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Luz Marlene\OneDrive\EDUCACIÓN\LOCALIDAD DE LA VIRGEN 2025\"/>
    </mc:Choice>
  </mc:AlternateContent>
  <xr:revisionPtr revIDLastSave="0" documentId="13_ncr:1_{D8A667D2-6503-41D7-8121-6CE32B073C40}" xr6:coauthVersionLast="47" xr6:coauthVersionMax="47" xr10:uidLastSave="{00000000-0000-0000-0000-000000000000}"/>
  <bookViews>
    <workbookView xWindow="-120" yWindow="-120" windowWidth="20730" windowHeight="11160" xr2:uid="{00000000-000D-0000-FFFF-FFFF00000000}"/>
  </bookViews>
  <sheets>
    <sheet name="SEGUIMIENTO" sheetId="2" r:id="rId1"/>
  </sheets>
  <externalReferences>
    <externalReference r:id="rId2"/>
  </externalReferences>
  <definedNames>
    <definedName name="_xlnm._FilterDatabase" localSheetId="0" hidden="1">SEGUIMIENTO!$A$2:$AK$240</definedName>
    <definedName name="_xlnm.Print_Area" localSheetId="0">SEGUIMIENTO!$AL$187:$AN$187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109" i="2" l="1"/>
  <c r="AG109" i="2"/>
  <c r="AH96" i="2"/>
  <c r="AG13" i="2"/>
  <c r="AH13" i="2"/>
  <c r="AH242" i="2" s="1"/>
  <c r="AG3" i="2"/>
  <c r="AG242" i="2" s="1"/>
  <c r="M221" i="2" l="1"/>
  <c r="N221" i="2" s="1"/>
  <c r="M209" i="2"/>
  <c r="N209" i="2" s="1"/>
  <c r="O202" i="2"/>
  <c r="N202" i="2"/>
  <c r="P202" i="2" s="1"/>
  <c r="O197" i="2"/>
  <c r="N197" i="2"/>
  <c r="N185" i="2"/>
  <c r="P185" i="2" s="1"/>
  <c r="M185" i="2"/>
  <c r="O185" i="2" s="1"/>
  <c r="N183" i="2"/>
  <c r="N181" i="2"/>
  <c r="M183" i="2"/>
  <c r="M182" i="2"/>
  <c r="N182" i="2" s="1"/>
  <c r="N177" i="2"/>
  <c r="N176" i="2"/>
  <c r="M177" i="2"/>
  <c r="O177" i="2" s="1"/>
  <c r="M178" i="2"/>
  <c r="N178" i="2" s="1"/>
  <c r="M176" i="2"/>
  <c r="O176" i="2" s="1"/>
  <c r="N158" i="2"/>
  <c r="N151" i="2"/>
  <c r="N145" i="2"/>
  <c r="N140" i="2"/>
  <c r="N136" i="2"/>
  <c r="M136" i="2"/>
  <c r="N131" i="2"/>
  <c r="M131" i="2"/>
  <c r="M122" i="2"/>
  <c r="N122" i="2" s="1"/>
  <c r="P122" i="2" s="1"/>
  <c r="M120" i="2"/>
  <c r="N120" i="2" s="1"/>
  <c r="N116" i="2"/>
  <c r="P116" i="2" s="1"/>
  <c r="M116" i="2"/>
  <c r="N115" i="2"/>
  <c r="M115" i="2"/>
  <c r="M109" i="2"/>
  <c r="O109" i="2" s="1"/>
  <c r="N99" i="2"/>
  <c r="M99" i="2"/>
  <c r="O99" i="2" s="1"/>
  <c r="N96" i="2"/>
  <c r="M96" i="2"/>
  <c r="M45" i="2"/>
  <c r="N45" i="2" s="1"/>
  <c r="N13" i="2"/>
  <c r="M16" i="2"/>
  <c r="N16" i="2" s="1"/>
  <c r="M15" i="2"/>
  <c r="O15" i="2" s="1"/>
  <c r="M13" i="2"/>
  <c r="P8" i="2"/>
  <c r="M4" i="2"/>
  <c r="M3" i="2"/>
  <c r="AI109" i="2"/>
  <c r="AI96" i="2"/>
  <c r="AI120" i="2"/>
  <c r="AI13" i="2"/>
  <c r="AI3" i="2"/>
  <c r="AI115" i="2"/>
  <c r="N3" i="2"/>
  <c r="P3" i="2"/>
  <c r="O178" i="2" l="1"/>
  <c r="N15" i="2"/>
  <c r="AI242" i="2"/>
  <c r="O221" i="2"/>
  <c r="O215" i="2"/>
  <c r="O183" i="2"/>
  <c r="O182" i="2"/>
  <c r="O131" i="2"/>
  <c r="O100" i="2"/>
  <c r="O81" i="2"/>
  <c r="O45" i="2"/>
  <c r="O16" i="2"/>
  <c r="P193" i="2"/>
  <c r="P191" i="2"/>
  <c r="P169" i="2"/>
  <c r="P36" i="2"/>
  <c r="O4" i="2"/>
  <c r="N215" i="2"/>
  <c r="N165" i="2"/>
  <c r="P165" i="2" s="1"/>
  <c r="N109" i="2"/>
  <c r="P109" i="2" s="1"/>
  <c r="N81" i="2"/>
  <c r="N18" i="2"/>
  <c r="N4" i="2"/>
  <c r="P4" i="2" s="1"/>
  <c r="N228" i="2"/>
  <c r="P228" i="2" s="1"/>
  <c r="P6" i="2"/>
  <c r="P44" i="2"/>
  <c r="O35" i="2"/>
  <c r="P234" i="2" l="1"/>
  <c r="P178" i="2"/>
  <c r="P177" i="2"/>
  <c r="P172" i="2"/>
  <c r="P176" i="2"/>
  <c r="P215" i="2"/>
  <c r="P28" i="2" l="1"/>
  <c r="P35" i="2" s="1"/>
  <c r="P221" i="2"/>
  <c r="P131" i="2" l="1"/>
  <c r="G115" i="2"/>
  <c r="O113" i="2"/>
  <c r="P87" i="2"/>
  <c r="P79" i="2"/>
  <c r="P80" i="2" s="1"/>
  <c r="P68" i="2"/>
  <c r="P66" i="2"/>
  <c r="P40" i="2"/>
  <c r="O139" i="2" l="1"/>
  <c r="P135" i="2"/>
  <c r="O135" i="2"/>
  <c r="P219" i="2"/>
  <c r="P220" i="2" s="1"/>
  <c r="O219" i="2"/>
  <c r="O220" i="2" s="1"/>
  <c r="P213" i="2"/>
  <c r="P214" i="2" s="1"/>
  <c r="O213" i="2"/>
  <c r="O214" i="2" s="1"/>
  <c r="P238" i="2"/>
  <c r="P239" i="2" s="1"/>
  <c r="O238" i="2"/>
  <c r="O239" i="2" s="1"/>
  <c r="O207" i="2"/>
  <c r="P201" i="2"/>
  <c r="O201" i="2"/>
  <c r="P195" i="2"/>
  <c r="P196" i="2" s="1"/>
  <c r="O196" i="2"/>
  <c r="P179" i="2"/>
  <c r="O179" i="2"/>
  <c r="P171" i="2"/>
  <c r="O171" i="2"/>
  <c r="P124" i="2"/>
  <c r="O124" i="2"/>
  <c r="P119" i="2"/>
  <c r="O119" i="2"/>
  <c r="O108" i="2"/>
  <c r="O104" i="2"/>
  <c r="P65" i="2"/>
  <c r="O65" i="2"/>
  <c r="P52" i="2"/>
  <c r="P53" i="2" s="1"/>
  <c r="O52" i="2"/>
  <c r="O53" i="2" s="1"/>
  <c r="O26" i="2"/>
  <c r="O21" i="2"/>
  <c r="O232" i="2"/>
  <c r="O233" i="2" s="1"/>
  <c r="P207" i="2"/>
  <c r="O188" i="2"/>
  <c r="P183" i="2"/>
  <c r="P181" i="2"/>
  <c r="P175" i="2"/>
  <c r="P158" i="2"/>
  <c r="P162" i="2" s="1"/>
  <c r="P163" i="2" s="1"/>
  <c r="O156" i="2"/>
  <c r="O157" i="2" s="1"/>
  <c r="P145" i="2"/>
  <c r="P149" i="2" s="1"/>
  <c r="O144" i="2"/>
  <c r="P139" i="2"/>
  <c r="P125" i="2"/>
  <c r="P128" i="2" s="1"/>
  <c r="N105" i="2"/>
  <c r="P105" i="2" s="1"/>
  <c r="P108" i="2" s="1"/>
  <c r="N101" i="2"/>
  <c r="P101" i="2" s="1"/>
  <c r="P104" i="2" s="1"/>
  <c r="P94" i="2"/>
  <c r="P90" i="2"/>
  <c r="O85" i="2"/>
  <c r="O48" i="2"/>
  <c r="O49" i="2" s="1"/>
  <c r="N41" i="2"/>
  <c r="N22" i="2"/>
  <c r="P18" i="2"/>
  <c r="P21" i="2" s="1"/>
  <c r="P16" i="2"/>
  <c r="P15" i="2"/>
  <c r="O114" i="2" l="1"/>
  <c r="P22" i="2"/>
  <c r="P26" i="2" s="1"/>
  <c r="P17" i="2"/>
  <c r="O17" i="2"/>
  <c r="P12" i="2"/>
  <c r="P151" i="2"/>
  <c r="P156" i="2" s="1"/>
  <c r="P157" i="2" s="1"/>
  <c r="O90" i="2"/>
  <c r="P232" i="2"/>
  <c r="P233" i="2" s="1"/>
  <c r="P140" i="2"/>
  <c r="P144" i="2" s="1"/>
  <c r="P150" i="2" s="1"/>
  <c r="P188" i="2"/>
  <c r="P208" i="2"/>
  <c r="O149" i="2"/>
  <c r="O150" i="2" s="1"/>
  <c r="O162" i="2"/>
  <c r="O163" i="2" s="1"/>
  <c r="P180" i="2"/>
  <c r="P45" i="2"/>
  <c r="P48" i="2" s="1"/>
  <c r="P49" i="2" s="1"/>
  <c r="P81" i="2"/>
  <c r="P85" i="2" s="1"/>
  <c r="P75" i="2"/>
  <c r="O175" i="2"/>
  <c r="O180" i="2" s="1"/>
  <c r="O86" i="2"/>
  <c r="P95" i="2"/>
  <c r="P100" i="2"/>
  <c r="P129" i="2"/>
  <c r="O184" i="2"/>
  <c r="O189" i="2" s="1"/>
  <c r="O7" i="2"/>
  <c r="P113" i="2"/>
  <c r="O240" i="2"/>
  <c r="P71" i="2"/>
  <c r="O128" i="2"/>
  <c r="O129" i="2" s="1"/>
  <c r="P182" i="2"/>
  <c r="P184" i="2" s="1"/>
  <c r="O27" i="2" l="1"/>
  <c r="O54" i="2" s="1"/>
  <c r="P86" i="2"/>
  <c r="P189" i="2"/>
  <c r="P190" i="2" s="1"/>
  <c r="P164" i="2"/>
  <c r="P240" i="2"/>
  <c r="O190" i="2"/>
  <c r="O164" i="2"/>
  <c r="P76" i="2"/>
  <c r="P114" i="2"/>
  <c r="P7" i="2" l="1"/>
  <c r="P27" i="2" s="1"/>
  <c r="P54" i="2" s="1"/>
  <c r="O130" i="2"/>
  <c r="O242" i="2" s="1"/>
  <c r="P130" i="2"/>
  <c r="P242" i="2" l="1"/>
</calcChain>
</file>

<file path=xl/sharedStrings.xml><?xml version="1.0" encoding="utf-8"?>
<sst xmlns="http://schemas.openxmlformats.org/spreadsheetml/2006/main" count="1551" uniqueCount="596">
  <si>
    <t xml:space="preserve">PROYECTÓ : DIXIE ARZUZA PARRA </t>
  </si>
  <si>
    <t>PILAR</t>
  </si>
  <si>
    <t>LINEA ESTRATEGICA</t>
  </si>
  <si>
    <t xml:space="preserve">PROGRAMA </t>
  </si>
  <si>
    <t>Indicador de Producto</t>
  </si>
  <si>
    <t>Línea Base 2019</t>
  </si>
  <si>
    <t>Descripción de la Meta Producto 2020-2023</t>
  </si>
  <si>
    <t>Valor Absoluto de la Meta Producto 2020-2023</t>
  </si>
  <si>
    <t>PROGRAMACIÓN META PRODUCTO A 2024</t>
  </si>
  <si>
    <t>ACUMULADO META PRODUCTO2020- 2023</t>
  </si>
  <si>
    <t>REPORTES DE METAS PRODUCTOS A MARZO 31 DE 2024</t>
  </si>
  <si>
    <t>REPORTES DE METAS PRODUCTOS A JUNIO 30 DE 2024</t>
  </si>
  <si>
    <t>REPORTE DE META PRODUCTO  A SEPT- 2024</t>
  </si>
  <si>
    <t>ACUMULADO META PRODUCTO AL AÑO</t>
  </si>
  <si>
    <t>ACUMULADO META PRODUCTO AL CUATRIENIO</t>
  </si>
  <si>
    <t>AVANCE META PRODUCTO AL AÑO 2024</t>
  </si>
  <si>
    <t>AVANCE META PRODUCTO AL CUATRIENIO 2024</t>
  </si>
  <si>
    <t>PROYECTO</t>
  </si>
  <si>
    <t>Código de proyecto BPIN</t>
  </si>
  <si>
    <t>Objetivo del proyecto</t>
  </si>
  <si>
    <t>ACTIVIDADES DE PROYECTO</t>
  </si>
  <si>
    <t>Valor Absoluto de la Actividad del  Proyecto para 2024</t>
  </si>
  <si>
    <t>CRONOGRAMA PROGRAMADO (DIAS)</t>
  </si>
  <si>
    <t>CRONOGRAMA EJECUTADO (DIAS)</t>
  </si>
  <si>
    <t xml:space="preserve">DEPENDENCIA RESPONSABLE </t>
  </si>
  <si>
    <t>BENEFICIARIOS PROGRAMADOS</t>
  </si>
  <si>
    <t>BENEFICIARIOS CUBIERTOS</t>
  </si>
  <si>
    <t>NOMBRE DEL RESPONSABLE</t>
  </si>
  <si>
    <t>Fuente de Financiación</t>
  </si>
  <si>
    <t>Apropiación Definitiva
(en pesos)</t>
  </si>
  <si>
    <t xml:space="preserve">Ejecución Presupuestal </t>
  </si>
  <si>
    <t>Rubro Presupuestal</t>
  </si>
  <si>
    <t>Código Presupuestal</t>
  </si>
  <si>
    <t>OBSERVACIONES</t>
  </si>
  <si>
    <t>OBSERVACIONES CORTE ENERO-MARZO DE 2024</t>
  </si>
  <si>
    <t>OBSERVACIONES CORTE ABRIL-JUNIO DE 2024</t>
  </si>
  <si>
    <t>OBSERVACIONES CORTE JULIO-SEPT DE 2024</t>
  </si>
  <si>
    <t>LINK EVIDENCIAS JULIO-SEPTIEMBRE 2024</t>
  </si>
  <si>
    <t>LOCALIDAD DE LA VIRGEN Y TURISTICA RESILENTE</t>
  </si>
  <si>
    <t xml:space="preserve">SALVEMOS JUNTOS NUESTRO PATRIMONIO NATURAL </t>
  </si>
  <si>
    <t>BIENESTAR Y PROTECCION ANIMAL</t>
  </si>
  <si>
    <t>Número de animales callejeros esterilizados</t>
  </si>
  <si>
    <t>N/D</t>
  </si>
  <si>
    <t>Esterilizacion de 5000 animales Callejeros</t>
  </si>
  <si>
    <t>ASISTENCIA INTEGRAL A LA FAUNA DOMESTICA EN CONDICION DE CALLE DE LA LOCALIDAD DE LA VIRGEN Y TURISTICA CARTAGENA DE INDIAS</t>
  </si>
  <si>
    <t>Reducir el número de animales de calle y en condición de abandono a través de estrategias de esterilización y promoción de adopción en la Localidad de la Virgen y Turística</t>
  </si>
  <si>
    <t>1. GESTION OPERATIVA DEL PROYECTO</t>
  </si>
  <si>
    <t>ALCALDÍA LOCAL DE LA VIRGEN Y TURÍSTICA</t>
  </si>
  <si>
    <t>ALEXIS VALERIO PARIAS</t>
  </si>
  <si>
    <t>ICLD</t>
  </si>
  <si>
    <t>MODERNIZACIÓN DEL SISTEMA DISTRITAL DE PLANEACIÓN Y DESCENTRALIZACION (FONDO DE DESARROLLO LOCAL)</t>
  </si>
  <si>
    <t>2.3.4501.0300.2021130010060</t>
  </si>
  <si>
    <t xml:space="preserve">'La matriz se presenta con base al Acuerdo Local N° 002 de Marzo de 2024, siendo liquidado con el Decreto Local N° 005 y N° 015 de corrección del 2024.  </t>
  </si>
  <si>
    <t xml:space="preserve">Los proyectos se encuentran en trámite de ajustes para cargue en PREDIS </t>
  </si>
  <si>
    <t xml:space="preserve">Proyecto en etapa contractual, RP de fecha 05 de Julio de 2024. </t>
  </si>
  <si>
    <t>Mediante el CONTRATO No. MC-ALVT-
001-2024, se realizó "ATENCIÓN INTEGRAL DE LA FAUNA DOMESTICA DE
LA LOCALIDAD DE LA VIRGEN Y TURÍSTICA DEL DISTRITO DE CARTAGENA DE
INDIAS", mediante el cual se esterilizaron y castraron un total de novecientos cuarenta y siete (947)
animales domésticos, entre perros y gatos de razas pequeñas, medianas y
grandes.</t>
  </si>
  <si>
    <t>Bienestar y Protección animal</t>
  </si>
  <si>
    <t>Número de animales callejeros dados en adopción</t>
  </si>
  <si>
    <t>3 Campañas realizadas</t>
  </si>
  <si>
    <t>Formulacion de 4 campañas de adopcion y padrinazgo de animales callejeros</t>
  </si>
  <si>
    <t>2. MATERIALES Y RECURSOS DESARROLLO DE CAMPAÑA DE ESTIRILIZACION</t>
  </si>
  <si>
    <t>Para la vigencia 2024 no se asignó presupuesto para este programa según Acuerdo Local N° 002 de  Marzo de 2024.</t>
  </si>
  <si>
    <t>Politica Pública de Proteccion y Bienestar animal formulada</t>
  </si>
  <si>
    <t>Formulacion de 1 politica publica de proteccion y Bienestar animal</t>
  </si>
  <si>
    <t>N/P</t>
  </si>
  <si>
    <t>N/A</t>
  </si>
  <si>
    <t>AVANCE PROGRAMA DE BIENESTAR Y PROTECCIÓN ANIMAL</t>
  </si>
  <si>
    <t>SOSTENIBILIDAD DEL ESPACIO PUBLICO</t>
  </si>
  <si>
    <t>Número de vendedores estacionarios beneficiarios de las campañas de formación para la transicion a la formalidad</t>
  </si>
  <si>
    <t>Realizar 4 campañas de formacion para los vendedores estacionarios</t>
  </si>
  <si>
    <t>Caracterización PARA LA CREACION DE ESTRATEGIAS Y ACCIONES CON EL FIN DE GARANTIZAR EL MANTENIMIENTO Y SOSTENIMIENTO DEL ESPACIO PUBLICO DE LA LOCALIDAD DE LA VIRGEN Y TURÍSTICA Cartagena de Indias</t>
  </si>
  <si>
    <t>Disminuir el Numero de vendedores estacionarios en el espacio publico de la Localidad de la Virgen y Turística</t>
  </si>
  <si>
    <t>1. GESTION OPERATIVA</t>
  </si>
  <si>
    <t>Para la vigencia 2024 no se asigno presupuesto para este programa según Acuerdo Local N° 002 de  Marzo de 2024.</t>
  </si>
  <si>
    <t>2. CAMPAÑA DE SOCIALIZACION Y PROMOCION</t>
  </si>
  <si>
    <t>Caracterización de Vendedores estacionarios de la localidad de la Virgen y Turística, incluyendo los cercanos a los caños y sistemas de aguas de la localidad de la Virgen y Turística</t>
  </si>
  <si>
    <t>Realizar una caracterizacion de vendedores estacionarios</t>
  </si>
  <si>
    <t>3. DESARROLLO DE FORMACION Y CARACTERIZACION - TRANSITO FORMALIDAD</t>
  </si>
  <si>
    <t>AVANCE PROGRAMA SOSTENIBILIDAD DEL ESPACIO PUBLICO</t>
  </si>
  <si>
    <t>RECUPERACION DEL ESPACIO PUBLICO</t>
  </si>
  <si>
    <t>Número de m2 de revitalización de parques y zonas verdes de la Ciudad de Cartagena</t>
  </si>
  <si>
    <t>Aumentar en 3000 m2 de revitalzacion de parques y zonas verdes</t>
  </si>
  <si>
    <t>Incremento de Zonas Verdes a través de la recuperación de espacio publico de la Localidad de la Virgen y Turística Cartagena de Indias</t>
  </si>
  <si>
    <t>Aumentar los m2 de zonas verdes a través de la recuperación del espacio público de la localidad de la Virgen y Turística.</t>
  </si>
  <si>
    <t>1. Adecuación y mantenimiento de parques y zonas verdes</t>
  </si>
  <si>
    <r>
      <t xml:space="preserve">750 mts </t>
    </r>
    <r>
      <rPr>
        <vertAlign val="superscript"/>
        <sz val="16"/>
        <rFont val="Calibri"/>
        <family val="2"/>
        <scheme val="minor"/>
      </rPr>
      <t>2</t>
    </r>
  </si>
  <si>
    <t>2.3.4002.0900.2021130010091</t>
  </si>
  <si>
    <t>Zonas verdes y parques revitalizados (900m2), realización de 3 campañas de concientización en uso adecuado y sostenible del espacio público, adicional, se realizaron 4 operativos para la defensa y control del espacio público. (Gestión por parte del Alcalde local)</t>
  </si>
  <si>
    <t>Se suscribió el contrato SAMC-ALVT-001-2024, cuyo objetivo “MANTENIMIENTO Y OBRAS DE ADECUACIONES DEL PARQUE DE CHINQUIQUIRA, PARA LA RECUPERACIÓN DEL ESPACIO PÚBLICO EN LA LOCALIDAD DE LA VIRGEN Y TURÍSTICA DEL DISTRITO DE CARTAGENA”. Este proyecto forma parte del programa de Recuperación del Espacio Público y busca intervenir 4.806 m² de zonas verdes, superando la meta inicial de 750 m².</t>
  </si>
  <si>
    <t>https://alcart-my.sharepoint.com/:f:/g/personal/unidaddeplaneacionloc2_cartagena_gov_co/EofhYAYJdmdPjqmihot0q9wB_6bwv9TV_bRrCAC1-VqzQw?e=o66BNi</t>
  </si>
  <si>
    <t>2. REVITALIZACION Y ADECUACIÓN DE ZONAS VERDES Y ESPACIO PUBLICO</t>
  </si>
  <si>
    <t>Número de campañas de concientización para el uso adecuado y sostenible del espacio público</t>
  </si>
  <si>
    <t>Efectuar 3 campañas de concientizacion en uso adecuado y sostenible del espacio publico</t>
  </si>
  <si>
    <t>Se realizó la campaña “La Perimetral no es el basurero de Cartagena, ¡respetémosla!”, con el acompañamiento de la Junta Administradora Local, Organismo de Acción Comunal de la Localidad, organizaciones ambientales de la sociedad civil y empresas recolectoras de basuras.</t>
  </si>
  <si>
    <t>https://alcart-my.sharepoint.com/:b:/g/personal/unidaddeplaneacionloc2_cartagena_gov_co/EcVwZMpuufpMlXbjO1KdvBQBN4il6pQeJ3dU5UAHmvvagA?e=fme71T</t>
  </si>
  <si>
    <t>Número de operativos para la defensa y control de los m2 de Espacio Público</t>
  </si>
  <si>
    <t>Efectuar 40 operativos para la defensa y control del espacio publico</t>
  </si>
  <si>
    <t>A través de la articulación con entidades distritales, OAC, empresas recolectoras de basuras, se realizaron operativos con el ánimo de recuperar el espacio público en la Localidad</t>
  </si>
  <si>
    <t>AVANCE PROGRAMA RECUPERACION DEL ESPACIO PUBLICO</t>
  </si>
  <si>
    <t>GENERACION DEL ESPACIO PUBLICO</t>
  </si>
  <si>
    <t>Número de m2 de espacio público recuperado</t>
  </si>
  <si>
    <t>15.000 m2 de Espacio Público Efectivo recuperado</t>
  </si>
  <si>
    <t>Aumentar a 20000 m2 el espacio publico recuperado</t>
  </si>
  <si>
    <t>NA</t>
  </si>
  <si>
    <t>Generación de Medidas Encaminadas a Recuperar el Espacio Público de la Localidad de la Virgen y Turística. Cartagena de Indias</t>
  </si>
  <si>
    <t>Reducir los M2 de espacio público invadido en la Localidad de la Virgen y Turística.</t>
  </si>
  <si>
    <t>1.GESTION OPERATIVA</t>
  </si>
  <si>
    <t>2. RECUPERACION DE ESPACIO PUBLICO</t>
  </si>
  <si>
    <t>3. CAMPAÑA DE DIFUSION</t>
  </si>
  <si>
    <t>AVANCE PROGRAMA GENERACION DEL ESPACIO PUBLICO</t>
  </si>
  <si>
    <t>REDUCCION DE LA SINIESTRALIDAD</t>
  </si>
  <si>
    <t>Número de campañas educativas en seguridad vial realizadas por diferentes medios</t>
  </si>
  <si>
    <t>Realizar 4 campañas educactivas en seguridad Vial</t>
  </si>
  <si>
    <t>Elaboración de campañas educativas para reducir la siniestralidad vial en la Localidad de la Virgen y Turística Cartagena de Indias</t>
  </si>
  <si>
    <t>Reducir la siniestralidad vial en la Localidad de la Virgen y Turística.</t>
  </si>
  <si>
    <t>1.GESTION OPERATIVA DEL PROYECTO</t>
  </si>
  <si>
    <t>NP</t>
  </si>
  <si>
    <t>3.MATERIALES DE FORMACION Y ESTRUCTURACION DE CAMPAÑA</t>
  </si>
  <si>
    <t>AVANCE PROGRAMA REDUCCIÓN DE LA SINIESTRALIDAD</t>
  </si>
  <si>
    <t xml:space="preserve">AVANCE LINEA ESTRATÉGICA SALVEMOS JUNTOS NUESTRO PATRIMONIO NATURAL </t>
  </si>
  <si>
    <t>DESARROLLO URBANO</t>
  </si>
  <si>
    <t>LOCALIDAD DE LA VIRGEN Y TURISTICA SE MUEVE</t>
  </si>
  <si>
    <t>Metros carril de vias urbanas y rurales construidos, rehabilitados y/o mejorados</t>
  </si>
  <si>
    <t>2272 metros/carril de malla vial pavimentada</t>
  </si>
  <si>
    <t>4000 metros de carril de vias urbanas construidos, rehabilitados y mejorados</t>
  </si>
  <si>
    <t>Construcción y adecuacion de la malla vial del la localidad de la virgen y turistica del distrito de Cartagena de Indias Bolívar</t>
  </si>
  <si>
    <t>2022130010002</t>
  </si>
  <si>
    <t>Construir y
adecuar las vías de forma eficaz y efectiva para atender los efectos negativos causados por las emergencias en nuestra Localidad de la Virgen y Turística del distrito de Cartagena.</t>
  </si>
  <si>
    <t>Elaboración de diseños y estudios para la construcción, mejoramiento, adecuación y/o rehabilitación de las vías en la localidad de la Virgen y turistica.</t>
  </si>
  <si>
    <t xml:space="preserve">N/P </t>
  </si>
  <si>
    <t>Construcción, mejoramiento, adecuación y/o rehabilitación de vías de la localidad de la Virgen y Turística, posterior a la elaboración de estudios y diseños.</t>
  </si>
  <si>
    <t>AVANCE PROGRAMA LOCALIDAD DE LA VIRGEN Y TURISTICA SE MUEVE</t>
  </si>
  <si>
    <t>SISTEMA HIDRICO Y PLAN MAESTRO DE DRENAJES PLUVIALES EN LA LOCALIDAD PARA SALVAR EL HABITAT</t>
  </si>
  <si>
    <t>Metros cúbicos de residuos sólidos retirados de los canales pluviales retirados anualmente</t>
  </si>
  <si>
    <t>Retiro de 120.212 metros cubicos de residuos solidos de los canales pluviales</t>
  </si>
  <si>
    <t>Desarrollo de medidas para mejorar la capacidad hidráulica de los canales pluviales en la Localidad de la Virgen y Turística Cartagena de Indias</t>
  </si>
  <si>
    <t>Mejorar la capacidad hidráulica de los canales pluviales de la localidad de la Virgen y Turística.</t>
  </si>
  <si>
    <t>1.Gestión Operativa (Interventoría)</t>
  </si>
  <si>
    <t># Personas Educadas en el cuidado y conservación ambiental de los canales pluviales de la localidad de la Virgen y Turistica</t>
  </si>
  <si>
    <t>400 personas educadas en el cuidado y conservacion ambiental de los canales</t>
  </si>
  <si>
    <t>2. Realizar jornada de retiro de residuos sólidos de los puntos críticos de los canales pluviales identificados</t>
  </si>
  <si>
    <t xml:space="preserve">AVANCE PROGRAMA SISTEMA HIDRICO Y PLAN MAESTRO DE DRENAJES PLUVIALES EN LA LOCALIDAD PARA SALVAR EL </t>
  </si>
  <si>
    <t>REDUCCION DEL RIESGO</t>
  </si>
  <si>
    <t>Personas capacitdas en los programas de gestión del riesgo</t>
  </si>
  <si>
    <t>300 personas capacitadas en gestión del riesgo</t>
  </si>
  <si>
    <t>300 personas capacitadas en la gestion del riesgo</t>
  </si>
  <si>
    <t>Dotación DE ELEMENTOS DE BIOSEGURIDAD QUE CONTRIBUYAN COMO MEDIDA DE INTERVENCIÓN DIRIGIDA A MODIFICAR O DISMINUIR LAS CONDICIONES DE RIESGO ACTUALES, A EVITAR NUEVOS RIESGOS Y GENERAR MECANISMOS PARA LA ATENCION DE EMERGENCIAS Cartagena de Indias</t>
  </si>
  <si>
    <t>Reducción el riesgo de contagio por COVID 19 en las personas de la Localidad de la Virgen y Turística del Distrito de Cartagena</t>
  </si>
  <si>
    <t xml:space="preserve">1. Caracterización </t>
  </si>
  <si>
    <t>Implementar Plan de manejo del Riesgo local</t>
  </si>
  <si>
    <t>Actualizar e Implementar Plan de manejo de Riesgo local</t>
  </si>
  <si>
    <t>2. Socialización del proyecto</t>
  </si>
  <si>
    <t>Número de Miembros de comunidades con riesgos tecnológicos capacitados</t>
  </si>
  <si>
    <t>Capacitar 400 miembros de la comunidad en riesgos tecnológico</t>
  </si>
  <si>
    <t>3. Entrega de Elementos de Bioseguridad Puerta a Puerta</t>
  </si>
  <si>
    <t>AVANCE PROGRAMA REDUCCION DEL RIESGO</t>
  </si>
  <si>
    <t>MANEJO DE DESASTRES</t>
  </si>
  <si>
    <t>Comités barriales de emergencias creados y dotados</t>
  </si>
  <si>
    <t>30 comites Barriales creados y Dotados</t>
  </si>
  <si>
    <t>Fortalecimiento del manejo y prevencion de desastres de la localidad de la virgen y turistica Cartagena de Indias</t>
  </si>
  <si>
    <t>Crear y dotar 30 comités barriales de emergencia en los barrios de la Localidad de la Virgen y Turística.</t>
  </si>
  <si>
    <t>1. Gestión Operativa</t>
  </si>
  <si>
    <t>2. FORMACION Y DOTACION DE COMITES</t>
  </si>
  <si>
    <t>AVANCE PROGRAMA MANEJO DE DESASTRES</t>
  </si>
  <si>
    <t>AVANCE LINEA ESTRATEGICA DESARROLLO URBANO</t>
  </si>
  <si>
    <t>SERVICIOS PUBLICOS BASICOS DE LA LOCALIDAD DE LA VIRGEN Y TURISTICA: "TODOS CON TODO"</t>
  </si>
  <si>
    <t>AHORRO Y USO EFICIENTE DE LOS SERVICIOS PUBLICOS "AGUA Y SANEAMIENTO BASICO PARA TODOS</t>
  </si>
  <si>
    <t>Porcentaje de la población con acceso a servicios de alcantarillado de forma segura en las poblaciones de Tierra Baja y Puerto Rey</t>
  </si>
  <si>
    <t xml:space="preserve">50% de la poblacion con acceso de servicios de alcantarillado </t>
  </si>
  <si>
    <t>Construcción de pozos profundos para el desarrollo agropecuario en la vereda Púa en el corregimiento de Arroyo de Piedra del distrito de   Cartagena de Indias</t>
  </si>
  <si>
    <t>Disminuir la alta dificultad para la obtención y distribución de agua potable para el consumo y riego de cultivos en la vereda Púa del corregimiento Arroyo de piedra del Distrito de Cartagena.</t>
  </si>
  <si>
    <t>CONSTRUCCION POZO PROFUNDO</t>
  </si>
  <si>
    <t>'Para la vigencia 2024 no se asigno presupuesto para este programa según Acuerdo Local N° 002 de  Marzo de 2024.</t>
  </si>
  <si>
    <t># de reuniones de control y seguimiento al tratamiento de las aguas residuales y vertimiento de las mismas en la Ciénaga de la Virgen.</t>
  </si>
  <si>
    <t>3 Reuniones anuales para el seguimiento del tratamiento de las aguas residuales</t>
  </si>
  <si>
    <t>INSUMOS Y ELEMENTOS PARA LA IMPLEMENTACION DE MICROCULTIVOS AGRICOLAS - EN "EL MANANTIAL"</t>
  </si>
  <si>
    <t>AVANCE PROGRAMA AHORRO Y USO EFICIENTE DE LOS SERVICIOS PUBLICOS "AGUA Y SANEAMIENTO BASICO PARA TODOS</t>
  </si>
  <si>
    <t>AVANCE LINEA ESTRATÉGICA AHORRO Y USO EFICIENTE DE LOS SERVICIOS PUBLICOS "AGUA Y SANEAMIENTO BASICO PARA TODOS</t>
  </si>
  <si>
    <t>AVANCE PILAR LOCALIDAD DE LA VIRGEN Y TURISTICA RESILENTE</t>
  </si>
  <si>
    <t>UNA LOCALIDA INCLUYENTE</t>
  </si>
  <si>
    <t>SUPERACION DE LA POBREZA Y LA DESIGUALDAD EN LA LOCALIDAD</t>
  </si>
  <si>
    <t>HABITABILIDAD PARA LA SUPERACION DE LA POBREZA EXTREMA Y LA DESIGUALDAD</t>
  </si>
  <si>
    <t>Viviendas con inadecuada eliminación de excretas en la población de extrema pobreza</t>
  </si>
  <si>
    <t>Intervencion de 600 hogares con inadecuada eliminacion de excreta</t>
  </si>
  <si>
    <t>Adecuación de Saneamiento Básico para Viviendas de la Población En Condición Pobreza de la Localidad de la Virgen y Turística Cartagena de Indias</t>
  </si>
  <si>
    <t>MEJORAR LAS CONDICIONES DE SANEAMIENTO BASICO DE LAS VIVIENDAS DE LAS PERSONAS EN CONDICION DE POBREZA EN LA LOCALIDAD DE LA VIRGEN Y TURISTICA DEL DISTRITO DE CARTAGENA</t>
  </si>
  <si>
    <t>1 – Trazado y localizacion</t>
  </si>
  <si>
    <t>2. -Cimentaciones</t>
  </si>
  <si>
    <t>3- MUROS</t>
  </si>
  <si>
    <t>4- CUBIERTA Y CARPINTERIA</t>
  </si>
  <si>
    <t>5- PISOS</t>
  </si>
  <si>
    <t xml:space="preserve">6- INSTALACIONES HIDRAULICOSANITARIAS </t>
  </si>
  <si>
    <t>7- PINTURA</t>
  </si>
  <si>
    <t xml:space="preserve">8- TANQUE SEPTICO </t>
  </si>
  <si>
    <t xml:space="preserve">9- ESPEJO </t>
  </si>
  <si>
    <t>10 - AUI</t>
  </si>
  <si>
    <t>AVANCE PROGRAMA HABITABILIDAD PARA LA SUPERACION DE LA POBREZA EXTREMA Y LA DESIGUALDAD</t>
  </si>
  <si>
    <t>INGRESOS Y TRABAJO PARA LA SUPERACION DE LA POBREZA EXTREMA Y LA DESIGUALDAD</t>
  </si>
  <si>
    <t xml:space="preserve">Número de personas en pobreza extrema certificadas y capacitadas en competencias laborales </t>
  </si>
  <si>
    <t>Certificacion a 500 personas nuevas en competencias laborales</t>
  </si>
  <si>
    <t>Generación de ingresos, emprendimiento y empresarismo en las familias en pobreza extrema de la Localidad de la Virgen y Turística Cartagena de Indias</t>
  </si>
  <si>
    <t>MEJORAR LOS NIVELES DE INGRESO DE LA POBLACION EN LA LOCALIDAD DE LA VIRGEN Y TURISTICA DEL DISTRITO DE CARTAGENA</t>
  </si>
  <si>
    <t>2.MATERIALES DE FORMACION Y ELEMENTOS DE PRODUCTIVIDAD</t>
  </si>
  <si>
    <t>Número de familias en pobreza extrema creando nuevas unidades productivas</t>
  </si>
  <si>
    <t>50 unidades productivas creadas a través de proceso de emprendimiento</t>
  </si>
  <si>
    <t>Creacion de 200 unidades productivas familiares</t>
  </si>
  <si>
    <t>3. ENTREGA DE INSUMOS PARA UNIDADES PRODUCTIVAS</t>
  </si>
  <si>
    <t>4. CAMPAÑA DE DIVULGACION</t>
  </si>
  <si>
    <t>AVANCE PROGRAMA INGRESOS Y TRABAJO PARA LA SUPERACION DE LA POBREZA EXTREMA Y LA DESIGUALDAD</t>
  </si>
  <si>
    <t>DINAMICA FAMILIAR PARA LA SUPERACION DE LA POBREZA EXTREMA</t>
  </si>
  <si>
    <t>Número de familias formadas en mecanismo de convivencia para prevenor la violencia intrafamiliar</t>
  </si>
  <si>
    <t>500 familias formadas en mecanismos saludables de convivencia</t>
  </si>
  <si>
    <t>Formación Para el fortalecimiento de la dinámica familiar de las familias en situación de pobreza extrema de la Localidad de la Virgen y Turística Cartagena de Indias</t>
  </si>
  <si>
    <t>Reducir el número de casos de Violencia y Jóvenes en consumo de sustancias Psicoactivas en la Comunidad de la Localidad de la Virgen y Turística.</t>
  </si>
  <si>
    <t>Número de Jóvenes y Adolescentes formados en prevención de consumo de sustancias psicoactivas, maltrato y violencia de género diversidad sexual y racismo</t>
  </si>
  <si>
    <t>800 Jovenes y adolescentes formados</t>
  </si>
  <si>
    <t>3. ESTRATEGIAS Y DESARROLLO DE FORMACION</t>
  </si>
  <si>
    <t>AVANCE PROGRAMA DINAMICA FAMILIAR PARA LA SUPERACION DE LA POBREZA EXTREMA</t>
  </si>
  <si>
    <t>AVANCE LINEA ESTRATEGICA SUPERACION DE LA POBREZA Y LA DESIGUALDAD EN LA LOCALIDAD</t>
  </si>
  <si>
    <t>LINEA EDUCACION - "CON LA EDUCACION PARA TODAS Y TODOS SALVAMOS JUNTOS A LA LOCALIDAD</t>
  </si>
  <si>
    <t>CULTURA DE LA FORMACION "CON LA EDUCACION PARA TODAS Y TODOS SALVAMOS JUNTOS A LA LOCALIDAD</t>
  </si>
  <si>
    <t>N. de Instituciones Etnoeducativas oficiales con proyectos Etnoeducativos comunitarios (PEC) revisados, ajustados e implementados</t>
  </si>
  <si>
    <t>4 instituciones etnoeducativas oficiales con proyectos</t>
  </si>
  <si>
    <t>Desarrollo DE ACTIVIDADES QUE PERMITAN EL MEJORAMIENTO DE LOS PROCESOS ETNOEDUCATIVOS EN LA LOCALIDAD DE LA VIRGEN Y TURISTICA Cartagena de Indias</t>
  </si>
  <si>
    <t>Aumentar el número de procesos etnoeducativos y fortalecimiento de procesos educativos en pro de las pruebas Saber en las Instituciones Oficiales de la Localidad de la Virgen y Turística.</t>
  </si>
  <si>
    <t>Número de Instituciones Educativas Oficiales en Clasificación A+, A y B en las Pruebas SABER 11,</t>
  </si>
  <si>
    <t>16 instituciones oficiales con clasificacion A+, A Y B en las pruebas saber 11</t>
  </si>
  <si>
    <t>AVANCE PROGRAMA CULTURA DE LA FORMACION "CON LA EDUCACION PARA TODAS Y TODOS SALVAMOS JUNTOS A LA LOCALIDAD</t>
  </si>
  <si>
    <t>ACOGIDA LOCAL "ATENCION A POBLACIONES Y ESTRATEGIAS DE ACCESO Y PERMANENCIA</t>
  </si>
  <si>
    <t>N. de sedes de Instituciones Educativas Oficiales adecuadas y dotadas de acuerdo con normatividad vigente</t>
  </si>
  <si>
    <t>Dotar 16 sedes de instituciones educativas oficiales</t>
  </si>
  <si>
    <t>FORTALECIMIENTO DE LA CAPACIDAD DE MANEJO Y RESOLUCIÓN DE CONFLICTOS DE LOS ESTUDIANTES DE LAS IEO DE LA LOCALIDAD DE LA VIRGEN Y TURÍSTICA”</t>
  </si>
  <si>
    <t>Fortalecer la capacidad de resolución de conflictos en medio de los estudiantes de las IEO de la localidad de la Virgen y Turística</t>
  </si>
  <si>
    <t>1. Asegurar el apoyo logistico de la catedra de la paz en la zona rural</t>
  </si>
  <si>
    <t>2.3.4102.1500.2021130010114</t>
  </si>
  <si>
    <t xml:space="preserve">La matriz se presenta con base al Acuerdo Local N° 002 de Marzo de 2024, siendo liquidado con el Decreto Local N° 005 y N° 015 de corrección del 2024.  </t>
  </si>
  <si>
    <t xml:space="preserve">Proyecto en etapa precontractual </t>
  </si>
  <si>
    <t>2. Asegurar el apoyo logistico de la catedra de la paz en la zona urbana</t>
  </si>
  <si>
    <t>3. Realizar talleres de implementación de la catedra de la paz en zona rural.</t>
  </si>
  <si>
    <t>4. Realizar talleres de implementación de la catedra de la paz en zona urbana.</t>
  </si>
  <si>
    <t>AVANCE PROGRAMA ACOGIDA LOCAL "ATENCION A POBLACIONES Y ESTRATEGIAS DE ACCESO Y PERMANENCIA</t>
  </si>
  <si>
    <t>AVANCE LINEA ESTRATÉGICA CULTURA DE LA FORMACIÓN "CON LA EDUCACION PARA TODAS Y TODOS SALVAMOS JUNTOS A LA LOCALIDAD</t>
  </si>
  <si>
    <t>SALUD PARA TODOS</t>
  </si>
  <si>
    <t>TRANSVERSAL GESTION DIFERENCIAL DE POBLACIONES VULNERABLES</t>
  </si>
  <si>
    <t>Número de personas con discapacidad que reciben apoyo para su rehabilitación funcional ( primera infancia, infancia adolescencia, jóvenes y adultos, población Negra, Afrocolombiana, Raizal y Palenquera e Indígena).</t>
  </si>
  <si>
    <t xml:space="preserve">Atencion de 200 personas discapacitadas </t>
  </si>
  <si>
    <t>Asistencia para garantizar los derechos y deberes en salud con enfoque diferencial, en aras de minimizar tanto las barreras de acceso a los servicios de salud, como otras formas de exclusión. Cartagena de Indias</t>
  </si>
  <si>
    <t>Mejorar el suministro de Productos de apoyos para la Habilitación y/o rehabilitación de personas con condición de Discapacidad en la Localidad de la Virgen y turística</t>
  </si>
  <si>
    <t xml:space="preserve">ALEXIS VALERIO PARIAS </t>
  </si>
  <si>
    <t>2. ELEMENTOS Y PRODUCTOS DE APOYO REHABILITACION</t>
  </si>
  <si>
    <t>3. CAMPAÑA DE SOCIALIZACION</t>
  </si>
  <si>
    <t>AVANCE PROGRAMA TRANSVERSAL GESTION DIFERENCIAL DE POBLACIONES VULNERABLES</t>
  </si>
  <si>
    <t>SEXUALIDAD, DERECHOS SEXUALES Y REPRODUCTIVOS</t>
  </si>
  <si>
    <t>Tasa de Embarazo en Adolescente</t>
  </si>
  <si>
    <t>977 casos localidad de la Virgen y Turística Fuente: CCV 2018.</t>
  </si>
  <si>
    <t>Disminucion en 10% la tasa de embarazos adolescentes</t>
  </si>
  <si>
    <t>Formación de adolescentes en salud sexual y reproductiva en la localidad de la virgen y turistica Cartagena de Indias</t>
  </si>
  <si>
    <t>Realizar acciones dirigidas a la promoción de una salud sexual y reproductiva sana para prevención de embarazos no deseados y de enfermedades de transmisión sexual en la localidad de la virgen y turística.</t>
  </si>
  <si>
    <t># Adolescentes formados en Salud Sexual y Reproductiva</t>
  </si>
  <si>
    <t>400 Adolescentes formados en salud sexual y reproductiva</t>
  </si>
  <si>
    <t>500 adolescentes formados en salud sexual y reproductiva</t>
  </si>
  <si>
    <t>2. MATERIALES DE FORMACION Y ESTRUCTURACION DE CAMPAÑA</t>
  </si>
  <si>
    <t>AVANCE PROGRAMA SEXUALIDAD, DERECHOS SEXUALES Y REPRODUCTIVOS</t>
  </si>
  <si>
    <t>AVANCE LINEA ESTRATÉGICA SALUD PARA TODOS</t>
  </si>
  <si>
    <t>DEPORTE Y RECREACION EN LA TRANSFORMACION SOCIAL</t>
  </si>
  <si>
    <t>DEPORTE SOCIAL COMUNITARIO CON INCLUSION "LOCALIDAD DE LA VIRGEN Y TURISTICA INCLUYENTE"</t>
  </si>
  <si>
    <t xml:space="preserve">Número de participantes en los eventos o torneos de deporte social comunitario con inclusión </t>
  </si>
  <si>
    <t>Incrementar a 1200 los participantes en el desarrollo de eventos o torneos de deporte social</t>
  </si>
  <si>
    <t>Desarrollo de eventos o torneos deportivos para impulsar la integración social en la Localidad de la Virgen y Turística Cartagena de Indias</t>
  </si>
  <si>
    <t>Aumentar el número de eventos o torneos de deporte social para la comunidad de la Localidad de la Virgen y Turística</t>
  </si>
  <si>
    <t xml:space="preserve">1.Realizar la Olimpiada Vía Perimetral </t>
  </si>
  <si>
    <t>2.3.4301.1604.2021130010110</t>
  </si>
  <si>
    <t>Realización de 1 evento de recreación familiar y comunitaria (Conmemoración del día del niño de la localidad de la Virgen y Turística) (Gestión por parte del Alcalde local)</t>
  </si>
  <si>
    <t>Mediante el Contrato ALVT-INV-02-2024 que busca impulsar programas y actividades de interés público local para el desarrollo de eventos y torneos deportivos para la integración social en la Localidad de la Virgen y Turística del Distrito de Cartagena de Indias, se dio cumplimiento a esta meta, en el que participaron 4.500 personas</t>
  </si>
  <si>
    <t>https://alcart-my.sharepoint.com/:b:/g/personal/unidaddeplaneacionloc2_cartagena_gov_co/EXJsMW8iPdJBhlxobN4siFgBmAanTbiyDp7lAdIEB-dwzA?e=C5iHlD</t>
  </si>
  <si>
    <t>2. Juegos Corregimentales</t>
  </si>
  <si>
    <t>3.Juegos comunales</t>
  </si>
  <si>
    <t>Número de eventos o torneos de deporte social comunitario con inclusión realizados y/o apoyados</t>
  </si>
  <si>
    <t>Realizar 4 eventos o torneos de deporte</t>
  </si>
  <si>
    <t>Se realizaron tres eventos o torneos de deporte en la Localidad de la Virgen y Turística en el periodo reportado: 1. Primeros juegos deportivos de la Localidad de la Virgen y Turística. 2. La Alcaldía Local, realizó un evento deportivo inolvidable en conmemoración al cumpleaños de la ciudad. Los niños comenzaron con una carrera de 1 km y partidos de fútbol. Luego, hubo competencias de paddle board y una emocionante carrera de 7 km con más de 50 deportistas. ¡Un día lleno de energía y espíritu deportivo! 3. Campeonato de Bate de Tapita de la Localidad.</t>
  </si>
  <si>
    <t>AVANCE PROGRAMA DEPORTE SOCIAL COMUNITARIO CON INCLUSION "LOCALIDAD DE LA VIRGEN Y TURISTICA INCLUYENTE"</t>
  </si>
  <si>
    <t>HABITOS Y ESTILOS DE VIDA SALUDABLE "ACTIVATE POR TU SALUD"</t>
  </si>
  <si>
    <t>Número de eventos de hábitos y estilos de vida saludable de carácter local, realizados y apoyados</t>
  </si>
  <si>
    <t>4.500 personas participando de las actividades físicas y recreativas en la Localidad de la Virgen y Turística</t>
  </si>
  <si>
    <t>Realizar 4 eventos de habitos y estilo de vida saludable</t>
  </si>
  <si>
    <t>GENERACIÓN DE EVENTOS DE HÁBITOS Y ESTILOS DE VIDA SALUDABLE EN LA LOCALIDAD DE LA VIRGEN Y TURÍSTICA. CARTAGENA DE INDIAS</t>
  </si>
  <si>
    <t>Aumentar el número de eventos de hábitos y estilos de vida saludable para la comunidad de la Localidad de la Virgen y Turística.</t>
  </si>
  <si>
    <t>2. EVENTOS DE HABITOS Y ESTILOS DE VIDA SALUDABLE</t>
  </si>
  <si>
    <t>3. DIFUSION DE MENSAJE</t>
  </si>
  <si>
    <t>AVANCE PROGRAMA HABITOS Y ESTILOS DE VIDA SALUDABLE "ACTIVATE POR TU SALUD"</t>
  </si>
  <si>
    <t>RECREACION COMUNITARIA "RECREATE LOCALIDAD DE LA VIRGEN Y TURISTICA"</t>
  </si>
  <si>
    <t>Número de eventos de recreación de carácter local, realizados y/o apoyados</t>
  </si>
  <si>
    <t>4 eventos de recreación comunitaria realizados</t>
  </si>
  <si>
    <t>Realizar 4 eventos de recreacion familiar y comunitaria</t>
  </si>
  <si>
    <t>Desarrollo de eventos recreativos para la comunidad de la Localidad de la Virgen y Turística. Cartagena de Indias</t>
  </si>
  <si>
    <t>Aumentar el número de eventos recreativos y comunitarios en la localidad de la Virgen y Turística.</t>
  </si>
  <si>
    <t>1.Gestión operativa del proyecto</t>
  </si>
  <si>
    <t>2. Evento recreativo</t>
  </si>
  <si>
    <t>3. Campaña de Difusión</t>
  </si>
  <si>
    <t>AVANCE PROGRAMA RECREACION COMUNITARIA "RECREATE LOCALIDAD DE LA VIRGEN Y TURISTICA"</t>
  </si>
  <si>
    <t>ADMINISTRACION, MANTENIMIENTO, ADECUACION,  MEJORAMIENTO, Y CONSTRUCCION DE ESCENARIOS DEPORTIVOS</t>
  </si>
  <si>
    <t>Número de escenarios deportivos mantenidos, adecuados, y/o mejorados en la localidad de la Virgen y Turística</t>
  </si>
  <si>
    <t>7 escenarios deportivos reconstruidos en la Localidad de la Virgen y Turística</t>
  </si>
  <si>
    <t>Mantener, adecuar o mejorar 8 escenarios deportivos</t>
  </si>
  <si>
    <t xml:space="preserve"> CONSTRUCCION Y ADECUACIÓN DE ESCENARIOS PARA LA RECREACION Y DEPORTE EN LA LOCALIDAD DE LA VIRGEN Y TURISTICA DEL DISTRITO DE CARTAGENA DE INDIAS, BOLÍVAR</t>
  </si>
  <si>
    <t>Aumentar niveles de práctica deportiva en los barrios y corregimientos de la localidad de la virgen y turística en el Distrito de Cartagena de indias</t>
  </si>
  <si>
    <t>1: Mantenimiento campo de Softbol Las Palmeras</t>
  </si>
  <si>
    <t>2.3.4302.1604.2022130010003</t>
  </si>
  <si>
    <t>Se suscribió contrato CD-CI-ALVT-001-2024 de objeto: “REALIZAR GERENCIA INTEGRAL PARA LA EJECUCIÓN DE OBRAS DE MEJORAMIENTO Y ADECUACIONES POR EL SISTEMA DE PRECIOS UNITARIOS FIJOS SIN FORMULA DE REAJUSTE AL ESTADIO DE SOFTBOL DE CHAPACUA EN LA LOCALIDAD DE LA VIRGEN Y TURISTICA DEL DISTRITO DE CARTAGENA DE INDIAS”</t>
  </si>
  <si>
    <t>https://alcart-my.sharepoint.com/:f:/g/personal/unidaddeplaneacionloc2_cartagena_gov_co/EnzCpctifJNHttZkG96ZausBwCQka7CXeoRO78Penyh8JA?e=6HLS5t</t>
  </si>
  <si>
    <t>2: Mantenimiento Campo de softbol El Pozón</t>
  </si>
  <si>
    <t>Número de nuevos escenarios  deportivos construidos</t>
  </si>
  <si>
    <t>5 escenarios deportivos construidos en la Localidad de la Virgen y Turística</t>
  </si>
  <si>
    <t>Construir 3 nuevos escenarios deportivos</t>
  </si>
  <si>
    <t>3. Mantenimiento Campo de Softbol Chapacua</t>
  </si>
  <si>
    <t>AVANCE PROGRAMA ADMINISTRACION, MANTENIMIENTO, ADECUACION,  MEJORAMIENTO, Y CONSTRUCCION DE ESCENARIOS DEPORTIVOS</t>
  </si>
  <si>
    <t>AVANCE LINEA ESTRATÉGICA DEPORTE Y RECREACION EN LA TRANSFORMACION SOCIAL</t>
  </si>
  <si>
    <t>ARTE, CULTURA Y PATRIMONIO PARA UNA LOCALIDAD DE LA VIRGEN Y TURISTICA INCLUYENTE</t>
  </si>
  <si>
    <t>ARTE Y CULTURA PARA UNA LOCALIDAD INCLUYENTE</t>
  </si>
  <si>
    <t>Número de personas del sector artístico y cultural participando en los procesos de formación formal e informal</t>
  </si>
  <si>
    <t>150 artistas o Agentes Culturales fortalecidos en la Localidad</t>
  </si>
  <si>
    <t>350 personas del sector artistico y cultural participando en procesos de formacion</t>
  </si>
  <si>
    <t>FORTALECIMIENTO APOYAR A LOS TRABAJADORES Y LAS TRABAJADORAS DE LA CULTURA EN SUS PROCESOS DE FORMACIÓN, INVESTIGACIÓN, CREACIÓN, PRODUCCIÓN Y CIRCULACIÓN A TRAVÉS DE PROCESOS PEDAGÓGICOS Y DE CONVOCATORIAS TRANSPARENTES CARTAGENA DE INDIAS</t>
  </si>
  <si>
    <t>Aumentar el acceso a la formación artística y cultural de las personas dedicadas a este sector y mejorar el ejercicio de los derechos culturales de los habitantes en la Localidad de la Virgen y Turística del Distrito de Cartagena</t>
  </si>
  <si>
    <t>1 - Formación de artistas y gestores culturales</t>
  </si>
  <si>
    <t>2.3.3301.1603.2021130010042</t>
  </si>
  <si>
    <t>347 personas del sector artistico y cultural participaron en proceso de formación ( Escuela de Música, arte y Cultura) y realización de 2 eventos relacionados con encuentros ciudadanos (Cumpleaños de Cartagena y Día del Agua). (Gestión por parte del Alcalde local)</t>
  </si>
  <si>
    <t>Se suscribío el Contrato No. ALVT-INV-01-2024 con Gestar Geosocial, en cual tiene por objeto "IMPULSAR PROGRAMAS Y ACTIVIDADES DE INTERES PUBLICO LOCAL PARA EL ACOMPAÑAMIENTO A GESTORES CULTURALES, ARTISTAS Y EL DESARROLLO DE LOS EVENTOS, ACTIVIDADES Y CELEBRIDADES ARTISTICAS, CULTURALES, GASTRONÓMICAS, FIESTAS Y FESTEJOS DEL PATRIMONIO INMATERIAL DE LA LOCALIDAD DE LA VIRGEN Y TURISTICA DEL DISTRITO DE CARTAGENA DE INDIAS". Con este proceso contractual se dió respuesta a las metas-prodcutos comtempladas en el Programa "ARTE Y CULTURA PARA UNA LOCALIDAD INCLUYENTE"</t>
  </si>
  <si>
    <t>https://alcart-my.sharepoint.com/:f:/g/personal/unidaddeplaneacionloc2_cartagena_gov_co/EmldXGuI6N5DniaLUXLMGR4BwIoFUCOWdcUBKxku5hDlrw?e=ZvV8h9</t>
  </si>
  <si>
    <t xml:space="preserve">Número de eventos presenciales y/o virtuales ( laboratorios de innovación social y ciudadana, encuentros comunitarios, experiencias barriales hackatones) relacionados con encuentros </t>
  </si>
  <si>
    <t>Realizar 4 eventos presenciales o virtuales  relacioandos con encuentros ciudadanos</t>
  </si>
  <si>
    <t>2. Realizar el Festival de música urbana y cabildo de la Localidad</t>
  </si>
  <si>
    <t>AVANCE PROGRAMA ARTE Y CULTURA PARA UNA LOCALIDAD INCLUYENTE</t>
  </si>
  <si>
    <t>PATRIMONIO INMATERIAL, NUESTRAS FIESTAS,NUESTROS FESTEJOS, NUESTRO PATRIMONIO</t>
  </si>
  <si>
    <t>Número grupos participantes en las fiestas y festejos de la localidad de la Virgen y Turistica fortalecidos para la salvaguardia del patrimonio inmaterial</t>
  </si>
  <si>
    <t>16 grupos participantes en los festejos de la localidad</t>
  </si>
  <si>
    <t>Fortalecimiento de la participación de artistas y gestores culturales en los festejos y fiestas de la localidad de la Virgen y Turística Cartagena de Indias</t>
  </si>
  <si>
    <t>Aumentar la participación de grupos artísticos y gestores culturales locales en estos en la localidad de la Virgen y Turística del Distrito de Cartagena</t>
  </si>
  <si>
    <t>1.Desarrollar eventos de Juegos tradicionales</t>
  </si>
  <si>
    <t>2.3.3301.1603.2021130010107</t>
  </si>
  <si>
    <t xml:space="preserve">12 grupos de participantes en los festejos de la localidad, y realización de festivales gastronómicos en la zona de corregimiento, festivales del dulce y feria de emprendimientos gastronómicos. (Gestión por parte del Alcalde local) </t>
  </si>
  <si>
    <t>Se suscribío el Contrato No. ALVT-INV-01-2024 con Gestar Geosocial, en cual tiene por objeto "IMPULSAR PROGRAMAS Y ACTIVIDADES DE INTERES PUBLICO LOCAL PARA EL ACOMPAÑAMIENTO A GESTORES CULTURALES, ARTISTAS Y EL DESARROLLO DE LOS EVENTOS, ACTIVIDADES Y CELEBRIDADES ARTISTICAS, CULTURALES, GASTRONÓMICAS, FIESTAS Y FESTEJOS DEL PATRIMONIO INMATERIAL DE LA LOCALIDAD DE LA VIRGEN Y TURISTICA DEL DISTRITO DE CARTAGENA DE INDIAS". Con este proceso contractual se dió respuesta a las metas-prodcutos comtempladas en el Programa "PATRIMONIO INMATERIAL, NUESTRAS FIESTAS,NUESTROS FESTEJOS, NUESTRO PATRIMONIO"</t>
  </si>
  <si>
    <t xml:space="preserve">2. Realizar el Festival del Dulce local	</t>
  </si>
  <si>
    <t>Número de festivales y ferias de salvaguardia al patrimonio inmaterial, realizados</t>
  </si>
  <si>
    <t>8 festivales o ferias de salvaguardia al patrimonio inmaterial</t>
  </si>
  <si>
    <t xml:space="preserve">3. Realizar el festival Gastronómico	</t>
  </si>
  <si>
    <t>AVANCE PROGRAMA PATRIMONIO INMATERIAL, NUESTRAS FIESTAS,NUESTROS FESTEJOS, NUESTRO PATRIMONIO</t>
  </si>
  <si>
    <t>INFRAESTRUCTURA CULTURAL PARA LA INCLUSION</t>
  </si>
  <si>
    <t xml:space="preserve">Servicio de mantenimiento de infraestructura cultural pública </t>
  </si>
  <si>
    <t>4 escenarios culturales dotados en la localidad</t>
  </si>
  <si>
    <t>4 infraestructuras culturales mantenidas y conservadas</t>
  </si>
  <si>
    <t>Construcción y Mantenimiento de infraestructura cultural en la Localidad de la Virgen y Turística. Cartagena de Indias</t>
  </si>
  <si>
    <t>Mejorar la estructura física de la infraestructura cultural pública de la Localidad de la Virgen y Turística</t>
  </si>
  <si>
    <t>Para la vigencia 2023 no se asigno presupuesto para este programa según Acuerdo Local N° 002 de  Marzo de 2023.</t>
  </si>
  <si>
    <t>2. CONSTRUCCION , ADECUACION Y MANTENIMIENTO INFRAESTRUCTURA CULTURAL</t>
  </si>
  <si>
    <t>AVANCE PROGRAMA INFRAESTRUCTURA CULTURAL PARA LA INCLUSION</t>
  </si>
  <si>
    <t>AVANCE LINEA ESTRATÉGICA ARTE, CULTURA Y PATRIMONIO PARA UNA LOCALIDAD DE LA VIRGEN Y TURISTICA INCLUYENTE</t>
  </si>
  <si>
    <t>LOCALIDAD CONTINGENTE</t>
  </si>
  <si>
    <t>DESARROLLO ECONOMICO Y EMPLEABILIDAD</t>
  </si>
  <si>
    <t>CENTROS PARA EL EMPRENDIMIENTO Y LA GESTION DE LA EMPLEABILIDAD EN LA LOCALIDAD</t>
  </si>
  <si>
    <t>N. de unidades productivas financiadas, implementadas y formalizadas.</t>
  </si>
  <si>
    <t>50 de unidades productivas financiadas, implementadas y formalizadas</t>
  </si>
  <si>
    <t>Formalizar, implementar y financiar 200 unidades productivas</t>
  </si>
  <si>
    <t>Fortalecimiento del emprendimiento y la empleabilidad en la Localidad de la virgen y turística. Cartagena de Indias</t>
  </si>
  <si>
    <t>Fomentar y aumentar el desarrollo del emprendimiento y la gestión de empleabilidad en la localidad de la Virgen y Turística del Distrito de Cartagena.</t>
  </si>
  <si>
    <t>1.Formar Productores Emprendedores en innovación y desarrollo empresarial</t>
  </si>
  <si>
    <t>2.3.3603.1300.2021130010105</t>
  </si>
  <si>
    <t>Con fecha 16 de julio de 2024, se tramitó ante la SDP el CDP No. 16 para "GENERACION DE INGRESOS, EMPRENDIMIENTO Y EMPRESARISMO EN LAS FAMILIAS EN POBREZA EXTREMA DE LA LOCALIDAD DE LA VIRGEN Y TURISTICA CARTAGENA DE INDIAS", al cual no se le dio viabilidad desde está dependencia.</t>
  </si>
  <si>
    <t>2. Desarrollar una estrategia para la formalización e implementación de Nuevas Unidades productivas</t>
  </si>
  <si>
    <t>3. Financiación y seguimiento a Unidades Productivas existentes</t>
  </si>
  <si>
    <t>AVANCE PROGRAMA CENTROS PARA EL EMPRENDIMIENTO Y LA GESTION DE LA EMPLEABILIDAD EN LA LOCALIDAD</t>
  </si>
  <si>
    <t>MUJERES CON AUTONOMIA ECONOMICA</t>
  </si>
  <si>
    <t>Número de mujeres formadas en Artes y Oficios y con asistencia técnica</t>
  </si>
  <si>
    <t>200 mujeres formadas en artes y oficios con asistencia tecnica</t>
  </si>
  <si>
    <t>Formación para potencializar la Autonomía económica de las mujeres de la Localidad de la Virgen y Turística. Cartagena de Indias</t>
  </si>
  <si>
    <t>Aumentar el número de mujeres con autonomía económica en la Localidad de la Virgen y Turística</t>
  </si>
  <si>
    <t>1.Realizar talleres de formación empresarial a mujeres.</t>
  </si>
  <si>
    <t>2.3.3603.1300.2021130010092</t>
  </si>
  <si>
    <t>180 mujeres formadas en artes y oficios con asistencia técnica articulado con el SENA.</t>
  </si>
  <si>
    <t>El equipo de Desarrollo Económico y Empleabilidad de la Alcaldía de la Localidad de la Virgen y Turística en alianza estratégica del SENA, Confenalco y dependencias distritales, formaron 180 mujeres en artes y oficios.</t>
  </si>
  <si>
    <t>https://alcart-my.sharepoint.com/:f:/g/personal/unidaddeplaneacionloc2_cartagena_gov_co/EseFZZHCjnlCjXp1aYAosu4BJzmy5WAd4vG0OWfmDXsLYQ?e=2vch1u</t>
  </si>
  <si>
    <t>2. Dotar y suministrar insumos para unidades productivas</t>
  </si>
  <si>
    <t>3. FORTALECIMIENTO DE UNIDADES PRODUCTIVAS</t>
  </si>
  <si>
    <t>AVANCE PROGRAMA MUJERES CON AUTONOMIA ECONOMICA</t>
  </si>
  <si>
    <t>EMPLEO INCLUSIVO PARA JOVENES</t>
  </si>
  <si>
    <t>Jóvenes formados en emprendimiento</t>
  </si>
  <si>
    <t>200 jovenes formados en emprendimiento y formalizacion de su unidad productiva</t>
  </si>
  <si>
    <t>Formación PARA LA GENERACION DE EMPLEO INCLUSIVO PARA LOS JOVENES DE LA LOCALIDAD DE LA VIRGEN Y TURISTICA Cartagena de Indias</t>
  </si>
  <si>
    <t>Mejorar las condiciones para el desarrollo de emprendimientos en medio de la Población Juvenil de la Localidad de la Virgen y Turística</t>
  </si>
  <si>
    <t>2. Materiales y Elementos de Formacion</t>
  </si>
  <si>
    <t>3. Unidades productivas</t>
  </si>
  <si>
    <t>4. CAMPAÑA DE DIFUSION</t>
  </si>
  <si>
    <t>AVANCE PROGRAMA EMPLEO INCLUSIVO PARA JOVENES</t>
  </si>
  <si>
    <t>CARTAGENA EMPRENDEDORA PARA PEQUEÑOS PRODUCTORES RURALES</t>
  </si>
  <si>
    <t>N. de Emprendimientos rurales, agropecuarios pesqueros o piscícolas acompañados desde lo social, productivo fomentados o fortalecidos y articulados con el mercado local.</t>
  </si>
  <si>
    <t>Fortalecer, acompañar y articular 60 emprendimientos rurales</t>
  </si>
  <si>
    <t>Fortalecimiento del Emprendimiento en los Pequeños Productores Rurales de la Localidad de la Virgen y Turística Cartagena de Indias</t>
  </si>
  <si>
    <t>Mejorar el desarrollo del emprendimiento y el encadenamiento productivo en el sector rural de la localidad de la Virgen y Turística. en la localidad de la Virgen y Turística del Distrito de Cartagena</t>
  </si>
  <si>
    <t>2. FORTALECIMIENTO DE UNIDADES PRODUCTIVAS RURALES</t>
  </si>
  <si>
    <t>AVANCE PROGRAMA CARTAGENA EMPRENDEDORA PARA PEQUEÑOS PRODUCTORES RURALES</t>
  </si>
  <si>
    <t>AVANCE LINEA ESTRATÉGICA DESARROLLO ECONOMICO Y EMPLEABILIDAD</t>
  </si>
  <si>
    <t>COMPETTIVIDAD E INNOVACION</t>
  </si>
  <si>
    <t>CARTAGENA FOMENTA LA CIENCIA, TECNOLOGIA E INNOVACION AGROPECUARIA</t>
  </si>
  <si>
    <t>Mujeres productoras atendidas con servicio de extensión agropecuaria</t>
  </si>
  <si>
    <t>120 mujeres productoras atendidas con servicio de extencion agropecuaria</t>
  </si>
  <si>
    <t>ASISTENCIA PARA PROMOVER Y ACOMPAÑAR LOS SISTEMAS PRODUCTIVOS MEDIANTE LA PRESTACION DEL SERVICIO PUBLICO DE EXTENSION AGROPECUARIO A LOS PRODUCTORES RURALES, PESQUEROS Y ACUICOLAS   CARTAGENA DE INDIAS</t>
  </si>
  <si>
    <t>Mejorar el desarrollo del sistema productivo rural a través del servicio de extensión agropecuaria en la localidad de la Virgen y Turística del Distrito de Cartagena</t>
  </si>
  <si>
    <t>2. ELEMENTOS Y MATERIALES DIAGNOSTICO</t>
  </si>
  <si>
    <t>3. UNIDADES PRODUCTIVAS</t>
  </si>
  <si>
    <t>AVANCE PROGRAMA CARTAGENA FOMENTA LA CIENCIA, TECNOLOGIA E INNOVACION AGROPECUARIA</t>
  </si>
  <si>
    <t>AVANCE LINEA ESTRATÉGICA COMPETTIVIDAD E INNOVACION</t>
  </si>
  <si>
    <t>TURISMO, MOTOR DE REACTIVACION ECONOMICO PARA LA LOCALIDAD</t>
  </si>
  <si>
    <t>TURISMO, MOTOR DE REACTIVACIÓN ECONÓMICA PARA LA LOCALIDAD DE LA VIRGEN Y TURISTICA</t>
  </si>
  <si>
    <t>Número de prestadores de servicios turísticos que promuevan la calidad y sostenibilidad del sector a través de la implementación, normas y/o certificaciones</t>
  </si>
  <si>
    <t>Promover la calidad y sostenibilidad de 80 prestadores de servicio turistico</t>
  </si>
  <si>
    <t>Capacitación de los prestadores de servicios turísticos para la reactivación económica del sector en la localidad de la Virgen y Turística. Cartagena de Indias</t>
  </si>
  <si>
    <t>Promover la reactivación del sector turístico de la Localidad de la Virgen y Turística.</t>
  </si>
  <si>
    <t>2. FORMACIONES, DIAGNOSTICOS Y FORTALECIMIENTO PRESTADORES DE SERVICIOS TURISTICOS</t>
  </si>
  <si>
    <t>AVANCE PROGRAMA TURISMO, MOTOR DE REACTIVACIÓN ECONÓMICA PARA LA LOCALIDAD DE LA VIRGEN Y TURISTICA</t>
  </si>
  <si>
    <t>AVANCE LINEA ESTRATÉGICA TURISMO, MOTOR DE REACTIVACION ECONOMICO PARA LA LOCALIDAD</t>
  </si>
  <si>
    <t>AVANCE PILAR LOCALIDAD CONTINGENTE</t>
  </si>
  <si>
    <t>LOCALIDAD TRANSPARENTE</t>
  </si>
  <si>
    <t>CONVIVENCIA Y SEGURIDAD PARA LA GOBERNABILIDAD</t>
  </si>
  <si>
    <t>FORTALECIMIENTO DE LA CONVIVENCIA Y SEGURIDAD CIUDADANA</t>
  </si>
  <si>
    <t xml:space="preserve">Numero Operativos para la seguridad y la convivencia y Concejos Comunitarios de seguridad realizados </t>
  </si>
  <si>
    <t>16 operativos para la seguridad y la convivencia realizdos y consejos comunitarios de seguridad</t>
  </si>
  <si>
    <t>Fortalecimiento DE LAS ESTRATEGIAS PARA ASEGURAR EL DERECHO HUMANO LA VIDA Y LA INTEGRIDAD FISICA EN LA LOCALIDAD DE LA VIRGEN Y TURISTICA Cartagena de Indias</t>
  </si>
  <si>
    <t xml:space="preserve">Mejorar los índices de convivencia y seguridad ciudadana en la Localidad de la Virgen y Turística. </t>
  </si>
  <si>
    <t>1. CREACION Y FORTALECIMIENTO DE FRENTES DE SEGURIDAD</t>
  </si>
  <si>
    <t>2.3.4501.1000.2022130010006</t>
  </si>
  <si>
    <t>Se realizaron 10 operativos y reuniones para la seguridad y convivencia de la localidad de la Virgen y Turística.(Gestión por parte del Alcalde local)</t>
  </si>
  <si>
    <t>Durante el periodo reportado, con corte a 30 de septiembre de 2024, en la Localidad de la Virgen y Turística, se realizaron 14 operativos para la seguridad y la convivencia en articulación de las dependencias encargadas del tema en la ciudad, como son la Secretaría del Interior y la Policía Metropolitana.</t>
  </si>
  <si>
    <t>https://alcart-my.sharepoint.com/:f:/g/personal/unidaddeplaneacionloc2_cartagena_gov_co/EpW4O_smXrNBiIHX1OlIEKsBKa2x0tOQtoAYtkmfiLWEZg?e=TV8dcK</t>
  </si>
  <si>
    <t>2. Encuentros de Paz jóvenes en riesgo</t>
  </si>
  <si>
    <t>3.Campaña en frentes de seguridad</t>
  </si>
  <si>
    <t>Iniciativas para la promoción de la convivencia implementadas</t>
  </si>
  <si>
    <t>Implementar 4 iniciativas para la promocion de la convivencia</t>
  </si>
  <si>
    <t>MEJORAR LA CONVIVENCIA CIUDADANA CON LA IMPLEMENTACION DEL CODIGO NACIONAL DE POLICIA Y CONVIVENCIA</t>
  </si>
  <si>
    <t>Fortalecer la  institucionalidad en la localidad de la Virgen y Turística en el Distrito de Cartagena para garantizar la implementación del  Código Nacional de seguridad y convivencia ciudadana.</t>
  </si>
  <si>
    <t>1. Estrategia para la promoción de la convivencia en la localidad.</t>
  </si>
  <si>
    <t>2. Funcionamiento e infraestructura del Registro Nacional de Medidas Correctivas (16%)</t>
  </si>
  <si>
    <t>AVANCE PROGRAMA FORTALECIMIENTO DE LA CONVIVENCIA Y SEGURIDAD CIUDADANA</t>
  </si>
  <si>
    <t>ASISTENCIA Y ATENCION INTEGRAL A LOS NIÑOS, NIÑAS, ADOLESCENTES Y JOVENES EN RIESGO DE VINCULARSE A ACCIONES DELICTIVAS</t>
  </si>
  <si>
    <t>Numero Niños, Niñas adolescentes y jovenes en riesgo de vincularse a actividades delictivas atendidos Psicosocialmente</t>
  </si>
  <si>
    <t>Atender psicosocialmente a 200 niños, niñas, adolescentes o jovenes en riesgo de vincularse a acciones delictivas</t>
  </si>
  <si>
    <t>Asistencia psicosocial a la población NNA con riesgo de vincularse a actividades delictivas en la localidad de la Virgen y Turística. Cartagena de Indias</t>
  </si>
  <si>
    <t>Disminuir los factores de riesgo de vinculación a la delincuencia de niños, niñas, adolescentes y jóvenes de la localidad de la Virgen y Turística.</t>
  </si>
  <si>
    <t>2. DESARROLLO DE ATENCION PSICOSOCIAL A LA POBLACION NNA</t>
  </si>
  <si>
    <t>AVANCE PROGRAMA SISTENCIA Y ATENCION INTEGRAL A LOS NIÑOS, NIÑAS, ADOLESCENTES Y JOVENES EN RIESGO DE VINCULARSE A ACCIONES DELICTIVAS</t>
  </si>
  <si>
    <t>IMPLEMENTACION Y SOSTENIMIENTO DE HERRAMIENTAS TECNOLOGICAS PARA SEGURIDAD Y SOCORRO</t>
  </si>
  <si>
    <t>Número de Cámaras de video vigilancia adicionales dotadas e instaladas</t>
  </si>
  <si>
    <t xml:space="preserve">Dotar e instalar 32 camaras de videos adicionales </t>
  </si>
  <si>
    <t>IMPLEMENTACIÓN Y SOSTENIMIENTO DE HERRAMIENTAS TECNOLOGICAS PARA SEGURIDAD Y SOCORRO</t>
  </si>
  <si>
    <t xml:space="preserve">Aumentar la capacidad de respuesta de los organismos de seguridad en la localidad de la Virgen y Turística en un 50%. </t>
  </si>
  <si>
    <t>1. Compra e instalación de 16 cámaras de vigilancia.</t>
  </si>
  <si>
    <t>2.3.4501.0100.2022130010007</t>
  </si>
  <si>
    <t>Con fecha 9 de septiembre de 2024, se tramitó ante la SDP el CDP No. 22 para "Implementación Y MANTENIMIENTO DE HERRAMIENTAS TECNOLÓGICAS PARA SEGURIDAD Y SOCORRO EN LA LOCALIDAD DE LA VIRGEN Y TURISTICA DE CARTAGENA DE INDIAS Cartagena de Indias", al cual no se le dio viabilidad desde esta dependencia</t>
  </si>
  <si>
    <t>Número de alarmas comunitarias adicionales instaladas</t>
  </si>
  <si>
    <t>Instalar 32 alarmas comunitarias</t>
  </si>
  <si>
    <t xml:space="preserve">2. Compra e instalación de sistemas de alarmas comunitarias </t>
  </si>
  <si>
    <t>Número de Equipos de comunicación para los organismos de seguridad, socorro y convivencia entregados</t>
  </si>
  <si>
    <t>Entregar 80 equipos de comunicación para los organismos de seguridad y socorro</t>
  </si>
  <si>
    <t xml:space="preserve">3. Compra e instalación de sistemas de equipos de comunicación. </t>
  </si>
  <si>
    <t>AVANCE PROGRAMA IMPLEMENTACION Y SOSTENIMIENTO DE HERRAMIENTAS TECNOLOGICAS PARA SEGURIDAD Y SOCORRO</t>
  </si>
  <si>
    <t>AVANCE LINEA ESTRATÉGICA CONVIVENCIA Y SEGURIDAD PARA LA GOBERNABILIDAD</t>
  </si>
  <si>
    <t>PARTICIPACION Y DESCENTRALIZACION</t>
  </si>
  <si>
    <t>MODERNIZACION DEL SISTEMA DISTRITAL DE PLANEACION Y DESCENTRALIZACION</t>
  </si>
  <si>
    <t>Banco de programas y proyectos en la localidad fortalecido y asesorado</t>
  </si>
  <si>
    <t>Fortalecer el banco de programas y proyectos  para formular proyectos con metodologia MGA WEB</t>
  </si>
  <si>
    <t>FORTALECIMIENTO TÉCNICO Y LOGÍSTICO DEL CONSEJO LOCAL DE PLANEACIÓN DE LA LOCALIDAD DE LA VIRGEN Y TURÍSTICA – CARTAGENA DE INDIAS</t>
  </si>
  <si>
    <t>Mejorar el nivel de gestión del consejo local de planeación de la localidad de la Virgen y Turística.</t>
  </si>
  <si>
    <t>1. FORTALECIMIENTO AL CONCEJO LOCAL DE PLANEACION</t>
  </si>
  <si>
    <t>2.3.4599.1000.2021130010127</t>
  </si>
  <si>
    <t xml:space="preserve">Instalación del Consejo Local de Planeación de la localidad de la Virgen y Turística. </t>
  </si>
  <si>
    <t>NO PROGRAMADO</t>
  </si>
  <si>
    <t>Consejo de planeación local dotados de capacidades y logística</t>
  </si>
  <si>
    <t>Dotar de capacidades y logistica al consejo local de planeacion local</t>
  </si>
  <si>
    <t>2. ADQUISICIÓN DE HERRAMIENTAS TECNOLOGICAS PARA EL DESARROLLO SISTEMATIZADO DEL CLP</t>
  </si>
  <si>
    <t>Con fecha 20 de julio de 2024, se realizó ajuste solicitado por la Secretaría Distrital de Planeación-SDP, al Proyecto "FORTALECIMIENTO TECNICO Y LOGISTICO DEL CONSEJO LOCAL DE PLANEACION DE LA LOCALIDAD DE LA VIRGEN Y TURISTICA EN CARTAGENA DE INDIAS" al cual no se le dio viabilidad desde esta dependencia</t>
  </si>
  <si>
    <t>Funcionamiento del consejo local de planeacion garantizado</t>
  </si>
  <si>
    <t>Fortalecer anualmente el funcionamiento del consejo local de planeacion local</t>
  </si>
  <si>
    <t>3. Capacitación al CLP en Plataformas del DNP (MGA, SUIFP,y SPI)</t>
  </si>
  <si>
    <t>Conformación e instalación del Consejo Local de Planeación</t>
  </si>
  <si>
    <t>https://alcart-my.sharepoint.com/:f:/g/personal/unidaddeplaneacionloc2_cartagena_gov_co/EhmHgmVHZUhLtY0vktHmnPsBilrKSv0oXrLEBSFd3PY39w?e=n1bMkc</t>
  </si>
  <si>
    <t>AVANCE PROGRAMA MODERNIZACION DEL SISTEMA DISTRITAL DE PLANEACION Y DESCENTRALIZACION</t>
  </si>
  <si>
    <t xml:space="preserve"> PARTICIPANDO SALVAMOS A LA LOCALIDAD</t>
  </si>
  <si>
    <t>Número de Organizaciones Comunales administrativamente competente</t>
  </si>
  <si>
    <t>56 organizaciones comunales fortalecidas</t>
  </si>
  <si>
    <t>60 organizaciones comunales dotadas y capacitadas</t>
  </si>
  <si>
    <t>FORTALECIMIENTO TÉCNICO Y LOGÍSTICO DE LAS ORGANIZACIONES COMUNALES DE LA LOCALIDAD DE LA VIRGEN Y TURÍSTICA. CARTAGENA DE INDIAS</t>
  </si>
  <si>
    <t>Fortalecer la estructura organizacional de las Juntas de Acción Comunal Locales de la localidad de la Virgen y Turística.</t>
  </si>
  <si>
    <t>1. Adecuación de Sede Informatica de ASOJAC</t>
  </si>
  <si>
    <t>2.3.4599.1000.2021130010126</t>
  </si>
  <si>
    <t xml:space="preserve">Intalación de consejos comuneros en articulación con la JAC </t>
  </si>
  <si>
    <t>Se realizaron procesos de formación a 15 OAC de la Localidad de la Vrigen y Turística</t>
  </si>
  <si>
    <t>https://alcart-my.sharepoint.com/:f:/g/personal/unidaddeplaneacionloc2_cartagena_gov_co/Eu-8VTJdi1lKnIc-VyJxC2sBFbC8BIhJD1FiA8oTPTebCA?e=FKqtEI</t>
  </si>
  <si>
    <t>2. FORTALECIMIENTO DE LAS JAC EN LA LOCALIDAD</t>
  </si>
  <si>
    <t>AVANCE PROGRAMA  PARTICIPANDO SALVAMOS A LA LOCALIDAD</t>
  </si>
  <si>
    <t>AVANCE LINEA ESTRATÉGICA PARTICIPACION Y DESCENTRALIZACION</t>
  </si>
  <si>
    <t>AVANCE PILAR LOCALIDAD TRANSPARENTE</t>
  </si>
  <si>
    <t xml:space="preserve">  EJE TRANSVERSAL
LOCALIDAD DE LA VIRGEN Y TURISTICA
CON ATENCION Y GARANTIA DE DERECHOS A POBLACION DIFERENCIAL.</t>
  </si>
  <si>
    <t>POR LA EQUIDAD E INCLUSION DE LOS NEGROS, AFROS, PALENQIUEROS E INDIGENAS</t>
  </si>
  <si>
    <t>FORTALECIMIENTO DE POBLACION NEGRA , AFROCOLOMBIANA Y RAIZAL EN LA LOCALIDAD</t>
  </si>
  <si>
    <t>Dotación de materiales a organizaciones pesqueras pertenecientes a grupos etnicos</t>
  </si>
  <si>
    <t>10 organizaciones de pescadores pertenecientes a grupos etnicos dotados</t>
  </si>
  <si>
    <t>CONTRIBUCIÓN A LA GENERACION DE INGRESOS DE LOS GRUPOS ÉTNICOS DE LA LOCALIDAD DE LA VIRGEN Y TURISTICA</t>
  </si>
  <si>
    <t>Fortalecer la creación de proyectos de generación de ingresos en medio de la comunidad NARP de la localidad de la Virgen y Turística.</t>
  </si>
  <si>
    <t>2. PROYECTOS DE GENERACIÓN DE INGRESOS</t>
  </si>
  <si>
    <t>Proyectos de generación de ingresos desarrollados en concejos comunitarios</t>
  </si>
  <si>
    <t>Realizacion de 10 proyectos de generacion de ingreso</t>
  </si>
  <si>
    <t>3. DOTACION ORGANIZACIÓN DE PESCADORES DE GRUPOS ETNICOS</t>
  </si>
  <si>
    <t>AVANCE PROGRAMA  FORTALECIMIENTO DE POBLACION NEGRA , AFROCOLOMBIANA Y RAIZAL EN LA LOCALIDAD</t>
  </si>
  <si>
    <t>AVANCE LINEA ESTRATÉGICA POR LA EQUIDAD E INCLUSION DE LOS NEGROS, AFROS, PALENQIUEROS E INDIGENAS</t>
  </si>
  <si>
    <t>MUJERES DE LA LOCALIDAD POR SUS DERECHOS</t>
  </si>
  <si>
    <t>LAS MUJERES DECIDIMOS SOBRE EL EJERCICIO DEL PODER</t>
  </si>
  <si>
    <t>Número de mujeres formadas en liderazgo femenino, social, comunitario y político enfoque diferencial y pertinencia cultural</t>
  </si>
  <si>
    <t>300 mujeres formadas</t>
  </si>
  <si>
    <t>160 mujeres formadas en el liderazgo feminino</t>
  </si>
  <si>
    <t xml:space="preserve">N/A </t>
  </si>
  <si>
    <t>FORMACIÓN DE MUJERES PARA EJERCER LIDERAZGO EN LA COMUNIDAD DE LA LOCALIDAD DE LA VIRGEN Y TURÍSTICA. CARTAGENA DE INDIAS</t>
  </si>
  <si>
    <t>Fortalecer la formación en liderazgo a las mujeres de la localidad de la Virgen y Turística.</t>
  </si>
  <si>
    <t xml:space="preserve">1.Gestión operativa del proyecto </t>
  </si>
  <si>
    <t>2. FORMACIONES EN LIDERAZGO</t>
  </si>
  <si>
    <t>AVANCE PROGRAMA LAS MUJERES DECIDIMOS SOBRE EL EJERCICIO DEL PODER</t>
  </si>
  <si>
    <t>UNA VIDA LIBRE DE VIOLENCIA PARA LAS MUJERES</t>
  </si>
  <si>
    <t>Número de personas que participan en acciones para prevenir y eliminar la violencia contra la mujer</t>
  </si>
  <si>
    <t>1200 personas que participan en acciones para prevenir y eliminar la violencia contra las mujeres</t>
  </si>
  <si>
    <t>DESARROLLO DE ACCIONES PARA DISMINUIR LA VIOLENCIA CONTRA LA MUJER EN LA LOCALIDAD DE LA VIRGEN Y TURÍSTICA CARTAGENA DE INDIAS</t>
  </si>
  <si>
    <t>Disminuir los índices de Violencia contra las mujeres de la Localidad de la Virgen y Turística.</t>
  </si>
  <si>
    <t>2. ACCIONES DE PREVENCION Y ELIMINACION DE LA VIOLENCIA CONTRA LA MUJER</t>
  </si>
  <si>
    <t>AVANCE PROGRAMA UNA VIDA LIBRE DE VIOLENCIA PARA LAS MUJERES</t>
  </si>
  <si>
    <t>AVANCE LINEA ESTRATÉGICA MUJERES DE LA LOCALIDAD POR SUS DERECHOS</t>
  </si>
  <si>
    <t>JOVENES SALVANDO A LA LOCALIDAD</t>
  </si>
  <si>
    <t>JOVENES PARTICIPANDO Y SALVANDO A LA LOCALIDAD</t>
  </si>
  <si>
    <t>Jóvenes participando de actividades de formacion sociopolítica</t>
  </si>
  <si>
    <t>200 jovenes participan de actividades de formacion sociopolitica</t>
  </si>
  <si>
    <t>FORMACIÓN SOCIOPOLÍTICA PARA IMPULSAR LA PARTICIPACIÓN CIUDADANA DE LOS JÓVENES DE LA LOCALIDAD DE LA VIRGEN Y TURÍSTICA CARTAGENA DE INDIAS</t>
  </si>
  <si>
    <t>Fomentar la participación ciudadana activa de la juventud de la localidad de la Virgen y Turística.</t>
  </si>
  <si>
    <t>1.Formación a los Consejeros de juventud y Personeros estudiantiles</t>
  </si>
  <si>
    <t>2.3.4502.1000.2021130010131</t>
  </si>
  <si>
    <t>40 jóvenes participaron en actividades de formación sociopolítica con el consejo de juventudes de la localidad de la Virgen y Turística. (Gestión por parte del Alcalde local)</t>
  </si>
  <si>
    <t>Con la reactivación del CLJ y la conformación de grupos juveniles en la zona urbana y rural de la Localidad, se logró la participación de 162 en actividades de formación sociopolítica.</t>
  </si>
  <si>
    <t>https://alcart-my.sharepoint.com/:f:/g/personal/unidaddeplaneacionloc2_cartagena_gov_co/EsI99Lk9XgJEu84dRdio5sYB9dxuMSXm7lyapQM5fp_S8w?e=KE4Cnm</t>
  </si>
  <si>
    <t>2.Apoyo a iniciativas juveniles</t>
  </si>
  <si>
    <t>3. Adecuación de espacio para el funcionamiento del CLJ</t>
  </si>
  <si>
    <t>AVANCE PROGRAMA JOVENES PARTICIPANDO Y SALVANDO A LA LOCALIDAD</t>
  </si>
  <si>
    <t>AVANCE LINEA ESTRATÉGICA JOVENES SALVANDO A LA LOCALIDAD</t>
  </si>
  <si>
    <t>EN LA LOCALIDAD SALVAMOS A NUESTROS ADULTOS MAYORES</t>
  </si>
  <si>
    <t>ATENCION INTEGRAL PARA MANTENER A SALVO A LOS ADULTOS MAYORES</t>
  </si>
  <si>
    <t>N. de personas mayores atendidas en Centros de Vida y Grupos Organizados</t>
  </si>
  <si>
    <t xml:space="preserve">900 personas formadas en derecho y cultura del envejecimiento activo y saludable </t>
  </si>
  <si>
    <t>400 personas mayores atendidas en centros de vida y grupos organizados</t>
  </si>
  <si>
    <t>FORTALECIMIENTO ORGANIZACIONAL ASOCIADO A LA ATENCIÓN DE PERSONAS MAYORES EN CENTROS DE VIDA DE LA LOCALIDAD DE LA VIRGEN Y TURÍSTICA CARTAGENA DE INDIAS</t>
  </si>
  <si>
    <t>Mejorar el nivel de atención de adultos mayores en centros de vida y grupos organizados en la localidad de la Virgen y Turística del Distrito de Cartagena.</t>
  </si>
  <si>
    <t>1.Realizar protesis dentales a adultos mayores</t>
  </si>
  <si>
    <t>2.3.4104.0300.2021130010132</t>
  </si>
  <si>
    <t>Mediante Oficio AMC-SDP-03300-2024, se solicitó a la SDP, disponibilidad presupuestal para el Proyecto "FORTALECIMIENTO ORGANIZACIONAL ASOCIADO A LA ATENCION DE PERSONAS MAYORES EN CENTROS DE VIDA DE LA LOCALIDAD DE LA VIRGEN Y TURISTICA CARTAGENA DE INDIAS", sin que se diera el trámite respectivo desde esta entidad.</t>
  </si>
  <si>
    <t>2. Formacion a los adultos mayores</t>
  </si>
  <si>
    <t>3. Realizar salidas y encuentros de recreación</t>
  </si>
  <si>
    <t>AVANCE PROGRAMA ATENCION INTEGRAL PARA MANTENER A SALVO A LOS ADULTOS MAYORES</t>
  </si>
  <si>
    <t>AVANCE LINEA ESTRATÉGICA EN LA LOCALIDAD SALVAMOS A NUESTROS ADULTOS MAYORES</t>
  </si>
  <si>
    <t>TODOS POR LA PROTECCION SOCIAL DE LAS PERSONAS CON DISCAPACIDAD: RECONOCIDAS,EMPODERADAS Y RESPETADAS</t>
  </si>
  <si>
    <t>PACTO O ALIANZA POR LA INCLUSION SOCIAL Y PRODUCTIVA DE LAS PERSONAS CON DISCAPACIDAD</t>
  </si>
  <si>
    <t>Número de organizaciones de personas con discapacidad consolidadas en la libre asociación y acorde a la reglamentación normativa</t>
  </si>
  <si>
    <t>Consolidar 4 organizaciones de personas con discapacidad</t>
  </si>
  <si>
    <t>CONSOLIDACIÓN DE ORGANIZACIONES PARA PERSONAS EN CONDICIÓN DE DISCAPACIDAD EN LA LOCALIDAD DE LA VIRGEN Y TURÍSTICA CARTAGENA DE INDIAS</t>
  </si>
  <si>
    <t>Consolidar organizaciones de personas con discapacidad en el marco de la libre asociación, la representatividad y reglamentación normativa en la localidad de la Virgen y Turística del Distrito de Cartagena.</t>
  </si>
  <si>
    <t>Se consolidó el Consejo Local de Discapacidad y asesoría en la construcción de su plan de trabajo.</t>
  </si>
  <si>
    <t>https://alcart-my.sharepoint.com/:f:/g/personal/unidaddeplaneacionloc2_cartagena_gov_co/Eu-8VTJdi1lKnIc-VyJxC2sBFbC8BIhJD1FiA8oTPTebCA?e=lCHy4Q</t>
  </si>
  <si>
    <t>2. CONSOLIDACION DE ORGANIZACIONES</t>
  </si>
  <si>
    <t>3. CAMPAÑA DE SOCIALIZACION Y PROMOCION</t>
  </si>
  <si>
    <t xml:space="preserve">FORTALECIMIENTO AL CUIDADO INCLUSIVO DE LA POBLACIÓN CON DISCAPACIDAD EN LA LOCALIDAD  DE LA VIRGEN Y TURISTICA EN CARTAGENA DE INDIAS.     </t>
  </si>
  <si>
    <t>Fortalecer la Atención Integral de las personas con discapacidad en la Localidad de la Virgen y Turística</t>
  </si>
  <si>
    <t>1. Formación a la población con Discapacidad</t>
  </si>
  <si>
    <t>2.3.4104.0300.2022130010005</t>
  </si>
  <si>
    <t>2.  Adecuación sede PcD</t>
  </si>
  <si>
    <t>3. Fortalecimiento del Consejo Local de Discapacidad</t>
  </si>
  <si>
    <t>Política pública de discapacidad local e inclusión social formlada e implementada</t>
  </si>
  <si>
    <t>ND</t>
  </si>
  <si>
    <t>Formulacion e implementacion de politica publica de discapacidad local e inclusion social</t>
  </si>
  <si>
    <t>AVANCE PROGRAMA PACTO O ALIANZA POR LA INCLUSION SOCIAL Y PRODUCTIVA DE LAS PERSONAS CON DISCAPACIDAD</t>
  </si>
  <si>
    <t>AVANCE LINEA ESTRATÉGICA TODOS POR LA PROTECCION SOCIAL DE LAS PERSONAS CON DISCAPACIDAD: RECONOCIDAS,EMPODERADAS Y RESPETADAS</t>
  </si>
  <si>
    <t>DIVERSIDAD SEXUAL Y NUEVAS IDENTIDADES DE GENERO EN LA LOCALIDAD</t>
  </si>
  <si>
    <t>Número de acciones afirmativas para el reconocimiento de derechos</t>
  </si>
  <si>
    <t>4 acciones afirmativas para el reconocimiento de Derechos</t>
  </si>
  <si>
    <t>DESARROLLO DE ACCIONES AFIRMATIVAS PARA EL RECONOCIMIENTO DE LA DIVERSIDAD SEXUAL Y NUEVAS IDENTIDADES DE GÉNERO EN LA LOCALIDAD DE LA VIRGEN Y TURÍSTICA CARTAGENA DE INDIAS</t>
  </si>
  <si>
    <t>Aumentar el número de acciones afirmativas para el reconocimiento de derechos de las personas pertenecientes a la comunidad LGBT en la localidad de la Virgen y Turística del Distrito de Cartagena</t>
  </si>
  <si>
    <t>2. ORGANIZACIÓN DE ACCIONES AFIRMATIVAS.</t>
  </si>
  <si>
    <t>AVANCE PROGRAMA DIVERSIDAD SEXUAL Y NUEVAS IDENTIDADES DE GENERO EN LA LOCALIDAD</t>
  </si>
  <si>
    <t>AVANCE LINEA ESTRATÉGICA DIVERSIDAD SEXUAL Y NUEVAS IDENTIDADES DE GENERO EN LA LOCALIDAD</t>
  </si>
  <si>
    <t>AVANCE EJE TRANSVERSAL LOCALIDAD DE LA VIRGEN Y TURISTICA CON ATENCION Y GARANTIA DE DERECHOS A POBLACION DIFERENCIAL.</t>
  </si>
  <si>
    <t>AVANCE EJECUCIÓN PRESUPUESTAL SEGÚN GIROS A DICIEMBRE 2024</t>
  </si>
  <si>
    <t>EJECUCIÓN PRESUPUESTAL DE LA LOCALIDAD VIRGEN Y TURÍSTICA A CORTE DICIEMBRE 31 DEL 2024</t>
  </si>
  <si>
    <t>REGISTROS PRESUPUESTAL SEGÚN PLANEACION (PREDIS)</t>
  </si>
  <si>
    <t>EJECUCIÓN PRESUPUESTAL SEGÚN GIROS A DICIEMBRE 2024 (PLANEACION-PREDIS)</t>
  </si>
  <si>
    <t>AVANCE PLAN DE DESARROLLO LOCALIDAD DE LA VIRGEN Y TURISTICA A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</si>
</sst>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 #,##0.00;[Red]\-&quot;$&quot;\ #,##0.00"/>
    <numFmt numFmtId="41" formatCode="_-* #,##0_-;\-* #,##0_-;_-* &quot;-&quot;_-;_-@_-"/>
    <numFmt numFmtId="44" formatCode="_-&quot;$&quot;\ * #,##0.00_-;\-&quot;$&quot;\ * #,##0.00_-;_-&quot;$&quot;\ * &quot;-&quot;??_-;_-@_-"/>
    <numFmt numFmtId="164" formatCode="&quot;$&quot;\ #,##0.00"/>
    <numFmt numFmtId="165" formatCode="&quot;$&quot;\ #,##0"/>
    <numFmt numFmtId="166" formatCode="0.0"/>
    <numFmt numFmtId="167" formatCode="0.0%"/>
  </numFmts>
  <fonts count="13" x14ac:knownFonts="1">
    <font>
      <sz val="11"/>
      <color theme="1"/>
      <name val="Calibri"/>
      <family val="2"/>
      <scheme val="minor"/>
    </font>
    <font>
      <sz val="11"/>
      <color theme="1"/>
      <name val="Calibri"/>
      <family val="2"/>
      <scheme val="minor"/>
    </font>
    <font>
      <b/>
      <sz val="16"/>
      <name val="Calibri"/>
      <family val="2"/>
      <scheme val="minor"/>
    </font>
    <font>
      <sz val="16"/>
      <name val="Calibri"/>
      <family val="2"/>
      <scheme val="minor"/>
    </font>
    <font>
      <b/>
      <sz val="16"/>
      <color rgb="FFFF0000"/>
      <name val="Calibri"/>
      <family val="2"/>
      <scheme val="minor"/>
    </font>
    <font>
      <b/>
      <sz val="16"/>
      <color theme="1"/>
      <name val="Calibri"/>
      <family val="2"/>
      <scheme val="minor"/>
    </font>
    <font>
      <sz val="16"/>
      <color rgb="FFFF0000"/>
      <name val="Calibri"/>
      <family val="2"/>
      <scheme val="minor"/>
    </font>
    <font>
      <vertAlign val="superscript"/>
      <sz val="16"/>
      <name val="Calibri"/>
      <family val="2"/>
      <scheme val="minor"/>
    </font>
    <font>
      <sz val="16"/>
      <color rgb="FF000000"/>
      <name val="Calibri"/>
      <family val="2"/>
      <scheme val="minor"/>
    </font>
    <font>
      <sz val="16"/>
      <color theme="1"/>
      <name val="Calibri"/>
      <family val="2"/>
      <scheme val="minor"/>
    </font>
    <font>
      <b/>
      <sz val="22"/>
      <color rgb="FFFF0000"/>
      <name val="Calibri"/>
      <family val="2"/>
      <scheme val="minor"/>
    </font>
    <font>
      <u/>
      <sz val="11"/>
      <color theme="10"/>
      <name val="Calibri"/>
      <family val="2"/>
      <scheme val="minor"/>
    </font>
    <font>
      <b/>
      <sz val="18"/>
      <color rgb="FFFF0000"/>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rgb="FF99FF99"/>
        <bgColor indexed="64"/>
      </patternFill>
    </fill>
    <fill>
      <patternFill patternType="solid">
        <fgColor theme="9" tint="0.39997558519241921"/>
        <bgColor indexed="64"/>
      </patternFill>
    </fill>
    <fill>
      <patternFill patternType="solid">
        <fgColor theme="2" tint="-9.9978637043366805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41"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cellStyleXfs>
  <cellXfs count="430">
    <xf numFmtId="0" fontId="0" fillId="0" borderId="0" xfId="0"/>
    <xf numFmtId="0" fontId="2" fillId="0" borderId="0" xfId="0" applyFont="1" applyAlignment="1">
      <alignment vertical="center"/>
    </xf>
    <xf numFmtId="164" fontId="2" fillId="0" borderId="0" xfId="0" applyNumberFormat="1" applyFont="1" applyAlignment="1">
      <alignment vertical="center"/>
    </xf>
    <xf numFmtId="0" fontId="3" fillId="0" borderId="0" xfId="0" applyFont="1" applyAlignment="1">
      <alignment vertical="center" wrapText="1"/>
    </xf>
    <xf numFmtId="0" fontId="3" fillId="0" borderId="0" xfId="0" applyFont="1"/>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2" borderId="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2" fillId="0" borderId="7" xfId="0" applyFont="1" applyBorder="1" applyAlignment="1">
      <alignment horizontal="center" vertical="center" wrapText="1"/>
    </xf>
    <xf numFmtId="164" fontId="2" fillId="2" borderId="8"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0" borderId="13" xfId="0" applyFont="1" applyBorder="1" applyAlignment="1">
      <alignment horizontal="center" vertical="center" wrapText="1"/>
    </xf>
    <xf numFmtId="1" fontId="2" fillId="2" borderId="6" xfId="0" applyNumberFormat="1"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0" xfId="0" applyFont="1" applyAlignment="1">
      <alignment vertical="center"/>
    </xf>
    <xf numFmtId="0" fontId="3" fillId="3" borderId="4" xfId="0" applyFont="1" applyFill="1" applyBorder="1" applyAlignment="1">
      <alignment horizontal="center" vertical="center" wrapText="1"/>
    </xf>
    <xf numFmtId="0" fontId="3" fillId="3" borderId="4" xfId="1" applyNumberFormat="1" applyFont="1" applyFill="1" applyBorder="1" applyAlignment="1">
      <alignment horizontal="center" vertical="center"/>
    </xf>
    <xf numFmtId="0" fontId="3" fillId="0" borderId="1" xfId="0" applyFont="1" applyBorder="1" applyAlignment="1">
      <alignment horizontal="center" vertical="center"/>
    </xf>
    <xf numFmtId="0" fontId="3" fillId="3" borderId="4" xfId="0" applyFont="1" applyFill="1" applyBorder="1" applyAlignment="1">
      <alignment horizontal="center" vertical="center"/>
    </xf>
    <xf numFmtId="0" fontId="6" fillId="3"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1" applyNumberFormat="1" applyFont="1" applyFill="1" applyBorder="1" applyAlignment="1">
      <alignment horizontal="center" vertical="center"/>
    </xf>
    <xf numFmtId="0" fontId="3" fillId="0" borderId="1" xfId="1" applyNumberFormat="1" applyFont="1" applyFill="1" applyBorder="1" applyAlignment="1">
      <alignment horizontal="center" vertical="center"/>
    </xf>
    <xf numFmtId="41" fontId="3" fillId="3" borderId="1" xfId="1" applyFont="1" applyFill="1" applyBorder="1" applyAlignment="1">
      <alignment horizontal="center" vertical="center"/>
    </xf>
    <xf numFmtId="41" fontId="6" fillId="3" borderId="1" xfId="1" applyFont="1" applyFill="1" applyBorder="1" applyAlignment="1">
      <alignment horizontal="center" vertical="center"/>
    </xf>
    <xf numFmtId="10" fontId="4" fillId="3" borderId="1" xfId="2" applyNumberFormat="1" applyFont="1" applyFill="1" applyBorder="1" applyAlignment="1">
      <alignment horizontal="center" vertical="center"/>
    </xf>
    <xf numFmtId="10" fontId="4" fillId="3" borderId="11" xfId="2" applyNumberFormat="1" applyFont="1" applyFill="1" applyBorder="1" applyAlignment="1">
      <alignment horizontal="center" vertical="center"/>
    </xf>
    <xf numFmtId="0" fontId="3" fillId="0" borderId="4" xfId="0" applyFont="1" applyBorder="1" applyAlignment="1">
      <alignment horizontal="center" vertical="center"/>
    </xf>
    <xf numFmtId="10" fontId="4" fillId="6" borderId="4" xfId="2" applyNumberFormat="1" applyFont="1" applyFill="1" applyBorder="1" applyAlignment="1">
      <alignment horizontal="center" vertical="center"/>
    </xf>
    <xf numFmtId="0" fontId="2" fillId="0" borderId="2" xfId="0" applyFont="1" applyBorder="1" applyAlignment="1">
      <alignment horizontal="center" vertical="center" wrapText="1"/>
    </xf>
    <xf numFmtId="1" fontId="3" fillId="0" borderId="1" xfId="0" quotePrefix="1" applyNumberFormat="1" applyFont="1" applyBorder="1" applyAlignment="1">
      <alignment horizontal="center" vertical="center"/>
    </xf>
    <xf numFmtId="1" fontId="3" fillId="0" borderId="1" xfId="0" quotePrefix="1" applyNumberFormat="1" applyFont="1" applyBorder="1" applyAlignment="1">
      <alignment horizontal="center" vertical="center" wrapText="1"/>
    </xf>
    <xf numFmtId="1" fontId="3" fillId="3" borderId="1" xfId="0" quotePrefix="1" applyNumberFormat="1" applyFont="1" applyFill="1" applyBorder="1" applyAlignment="1">
      <alignment horizontal="center" vertical="center" wrapText="1"/>
    </xf>
    <xf numFmtId="0" fontId="3" fillId="0" borderId="1" xfId="0" applyFont="1" applyBorder="1"/>
    <xf numFmtId="1" fontId="4" fillId="0" borderId="1" xfId="0" quotePrefix="1" applyNumberFormat="1" applyFont="1" applyBorder="1" applyAlignment="1">
      <alignment vertical="center"/>
    </xf>
    <xf numFmtId="1" fontId="3" fillId="0" borderId="1" xfId="0" quotePrefix="1" applyNumberFormat="1" applyFont="1" applyBorder="1" applyAlignment="1">
      <alignment vertical="center"/>
    </xf>
    <xf numFmtId="1" fontId="3" fillId="0" borderId="1" xfId="0" quotePrefix="1" applyNumberFormat="1" applyFont="1" applyBorder="1" applyAlignment="1">
      <alignment vertical="center" wrapText="1"/>
    </xf>
    <xf numFmtId="1" fontId="3" fillId="3" borderId="1" xfId="0" quotePrefix="1" applyNumberFormat="1" applyFont="1" applyFill="1" applyBorder="1" applyAlignment="1">
      <alignment vertical="center"/>
    </xf>
    <xf numFmtId="164" fontId="3" fillId="0" borderId="1" xfId="0" quotePrefix="1" applyNumberFormat="1" applyFont="1" applyBorder="1" applyAlignment="1">
      <alignment vertical="center"/>
    </xf>
    <xf numFmtId="0" fontId="9" fillId="0" borderId="1" xfId="0" quotePrefix="1" applyFont="1" applyBorder="1" applyAlignment="1">
      <alignment vertical="center"/>
    </xf>
    <xf numFmtId="0" fontId="3" fillId="0" borderId="1" xfId="0" applyFont="1" applyBorder="1" applyAlignment="1">
      <alignment vertical="center" wrapText="1"/>
    </xf>
    <xf numFmtId="1" fontId="3"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9" fillId="0" borderId="1" xfId="0" applyFont="1" applyBorder="1" applyAlignment="1">
      <alignment horizontal="center" vertical="center"/>
    </xf>
    <xf numFmtId="10" fontId="4" fillId="3" borderId="14" xfId="2" applyNumberFormat="1" applyFont="1" applyFill="1" applyBorder="1" applyAlignment="1">
      <alignment horizontal="center" vertical="center"/>
    </xf>
    <xf numFmtId="10" fontId="4" fillId="6" borderId="15" xfId="2" applyNumberFormat="1" applyFont="1" applyFill="1" applyBorder="1" applyAlignment="1">
      <alignment horizontal="center" vertical="center"/>
    </xf>
    <xf numFmtId="10" fontId="4" fillId="6" borderId="2" xfId="2" applyNumberFormat="1" applyFont="1" applyFill="1" applyBorder="1" applyAlignment="1">
      <alignment horizontal="center" vertical="center"/>
    </xf>
    <xf numFmtId="0" fontId="2" fillId="0" borderId="1" xfId="0" applyFont="1" applyBorder="1" applyAlignment="1">
      <alignment horizontal="center" vertical="center" wrapText="1"/>
    </xf>
    <xf numFmtId="0" fontId="3" fillId="0" borderId="4" xfId="0" applyFont="1" applyBorder="1" applyAlignment="1">
      <alignment vertical="center" wrapText="1"/>
    </xf>
    <xf numFmtId="0" fontId="6" fillId="0" borderId="4" xfId="0" applyFont="1" applyBorder="1" applyAlignment="1">
      <alignment horizontal="center" vertical="center" wrapText="1"/>
    </xf>
    <xf numFmtId="164" fontId="3" fillId="0" borderId="1" xfId="0" quotePrefix="1" applyNumberFormat="1" applyFont="1" applyBorder="1" applyAlignment="1">
      <alignment horizontal="center" vertical="center"/>
    </xf>
    <xf numFmtId="0" fontId="3" fillId="0" borderId="1" xfId="0" quotePrefix="1" applyFont="1" applyBorder="1" applyAlignment="1">
      <alignment horizontal="center" vertical="center"/>
    </xf>
    <xf numFmtId="10" fontId="4" fillId="6" borderId="1" xfId="2" applyNumberFormat="1" applyFont="1" applyFill="1" applyBorder="1" applyAlignment="1">
      <alignment horizontal="center" vertical="center"/>
    </xf>
    <xf numFmtId="10" fontId="4" fillId="5" borderId="1" xfId="2" applyNumberFormat="1" applyFont="1" applyFill="1" applyBorder="1" applyAlignment="1">
      <alignment horizontal="center" vertical="center"/>
    </xf>
    <xf numFmtId="41" fontId="3" fillId="0" borderId="1" xfId="1" applyFont="1" applyFill="1" applyBorder="1" applyAlignment="1">
      <alignment horizontal="center" vertical="center"/>
    </xf>
    <xf numFmtId="0" fontId="3" fillId="3" borderId="1" xfId="0" applyFont="1" applyFill="1" applyBorder="1" applyAlignment="1">
      <alignment vertical="center" wrapText="1"/>
    </xf>
    <xf numFmtId="12" fontId="3" fillId="0" borderId="1" xfId="0" applyNumberFormat="1" applyFont="1" applyBorder="1" applyAlignment="1">
      <alignment horizontal="center" vertical="center"/>
    </xf>
    <xf numFmtId="12" fontId="6" fillId="0" borderId="1" xfId="0" applyNumberFormat="1" applyFont="1" applyBorder="1" applyAlignment="1">
      <alignment horizontal="center" vertical="center"/>
    </xf>
    <xf numFmtId="41" fontId="9" fillId="0" borderId="1" xfId="1" applyFont="1" applyFill="1" applyBorder="1" applyAlignment="1">
      <alignment horizontal="center" vertical="center"/>
    </xf>
    <xf numFmtId="41" fontId="9" fillId="0" borderId="10" xfId="1" applyFont="1" applyFill="1" applyBorder="1" applyAlignment="1">
      <alignment horizontal="center" vertical="center"/>
    </xf>
    <xf numFmtId="0" fontId="9" fillId="0" borderId="1" xfId="1" applyNumberFormat="1" applyFont="1" applyFill="1" applyBorder="1" applyAlignment="1">
      <alignment horizontal="center" vertical="center"/>
    </xf>
    <xf numFmtId="41" fontId="6" fillId="0" borderId="1" xfId="1" applyFont="1" applyFill="1" applyBorder="1" applyAlignment="1">
      <alignment horizontal="center" vertical="center"/>
    </xf>
    <xf numFmtId="10" fontId="4" fillId="3" borderId="2" xfId="2" applyNumberFormat="1" applyFont="1" applyFill="1" applyBorder="1" applyAlignment="1">
      <alignment horizontal="center" vertical="center"/>
    </xf>
    <xf numFmtId="0" fontId="6" fillId="0" borderId="1" xfId="0" applyFont="1" applyBorder="1" applyAlignment="1">
      <alignment horizontal="center" vertical="center"/>
    </xf>
    <xf numFmtId="0" fontId="9" fillId="0" borderId="1" xfId="0" applyFont="1" applyBorder="1" applyAlignment="1">
      <alignment horizontal="center" vertical="center" wrapText="1"/>
    </xf>
    <xf numFmtId="0" fontId="9" fillId="3" borderId="1" xfId="0" applyFont="1" applyFill="1" applyBorder="1" applyAlignment="1">
      <alignment vertical="center" wrapText="1"/>
    </xf>
    <xf numFmtId="10" fontId="4" fillId="3" borderId="3" xfId="2" applyNumberFormat="1" applyFont="1" applyFill="1" applyBorder="1" applyAlignment="1">
      <alignment horizontal="center" vertical="center"/>
    </xf>
    <xf numFmtId="10" fontId="4" fillId="3" borderId="16" xfId="2" applyNumberFormat="1" applyFont="1" applyFill="1" applyBorder="1" applyAlignment="1">
      <alignment horizontal="center" vertical="center"/>
    </xf>
    <xf numFmtId="10" fontId="4" fillId="3" borderId="4" xfId="2" applyNumberFormat="1" applyFont="1" applyFill="1" applyBorder="1" applyAlignment="1">
      <alignment horizontal="center" vertical="center"/>
    </xf>
    <xf numFmtId="10" fontId="4" fillId="0" borderId="3" xfId="0" applyNumberFormat="1" applyFont="1" applyBorder="1" applyAlignment="1">
      <alignment horizontal="center" vertical="center"/>
    </xf>
    <xf numFmtId="10" fontId="4" fillId="0" borderId="1" xfId="0" applyNumberFormat="1" applyFont="1" applyBorder="1" applyAlignment="1">
      <alignment horizontal="center" vertical="center"/>
    </xf>
    <xf numFmtId="0" fontId="9" fillId="3" borderId="1" xfId="0" applyFont="1" applyFill="1" applyBorder="1" applyAlignment="1">
      <alignment vertical="distributed"/>
    </xf>
    <xf numFmtId="1" fontId="3" fillId="0" borderId="0" xfId="0" applyNumberFormat="1"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9" fillId="0" borderId="0" xfId="0" applyFont="1" applyAlignment="1">
      <alignment horizontal="center" vertical="center"/>
    </xf>
    <xf numFmtId="164" fontId="3" fillId="0" borderId="0" xfId="0" applyNumberFormat="1" applyFont="1" applyAlignment="1">
      <alignment horizontal="center" vertical="center"/>
    </xf>
    <xf numFmtId="0" fontId="3" fillId="3" borderId="0" xfId="0" applyFont="1" applyFill="1" applyAlignment="1">
      <alignment horizontal="center" vertical="center"/>
    </xf>
    <xf numFmtId="0" fontId="6" fillId="3" borderId="0" xfId="0" applyFont="1" applyFill="1" applyAlignment="1">
      <alignment horizontal="center" vertical="center"/>
    </xf>
    <xf numFmtId="0" fontId="4" fillId="0" borderId="0" xfId="0" applyFont="1" applyAlignment="1">
      <alignment vertical="center"/>
    </xf>
    <xf numFmtId="10" fontId="6" fillId="3" borderId="1" xfId="2" applyNumberFormat="1" applyFont="1" applyFill="1" applyBorder="1" applyAlignment="1">
      <alignment horizontal="center" vertical="center"/>
    </xf>
    <xf numFmtId="10" fontId="6" fillId="3" borderId="0" xfId="0" applyNumberFormat="1" applyFont="1" applyFill="1" applyAlignment="1">
      <alignment horizontal="center" vertical="center"/>
    </xf>
    <xf numFmtId="1" fontId="3" fillId="3" borderId="1" xfId="1" applyNumberFormat="1" applyFont="1" applyFill="1" applyBorder="1" applyAlignment="1">
      <alignment horizontal="center" vertical="center"/>
    </xf>
    <xf numFmtId="1" fontId="4" fillId="3" borderId="1" xfId="0"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xf>
    <xf numFmtId="1" fontId="6" fillId="3" borderId="1" xfId="1" applyNumberFormat="1" applyFont="1" applyFill="1" applyBorder="1" applyAlignment="1">
      <alignment horizontal="center" vertical="center"/>
    </xf>
    <xf numFmtId="1" fontId="6" fillId="0" borderId="4" xfId="0" applyNumberFormat="1" applyFont="1" applyBorder="1" applyAlignment="1">
      <alignment horizontal="center" vertical="center" wrapText="1"/>
    </xf>
    <xf numFmtId="1" fontId="6" fillId="0" borderId="1" xfId="0" applyNumberFormat="1" applyFont="1" applyBorder="1" applyAlignment="1">
      <alignment horizontal="center" vertical="center"/>
    </xf>
    <xf numFmtId="1" fontId="6" fillId="0" borderId="1" xfId="1" applyNumberFormat="1" applyFont="1" applyFill="1" applyBorder="1" applyAlignment="1">
      <alignment horizontal="center" vertical="center"/>
    </xf>
    <xf numFmtId="1" fontId="6" fillId="3" borderId="0" xfId="0" applyNumberFormat="1" applyFont="1" applyFill="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0" borderId="9" xfId="0" applyFont="1" applyBorder="1" applyAlignment="1">
      <alignment horizontal="center" vertical="center"/>
    </xf>
    <xf numFmtId="0" fontId="2" fillId="2" borderId="10"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2" fillId="7" borderId="0" xfId="0" applyFont="1" applyFill="1" applyAlignment="1">
      <alignment vertical="center"/>
    </xf>
    <xf numFmtId="0" fontId="2" fillId="7" borderId="2"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0" borderId="1" xfId="0" applyFont="1" applyBorder="1" applyAlignment="1">
      <alignment horizontal="center" vertical="top" wrapText="1"/>
    </xf>
    <xf numFmtId="0" fontId="2" fillId="7" borderId="1" xfId="0" applyFont="1" applyFill="1" applyBorder="1" applyAlignment="1">
      <alignment horizontal="center" vertical="center"/>
    </xf>
    <xf numFmtId="41" fontId="2" fillId="7" borderId="1" xfId="1" applyFont="1" applyFill="1" applyBorder="1" applyAlignment="1">
      <alignment horizontal="center" vertical="center"/>
    </xf>
    <xf numFmtId="0" fontId="2" fillId="7" borderId="1" xfId="0" applyFont="1" applyFill="1" applyBorder="1" applyAlignment="1">
      <alignment horizontal="center" vertical="center" wrapText="1"/>
    </xf>
    <xf numFmtId="0" fontId="2" fillId="7" borderId="4" xfId="0" applyFont="1" applyFill="1" applyBorder="1" applyAlignment="1">
      <alignment horizontal="center" vertical="center" wrapText="1"/>
    </xf>
    <xf numFmtId="12" fontId="2" fillId="7" borderId="1" xfId="0" applyNumberFormat="1" applyFont="1" applyFill="1" applyBorder="1" applyAlignment="1">
      <alignment horizontal="center" vertical="center"/>
    </xf>
    <xf numFmtId="0" fontId="3" fillId="8" borderId="4"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0" borderId="1" xfId="0" quotePrefix="1" applyFont="1" applyBorder="1" applyAlignment="1">
      <alignment horizontal="center" vertical="center" wrapText="1"/>
    </xf>
    <xf numFmtId="10" fontId="4" fillId="2" borderId="1" xfId="2" applyNumberFormat="1" applyFont="1" applyFill="1" applyBorder="1" applyAlignment="1">
      <alignment horizontal="center" vertical="center"/>
    </xf>
    <xf numFmtId="10" fontId="6" fillId="2" borderId="1" xfId="2" applyNumberFormat="1" applyFont="1" applyFill="1" applyBorder="1" applyAlignment="1">
      <alignment horizontal="center" vertical="center"/>
    </xf>
    <xf numFmtId="10" fontId="4" fillId="2" borderId="4" xfId="2" applyNumberFormat="1" applyFont="1" applyFill="1" applyBorder="1" applyAlignment="1">
      <alignment horizontal="center" vertical="center"/>
    </xf>
    <xf numFmtId="10" fontId="4" fillId="2" borderId="3" xfId="2" applyNumberFormat="1" applyFont="1" applyFill="1" applyBorder="1" applyAlignment="1">
      <alignment horizontal="center" vertical="center"/>
    </xf>
    <xf numFmtId="10" fontId="4" fillId="2" borderId="3" xfId="0" applyNumberFormat="1" applyFont="1" applyFill="1" applyBorder="1" applyAlignment="1">
      <alignment horizontal="center" vertical="center"/>
    </xf>
    <xf numFmtId="10" fontId="4" fillId="2" borderId="1" xfId="0" applyNumberFormat="1" applyFont="1" applyFill="1" applyBorder="1" applyAlignment="1">
      <alignment horizontal="center" vertical="center"/>
    </xf>
    <xf numFmtId="10" fontId="10" fillId="2" borderId="1" xfId="0" applyNumberFormat="1" applyFont="1" applyFill="1" applyBorder="1" applyAlignment="1">
      <alignment horizontal="center" vertical="center"/>
    </xf>
    <xf numFmtId="9" fontId="6" fillId="2" borderId="1" xfId="2" applyFont="1" applyFill="1" applyBorder="1" applyAlignment="1">
      <alignment horizontal="center" vertical="center"/>
    </xf>
    <xf numFmtId="0" fontId="4" fillId="0" borderId="1" xfId="0" applyFont="1" applyBorder="1" applyAlignment="1">
      <alignment horizontal="center" vertical="center" wrapText="1"/>
    </xf>
    <xf numFmtId="0" fontId="6" fillId="0" borderId="0" xfId="0" applyFont="1" applyAlignment="1">
      <alignment horizontal="center" vertical="center"/>
    </xf>
    <xf numFmtId="0" fontId="4" fillId="0" borderId="1" xfId="0" applyFont="1" applyBorder="1" applyAlignment="1">
      <alignment horizontal="center" vertical="center"/>
    </xf>
    <xf numFmtId="41" fontId="4" fillId="0" borderId="1" xfId="1" applyFont="1" applyFill="1" applyBorder="1" applyAlignment="1">
      <alignment horizontal="center" vertical="center"/>
    </xf>
    <xf numFmtId="0" fontId="3" fillId="9" borderId="1" xfId="0" applyFont="1" applyFill="1" applyBorder="1"/>
    <xf numFmtId="10" fontId="4" fillId="6" borderId="9" xfId="2" applyNumberFormat="1" applyFont="1" applyFill="1" applyBorder="1" applyAlignment="1">
      <alignment horizontal="center" vertical="center"/>
    </xf>
    <xf numFmtId="10" fontId="4" fillId="2" borderId="10" xfId="2" applyNumberFormat="1" applyFont="1" applyFill="1" applyBorder="1" applyAlignment="1">
      <alignment horizontal="center" vertical="center"/>
    </xf>
    <xf numFmtId="10" fontId="10" fillId="2" borderId="10" xfId="0" applyNumberFormat="1" applyFont="1" applyFill="1" applyBorder="1" applyAlignment="1">
      <alignment horizontal="center" vertical="center"/>
    </xf>
    <xf numFmtId="0" fontId="6" fillId="2" borderId="1" xfId="0" applyFont="1" applyFill="1" applyBorder="1" applyAlignment="1">
      <alignment horizontal="center" vertical="center"/>
    </xf>
    <xf numFmtId="1" fontId="6" fillId="2" borderId="1" xfId="0" applyNumberFormat="1" applyFont="1" applyFill="1" applyBorder="1" applyAlignment="1">
      <alignment horizontal="center" vertical="center"/>
    </xf>
    <xf numFmtId="164" fontId="6" fillId="2" borderId="1" xfId="0" applyNumberFormat="1" applyFont="1" applyFill="1" applyBorder="1" applyAlignment="1">
      <alignment horizontal="center" vertical="center"/>
    </xf>
    <xf numFmtId="44" fontId="6" fillId="2" borderId="1" xfId="3" applyFont="1" applyFill="1" applyBorder="1" applyAlignment="1">
      <alignment horizontal="center" vertical="center"/>
    </xf>
    <xf numFmtId="0" fontId="3" fillId="8" borderId="1" xfId="0" applyFont="1" applyFill="1" applyBorder="1" applyAlignment="1">
      <alignment horizontal="center" vertical="top" wrapText="1"/>
    </xf>
    <xf numFmtId="0" fontId="11" fillId="0" borderId="1" xfId="4" applyBorder="1" applyAlignment="1">
      <alignment horizontal="center" vertical="center" wrapText="1"/>
    </xf>
    <xf numFmtId="0" fontId="11" fillId="0" borderId="0" xfId="4" applyAlignment="1">
      <alignment horizontal="center" vertical="center"/>
    </xf>
    <xf numFmtId="44" fontId="12" fillId="2" borderId="1" xfId="3" applyFont="1" applyFill="1" applyBorder="1" applyAlignment="1">
      <alignment horizontal="center" vertical="center"/>
    </xf>
    <xf numFmtId="10" fontId="12" fillId="2" borderId="1" xfId="2" applyNumberFormat="1" applyFont="1" applyFill="1" applyBorder="1" applyAlignment="1">
      <alignment horizontal="center" vertical="center"/>
    </xf>
    <xf numFmtId="164" fontId="6" fillId="0" borderId="1" xfId="1" applyNumberFormat="1" applyFont="1" applyFill="1" applyBorder="1" applyAlignment="1">
      <alignment horizontal="center" vertical="center"/>
    </xf>
    <xf numFmtId="44" fontId="6" fillId="0" borderId="1" xfId="0" applyNumberFormat="1" applyFont="1" applyBorder="1" applyAlignment="1">
      <alignment horizontal="center" vertical="center"/>
    </xf>
    <xf numFmtId="10" fontId="6" fillId="0" borderId="1" xfId="2" applyNumberFormat="1" applyFont="1" applyFill="1" applyBorder="1" applyAlignment="1">
      <alignment horizontal="center" vertical="center"/>
    </xf>
    <xf numFmtId="164" fontId="6" fillId="0" borderId="1" xfId="0" applyNumberFormat="1" applyFont="1" applyBorder="1" applyAlignment="1">
      <alignment horizontal="center" vertical="center"/>
    </xf>
    <xf numFmtId="44" fontId="6" fillId="0" borderId="1" xfId="0" applyNumberFormat="1" applyFont="1" applyBorder="1"/>
    <xf numFmtId="0" fontId="12" fillId="2" borderId="10"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3" fillId="0" borderId="1" xfId="0" quotePrefix="1" applyFont="1" applyBorder="1" applyAlignment="1">
      <alignment horizontal="center" vertical="center" wrapText="1"/>
    </xf>
    <xf numFmtId="0" fontId="3" fillId="0" borderId="1" xfId="0" applyFont="1" applyBorder="1" applyAlignment="1">
      <alignment horizontal="center" vertical="center" wrapText="1"/>
    </xf>
    <xf numFmtId="164" fontId="3" fillId="3" borderId="1" xfId="1" quotePrefix="1" applyNumberFormat="1" applyFont="1" applyFill="1" applyBorder="1" applyAlignment="1">
      <alignment horizontal="center" vertical="center"/>
    </xf>
    <xf numFmtId="164" fontId="3" fillId="3" borderId="1" xfId="1" applyNumberFormat="1" applyFont="1" applyFill="1" applyBorder="1" applyAlignment="1">
      <alignment horizontal="center" vertical="center"/>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xf>
    <xf numFmtId="0" fontId="11" fillId="0" borderId="11" xfId="4" applyBorder="1" applyAlignment="1">
      <alignment horizontal="center" vertical="center"/>
    </xf>
    <xf numFmtId="0" fontId="11" fillId="0" borderId="9" xfId="4" applyBorder="1" applyAlignment="1">
      <alignment horizontal="center" vertical="center"/>
    </xf>
    <xf numFmtId="0" fontId="3" fillId="0" borderId="2" xfId="0" quotePrefix="1" applyFont="1" applyBorder="1" applyAlignment="1">
      <alignment horizontal="center" vertical="center" wrapText="1"/>
    </xf>
    <xf numFmtId="0" fontId="3" fillId="0" borderId="3" xfId="0" quotePrefix="1" applyFont="1" applyBorder="1" applyAlignment="1">
      <alignment horizontal="center" vertical="center" wrapText="1"/>
    </xf>
    <xf numFmtId="0" fontId="3" fillId="0" borderId="4" xfId="0" quotePrefix="1" applyFont="1" applyBorder="1" applyAlignment="1">
      <alignment horizontal="center" vertical="center" wrapText="1"/>
    </xf>
    <xf numFmtId="0" fontId="3" fillId="9" borderId="2" xfId="0" applyFont="1" applyFill="1" applyBorder="1" applyAlignment="1">
      <alignment horizontal="center"/>
    </xf>
    <xf numFmtId="0" fontId="3" fillId="9" borderId="3" xfId="0" applyFont="1" applyFill="1" applyBorder="1" applyAlignment="1">
      <alignment horizontal="center"/>
    </xf>
    <xf numFmtId="0" fontId="3" fillId="9" borderId="4" xfId="0" applyFont="1" applyFill="1" applyBorder="1" applyAlignment="1">
      <alignment horizontal="center"/>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0" xfId="0" applyFont="1" applyAlignment="1">
      <alignment horizontal="center" vertical="center" wrapText="1"/>
    </xf>
    <xf numFmtId="0" fontId="3" fillId="0" borderId="1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164" fontId="3" fillId="0" borderId="1" xfId="0" quotePrefix="1" applyNumberFormat="1" applyFont="1" applyBorder="1" applyAlignment="1">
      <alignment horizontal="center" vertical="center"/>
    </xf>
    <xf numFmtId="164" fontId="3" fillId="0" borderId="1" xfId="0" applyNumberFormat="1" applyFont="1" applyBorder="1" applyAlignment="1">
      <alignment horizontal="center" vertical="center"/>
    </xf>
    <xf numFmtId="0" fontId="3" fillId="3" borderId="1" xfId="0" applyFont="1" applyFill="1" applyBorder="1" applyAlignment="1">
      <alignment horizontal="center" vertical="center"/>
    </xf>
    <xf numFmtId="1" fontId="3" fillId="0" borderId="1" xfId="0" applyNumberFormat="1" applyFont="1" applyBorder="1" applyAlignment="1">
      <alignment horizontal="center" vertical="center"/>
    </xf>
    <xf numFmtId="2" fontId="3" fillId="2" borderId="1" xfId="3" applyNumberFormat="1" applyFont="1" applyFill="1" applyBorder="1" applyAlignment="1">
      <alignment horizontal="center" vertical="center" wrapText="1"/>
    </xf>
    <xf numFmtId="2" fontId="3" fillId="2" borderId="2" xfId="3" applyNumberFormat="1" applyFont="1" applyFill="1" applyBorder="1" applyAlignment="1">
      <alignment horizontal="center" vertical="center" wrapText="1"/>
    </xf>
    <xf numFmtId="2" fontId="3" fillId="2" borderId="3" xfId="3" applyNumberFormat="1" applyFont="1" applyFill="1" applyBorder="1" applyAlignment="1">
      <alignment horizontal="center" vertical="center" wrapText="1"/>
    </xf>
    <xf numFmtId="2" fontId="3" fillId="2" borderId="4" xfId="3" applyNumberFormat="1" applyFont="1" applyFill="1" applyBorder="1" applyAlignment="1">
      <alignment horizontal="center" vertical="center" wrapText="1"/>
    </xf>
    <xf numFmtId="9" fontId="3" fillId="2" borderId="1" xfId="2" applyFont="1" applyFill="1" applyBorder="1" applyAlignment="1">
      <alignment horizontal="center" vertical="center" wrapText="1"/>
    </xf>
    <xf numFmtId="0" fontId="3" fillId="0" borderId="11" xfId="0" quotePrefix="1" applyFont="1" applyBorder="1" applyAlignment="1">
      <alignment horizontal="center" vertical="center" wrapText="1"/>
    </xf>
    <xf numFmtId="0" fontId="3" fillId="0" borderId="19" xfId="0" quotePrefix="1" applyFont="1" applyBorder="1" applyAlignment="1">
      <alignment horizontal="center" vertical="center" wrapText="1"/>
    </xf>
    <xf numFmtId="0" fontId="3" fillId="0" borderId="15" xfId="0" quotePrefix="1" applyFont="1" applyBorder="1" applyAlignment="1">
      <alignment horizontal="center" vertical="center" wrapText="1"/>
    </xf>
    <xf numFmtId="0" fontId="3" fillId="0" borderId="12" xfId="0" quotePrefix="1" applyFont="1" applyBorder="1" applyAlignment="1">
      <alignment horizontal="center" vertical="center" wrapText="1"/>
    </xf>
    <xf numFmtId="0" fontId="3" fillId="0" borderId="0" xfId="0" quotePrefix="1" applyFont="1" applyAlignment="1">
      <alignment horizontal="center" vertical="center" wrapText="1"/>
    </xf>
    <xf numFmtId="0" fontId="3" fillId="0" borderId="16" xfId="0" quotePrefix="1" applyFont="1" applyBorder="1" applyAlignment="1">
      <alignment horizontal="center" vertical="center" wrapText="1"/>
    </xf>
    <xf numFmtId="0" fontId="3" fillId="0" borderId="9" xfId="0" quotePrefix="1" applyFont="1" applyBorder="1" applyAlignment="1">
      <alignment horizontal="center" vertical="center" wrapText="1"/>
    </xf>
    <xf numFmtId="0" fontId="3" fillId="0" borderId="20" xfId="0" quotePrefix="1" applyFont="1" applyBorder="1" applyAlignment="1">
      <alignment horizontal="center" vertical="center" wrapText="1"/>
    </xf>
    <xf numFmtId="0" fontId="3" fillId="0" borderId="21" xfId="0" quotePrefix="1" applyFont="1" applyBorder="1" applyAlignment="1">
      <alignment horizontal="center" vertical="center" wrapText="1"/>
    </xf>
    <xf numFmtId="0" fontId="3" fillId="3" borderId="10"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4" xfId="0" applyFont="1" applyFill="1" applyBorder="1" applyAlignment="1">
      <alignment horizontal="center" vertical="center" wrapText="1"/>
    </xf>
    <xf numFmtId="1" fontId="3" fillId="0" borderId="10" xfId="0" quotePrefix="1" applyNumberFormat="1" applyFont="1" applyBorder="1" applyAlignment="1">
      <alignment horizontal="center" vertical="center" wrapText="1"/>
    </xf>
    <xf numFmtId="1" fontId="3" fillId="0" borderId="18" xfId="0" quotePrefix="1" applyNumberFormat="1" applyFont="1" applyBorder="1" applyAlignment="1">
      <alignment horizontal="center" vertical="center" wrapText="1"/>
    </xf>
    <xf numFmtId="1" fontId="3" fillId="0" borderId="14" xfId="0" quotePrefix="1" applyNumberFormat="1" applyFont="1" applyBorder="1" applyAlignment="1">
      <alignment horizontal="center" vertical="center" wrapText="1"/>
    </xf>
    <xf numFmtId="8" fontId="3" fillId="2" borderId="2"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2" fontId="3" fillId="2" borderId="1" xfId="3" applyNumberFormat="1" applyFont="1" applyFill="1" applyBorder="1" applyAlignment="1">
      <alignment horizontal="center" vertical="center"/>
    </xf>
    <xf numFmtId="9" fontId="3" fillId="2" borderId="1" xfId="2" applyFont="1" applyFill="1" applyBorder="1" applyAlignment="1">
      <alignment horizontal="center" vertical="center"/>
    </xf>
    <xf numFmtId="0" fontId="9" fillId="0" borderId="1" xfId="0" applyFont="1" applyBorder="1" applyAlignment="1">
      <alignment horizontal="center" vertical="center"/>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9" fillId="3" borderId="10" xfId="0" applyFont="1" applyFill="1" applyBorder="1" applyAlignment="1">
      <alignment horizontal="center" vertical="distributed"/>
    </xf>
    <xf numFmtId="0" fontId="9" fillId="3" borderId="18" xfId="0" applyFont="1" applyFill="1" applyBorder="1" applyAlignment="1">
      <alignment horizontal="center" vertical="distributed"/>
    </xf>
    <xf numFmtId="0" fontId="9" fillId="3" borderId="14" xfId="0" applyFont="1" applyFill="1" applyBorder="1" applyAlignment="1">
      <alignment horizontal="center" vertical="distributed"/>
    </xf>
    <xf numFmtId="10" fontId="6" fillId="3" borderId="2" xfId="2" applyNumberFormat="1" applyFont="1" applyFill="1" applyBorder="1" applyAlignment="1">
      <alignment horizontal="center" vertical="center"/>
    </xf>
    <xf numFmtId="10" fontId="6" fillId="3" borderId="3" xfId="2" applyNumberFormat="1" applyFont="1" applyFill="1" applyBorder="1" applyAlignment="1">
      <alignment horizontal="center" vertical="center"/>
    </xf>
    <xf numFmtId="10" fontId="6" fillId="3" borderId="4" xfId="2" applyNumberFormat="1" applyFont="1" applyFill="1" applyBorder="1" applyAlignment="1">
      <alignment horizontal="center" vertical="center"/>
    </xf>
    <xf numFmtId="10" fontId="6" fillId="3" borderId="2" xfId="0" applyNumberFormat="1" applyFont="1" applyFill="1" applyBorder="1" applyAlignment="1">
      <alignment horizontal="center" vertical="center"/>
    </xf>
    <xf numFmtId="10" fontId="6" fillId="3" borderId="3" xfId="0" applyNumberFormat="1" applyFont="1" applyFill="1" applyBorder="1" applyAlignment="1">
      <alignment horizontal="center" vertical="center"/>
    </xf>
    <xf numFmtId="10" fontId="6" fillId="3" borderId="4" xfId="0" applyNumberFormat="1" applyFont="1" applyFill="1" applyBorder="1" applyAlignment="1">
      <alignment horizontal="center" vertical="center"/>
    </xf>
    <xf numFmtId="1" fontId="3" fillId="0" borderId="1" xfId="0" quotePrefix="1" applyNumberFormat="1" applyFont="1" applyBorder="1" applyAlignment="1">
      <alignment horizontal="center" vertical="center" wrapText="1"/>
    </xf>
    <xf numFmtId="1" fontId="3" fillId="3" borderId="1" xfId="0" quotePrefix="1" applyNumberFormat="1" applyFont="1" applyFill="1" applyBorder="1" applyAlignment="1">
      <alignment horizontal="center" vertical="center"/>
    </xf>
    <xf numFmtId="0" fontId="6" fillId="0" borderId="1" xfId="0" applyFont="1" applyBorder="1" applyAlignment="1">
      <alignment horizontal="center" vertical="distributed"/>
    </xf>
    <xf numFmtId="1" fontId="3" fillId="3" borderId="1" xfId="0" applyNumberFormat="1" applyFont="1" applyFill="1" applyBorder="1" applyAlignment="1">
      <alignment horizontal="center" vertical="center" wrapText="1"/>
    </xf>
    <xf numFmtId="9" fontId="3" fillId="2" borderId="2" xfId="0" applyNumberFormat="1" applyFont="1" applyFill="1" applyBorder="1" applyAlignment="1">
      <alignment horizontal="center" vertical="center" wrapText="1"/>
    </xf>
    <xf numFmtId="8" fontId="3" fillId="2" borderId="2" xfId="0" applyNumberFormat="1"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9" fontId="3" fillId="2" borderId="2" xfId="0" applyNumberFormat="1" applyFont="1" applyFill="1" applyBorder="1" applyAlignment="1">
      <alignment horizontal="center" vertical="center"/>
    </xf>
    <xf numFmtId="2" fontId="3" fillId="2" borderId="2" xfId="1" applyNumberFormat="1" applyFont="1" applyFill="1" applyBorder="1" applyAlignment="1">
      <alignment horizontal="center" vertical="center"/>
    </xf>
    <xf numFmtId="2" fontId="3" fillId="2" borderId="3" xfId="1" applyNumberFormat="1" applyFont="1" applyFill="1" applyBorder="1" applyAlignment="1">
      <alignment horizontal="center" vertical="center"/>
    </xf>
    <xf numFmtId="2" fontId="3" fillId="2" borderId="4" xfId="1" applyNumberFormat="1" applyFont="1" applyFill="1" applyBorder="1" applyAlignment="1">
      <alignment horizontal="center" vertical="center"/>
    </xf>
    <xf numFmtId="9" fontId="3" fillId="2" borderId="2" xfId="1" applyNumberFormat="1" applyFont="1" applyFill="1" applyBorder="1" applyAlignment="1">
      <alignment horizontal="center" vertical="center"/>
    </xf>
    <xf numFmtId="0" fontId="3" fillId="2" borderId="3" xfId="1" applyNumberFormat="1" applyFont="1" applyFill="1" applyBorder="1" applyAlignment="1">
      <alignment horizontal="center" vertical="center"/>
    </xf>
    <xf numFmtId="0" fontId="3" fillId="2" borderId="4" xfId="1" applyNumberFormat="1" applyFont="1" applyFill="1" applyBorder="1" applyAlignment="1">
      <alignment horizontal="center" vertical="center"/>
    </xf>
    <xf numFmtId="2" fontId="3" fillId="2" borderId="2" xfId="0" quotePrefix="1" applyNumberFormat="1" applyFont="1" applyFill="1" applyBorder="1" applyAlignment="1">
      <alignment horizontal="center" vertical="center"/>
    </xf>
    <xf numFmtId="2" fontId="3" fillId="2" borderId="3" xfId="0" quotePrefix="1" applyNumberFormat="1" applyFont="1" applyFill="1" applyBorder="1" applyAlignment="1">
      <alignment horizontal="center" vertical="center"/>
    </xf>
    <xf numFmtId="2" fontId="3" fillId="2" borderId="4" xfId="0" quotePrefix="1" applyNumberFormat="1" applyFont="1" applyFill="1" applyBorder="1" applyAlignment="1">
      <alignment horizontal="center" vertical="center"/>
    </xf>
    <xf numFmtId="0" fontId="4" fillId="6" borderId="10"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4" fillId="6" borderId="14" xfId="0" applyFont="1" applyFill="1" applyBorder="1" applyAlignment="1">
      <alignment horizontal="center" vertical="center" wrapText="1"/>
    </xf>
    <xf numFmtId="44" fontId="3" fillId="2" borderId="1" xfId="3" applyFont="1" applyFill="1" applyBorder="1" applyAlignment="1">
      <alignment horizontal="center" vertical="center"/>
    </xf>
    <xf numFmtId="10" fontId="3" fillId="2" borderId="1" xfId="2" applyNumberFormat="1" applyFont="1" applyFill="1" applyBorder="1" applyAlignment="1">
      <alignment horizontal="center" vertical="center"/>
    </xf>
    <xf numFmtId="164" fontId="3" fillId="0" borderId="1" xfId="1" applyNumberFormat="1" applyFont="1" applyFill="1" applyBorder="1" applyAlignment="1">
      <alignment horizontal="center" vertical="center"/>
    </xf>
    <xf numFmtId="12" fontId="3" fillId="0" borderId="2" xfId="0" applyNumberFormat="1" applyFont="1" applyBorder="1" applyAlignment="1">
      <alignment horizontal="center" vertical="center"/>
    </xf>
    <xf numFmtId="12" fontId="3" fillId="0" borderId="4" xfId="0" applyNumberFormat="1" applyFont="1" applyBorder="1" applyAlignment="1">
      <alignment horizontal="center" vertical="center"/>
    </xf>
    <xf numFmtId="2" fontId="3" fillId="2" borderId="1" xfId="3" quotePrefix="1" applyNumberFormat="1" applyFont="1" applyFill="1" applyBorder="1" applyAlignment="1">
      <alignment horizontal="center" vertical="center" wrapText="1"/>
    </xf>
    <xf numFmtId="2" fontId="9" fillId="2" borderId="1" xfId="3" applyNumberFormat="1" applyFont="1" applyFill="1" applyBorder="1" applyAlignment="1">
      <alignment horizontal="center" vertical="center" wrapText="1"/>
    </xf>
    <xf numFmtId="9" fontId="3" fillId="2" borderId="1" xfId="2" quotePrefix="1" applyFont="1" applyFill="1" applyBorder="1" applyAlignment="1">
      <alignment horizontal="center" vertical="center" wrapText="1"/>
    </xf>
    <xf numFmtId="9" fontId="9" fillId="2" borderId="1" xfId="2" applyFont="1" applyFill="1" applyBorder="1" applyAlignment="1">
      <alignment horizontal="center" vertical="center" wrapText="1"/>
    </xf>
    <xf numFmtId="1" fontId="3" fillId="0" borderId="1" xfId="0" quotePrefix="1" applyNumberFormat="1" applyFont="1" applyBorder="1" applyAlignment="1">
      <alignment horizontal="center" vertical="center"/>
    </xf>
    <xf numFmtId="41" fontId="3" fillId="0" borderId="1" xfId="1" applyFont="1" applyFill="1" applyBorder="1" applyAlignment="1">
      <alignment horizontal="center" vertical="center"/>
    </xf>
    <xf numFmtId="1" fontId="3" fillId="2" borderId="2" xfId="0" quotePrefix="1" applyNumberFormat="1" applyFont="1" applyFill="1" applyBorder="1" applyAlignment="1">
      <alignment horizontal="center" vertical="center"/>
    </xf>
    <xf numFmtId="1" fontId="3" fillId="2" borderId="3" xfId="0" quotePrefix="1" applyNumberFormat="1" applyFont="1" applyFill="1" applyBorder="1" applyAlignment="1">
      <alignment horizontal="center" vertical="center"/>
    </xf>
    <xf numFmtId="1" fontId="3" fillId="2" borderId="4" xfId="0" quotePrefix="1" applyNumberFormat="1" applyFont="1" applyFill="1" applyBorder="1" applyAlignment="1">
      <alignment horizontal="center" vertical="center"/>
    </xf>
    <xf numFmtId="1" fontId="3" fillId="3" borderId="2" xfId="0" applyNumberFormat="1" applyFont="1" applyFill="1" applyBorder="1" applyAlignment="1">
      <alignment horizontal="center" vertical="center" wrapText="1"/>
    </xf>
    <xf numFmtId="1" fontId="3" fillId="3" borderId="3" xfId="0" applyNumberFormat="1" applyFont="1" applyFill="1" applyBorder="1" applyAlignment="1">
      <alignment horizontal="center" vertical="center" wrapText="1"/>
    </xf>
    <xf numFmtId="1" fontId="3" fillId="3" borderId="4" xfId="0" applyNumberFormat="1" applyFont="1" applyFill="1" applyBorder="1" applyAlignment="1">
      <alignment horizontal="center" vertical="center" wrapText="1"/>
    </xf>
    <xf numFmtId="44" fontId="3" fillId="2" borderId="1" xfId="3" applyFont="1" applyFill="1" applyBorder="1" applyAlignment="1">
      <alignment horizontal="center" vertical="center" wrapText="1"/>
    </xf>
    <xf numFmtId="0" fontId="3" fillId="8" borderId="2" xfId="0" applyFont="1" applyFill="1" applyBorder="1" applyAlignment="1">
      <alignment horizontal="center" vertical="top" wrapText="1"/>
    </xf>
    <xf numFmtId="0" fontId="3" fillId="8" borderId="3" xfId="0" applyFont="1" applyFill="1" applyBorder="1" applyAlignment="1">
      <alignment horizontal="center" vertical="top" wrapText="1"/>
    </xf>
    <xf numFmtId="0" fontId="3" fillId="8" borderId="4" xfId="0" applyFont="1" applyFill="1" applyBorder="1" applyAlignment="1">
      <alignment horizontal="center" vertical="top" wrapText="1"/>
    </xf>
    <xf numFmtId="0" fontId="3" fillId="0" borderId="1" xfId="1" applyNumberFormat="1" applyFont="1" applyFill="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44" fontId="3" fillId="2" borderId="7" xfId="3" applyFont="1" applyFill="1" applyBorder="1" applyAlignment="1">
      <alignment horizontal="center" vertical="center" wrapText="1"/>
    </xf>
    <xf numFmtId="44" fontId="3" fillId="2" borderId="3" xfId="3" applyFont="1" applyFill="1" applyBorder="1" applyAlignment="1">
      <alignment horizontal="center" vertical="center" wrapText="1"/>
    </xf>
    <xf numFmtId="44" fontId="3" fillId="2" borderId="4" xfId="3" applyFont="1" applyFill="1" applyBorder="1" applyAlignment="1">
      <alignment horizontal="center" vertical="center" wrapText="1"/>
    </xf>
    <xf numFmtId="10" fontId="3" fillId="2" borderId="7" xfId="2" applyNumberFormat="1" applyFont="1" applyFill="1" applyBorder="1" applyAlignment="1">
      <alignment horizontal="center" vertical="center" wrapText="1"/>
    </xf>
    <xf numFmtId="10" fontId="3" fillId="2" borderId="3" xfId="2" applyNumberFormat="1" applyFont="1" applyFill="1" applyBorder="1" applyAlignment="1">
      <alignment horizontal="center" vertical="center" wrapText="1"/>
    </xf>
    <xf numFmtId="10" fontId="3" fillId="2" borderId="4" xfId="2" applyNumberFormat="1" applyFont="1" applyFill="1" applyBorder="1" applyAlignment="1">
      <alignment horizontal="center" vertical="center" wrapText="1"/>
    </xf>
    <xf numFmtId="44" fontId="3" fillId="3" borderId="1" xfId="3" applyFont="1" applyFill="1" applyBorder="1" applyAlignment="1">
      <alignment horizontal="center" vertical="center"/>
    </xf>
    <xf numFmtId="9" fontId="3" fillId="3" borderId="1" xfId="2" applyFont="1" applyFill="1" applyBorder="1" applyAlignment="1">
      <alignment horizontal="center" vertical="center"/>
    </xf>
    <xf numFmtId="10" fontId="4" fillId="3" borderId="10" xfId="2" applyNumberFormat="1" applyFont="1" applyFill="1" applyBorder="1" applyAlignment="1">
      <alignment horizontal="center" vertical="center"/>
    </xf>
    <xf numFmtId="10" fontId="4" fillId="3" borderId="18" xfId="2" applyNumberFormat="1" applyFont="1" applyFill="1" applyBorder="1" applyAlignment="1">
      <alignment horizontal="center" vertical="center"/>
    </xf>
    <xf numFmtId="10" fontId="4" fillId="3" borderId="14" xfId="2" applyNumberFormat="1" applyFont="1" applyFill="1" applyBorder="1" applyAlignment="1">
      <alignment horizontal="center" vertical="center"/>
    </xf>
    <xf numFmtId="1" fontId="6" fillId="3" borderId="2" xfId="0" applyNumberFormat="1" applyFont="1" applyFill="1" applyBorder="1" applyAlignment="1">
      <alignment horizontal="center" vertical="center"/>
    </xf>
    <xf numFmtId="1" fontId="6" fillId="3" borderId="3" xfId="0" applyNumberFormat="1" applyFont="1" applyFill="1" applyBorder="1" applyAlignment="1">
      <alignment horizontal="center" vertical="center"/>
    </xf>
    <xf numFmtId="1" fontId="6" fillId="3" borderId="4" xfId="0" applyNumberFormat="1" applyFont="1" applyFill="1" applyBorder="1" applyAlignment="1">
      <alignment horizontal="center" vertical="center"/>
    </xf>
    <xf numFmtId="0" fontId="3" fillId="5" borderId="1" xfId="0" applyFont="1" applyFill="1" applyBorder="1" applyAlignment="1">
      <alignment horizontal="center" vertical="center" wrapText="1"/>
    </xf>
    <xf numFmtId="41" fontId="4" fillId="3" borderId="10" xfId="1" applyFont="1" applyFill="1" applyBorder="1" applyAlignment="1">
      <alignment horizontal="center" vertical="center"/>
    </xf>
    <xf numFmtId="41" fontId="4" fillId="3" borderId="18" xfId="1" applyFont="1" applyFill="1" applyBorder="1" applyAlignment="1">
      <alignment horizontal="center" vertical="center"/>
    </xf>
    <xf numFmtId="41" fontId="4" fillId="3" borderId="14" xfId="1" applyFont="1" applyFill="1" applyBorder="1" applyAlignment="1">
      <alignment horizontal="center"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9" xfId="0" applyFont="1" applyBorder="1" applyAlignment="1">
      <alignment horizontal="center" vertical="center" wrapText="1"/>
    </xf>
    <xf numFmtId="0" fontId="4" fillId="5" borderId="18" xfId="0" applyFont="1" applyFill="1" applyBorder="1" applyAlignment="1">
      <alignment horizontal="center" vertical="center" wrapText="1"/>
    </xf>
    <xf numFmtId="0" fontId="4" fillId="5" borderId="14" xfId="0" applyFont="1" applyFill="1" applyBorder="1" applyAlignment="1">
      <alignment horizontal="center" vertical="center" wrapText="1"/>
    </xf>
    <xf numFmtId="10" fontId="6" fillId="3" borderId="1" xfId="2" applyNumberFormat="1"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2" fillId="0" borderId="1" xfId="0" applyFont="1" applyBorder="1" applyAlignment="1">
      <alignment horizontal="center" vertical="center" wrapText="1"/>
    </xf>
    <xf numFmtId="44" fontId="3" fillId="2" borderId="1" xfId="3" quotePrefix="1" applyFont="1" applyFill="1" applyBorder="1" applyAlignment="1">
      <alignment horizontal="center" vertical="center" wrapText="1"/>
    </xf>
    <xf numFmtId="10" fontId="3" fillId="2" borderId="1" xfId="2" quotePrefix="1" applyNumberFormat="1" applyFont="1" applyFill="1" applyBorder="1" applyAlignment="1">
      <alignment horizontal="center" vertical="center" wrapText="1"/>
    </xf>
    <xf numFmtId="41" fontId="3" fillId="3" borderId="1" xfId="1" applyFont="1" applyFill="1" applyBorder="1" applyAlignment="1">
      <alignment horizontal="center" vertical="center"/>
    </xf>
    <xf numFmtId="0" fontId="3" fillId="0" borderId="2" xfId="0" applyFont="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12" fontId="6" fillId="0" borderId="2" xfId="0" applyNumberFormat="1" applyFont="1" applyBorder="1" applyAlignment="1">
      <alignment horizontal="center" vertical="center"/>
    </xf>
    <xf numFmtId="12" fontId="6" fillId="0" borderId="4" xfId="0" applyNumberFormat="1" applyFont="1" applyBorder="1" applyAlignment="1">
      <alignment horizontal="center" vertical="center"/>
    </xf>
    <xf numFmtId="1" fontId="3" fillId="3" borderId="1" xfId="0" quotePrefix="1" applyNumberFormat="1" applyFont="1" applyFill="1" applyBorder="1" applyAlignment="1">
      <alignment horizontal="center" vertical="center" wrapText="1"/>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8" borderId="1" xfId="0" applyFont="1" applyFill="1" applyBorder="1" applyAlignment="1">
      <alignment horizontal="center" vertical="center" wrapText="1"/>
    </xf>
    <xf numFmtId="0" fontId="4" fillId="3" borderId="18" xfId="1" applyNumberFormat="1" applyFont="1" applyFill="1" applyBorder="1" applyAlignment="1">
      <alignment horizontal="center" vertical="center" wrapText="1"/>
    </xf>
    <xf numFmtId="0" fontId="4" fillId="3" borderId="14" xfId="1" applyNumberFormat="1" applyFont="1" applyFill="1" applyBorder="1" applyAlignment="1">
      <alignment horizontal="center" vertical="center" wrapText="1"/>
    </xf>
    <xf numFmtId="1" fontId="6" fillId="0" borderId="2" xfId="0" applyNumberFormat="1" applyFont="1" applyBorder="1" applyAlignment="1">
      <alignment horizontal="center" vertical="center"/>
    </xf>
    <xf numFmtId="1" fontId="6" fillId="0" borderId="4" xfId="0" applyNumberFormat="1" applyFont="1" applyBorder="1" applyAlignment="1">
      <alignment horizontal="center" vertical="center"/>
    </xf>
    <xf numFmtId="3" fontId="3" fillId="3" borderId="1" xfId="0" applyNumberFormat="1" applyFont="1" applyFill="1" applyBorder="1" applyAlignment="1">
      <alignment horizontal="center" vertical="center"/>
    </xf>
    <xf numFmtId="0" fontId="2" fillId="7" borderId="2" xfId="0" applyFont="1" applyFill="1" applyBorder="1" applyAlignment="1">
      <alignment horizontal="center" vertical="center"/>
    </xf>
    <xf numFmtId="0" fontId="2" fillId="7" borderId="3" xfId="0" applyFont="1" applyFill="1" applyBorder="1" applyAlignment="1">
      <alignment horizontal="center" vertical="center"/>
    </xf>
    <xf numFmtId="0" fontId="2" fillId="7" borderId="4" xfId="0" applyFont="1" applyFill="1" applyBorder="1" applyAlignment="1">
      <alignment horizontal="center" vertical="center"/>
    </xf>
    <xf numFmtId="164" fontId="3" fillId="0" borderId="1" xfId="3" quotePrefix="1" applyNumberFormat="1" applyFont="1" applyBorder="1" applyAlignment="1">
      <alignment horizontal="center" vertical="center"/>
    </xf>
    <xf numFmtId="0" fontId="9" fillId="0" borderId="1" xfId="0" quotePrefix="1" applyFont="1" applyBorder="1" applyAlignment="1">
      <alignment horizontal="center" vertical="center"/>
    </xf>
    <xf numFmtId="44" fontId="3" fillId="3" borderId="1" xfId="3" quotePrefix="1" applyFont="1" applyFill="1" applyBorder="1" applyAlignment="1">
      <alignment horizontal="center" vertical="center"/>
    </xf>
    <xf numFmtId="9" fontId="3" fillId="3" borderId="1" xfId="2" quotePrefix="1" applyFont="1" applyFill="1" applyBorder="1" applyAlignment="1">
      <alignment horizontal="center" vertical="center"/>
    </xf>
    <xf numFmtId="0" fontId="3" fillId="3" borderId="4" xfId="0" applyFont="1" applyFill="1" applyBorder="1" applyAlignment="1">
      <alignment horizontal="center" vertical="center" wrapText="1"/>
    </xf>
    <xf numFmtId="9" fontId="6" fillId="3" borderId="2" xfId="2" applyFont="1" applyFill="1" applyBorder="1" applyAlignment="1">
      <alignment horizontal="center" vertical="center"/>
    </xf>
    <xf numFmtId="9" fontId="6" fillId="3" borderId="4" xfId="2" applyFont="1" applyFill="1" applyBorder="1" applyAlignment="1">
      <alignment horizontal="center" vertical="center"/>
    </xf>
    <xf numFmtId="0" fontId="3" fillId="3" borderId="2" xfId="1" applyNumberFormat="1" applyFont="1" applyFill="1" applyBorder="1" applyAlignment="1">
      <alignment horizontal="center" vertical="center"/>
    </xf>
    <xf numFmtId="0" fontId="3" fillId="3" borderId="4" xfId="1" applyNumberFormat="1" applyFont="1" applyFill="1" applyBorder="1" applyAlignment="1">
      <alignment horizontal="center" vertical="center"/>
    </xf>
    <xf numFmtId="167" fontId="6" fillId="3" borderId="2" xfId="2" applyNumberFormat="1" applyFont="1" applyFill="1" applyBorder="1" applyAlignment="1">
      <alignment horizontal="center" vertical="center"/>
    </xf>
    <xf numFmtId="167" fontId="6" fillId="3" borderId="4" xfId="2" applyNumberFormat="1" applyFont="1" applyFill="1" applyBorder="1" applyAlignment="1">
      <alignment horizontal="center" vertical="center"/>
    </xf>
    <xf numFmtId="41" fontId="3" fillId="3" borderId="2" xfId="1" applyFont="1" applyFill="1" applyBorder="1" applyAlignment="1">
      <alignment horizontal="center" vertical="center"/>
    </xf>
    <xf numFmtId="41" fontId="3" fillId="3" borderId="3" xfId="1" applyFont="1" applyFill="1" applyBorder="1" applyAlignment="1">
      <alignment horizontal="center" vertical="center"/>
    </xf>
    <xf numFmtId="41" fontId="3" fillId="3" borderId="4" xfId="1" applyFont="1" applyFill="1" applyBorder="1" applyAlignment="1">
      <alignment horizontal="center" vertical="center"/>
    </xf>
    <xf numFmtId="0" fontId="3" fillId="3" borderId="1" xfId="1" applyNumberFormat="1" applyFont="1" applyFill="1" applyBorder="1" applyAlignment="1">
      <alignment horizontal="center" vertical="center"/>
    </xf>
    <xf numFmtId="0" fontId="6" fillId="3" borderId="1" xfId="0" applyFont="1" applyFill="1" applyBorder="1" applyAlignment="1">
      <alignment horizontal="center" vertical="center"/>
    </xf>
    <xf numFmtId="1" fontId="6" fillId="3" borderId="1" xfId="0" applyNumberFormat="1" applyFont="1" applyFill="1" applyBorder="1" applyAlignment="1">
      <alignment horizontal="center" vertical="center"/>
    </xf>
    <xf numFmtId="3" fontId="3" fillId="0" borderId="2" xfId="0" applyNumberFormat="1" applyFont="1" applyBorder="1" applyAlignment="1">
      <alignment horizontal="center" vertical="center"/>
    </xf>
    <xf numFmtId="3" fontId="3" fillId="0" borderId="4" xfId="0" applyNumberFormat="1" applyFont="1" applyBorder="1" applyAlignment="1">
      <alignment horizontal="center" vertical="center"/>
    </xf>
    <xf numFmtId="0" fontId="6" fillId="0" borderId="3" xfId="0" applyFont="1" applyBorder="1" applyAlignment="1">
      <alignment horizontal="center" vertical="center"/>
    </xf>
    <xf numFmtId="0" fontId="4" fillId="3" borderId="18" xfId="0" applyFont="1" applyFill="1" applyBorder="1" applyAlignment="1">
      <alignment horizontal="center" vertical="center" wrapText="1"/>
    </xf>
    <xf numFmtId="0" fontId="4" fillId="3" borderId="14" xfId="0" applyFont="1" applyFill="1" applyBorder="1" applyAlignment="1">
      <alignment horizontal="center" vertical="center" wrapText="1"/>
    </xf>
    <xf numFmtId="41" fontId="9" fillId="0" borderId="11" xfId="1" applyFont="1" applyFill="1" applyBorder="1" applyAlignment="1">
      <alignment horizontal="center" vertical="center"/>
    </xf>
    <xf numFmtId="41" fontId="9" fillId="0" borderId="9" xfId="1" applyFont="1" applyFill="1" applyBorder="1" applyAlignment="1">
      <alignment horizontal="center" vertical="center"/>
    </xf>
    <xf numFmtId="41" fontId="9" fillId="0" borderId="1" xfId="1" applyFont="1" applyFill="1" applyBorder="1" applyAlignment="1">
      <alignment horizontal="center" vertical="center"/>
    </xf>
    <xf numFmtId="1" fontId="9" fillId="0" borderId="2" xfId="1" applyNumberFormat="1" applyFont="1" applyFill="1" applyBorder="1" applyAlignment="1">
      <alignment horizontal="center" vertical="center"/>
    </xf>
    <xf numFmtId="1" fontId="9" fillId="0" borderId="4" xfId="1" applyNumberFormat="1" applyFont="1" applyFill="1" applyBorder="1" applyAlignment="1">
      <alignment horizontal="center" vertical="center"/>
    </xf>
    <xf numFmtId="41" fontId="6" fillId="0" borderId="2" xfId="1" applyFont="1" applyFill="1" applyBorder="1" applyAlignment="1">
      <alignment horizontal="center" vertical="center"/>
    </xf>
    <xf numFmtId="41" fontId="6" fillId="0" borderId="4" xfId="1" applyFont="1" applyFill="1" applyBorder="1" applyAlignment="1">
      <alignment horizontal="center" vertical="center"/>
    </xf>
    <xf numFmtId="1" fontId="6" fillId="0" borderId="1" xfId="1" applyNumberFormat="1" applyFont="1" applyFill="1" applyBorder="1" applyAlignment="1">
      <alignment horizontal="center" vertical="center"/>
    </xf>
    <xf numFmtId="49" fontId="3" fillId="3" borderId="1"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0" fontId="4" fillId="5" borderId="10" xfId="0" applyFont="1" applyFill="1" applyBorder="1" applyAlignment="1">
      <alignment horizontal="center" vertical="center" wrapText="1"/>
    </xf>
    <xf numFmtId="0" fontId="2" fillId="0" borderId="17" xfId="0" applyFont="1" applyBorder="1" applyAlignment="1">
      <alignment horizontal="center" vertical="center" wrapText="1"/>
    </xf>
    <xf numFmtId="0" fontId="3" fillId="0" borderId="1" xfId="1" applyNumberFormat="1" applyFont="1" applyFill="1" applyBorder="1" applyAlignment="1">
      <alignment horizontal="center" vertical="center" wrapText="1"/>
    </xf>
    <xf numFmtId="10" fontId="6" fillId="2" borderId="2" xfId="2" applyNumberFormat="1" applyFont="1" applyFill="1" applyBorder="1" applyAlignment="1">
      <alignment horizontal="center" vertical="center"/>
    </xf>
    <xf numFmtId="10" fontId="6" fillId="2" borderId="3" xfId="2" applyNumberFormat="1" applyFont="1" applyFill="1" applyBorder="1" applyAlignment="1">
      <alignment horizontal="center" vertical="center"/>
    </xf>
    <xf numFmtId="10" fontId="6" fillId="2" borderId="4" xfId="2" applyNumberFormat="1" applyFont="1" applyFill="1" applyBorder="1" applyAlignment="1">
      <alignment horizontal="center" vertical="center"/>
    </xf>
    <xf numFmtId="9" fontId="6" fillId="2" borderId="2" xfId="2" applyFont="1" applyFill="1" applyBorder="1" applyAlignment="1">
      <alignment horizontal="center" vertical="center"/>
    </xf>
    <xf numFmtId="9" fontId="6" fillId="2" borderId="4" xfId="2" applyFont="1" applyFill="1" applyBorder="1" applyAlignment="1">
      <alignment horizontal="center" vertical="center"/>
    </xf>
    <xf numFmtId="10" fontId="6" fillId="2" borderId="2" xfId="0" applyNumberFormat="1" applyFont="1" applyFill="1" applyBorder="1" applyAlignment="1">
      <alignment horizontal="center" vertical="center"/>
    </xf>
    <xf numFmtId="10" fontId="6" fillId="2" borderId="4" xfId="0" applyNumberFormat="1" applyFont="1" applyFill="1" applyBorder="1" applyAlignment="1">
      <alignment horizontal="center" vertical="center"/>
    </xf>
    <xf numFmtId="9" fontId="6" fillId="2" borderId="3" xfId="2" applyFont="1" applyFill="1" applyBorder="1" applyAlignment="1">
      <alignment horizontal="center" vertical="center"/>
    </xf>
    <xf numFmtId="1" fontId="3" fillId="3" borderId="1" xfId="0" applyNumberFormat="1" applyFont="1" applyFill="1" applyBorder="1" applyAlignment="1">
      <alignment horizontal="center" vertical="center"/>
    </xf>
    <xf numFmtId="10" fontId="6" fillId="2" borderId="11" xfId="2" applyNumberFormat="1" applyFont="1" applyFill="1" applyBorder="1" applyAlignment="1">
      <alignment horizontal="center" vertical="center"/>
    </xf>
    <xf numFmtId="10" fontId="6" fillId="2" borderId="12" xfId="2" applyNumberFormat="1" applyFont="1" applyFill="1" applyBorder="1" applyAlignment="1">
      <alignment horizontal="center" vertical="center"/>
    </xf>
    <xf numFmtId="10" fontId="6" fillId="2" borderId="9" xfId="2" applyNumberFormat="1" applyFont="1" applyFill="1" applyBorder="1" applyAlignment="1">
      <alignment horizontal="center" vertical="center"/>
    </xf>
    <xf numFmtId="0" fontId="2" fillId="0" borderId="0" xfId="0" applyFont="1" applyAlignment="1">
      <alignment horizontal="center" vertical="center"/>
    </xf>
    <xf numFmtId="41" fontId="3" fillId="3" borderId="2" xfId="1" applyFont="1" applyFill="1" applyBorder="1" applyAlignment="1">
      <alignment horizontal="center" vertical="center" wrapText="1"/>
    </xf>
    <xf numFmtId="41" fontId="3" fillId="3" borderId="3" xfId="1" applyFont="1" applyFill="1" applyBorder="1" applyAlignment="1">
      <alignment horizontal="center" vertical="center" wrapText="1"/>
    </xf>
    <xf numFmtId="41" fontId="3" fillId="3" borderId="4" xfId="1" applyFont="1" applyFill="1" applyBorder="1" applyAlignment="1">
      <alignment horizontal="center" vertical="center" wrapText="1"/>
    </xf>
    <xf numFmtId="0" fontId="3" fillId="0" borderId="1" xfId="0" quotePrefix="1" applyFont="1" applyBorder="1" applyAlignment="1">
      <alignment horizontal="center" vertical="center"/>
    </xf>
    <xf numFmtId="3" fontId="3"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10" fontId="6" fillId="0" borderId="1" xfId="0" applyNumberFormat="1" applyFont="1" applyBorder="1" applyAlignment="1">
      <alignment horizontal="center" vertical="center"/>
    </xf>
    <xf numFmtId="164" fontId="3" fillId="0" borderId="1" xfId="0" applyNumberFormat="1" applyFont="1" applyBorder="1" applyAlignment="1">
      <alignment horizontal="center" vertical="center" wrapText="1"/>
    </xf>
    <xf numFmtId="0" fontId="3" fillId="0" borderId="2" xfId="1" applyNumberFormat="1" applyFont="1" applyFill="1" applyBorder="1" applyAlignment="1">
      <alignment horizontal="center" vertical="center"/>
    </xf>
    <xf numFmtId="41" fontId="4" fillId="3" borderId="1" xfId="1" applyFont="1" applyFill="1" applyBorder="1" applyAlignment="1">
      <alignment horizontal="center" vertical="center"/>
    </xf>
    <xf numFmtId="0" fontId="8" fillId="0" borderId="1" xfId="0" applyFont="1" applyBorder="1" applyAlignment="1">
      <alignment horizontal="center" vertical="center" wrapText="1"/>
    </xf>
    <xf numFmtId="0" fontId="3" fillId="8" borderId="2"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8" borderId="4" xfId="0" applyFont="1" applyFill="1" applyBorder="1" applyAlignment="1">
      <alignment horizontal="center" vertical="center" wrapText="1"/>
    </xf>
    <xf numFmtId="1" fontId="3" fillId="0" borderId="1" xfId="0" applyNumberFormat="1" applyFont="1" applyBorder="1" applyAlignment="1">
      <alignment horizontal="center" vertical="center" wrapText="1"/>
    </xf>
    <xf numFmtId="166" fontId="6" fillId="0" borderId="2" xfId="0" applyNumberFormat="1" applyFont="1" applyBorder="1" applyAlignment="1">
      <alignment horizontal="center" vertical="center"/>
    </xf>
    <xf numFmtId="166" fontId="6" fillId="0" borderId="3" xfId="0" applyNumberFormat="1" applyFont="1" applyBorder="1" applyAlignment="1">
      <alignment horizontal="center" vertical="center"/>
    </xf>
    <xf numFmtId="166" fontId="6" fillId="0" borderId="4" xfId="0" applyNumberFormat="1"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3" fillId="0" borderId="1" xfId="1" quotePrefix="1" applyNumberFormat="1" applyFont="1" applyFill="1" applyBorder="1" applyAlignment="1">
      <alignment horizontal="center" vertical="center"/>
    </xf>
    <xf numFmtId="164" fontId="3" fillId="0" borderId="1" xfId="0" quotePrefix="1" applyNumberFormat="1" applyFont="1" applyBorder="1" applyAlignment="1">
      <alignment horizontal="center" vertical="center" wrapText="1"/>
    </xf>
    <xf numFmtId="164" fontId="9" fillId="0" borderId="1" xfId="0" applyNumberFormat="1" applyFont="1" applyBorder="1" applyAlignment="1">
      <alignment horizontal="center" vertical="center" wrapText="1"/>
    </xf>
    <xf numFmtId="0" fontId="9" fillId="3" borderId="1" xfId="0" applyFont="1" applyFill="1" applyBorder="1" applyAlignment="1">
      <alignment horizontal="center" vertical="center" wrapText="1"/>
    </xf>
    <xf numFmtId="12" fontId="3" fillId="0" borderId="1" xfId="0" applyNumberFormat="1" applyFont="1" applyBorder="1" applyAlignment="1">
      <alignment horizontal="center" vertical="center"/>
    </xf>
    <xf numFmtId="0" fontId="3" fillId="0" borderId="3" xfId="1" applyNumberFormat="1" applyFont="1" applyFill="1" applyBorder="1" applyAlignment="1">
      <alignment horizontal="center" vertical="center"/>
    </xf>
    <xf numFmtId="0" fontId="3" fillId="0" borderId="4" xfId="1" applyNumberFormat="1" applyFont="1" applyFill="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9"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9" xfId="0" applyFont="1" applyBorder="1" applyAlignment="1">
      <alignment horizontal="center"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41" fontId="3" fillId="0" borderId="2" xfId="1" applyFont="1" applyFill="1" applyBorder="1" applyAlignment="1">
      <alignment horizontal="center" vertical="center"/>
    </xf>
    <xf numFmtId="41" fontId="3" fillId="0" borderId="3" xfId="1" applyFont="1" applyFill="1" applyBorder="1" applyAlignment="1">
      <alignment horizontal="center" vertical="center"/>
    </xf>
    <xf numFmtId="41" fontId="3" fillId="0" borderId="4" xfId="1" applyFont="1" applyFill="1" applyBorder="1" applyAlignment="1">
      <alignment horizontal="center" vertical="center"/>
    </xf>
    <xf numFmtId="0" fontId="10" fillId="7" borderId="1" xfId="0" applyFont="1" applyFill="1" applyBorder="1" applyAlignment="1">
      <alignment horizontal="center" vertical="center"/>
    </xf>
    <xf numFmtId="0" fontId="3" fillId="0" borderId="1" xfId="1" quotePrefix="1"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3" xfId="0" applyFont="1" applyFill="1" applyBorder="1" applyAlignment="1">
      <alignment horizontal="center" vertical="center" wrapText="1"/>
    </xf>
    <xf numFmtId="1" fontId="3" fillId="3" borderId="7" xfId="0" applyNumberFormat="1" applyFont="1" applyFill="1" applyBorder="1" applyAlignment="1">
      <alignment horizontal="center" vertical="center" wrapText="1"/>
    </xf>
    <xf numFmtId="164" fontId="3" fillId="0" borderId="4" xfId="1" applyNumberFormat="1" applyFont="1" applyFill="1" applyBorder="1" applyAlignment="1">
      <alignment horizontal="center" vertical="center"/>
    </xf>
    <xf numFmtId="0" fontId="3" fillId="0" borderId="17" xfId="0" quotePrefix="1" applyFont="1" applyBorder="1" applyAlignment="1">
      <alignment horizontal="center" vertical="center" wrapText="1"/>
    </xf>
    <xf numFmtId="0" fontId="3" fillId="3" borderId="2" xfId="0" applyFont="1" applyFill="1" applyBorder="1" applyAlignment="1">
      <alignment horizontal="center" vertical="center" wrapText="1"/>
    </xf>
    <xf numFmtId="0" fontId="8" fillId="3" borderId="1" xfId="0" applyFont="1" applyFill="1" applyBorder="1" applyAlignment="1">
      <alignment horizontal="center" vertical="center" wrapText="1"/>
    </xf>
    <xf numFmtId="164" fontId="3" fillId="0" borderId="1" xfId="1" applyNumberFormat="1" applyFont="1" applyFill="1" applyBorder="1" applyAlignment="1">
      <alignment horizontal="center" vertical="center" wrapText="1"/>
    </xf>
    <xf numFmtId="165" fontId="3" fillId="0" borderId="1" xfId="1" quotePrefix="1" applyNumberFormat="1" applyFont="1" applyFill="1" applyBorder="1" applyAlignment="1">
      <alignment horizontal="center" vertical="center"/>
    </xf>
    <xf numFmtId="165" fontId="3" fillId="0" borderId="1" xfId="1" applyNumberFormat="1" applyFont="1" applyFill="1" applyBorder="1" applyAlignment="1">
      <alignment horizontal="center" vertical="center"/>
    </xf>
    <xf numFmtId="164" fontId="3" fillId="0" borderId="1" xfId="1" quotePrefix="1" applyNumberFormat="1" applyFont="1" applyFill="1" applyBorder="1" applyAlignment="1">
      <alignment horizontal="center" vertical="center"/>
    </xf>
    <xf numFmtId="0" fontId="11" fillId="0" borderId="1" xfId="4" applyBorder="1" applyAlignment="1">
      <alignment horizontal="center" vertical="center" wrapText="1"/>
    </xf>
    <xf numFmtId="0" fontId="3" fillId="9" borderId="1" xfId="0" applyFont="1" applyFill="1" applyBorder="1" applyAlignment="1">
      <alignment horizontal="center"/>
    </xf>
    <xf numFmtId="0" fontId="3" fillId="0" borderId="1" xfId="0" applyFont="1" applyBorder="1" applyAlignment="1">
      <alignment horizontal="center" vertical="top" wrapText="1"/>
    </xf>
    <xf numFmtId="12" fontId="2" fillId="7" borderId="2" xfId="0" applyNumberFormat="1" applyFont="1" applyFill="1" applyBorder="1" applyAlignment="1">
      <alignment horizontal="center" vertical="center"/>
    </xf>
    <xf numFmtId="12" fontId="2" fillId="7" borderId="4" xfId="0" applyNumberFormat="1" applyFont="1" applyFill="1" applyBorder="1" applyAlignment="1">
      <alignment horizontal="center" vertical="center"/>
    </xf>
    <xf numFmtId="41" fontId="2" fillId="7" borderId="2" xfId="1" applyFont="1" applyFill="1" applyBorder="1" applyAlignment="1">
      <alignment horizontal="center" vertical="center"/>
    </xf>
    <xf numFmtId="41" fontId="2" fillId="7" borderId="4" xfId="1" applyFont="1" applyFill="1" applyBorder="1" applyAlignment="1">
      <alignment horizontal="center" vertical="center"/>
    </xf>
    <xf numFmtId="3" fontId="2" fillId="7" borderId="2" xfId="0" applyNumberFormat="1" applyFont="1" applyFill="1" applyBorder="1" applyAlignment="1">
      <alignment horizontal="center" vertical="center"/>
    </xf>
    <xf numFmtId="0" fontId="4" fillId="6" borderId="19" xfId="0" applyFont="1" applyFill="1" applyBorder="1" applyAlignment="1">
      <alignment horizontal="center" vertical="center" wrapText="1"/>
    </xf>
    <xf numFmtId="0" fontId="4" fillId="6" borderId="15" xfId="0" applyFont="1" applyFill="1" applyBorder="1" applyAlignment="1">
      <alignment horizontal="center" vertical="center" wrapText="1"/>
    </xf>
    <xf numFmtId="10" fontId="3" fillId="2" borderId="1" xfId="2" applyNumberFormat="1" applyFont="1" applyFill="1" applyBorder="1" applyAlignment="1">
      <alignment horizontal="center" vertical="center" wrapText="1"/>
    </xf>
    <xf numFmtId="0" fontId="11" fillId="0" borderId="2" xfId="4" applyBorder="1" applyAlignment="1">
      <alignment horizontal="center" vertical="center" wrapText="1"/>
    </xf>
    <xf numFmtId="0" fontId="11" fillId="0" borderId="2" xfId="4" applyBorder="1" applyAlignment="1">
      <alignment horizontal="center" vertical="center"/>
    </xf>
    <xf numFmtId="3" fontId="6" fillId="3" borderId="2" xfId="0" applyNumberFormat="1" applyFont="1" applyFill="1" applyBorder="1" applyAlignment="1">
      <alignment horizontal="center" vertical="center"/>
    </xf>
  </cellXfs>
  <cellStyles count="5">
    <cellStyle name="Hipervínculo" xfId="4" builtinId="8"/>
    <cellStyle name="Millares [0]" xfId="1" builtinId="6"/>
    <cellStyle name="Moneda" xfId="3" builtinId="4"/>
    <cellStyle name="Normal" xfId="0" builtinId="0"/>
    <cellStyle name="Porcentaje" xfId="2" builtinId="5"/>
  </cellStyles>
  <dxfs count="0"/>
  <tableStyles count="0" defaultTableStyle="TableStyleMedium2" defaultPivotStyle="PivotStyleLight16"/>
  <colors>
    <mruColors>
      <color rgb="FF99FF99"/>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Luz%20Marlene\OneDrive\EDUCACI&#211;N\LOCALIDAD%20DE%20LA%20VIRGEN%202025\REGISTROS%20PRESUPUESTALES%20A%2031%20DE%20DICIEMBRE%20DE%202024.xlsx" TargetMode="External"/><Relationship Id="rId1" Type="http://schemas.openxmlformats.org/officeDocument/2006/relationships/externalLinkPath" Target="REGISTROS%20PRESUPUESTALES%20A%2031%20DE%20DICIEMBRE%20DE%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gistros_Presupuestales_Inv_Fc"/>
    </sheetNames>
    <sheetDataSet>
      <sheetData sheetId="0">
        <row r="47">
          <cell r="O47">
            <v>970753657.97000003</v>
          </cell>
          <cell r="U47">
            <v>912413587.69000006</v>
          </cell>
        </row>
        <row r="57">
          <cell r="U57">
            <v>80000000</v>
          </cell>
        </row>
        <row r="69">
          <cell r="U69">
            <v>19973408</v>
          </cell>
        </row>
        <row r="79">
          <cell r="U79">
            <v>791950000</v>
          </cell>
        </row>
        <row r="89">
          <cell r="O89">
            <v>697199571</v>
          </cell>
          <cell r="U89">
            <v>384568673.52999997</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alcart-my.sharepoint.com/:f:/g/personal/unidaddeplaneacionloc2_cartagena_gov_co/EmldXGuI6N5DniaLUXLMGR4BwIoFUCOWdcUBKxku5hDlrw?e=ZvV8h9" TargetMode="External"/><Relationship Id="rId13" Type="http://schemas.openxmlformats.org/officeDocument/2006/relationships/hyperlink" Target="https://alcart-my.sharepoint.com/:f:/g/personal/unidaddeplaneacionloc2_cartagena_gov_co/EsI99Lk9XgJEu84dRdio5sYB9dxuMSXm7lyapQM5fp_S8w?e=KE4Cnm" TargetMode="External"/><Relationship Id="rId3" Type="http://schemas.openxmlformats.org/officeDocument/2006/relationships/hyperlink" Target="https://alcart-my.sharepoint.com/:b:/g/personal/unidaddeplaneacionloc2_cartagena_gov_co/EcVwZMpuufpMlXbjO1KdvBQBN4il6pQeJ3dU5UAHmvvagA?e=fme71T" TargetMode="External"/><Relationship Id="rId7" Type="http://schemas.openxmlformats.org/officeDocument/2006/relationships/hyperlink" Target="https://alcart-my.sharepoint.com/:f:/g/personal/unidaddeplaneacionloc2_cartagena_gov_co/EmldXGuI6N5DniaLUXLMGR4BwIoFUCOWdcUBKxku5hDlrw?e=ZvV8h9" TargetMode="External"/><Relationship Id="rId12" Type="http://schemas.openxmlformats.org/officeDocument/2006/relationships/hyperlink" Target="https://alcart-my.sharepoint.com/:f:/g/personal/unidaddeplaneacionloc2_cartagena_gov_co/Eu-8VTJdi1lKnIc-VyJxC2sBFbC8BIhJD1FiA8oTPTebCA?e=FKqtEI" TargetMode="External"/><Relationship Id="rId2" Type="http://schemas.openxmlformats.org/officeDocument/2006/relationships/hyperlink" Target="https://alcart-my.sharepoint.com/:b:/g/personal/unidaddeplaneacionloc2_cartagena_gov_co/EXJsMW8iPdJBhlxobN4siFgBmAanTbiyDp7lAdIEB-dwzA?e=C5iHlD" TargetMode="External"/><Relationship Id="rId1" Type="http://schemas.openxmlformats.org/officeDocument/2006/relationships/hyperlink" Target="https://alcart-my.sharepoint.com/:b:/g/personal/unidaddeplaneacionloc2_cartagena_gov_co/EXJsMW8iPdJBhlxobN4siFgBmAanTbiyDp7lAdIEB-dwzA?e=C5iHlD" TargetMode="External"/><Relationship Id="rId6" Type="http://schemas.openxmlformats.org/officeDocument/2006/relationships/hyperlink" Target="https://alcart-my.sharepoint.com/:f:/g/personal/unidaddeplaneacionloc2_cartagena_gov_co/EnzCpctifJNHttZkG96ZausBwCQka7CXeoRO78Penyh8JA?e=6HLS5t" TargetMode="External"/><Relationship Id="rId11" Type="http://schemas.openxmlformats.org/officeDocument/2006/relationships/hyperlink" Target="https://alcart-my.sharepoint.com/:f:/g/personal/unidaddeplaneacionloc2_cartagena_gov_co/EhmHgmVHZUhLtY0vktHmnPsBilrKSv0oXrLEBSFd3PY39w?e=n1bMkc" TargetMode="External"/><Relationship Id="rId5" Type="http://schemas.openxmlformats.org/officeDocument/2006/relationships/hyperlink" Target="https://alcart-my.sharepoint.com/:f:/g/personal/unidaddeplaneacionloc2_cartagena_gov_co/EvbEjKPIQRBHtRu9kBQYByUBJ_46NX_DwTm8ht1J6t99_Q?e=GLlKz7" TargetMode="External"/><Relationship Id="rId15" Type="http://schemas.openxmlformats.org/officeDocument/2006/relationships/printerSettings" Target="../printerSettings/printerSettings1.bin"/><Relationship Id="rId10" Type="http://schemas.openxmlformats.org/officeDocument/2006/relationships/hyperlink" Target="https://alcart-my.sharepoint.com/:f:/g/personal/unidaddeplaneacionloc2_cartagena_gov_co/EpW4O_smXrNBiIHX1OlIEKsBKa2x0tOQtoAYtkmfiLWEZg?e=TV8dcK" TargetMode="External"/><Relationship Id="rId4" Type="http://schemas.openxmlformats.org/officeDocument/2006/relationships/hyperlink" Target="https://alcart-my.sharepoint.com/:f:/g/personal/unidaddeplaneacionloc2_cartagena_gov_co/EofhYAYJdmdPjqmihot0q9wB_6bwv9TV_bRrCAC1-VqzQw?e=o66BNi" TargetMode="External"/><Relationship Id="rId9" Type="http://schemas.openxmlformats.org/officeDocument/2006/relationships/hyperlink" Target="https://alcart-my.sharepoint.com/:f:/g/personal/unidaddeplaneacionloc2_cartagena_gov_co/EseFZZHCjnlCjXp1aYAosu4BJzmy5WAd4vG0OWfmDXsLYQ?e=2vch1u" TargetMode="External"/><Relationship Id="rId14" Type="http://schemas.openxmlformats.org/officeDocument/2006/relationships/hyperlink" Target="https://alcart-my.sharepoint.com/:f:/g/personal/unidaddeplaneacionloc2_cartagena_gov_co/Eu-8VTJdi1lKnIc-VyJxC2sBFbC8BIhJD1FiA8oTPTebCA?e=lCHy4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242"/>
  <sheetViews>
    <sheetView tabSelected="1" topLeftCell="A2" zoomScale="33" zoomScaleNormal="67" workbookViewId="0">
      <pane ySplit="1" topLeftCell="A232" activePane="bottomLeft" state="frozen"/>
      <selection activeCell="D2" sqref="D2"/>
      <selection pane="bottomLeft" activeCell="B243" sqref="B243"/>
    </sheetView>
  </sheetViews>
  <sheetFormatPr baseColWidth="10" defaultColWidth="11.42578125" defaultRowHeight="21" x14ac:dyDescent="0.35"/>
  <cols>
    <col min="1" max="1" width="24.42578125" style="18" customWidth="1"/>
    <col min="2" max="2" width="20.140625" style="18" customWidth="1"/>
    <col min="3" max="3" width="26.140625" style="82" customWidth="1"/>
    <col min="4" max="4" width="28.5703125" style="82" customWidth="1"/>
    <col min="5" max="5" width="23.85546875" style="82" customWidth="1"/>
    <col min="6" max="6" width="27.85546875" style="82" customWidth="1"/>
    <col min="7" max="7" width="20.28515625" style="82" customWidth="1"/>
    <col min="8" max="8" width="30.42578125" style="82" customWidth="1"/>
    <col min="9" max="9" width="29" style="85" customWidth="1"/>
    <col min="10" max="10" width="21.140625" style="86" customWidth="1"/>
    <col min="11" max="11" width="19.85546875" style="86" customWidth="1"/>
    <col min="12" max="12" width="20.85546875" style="86" customWidth="1"/>
    <col min="13" max="13" width="20.85546875" style="125" customWidth="1"/>
    <col min="14" max="14" width="24.7109375" style="97" customWidth="1"/>
    <col min="15" max="15" width="28.7109375" style="86" customWidth="1"/>
    <col min="16" max="16" width="33.140625" style="86" customWidth="1"/>
    <col min="17" max="17" width="34" style="82" customWidth="1"/>
    <col min="18" max="18" width="30.140625" style="82" bestFit="1" customWidth="1"/>
    <col min="19" max="19" width="24.85546875" style="81" customWidth="1"/>
    <col min="20" max="20" width="34.42578125" style="81" customWidth="1"/>
    <col min="21" max="21" width="20.85546875" style="82" customWidth="1"/>
    <col min="22" max="22" width="20" style="82" customWidth="1"/>
    <col min="23" max="23" width="20.140625" style="82" customWidth="1"/>
    <col min="24" max="24" width="22.85546875" style="81" customWidth="1"/>
    <col min="25" max="25" width="26.85546875" style="82" customWidth="1"/>
    <col min="26" max="26" width="23.42578125" style="82" customWidth="1"/>
    <col min="27" max="27" width="30.85546875" style="82" customWidth="1"/>
    <col min="28" max="28" width="19.85546875" style="82" customWidth="1"/>
    <col min="29" max="29" width="28.140625" style="84" customWidth="1"/>
    <col min="30" max="30" width="29" style="83" customWidth="1"/>
    <col min="31" max="31" width="31.42578125" style="82" customWidth="1"/>
    <col min="32" max="32" width="38.85546875" style="80" customWidth="1"/>
    <col min="33" max="33" width="67.42578125" style="80" customWidth="1"/>
    <col min="34" max="34" width="50.5703125" style="80" customWidth="1"/>
    <col min="35" max="35" width="38.85546875" style="80" customWidth="1"/>
    <col min="36" max="36" width="37" style="82" customWidth="1"/>
    <col min="37" max="37" width="41.5703125" style="3" customWidth="1"/>
    <col min="38" max="38" width="40.85546875" style="4" customWidth="1"/>
    <col min="39" max="39" width="57.42578125" style="4" customWidth="1"/>
    <col min="40" max="40" width="91.140625" style="4" customWidth="1"/>
    <col min="41" max="16384" width="11.42578125" style="4"/>
  </cols>
  <sheetData>
    <row r="1" spans="1:40" ht="37.5" hidden="1" customHeight="1" x14ac:dyDescent="0.35">
      <c r="A1" s="363" t="s">
        <v>0</v>
      </c>
      <c r="B1" s="363"/>
      <c r="C1" s="363"/>
      <c r="D1" s="363"/>
      <c r="E1" s="363"/>
      <c r="F1" s="363"/>
      <c r="G1" s="363"/>
      <c r="H1" s="363"/>
      <c r="I1" s="363"/>
      <c r="J1" s="363"/>
      <c r="K1" s="363"/>
      <c r="L1" s="363"/>
      <c r="M1" s="363"/>
      <c r="N1" s="363"/>
      <c r="O1" s="87"/>
      <c r="P1" s="87"/>
      <c r="Q1" s="1"/>
      <c r="R1" s="1"/>
      <c r="S1" s="1"/>
      <c r="T1" s="1"/>
      <c r="U1" s="1"/>
      <c r="V1" s="1"/>
      <c r="W1" s="1"/>
      <c r="X1" s="1"/>
      <c r="Y1" s="1"/>
      <c r="Z1" s="1"/>
      <c r="AA1" s="1"/>
      <c r="AB1" s="1"/>
      <c r="AC1" s="2"/>
      <c r="AD1" s="1"/>
      <c r="AE1" s="1"/>
      <c r="AF1" s="1"/>
      <c r="AG1" s="1"/>
      <c r="AH1" s="1"/>
      <c r="AI1" s="1"/>
      <c r="AJ1" s="1"/>
    </row>
    <row r="2" spans="1:40" s="18" customFormat="1" ht="124.35" customHeight="1" thickBot="1" x14ac:dyDescent="0.3">
      <c r="A2" s="5" t="s">
        <v>1</v>
      </c>
      <c r="B2" s="6" t="s">
        <v>2</v>
      </c>
      <c r="C2" s="6" t="s">
        <v>3</v>
      </c>
      <c r="D2" s="6" t="s">
        <v>4</v>
      </c>
      <c r="E2" s="6" t="s">
        <v>5</v>
      </c>
      <c r="F2" s="6" t="s">
        <v>6</v>
      </c>
      <c r="G2" s="6" t="s">
        <v>7</v>
      </c>
      <c r="H2" s="105" t="s">
        <v>8</v>
      </c>
      <c r="I2" s="8" t="s">
        <v>9</v>
      </c>
      <c r="J2" s="9" t="s">
        <v>10</v>
      </c>
      <c r="K2" s="9" t="s">
        <v>11</v>
      </c>
      <c r="L2" s="102" t="s">
        <v>12</v>
      </c>
      <c r="M2" s="91" t="s">
        <v>13</v>
      </c>
      <c r="N2" s="91" t="s">
        <v>14</v>
      </c>
      <c r="O2" s="10" t="s">
        <v>15</v>
      </c>
      <c r="P2" s="10" t="s">
        <v>16</v>
      </c>
      <c r="Q2" s="8" t="s">
        <v>17</v>
      </c>
      <c r="R2" s="8" t="s">
        <v>18</v>
      </c>
      <c r="S2" s="6" t="s">
        <v>19</v>
      </c>
      <c r="T2" s="6" t="s">
        <v>20</v>
      </c>
      <c r="U2" s="6" t="s">
        <v>21</v>
      </c>
      <c r="V2" s="6" t="s">
        <v>22</v>
      </c>
      <c r="W2" s="6" t="s">
        <v>23</v>
      </c>
      <c r="X2" s="6" t="s">
        <v>24</v>
      </c>
      <c r="Y2" s="7" t="s">
        <v>25</v>
      </c>
      <c r="Z2" s="7" t="s">
        <v>26</v>
      </c>
      <c r="AA2" s="11" t="s">
        <v>27</v>
      </c>
      <c r="AB2" s="6" t="s">
        <v>28</v>
      </c>
      <c r="AC2" s="12" t="s">
        <v>29</v>
      </c>
      <c r="AD2" s="13" t="s">
        <v>30</v>
      </c>
      <c r="AE2" s="14" t="s">
        <v>31</v>
      </c>
      <c r="AF2" s="15" t="s">
        <v>32</v>
      </c>
      <c r="AG2" s="10" t="s">
        <v>593</v>
      </c>
      <c r="AH2" s="10" t="s">
        <v>594</v>
      </c>
      <c r="AI2" s="10" t="s">
        <v>591</v>
      </c>
      <c r="AJ2" s="16" t="s">
        <v>33</v>
      </c>
      <c r="AK2" s="101" t="s">
        <v>34</v>
      </c>
      <c r="AL2" s="17" t="s">
        <v>35</v>
      </c>
      <c r="AM2" s="104" t="s">
        <v>36</v>
      </c>
      <c r="AN2" s="103" t="s">
        <v>37</v>
      </c>
    </row>
    <row r="3" spans="1:40" ht="235.5" customHeight="1" x14ac:dyDescent="0.35">
      <c r="A3" s="347" t="s">
        <v>38</v>
      </c>
      <c r="B3" s="347" t="s">
        <v>39</v>
      </c>
      <c r="C3" s="349" t="s">
        <v>40</v>
      </c>
      <c r="D3" s="113" t="s">
        <v>41</v>
      </c>
      <c r="E3" s="19" t="s">
        <v>42</v>
      </c>
      <c r="F3" s="19" t="s">
        <v>43</v>
      </c>
      <c r="G3" s="20">
        <v>5000</v>
      </c>
      <c r="H3" s="21">
        <v>250</v>
      </c>
      <c r="I3" s="22">
        <v>955</v>
      </c>
      <c r="J3" s="23">
        <v>0</v>
      </c>
      <c r="K3" s="23">
        <v>0</v>
      </c>
      <c r="L3" s="108">
        <v>947</v>
      </c>
      <c r="M3" s="126">
        <f>+J3+K3+L3</f>
        <v>947</v>
      </c>
      <c r="N3" s="92">
        <f>+I3+L3</f>
        <v>1902</v>
      </c>
      <c r="O3" s="88">
        <v>1</v>
      </c>
      <c r="P3" s="88">
        <f>N3/G3</f>
        <v>0.38040000000000002</v>
      </c>
      <c r="Q3" s="405" t="s">
        <v>44</v>
      </c>
      <c r="R3" s="407">
        <v>2021130010060</v>
      </c>
      <c r="S3" s="405" t="s">
        <v>45</v>
      </c>
      <c r="T3" s="19" t="s">
        <v>46</v>
      </c>
      <c r="U3" s="22">
        <v>1</v>
      </c>
      <c r="V3" s="180">
        <v>120</v>
      </c>
      <c r="W3" s="180">
        <v>0</v>
      </c>
      <c r="X3" s="320" t="s">
        <v>47</v>
      </c>
      <c r="Y3" s="405">
        <v>250</v>
      </c>
      <c r="Z3" s="298">
        <v>0</v>
      </c>
      <c r="AA3" s="320" t="s">
        <v>48</v>
      </c>
      <c r="AB3" s="177" t="s">
        <v>49</v>
      </c>
      <c r="AC3" s="408">
        <v>100000000</v>
      </c>
      <c r="AD3" s="391">
        <v>0</v>
      </c>
      <c r="AE3" s="177" t="s">
        <v>50</v>
      </c>
      <c r="AF3" s="177" t="s">
        <v>51</v>
      </c>
      <c r="AG3" s="264">
        <f>+[1]Registros_Presupuestales_Inv_Fc!$U$57+[1]Registros_Presupuestales_Inv_Fc!$U$69</f>
        <v>99973408</v>
      </c>
      <c r="AH3" s="264">
        <v>99973408</v>
      </c>
      <c r="AI3" s="267">
        <f>AH3/AG3</f>
        <v>1</v>
      </c>
      <c r="AJ3" s="409" t="s">
        <v>52</v>
      </c>
      <c r="AK3" s="172" t="s">
        <v>53</v>
      </c>
      <c r="AL3" s="150" t="s">
        <v>54</v>
      </c>
      <c r="AM3" s="107" t="s">
        <v>55</v>
      </c>
      <c r="AN3" s="138" t="s">
        <v>56</v>
      </c>
    </row>
    <row r="4" spans="1:40" ht="80.45" customHeight="1" x14ac:dyDescent="0.35">
      <c r="A4" s="305"/>
      <c r="B4" s="305"/>
      <c r="C4" s="283"/>
      <c r="D4" s="307" t="s">
        <v>57</v>
      </c>
      <c r="E4" s="153" t="s">
        <v>58</v>
      </c>
      <c r="F4" s="153" t="s">
        <v>59</v>
      </c>
      <c r="G4" s="330">
        <v>4</v>
      </c>
      <c r="H4" s="323">
        <v>1</v>
      </c>
      <c r="I4" s="296">
        <v>2</v>
      </c>
      <c r="J4" s="288">
        <v>0</v>
      </c>
      <c r="K4" s="288">
        <v>0</v>
      </c>
      <c r="L4" s="313">
        <v>0</v>
      </c>
      <c r="M4" s="275">
        <f>+J4+K4+L4</f>
        <v>0</v>
      </c>
      <c r="N4" s="275">
        <f>+I4+L4</f>
        <v>2</v>
      </c>
      <c r="O4" s="213">
        <f>L4/H4</f>
        <v>0</v>
      </c>
      <c r="P4" s="213">
        <f>+N4/G4</f>
        <v>0.5</v>
      </c>
      <c r="Q4" s="406"/>
      <c r="R4" s="255"/>
      <c r="S4" s="406"/>
      <c r="T4" s="410" t="s">
        <v>60</v>
      </c>
      <c r="U4" s="296">
        <v>250</v>
      </c>
      <c r="V4" s="180"/>
      <c r="W4" s="180"/>
      <c r="X4" s="153"/>
      <c r="Y4" s="406"/>
      <c r="Z4" s="180"/>
      <c r="AA4" s="153"/>
      <c r="AB4" s="150"/>
      <c r="AC4" s="242"/>
      <c r="AD4" s="261"/>
      <c r="AE4" s="150"/>
      <c r="AF4" s="154"/>
      <c r="AG4" s="265"/>
      <c r="AH4" s="265"/>
      <c r="AI4" s="268"/>
      <c r="AJ4" s="169"/>
      <c r="AK4" s="172"/>
      <c r="AL4" s="150"/>
      <c r="AM4" s="26" t="s">
        <v>61</v>
      </c>
      <c r="AN4" s="128"/>
    </row>
    <row r="5" spans="1:40" ht="45" customHeight="1" x14ac:dyDescent="0.35">
      <c r="A5" s="305"/>
      <c r="B5" s="305"/>
      <c r="C5" s="283"/>
      <c r="D5" s="307"/>
      <c r="E5" s="153"/>
      <c r="F5" s="153"/>
      <c r="G5" s="330"/>
      <c r="H5" s="324"/>
      <c r="I5" s="298"/>
      <c r="J5" s="290"/>
      <c r="K5" s="290"/>
      <c r="L5" s="315"/>
      <c r="M5" s="277"/>
      <c r="N5" s="277"/>
      <c r="O5" s="215"/>
      <c r="P5" s="215"/>
      <c r="Q5" s="406"/>
      <c r="R5" s="255"/>
      <c r="S5" s="406"/>
      <c r="T5" s="406"/>
      <c r="U5" s="297"/>
      <c r="V5" s="180"/>
      <c r="W5" s="180"/>
      <c r="X5" s="153"/>
      <c r="Y5" s="406"/>
      <c r="Z5" s="180"/>
      <c r="AA5" s="153"/>
      <c r="AB5" s="150"/>
      <c r="AC5" s="242"/>
      <c r="AD5" s="261"/>
      <c r="AE5" s="150"/>
      <c r="AF5" s="154"/>
      <c r="AG5" s="265"/>
      <c r="AH5" s="265"/>
      <c r="AI5" s="268"/>
      <c r="AJ5" s="169"/>
      <c r="AK5" s="172"/>
      <c r="AL5" s="150"/>
      <c r="AM5" s="175" t="s">
        <v>61</v>
      </c>
      <c r="AN5" s="160"/>
    </row>
    <row r="6" spans="1:40" ht="57.6" customHeight="1" x14ac:dyDescent="0.35">
      <c r="A6" s="305"/>
      <c r="B6" s="305"/>
      <c r="C6" s="283"/>
      <c r="D6" s="28" t="s">
        <v>62</v>
      </c>
      <c r="E6" s="28" t="s">
        <v>42</v>
      </c>
      <c r="F6" s="28" t="s">
        <v>63</v>
      </c>
      <c r="G6" s="29">
        <v>1</v>
      </c>
      <c r="H6" s="31" t="s">
        <v>64</v>
      </c>
      <c r="I6" s="90">
        <v>0</v>
      </c>
      <c r="J6" s="32" t="s">
        <v>65</v>
      </c>
      <c r="K6" s="32" t="s">
        <v>65</v>
      </c>
      <c r="L6" s="109" t="s">
        <v>65</v>
      </c>
      <c r="M6" s="127" t="s">
        <v>65</v>
      </c>
      <c r="N6" s="93">
        <v>0</v>
      </c>
      <c r="O6" s="32" t="s">
        <v>65</v>
      </c>
      <c r="P6" s="88">
        <f>+N6/G6</f>
        <v>0</v>
      </c>
      <c r="Q6" s="320"/>
      <c r="R6" s="256"/>
      <c r="S6" s="320"/>
      <c r="T6" s="320"/>
      <c r="U6" s="298"/>
      <c r="V6" s="180"/>
      <c r="W6" s="180"/>
      <c r="X6" s="153"/>
      <c r="Y6" s="320"/>
      <c r="Z6" s="180"/>
      <c r="AA6" s="153"/>
      <c r="AB6" s="150"/>
      <c r="AC6" s="242"/>
      <c r="AD6" s="261"/>
      <c r="AE6" s="150"/>
      <c r="AF6" s="154"/>
      <c r="AG6" s="266"/>
      <c r="AH6" s="266"/>
      <c r="AI6" s="269"/>
      <c r="AJ6" s="166"/>
      <c r="AK6" s="172"/>
      <c r="AL6" s="150"/>
      <c r="AM6" s="177"/>
      <c r="AN6" s="162"/>
    </row>
    <row r="7" spans="1:40" ht="119.25" customHeight="1" x14ac:dyDescent="0.35">
      <c r="A7" s="305"/>
      <c r="B7" s="305"/>
      <c r="C7" s="284"/>
      <c r="D7" s="280" t="s">
        <v>66</v>
      </c>
      <c r="E7" s="280"/>
      <c r="F7" s="280"/>
      <c r="G7" s="280"/>
      <c r="H7" s="280"/>
      <c r="I7" s="280"/>
      <c r="J7" s="280"/>
      <c r="K7" s="280"/>
      <c r="L7" s="280"/>
      <c r="M7" s="280"/>
      <c r="N7" s="281"/>
      <c r="O7" s="116">
        <f>+(O3+O4)/2</f>
        <v>0.5</v>
      </c>
      <c r="P7" s="34">
        <f>AVERAGE(P3:P6)</f>
        <v>0.29346666666666671</v>
      </c>
      <c r="Q7" s="272"/>
      <c r="R7" s="273"/>
      <c r="S7" s="273"/>
      <c r="T7" s="273"/>
      <c r="U7" s="273"/>
      <c r="V7" s="273"/>
      <c r="W7" s="273"/>
      <c r="X7" s="273"/>
      <c r="Y7" s="273"/>
      <c r="Z7" s="273"/>
      <c r="AA7" s="273"/>
      <c r="AB7" s="273"/>
      <c r="AC7" s="273"/>
      <c r="AD7" s="273"/>
      <c r="AE7" s="273"/>
      <c r="AF7" s="273"/>
      <c r="AG7" s="273"/>
      <c r="AH7" s="273"/>
      <c r="AI7" s="273"/>
      <c r="AJ7" s="273"/>
      <c r="AK7" s="273"/>
      <c r="AL7" s="273"/>
      <c r="AM7" s="273"/>
      <c r="AN7" s="274"/>
    </row>
    <row r="8" spans="1:40" ht="54.75" customHeight="1" x14ac:dyDescent="0.35">
      <c r="A8" s="305"/>
      <c r="B8" s="305"/>
      <c r="C8" s="282" t="s">
        <v>67</v>
      </c>
      <c r="D8" s="153" t="s">
        <v>68</v>
      </c>
      <c r="E8" s="153" t="s">
        <v>42</v>
      </c>
      <c r="F8" s="346" t="s">
        <v>69</v>
      </c>
      <c r="G8" s="330">
        <v>4</v>
      </c>
      <c r="H8" s="295" t="s">
        <v>64</v>
      </c>
      <c r="I8" s="296">
        <v>1</v>
      </c>
      <c r="J8" s="288" t="s">
        <v>65</v>
      </c>
      <c r="K8" s="288" t="s">
        <v>65</v>
      </c>
      <c r="L8" s="313" t="s">
        <v>65</v>
      </c>
      <c r="M8" s="275" t="s">
        <v>65</v>
      </c>
      <c r="N8" s="275">
        <v>1</v>
      </c>
      <c r="O8" s="288" t="s">
        <v>65</v>
      </c>
      <c r="P8" s="213">
        <f>+N8/G8</f>
        <v>0.25</v>
      </c>
      <c r="Q8" s="150" t="s">
        <v>70</v>
      </c>
      <c r="R8" s="359">
        <v>2021130010052</v>
      </c>
      <c r="S8" s="150" t="s">
        <v>71</v>
      </c>
      <c r="T8" s="28" t="s">
        <v>72</v>
      </c>
      <c r="U8" s="24" t="s">
        <v>64</v>
      </c>
      <c r="V8" s="180" t="s">
        <v>64</v>
      </c>
      <c r="W8" s="180" t="s">
        <v>64</v>
      </c>
      <c r="X8" s="153" t="s">
        <v>47</v>
      </c>
      <c r="Y8" s="180" t="s">
        <v>64</v>
      </c>
      <c r="Z8" s="180" t="s">
        <v>64</v>
      </c>
      <c r="AA8" s="153" t="s">
        <v>48</v>
      </c>
      <c r="AB8" s="150" t="s">
        <v>49</v>
      </c>
      <c r="AC8" s="371" t="s">
        <v>64</v>
      </c>
      <c r="AD8" s="150" t="s">
        <v>64</v>
      </c>
      <c r="AE8" s="150" t="s">
        <v>64</v>
      </c>
      <c r="AF8" s="150" t="s">
        <v>64</v>
      </c>
      <c r="AG8" s="26"/>
      <c r="AH8" s="26"/>
      <c r="AI8" s="26"/>
      <c r="AJ8" s="150" t="s">
        <v>73</v>
      </c>
      <c r="AK8" s="150" t="s">
        <v>73</v>
      </c>
      <c r="AL8" s="150" t="s">
        <v>73</v>
      </c>
      <c r="AM8" s="150" t="s">
        <v>61</v>
      </c>
      <c r="AN8" s="417"/>
    </row>
    <row r="9" spans="1:40" ht="96.6" customHeight="1" x14ac:dyDescent="0.35">
      <c r="A9" s="305"/>
      <c r="B9" s="305"/>
      <c r="C9" s="283"/>
      <c r="D9" s="153"/>
      <c r="E9" s="153"/>
      <c r="F9" s="346"/>
      <c r="G9" s="330"/>
      <c r="H9" s="263"/>
      <c r="I9" s="298"/>
      <c r="J9" s="290"/>
      <c r="K9" s="290"/>
      <c r="L9" s="315"/>
      <c r="M9" s="277"/>
      <c r="N9" s="277"/>
      <c r="O9" s="290"/>
      <c r="P9" s="215"/>
      <c r="Q9" s="150"/>
      <c r="R9" s="359"/>
      <c r="S9" s="150"/>
      <c r="T9" s="28" t="s">
        <v>74</v>
      </c>
      <c r="U9" s="24" t="s">
        <v>64</v>
      </c>
      <c r="V9" s="180"/>
      <c r="W9" s="180"/>
      <c r="X9" s="153"/>
      <c r="Y9" s="180"/>
      <c r="Z9" s="180"/>
      <c r="AA9" s="153"/>
      <c r="AB9" s="150"/>
      <c r="AC9" s="371"/>
      <c r="AD9" s="150"/>
      <c r="AE9" s="150"/>
      <c r="AF9" s="150"/>
      <c r="AG9" s="26"/>
      <c r="AH9" s="26"/>
      <c r="AI9" s="26"/>
      <c r="AJ9" s="150"/>
      <c r="AK9" s="150"/>
      <c r="AL9" s="150"/>
      <c r="AM9" s="150"/>
      <c r="AN9" s="417"/>
    </row>
    <row r="10" spans="1:40" ht="37.5" customHeight="1" x14ac:dyDescent="0.35">
      <c r="A10" s="305"/>
      <c r="B10" s="305"/>
      <c r="C10" s="283"/>
      <c r="D10" s="153" t="s">
        <v>75</v>
      </c>
      <c r="E10" s="153" t="s">
        <v>42</v>
      </c>
      <c r="F10" s="153" t="s">
        <v>76</v>
      </c>
      <c r="G10" s="330">
        <v>1</v>
      </c>
      <c r="H10" s="295" t="s">
        <v>64</v>
      </c>
      <c r="I10" s="296">
        <v>1</v>
      </c>
      <c r="J10" s="288" t="s">
        <v>65</v>
      </c>
      <c r="K10" s="288" t="s">
        <v>65</v>
      </c>
      <c r="L10" s="313" t="s">
        <v>65</v>
      </c>
      <c r="M10" s="275" t="s">
        <v>65</v>
      </c>
      <c r="N10" s="275">
        <v>1</v>
      </c>
      <c r="O10" s="288" t="s">
        <v>65</v>
      </c>
      <c r="P10" s="213">
        <v>1</v>
      </c>
      <c r="Q10" s="150"/>
      <c r="R10" s="359"/>
      <c r="S10" s="150"/>
      <c r="T10" s="153" t="s">
        <v>77</v>
      </c>
      <c r="U10" s="180" t="s">
        <v>64</v>
      </c>
      <c r="V10" s="180"/>
      <c r="W10" s="180"/>
      <c r="X10" s="153"/>
      <c r="Y10" s="180"/>
      <c r="Z10" s="180"/>
      <c r="AA10" s="153"/>
      <c r="AB10" s="150"/>
      <c r="AC10" s="371"/>
      <c r="AD10" s="150"/>
      <c r="AE10" s="150"/>
      <c r="AF10" s="150"/>
      <c r="AG10" s="26"/>
      <c r="AH10" s="26"/>
      <c r="AI10" s="26"/>
      <c r="AJ10" s="150"/>
      <c r="AK10" s="150"/>
      <c r="AL10" s="150"/>
      <c r="AM10" s="150"/>
      <c r="AN10" s="417"/>
    </row>
    <row r="11" spans="1:40" ht="87.6" customHeight="1" x14ac:dyDescent="0.35">
      <c r="A11" s="305"/>
      <c r="B11" s="305"/>
      <c r="C11" s="283"/>
      <c r="D11" s="153"/>
      <c r="E11" s="153"/>
      <c r="F11" s="153"/>
      <c r="G11" s="330"/>
      <c r="H11" s="263"/>
      <c r="I11" s="298"/>
      <c r="J11" s="290"/>
      <c r="K11" s="290"/>
      <c r="L11" s="315"/>
      <c r="M11" s="277"/>
      <c r="N11" s="277"/>
      <c r="O11" s="290"/>
      <c r="P11" s="215"/>
      <c r="Q11" s="150"/>
      <c r="R11" s="359"/>
      <c r="S11" s="150"/>
      <c r="T11" s="153"/>
      <c r="U11" s="180"/>
      <c r="V11" s="180"/>
      <c r="W11" s="180"/>
      <c r="X11" s="153"/>
      <c r="Y11" s="180"/>
      <c r="Z11" s="180"/>
      <c r="AA11" s="153"/>
      <c r="AB11" s="150"/>
      <c r="AC11" s="371"/>
      <c r="AD11" s="150"/>
      <c r="AE11" s="150"/>
      <c r="AF11" s="150"/>
      <c r="AG11" s="26"/>
      <c r="AH11" s="26"/>
      <c r="AI11" s="26"/>
      <c r="AJ11" s="150"/>
      <c r="AK11" s="150"/>
      <c r="AL11" s="150"/>
      <c r="AM11" s="150"/>
      <c r="AN11" s="417"/>
    </row>
    <row r="12" spans="1:40" ht="87.6" customHeight="1" x14ac:dyDescent="0.35">
      <c r="A12" s="305"/>
      <c r="B12" s="305"/>
      <c r="C12" s="284"/>
      <c r="D12" s="280" t="s">
        <v>78</v>
      </c>
      <c r="E12" s="280"/>
      <c r="F12" s="280"/>
      <c r="G12" s="280"/>
      <c r="H12" s="280"/>
      <c r="I12" s="280"/>
      <c r="J12" s="280"/>
      <c r="K12" s="280"/>
      <c r="L12" s="280"/>
      <c r="M12" s="280"/>
      <c r="N12" s="281"/>
      <c r="O12" s="33" t="s">
        <v>65</v>
      </c>
      <c r="P12" s="33">
        <f>+(P8+P10)/2</f>
        <v>0.625</v>
      </c>
      <c r="Q12" s="172"/>
      <c r="R12" s="173"/>
      <c r="S12" s="173"/>
      <c r="T12" s="173"/>
      <c r="U12" s="173"/>
      <c r="V12" s="173"/>
      <c r="W12" s="173"/>
      <c r="X12" s="173"/>
      <c r="Y12" s="173"/>
      <c r="Z12" s="173"/>
      <c r="AA12" s="173"/>
      <c r="AB12" s="173"/>
      <c r="AC12" s="173"/>
      <c r="AD12" s="173"/>
      <c r="AE12" s="173"/>
      <c r="AF12" s="173"/>
      <c r="AG12" s="173"/>
      <c r="AH12" s="173"/>
      <c r="AI12" s="173"/>
      <c r="AJ12" s="173"/>
      <c r="AK12" s="173"/>
      <c r="AL12" s="173"/>
      <c r="AM12" s="173"/>
      <c r="AN12" s="174"/>
    </row>
    <row r="13" spans="1:40" ht="127.5" customHeight="1" x14ac:dyDescent="0.35">
      <c r="A13" s="305"/>
      <c r="B13" s="305"/>
      <c r="C13" s="282" t="s">
        <v>79</v>
      </c>
      <c r="D13" s="307" t="s">
        <v>80</v>
      </c>
      <c r="E13" s="153" t="s">
        <v>42</v>
      </c>
      <c r="F13" s="153" t="s">
        <v>81</v>
      </c>
      <c r="G13" s="323">
        <v>3000</v>
      </c>
      <c r="H13" s="180">
        <v>750</v>
      </c>
      <c r="I13" s="180">
        <v>2352</v>
      </c>
      <c r="J13" s="288">
        <v>0</v>
      </c>
      <c r="K13" s="288">
        <v>0</v>
      </c>
      <c r="L13" s="313">
        <v>4806</v>
      </c>
      <c r="M13" s="275">
        <f>+J13+K13+L13</f>
        <v>4806</v>
      </c>
      <c r="N13" s="275">
        <f>+I13+M13</f>
        <v>7158</v>
      </c>
      <c r="O13" s="321">
        <v>1</v>
      </c>
      <c r="P13" s="325">
        <v>1</v>
      </c>
      <c r="Q13" s="153" t="s">
        <v>82</v>
      </c>
      <c r="R13" s="359">
        <v>2021130010091</v>
      </c>
      <c r="S13" s="153" t="s">
        <v>83</v>
      </c>
      <c r="T13" s="28" t="s">
        <v>84</v>
      </c>
      <c r="U13" s="24">
        <v>375</v>
      </c>
      <c r="V13" s="180">
        <v>120</v>
      </c>
      <c r="W13" s="180">
        <v>0</v>
      </c>
      <c r="X13" s="153" t="s">
        <v>47</v>
      </c>
      <c r="Y13" s="180" t="s">
        <v>85</v>
      </c>
      <c r="Z13" s="180">
        <v>0</v>
      </c>
      <c r="AA13" s="153" t="s">
        <v>48</v>
      </c>
      <c r="AB13" s="150" t="s">
        <v>49</v>
      </c>
      <c r="AC13" s="242">
        <v>700000000</v>
      </c>
      <c r="AD13" s="261">
        <v>0</v>
      </c>
      <c r="AE13" s="150" t="s">
        <v>50</v>
      </c>
      <c r="AF13" s="150" t="s">
        <v>86</v>
      </c>
      <c r="AG13" s="240">
        <f>+[1]Registros_Presupuestales_Inv_Fc!$O$89</f>
        <v>697199571</v>
      </c>
      <c r="AH13" s="240">
        <f>+[1]Registros_Presupuestales_Inv_Fc!$U$89</f>
        <v>384568673.52999997</v>
      </c>
      <c r="AI13" s="241">
        <f>AH13/AG13</f>
        <v>0.55159051945257143</v>
      </c>
      <c r="AJ13" s="149" t="s">
        <v>52</v>
      </c>
      <c r="AK13" s="150" t="s">
        <v>53</v>
      </c>
      <c r="AL13" s="150" t="s">
        <v>87</v>
      </c>
      <c r="AM13" s="150" t="s">
        <v>88</v>
      </c>
      <c r="AN13" s="416" t="s">
        <v>89</v>
      </c>
    </row>
    <row r="14" spans="1:40" ht="20.100000000000001" customHeight="1" x14ac:dyDescent="0.35">
      <c r="A14" s="305"/>
      <c r="B14" s="305"/>
      <c r="C14" s="283"/>
      <c r="D14" s="307"/>
      <c r="E14" s="153"/>
      <c r="F14" s="153"/>
      <c r="G14" s="324"/>
      <c r="H14" s="180"/>
      <c r="I14" s="180"/>
      <c r="J14" s="290"/>
      <c r="K14" s="290"/>
      <c r="L14" s="315"/>
      <c r="M14" s="277"/>
      <c r="N14" s="277"/>
      <c r="O14" s="322"/>
      <c r="P14" s="326"/>
      <c r="Q14" s="153"/>
      <c r="R14" s="359"/>
      <c r="S14" s="153"/>
      <c r="T14" s="411" t="s">
        <v>90</v>
      </c>
      <c r="U14" s="180">
        <v>375</v>
      </c>
      <c r="V14" s="180"/>
      <c r="W14" s="180"/>
      <c r="X14" s="153"/>
      <c r="Y14" s="180"/>
      <c r="Z14" s="180"/>
      <c r="AA14" s="153"/>
      <c r="AB14" s="150"/>
      <c r="AC14" s="242"/>
      <c r="AD14" s="261"/>
      <c r="AE14" s="150"/>
      <c r="AF14" s="154"/>
      <c r="AG14" s="240"/>
      <c r="AH14" s="240"/>
      <c r="AI14" s="241"/>
      <c r="AJ14" s="150"/>
      <c r="AK14" s="150"/>
      <c r="AL14" s="150"/>
      <c r="AM14" s="150"/>
      <c r="AN14" s="150"/>
    </row>
    <row r="15" spans="1:40" ht="145.5" customHeight="1" x14ac:dyDescent="0.35">
      <c r="A15" s="305"/>
      <c r="B15" s="305"/>
      <c r="C15" s="283"/>
      <c r="D15" s="114" t="s">
        <v>91</v>
      </c>
      <c r="E15" s="28" t="s">
        <v>58</v>
      </c>
      <c r="F15" s="28" t="s">
        <v>92</v>
      </c>
      <c r="G15" s="29">
        <v>3</v>
      </c>
      <c r="H15" s="24">
        <v>1</v>
      </c>
      <c r="I15" s="24">
        <v>2</v>
      </c>
      <c r="J15" s="23">
        <v>0</v>
      </c>
      <c r="K15" s="23">
        <v>0</v>
      </c>
      <c r="L15" s="108">
        <v>1</v>
      </c>
      <c r="M15" s="92">
        <f>+J15+K15+L15</f>
        <v>1</v>
      </c>
      <c r="N15" s="92">
        <f>+I15+M15</f>
        <v>3</v>
      </c>
      <c r="O15" s="117">
        <f>+M15/H15</f>
        <v>1</v>
      </c>
      <c r="P15" s="88">
        <f>+N15/G15</f>
        <v>1</v>
      </c>
      <c r="Q15" s="153"/>
      <c r="R15" s="359"/>
      <c r="S15" s="153"/>
      <c r="T15" s="411"/>
      <c r="U15" s="180"/>
      <c r="V15" s="180"/>
      <c r="W15" s="180"/>
      <c r="X15" s="153"/>
      <c r="Y15" s="180"/>
      <c r="Z15" s="180"/>
      <c r="AA15" s="153"/>
      <c r="AB15" s="150"/>
      <c r="AC15" s="242"/>
      <c r="AD15" s="261"/>
      <c r="AE15" s="150"/>
      <c r="AF15" s="154"/>
      <c r="AG15" s="240"/>
      <c r="AH15" s="240"/>
      <c r="AI15" s="241"/>
      <c r="AJ15" s="150"/>
      <c r="AK15" s="150"/>
      <c r="AL15" s="150"/>
      <c r="AM15" s="26" t="s">
        <v>93</v>
      </c>
      <c r="AN15" s="155" t="s">
        <v>94</v>
      </c>
    </row>
    <row r="16" spans="1:40" ht="105" customHeight="1" x14ac:dyDescent="0.35">
      <c r="A16" s="305"/>
      <c r="B16" s="305"/>
      <c r="C16" s="283"/>
      <c r="D16" s="114" t="s">
        <v>95</v>
      </c>
      <c r="E16" s="28" t="s">
        <v>42</v>
      </c>
      <c r="F16" s="28" t="s">
        <v>96</v>
      </c>
      <c r="G16" s="29">
        <v>40</v>
      </c>
      <c r="H16" s="24">
        <v>10</v>
      </c>
      <c r="I16" s="24">
        <v>20</v>
      </c>
      <c r="J16" s="23">
        <v>0</v>
      </c>
      <c r="K16" s="23">
        <v>0</v>
      </c>
      <c r="L16" s="108">
        <v>10</v>
      </c>
      <c r="M16" s="92">
        <f>+J16+K16+L16</f>
        <v>10</v>
      </c>
      <c r="N16" s="92">
        <f>+I16+M16</f>
        <v>30</v>
      </c>
      <c r="O16" s="117">
        <f>L16/H16</f>
        <v>1</v>
      </c>
      <c r="P16" s="88">
        <f>+N16/G16</f>
        <v>0.75</v>
      </c>
      <c r="Q16" s="153"/>
      <c r="R16" s="359"/>
      <c r="S16" s="153"/>
      <c r="T16" s="411"/>
      <c r="U16" s="180"/>
      <c r="V16" s="180"/>
      <c r="W16" s="180"/>
      <c r="X16" s="153"/>
      <c r="Y16" s="180"/>
      <c r="Z16" s="180"/>
      <c r="AA16" s="153"/>
      <c r="AB16" s="150"/>
      <c r="AC16" s="242"/>
      <c r="AD16" s="261"/>
      <c r="AE16" s="150"/>
      <c r="AF16" s="154"/>
      <c r="AG16" s="240"/>
      <c r="AH16" s="240"/>
      <c r="AI16" s="241"/>
      <c r="AJ16" s="150"/>
      <c r="AK16" s="150"/>
      <c r="AL16" s="150"/>
      <c r="AM16" s="26" t="s">
        <v>97</v>
      </c>
      <c r="AN16" s="156"/>
    </row>
    <row r="17" spans="1:40" ht="65.099999999999994" customHeight="1" x14ac:dyDescent="0.35">
      <c r="A17" s="305"/>
      <c r="B17" s="305"/>
      <c r="C17" s="284"/>
      <c r="D17" s="280" t="s">
        <v>98</v>
      </c>
      <c r="E17" s="280"/>
      <c r="F17" s="280"/>
      <c r="G17" s="280"/>
      <c r="H17" s="280"/>
      <c r="I17" s="280"/>
      <c r="J17" s="280"/>
      <c r="K17" s="280"/>
      <c r="L17" s="280"/>
      <c r="M17" s="280"/>
      <c r="N17" s="281"/>
      <c r="O17" s="116">
        <f>AVERAGE(O13:O16)</f>
        <v>1</v>
      </c>
      <c r="P17" s="33">
        <f>AVERAGE(P13:P16)</f>
        <v>0.91666666666666663</v>
      </c>
      <c r="Q17" s="172"/>
      <c r="R17" s="173"/>
      <c r="S17" s="173"/>
      <c r="T17" s="173"/>
      <c r="U17" s="173"/>
      <c r="V17" s="173"/>
      <c r="W17" s="173"/>
      <c r="X17" s="173"/>
      <c r="Y17" s="173"/>
      <c r="Z17" s="173"/>
      <c r="AA17" s="173"/>
      <c r="AB17" s="173"/>
      <c r="AC17" s="173"/>
      <c r="AD17" s="173"/>
      <c r="AE17" s="173"/>
      <c r="AF17" s="173"/>
      <c r="AG17" s="173"/>
      <c r="AH17" s="173"/>
      <c r="AI17" s="173"/>
      <c r="AJ17" s="173"/>
      <c r="AK17" s="173"/>
      <c r="AL17" s="173"/>
      <c r="AM17" s="173"/>
      <c r="AN17" s="174"/>
    </row>
    <row r="18" spans="1:40" ht="57.75" customHeight="1" x14ac:dyDescent="0.35">
      <c r="A18" s="305"/>
      <c r="B18" s="305"/>
      <c r="C18" s="282" t="s">
        <v>99</v>
      </c>
      <c r="D18" s="153" t="s">
        <v>100</v>
      </c>
      <c r="E18" s="153" t="s">
        <v>101</v>
      </c>
      <c r="F18" s="153" t="s">
        <v>102</v>
      </c>
      <c r="G18" s="327">
        <v>20000</v>
      </c>
      <c r="H18" s="295" t="s">
        <v>64</v>
      </c>
      <c r="I18" s="296">
        <v>6724</v>
      </c>
      <c r="J18" s="288" t="s">
        <v>65</v>
      </c>
      <c r="K18" s="288" t="s">
        <v>65</v>
      </c>
      <c r="L18" s="313" t="s">
        <v>65</v>
      </c>
      <c r="M18" s="275" t="s">
        <v>65</v>
      </c>
      <c r="N18" s="275">
        <f>+I18</f>
        <v>6724</v>
      </c>
      <c r="O18" s="213" t="s">
        <v>103</v>
      </c>
      <c r="P18" s="213">
        <f>+N18/G18</f>
        <v>0.3362</v>
      </c>
      <c r="Q18" s="153" t="s">
        <v>104</v>
      </c>
      <c r="R18" s="359">
        <v>2021130010113</v>
      </c>
      <c r="S18" s="153" t="s">
        <v>105</v>
      </c>
      <c r="T18" s="28" t="s">
        <v>106</v>
      </c>
      <c r="U18" s="21" t="s">
        <v>64</v>
      </c>
      <c r="V18" s="180" t="s">
        <v>64</v>
      </c>
      <c r="W18" s="180" t="s">
        <v>64</v>
      </c>
      <c r="X18" s="153" t="s">
        <v>47</v>
      </c>
      <c r="Y18" s="180" t="s">
        <v>64</v>
      </c>
      <c r="Z18" s="180" t="s">
        <v>64</v>
      </c>
      <c r="AA18" s="153" t="s">
        <v>48</v>
      </c>
      <c r="AB18" s="150" t="s">
        <v>49</v>
      </c>
      <c r="AC18" s="242" t="s">
        <v>64</v>
      </c>
      <c r="AD18" s="261" t="s">
        <v>64</v>
      </c>
      <c r="AE18" s="261" t="s">
        <v>64</v>
      </c>
      <c r="AF18" s="261" t="s">
        <v>64</v>
      </c>
      <c r="AG18" s="30"/>
      <c r="AH18" s="30"/>
      <c r="AI18" s="30"/>
      <c r="AJ18" s="150" t="s">
        <v>73</v>
      </c>
      <c r="AK18" s="150" t="s">
        <v>73</v>
      </c>
      <c r="AL18" s="150" t="s">
        <v>73</v>
      </c>
      <c r="AM18" s="175" t="s">
        <v>61</v>
      </c>
      <c r="AN18" s="160"/>
    </row>
    <row r="19" spans="1:40" ht="57.75" customHeight="1" x14ac:dyDescent="0.35">
      <c r="A19" s="305"/>
      <c r="B19" s="305"/>
      <c r="C19" s="283"/>
      <c r="D19" s="153"/>
      <c r="E19" s="153"/>
      <c r="F19" s="153"/>
      <c r="G19" s="328"/>
      <c r="H19" s="262"/>
      <c r="I19" s="297"/>
      <c r="J19" s="289"/>
      <c r="K19" s="289"/>
      <c r="L19" s="314"/>
      <c r="M19" s="276"/>
      <c r="N19" s="276"/>
      <c r="O19" s="214"/>
      <c r="P19" s="214"/>
      <c r="Q19" s="153"/>
      <c r="R19" s="359"/>
      <c r="S19" s="153"/>
      <c r="T19" s="28" t="s">
        <v>107</v>
      </c>
      <c r="U19" s="21" t="s">
        <v>64</v>
      </c>
      <c r="V19" s="180"/>
      <c r="W19" s="180"/>
      <c r="X19" s="153"/>
      <c r="Y19" s="180"/>
      <c r="Z19" s="180"/>
      <c r="AA19" s="153"/>
      <c r="AB19" s="150"/>
      <c r="AC19" s="242"/>
      <c r="AD19" s="261"/>
      <c r="AE19" s="261"/>
      <c r="AF19" s="261"/>
      <c r="AG19" s="30"/>
      <c r="AH19" s="30"/>
      <c r="AI19" s="30"/>
      <c r="AJ19" s="150"/>
      <c r="AK19" s="150"/>
      <c r="AL19" s="150"/>
      <c r="AM19" s="176"/>
      <c r="AN19" s="161"/>
    </row>
    <row r="20" spans="1:40" ht="62.1" customHeight="1" x14ac:dyDescent="0.35">
      <c r="A20" s="305"/>
      <c r="B20" s="305"/>
      <c r="C20" s="283"/>
      <c r="D20" s="153"/>
      <c r="E20" s="153"/>
      <c r="F20" s="153"/>
      <c r="G20" s="329"/>
      <c r="H20" s="263"/>
      <c r="I20" s="298"/>
      <c r="J20" s="290"/>
      <c r="K20" s="290"/>
      <c r="L20" s="315"/>
      <c r="M20" s="277"/>
      <c r="N20" s="277"/>
      <c r="O20" s="215"/>
      <c r="P20" s="215"/>
      <c r="Q20" s="153"/>
      <c r="R20" s="359"/>
      <c r="S20" s="153"/>
      <c r="T20" s="28" t="s">
        <v>108</v>
      </c>
      <c r="U20" s="21" t="s">
        <v>64</v>
      </c>
      <c r="V20" s="180"/>
      <c r="W20" s="180"/>
      <c r="X20" s="153"/>
      <c r="Y20" s="180"/>
      <c r="Z20" s="180"/>
      <c r="AA20" s="153"/>
      <c r="AB20" s="150"/>
      <c r="AC20" s="242"/>
      <c r="AD20" s="261"/>
      <c r="AE20" s="261"/>
      <c r="AF20" s="261"/>
      <c r="AG20" s="30"/>
      <c r="AH20" s="30"/>
      <c r="AI20" s="30"/>
      <c r="AJ20" s="150"/>
      <c r="AK20" s="150"/>
      <c r="AL20" s="150"/>
      <c r="AM20" s="177"/>
      <c r="AN20" s="162"/>
    </row>
    <row r="21" spans="1:40" ht="84.6" customHeight="1" x14ac:dyDescent="0.35">
      <c r="A21" s="305"/>
      <c r="B21" s="305"/>
      <c r="C21" s="284"/>
      <c r="D21" s="280" t="s">
        <v>109</v>
      </c>
      <c r="E21" s="280"/>
      <c r="F21" s="280"/>
      <c r="G21" s="280"/>
      <c r="H21" s="280"/>
      <c r="I21" s="280"/>
      <c r="J21" s="280"/>
      <c r="K21" s="280"/>
      <c r="L21" s="280"/>
      <c r="M21" s="280"/>
      <c r="N21" s="281"/>
      <c r="O21" s="33" t="str">
        <f>+O18</f>
        <v>NA</v>
      </c>
      <c r="P21" s="33">
        <f>+P18</f>
        <v>0.3362</v>
      </c>
      <c r="Q21" s="172"/>
      <c r="R21" s="173"/>
      <c r="S21" s="173"/>
      <c r="T21" s="173"/>
      <c r="U21" s="173"/>
      <c r="V21" s="173"/>
      <c r="W21" s="173"/>
      <c r="X21" s="173"/>
      <c r="Y21" s="173"/>
      <c r="Z21" s="173"/>
      <c r="AA21" s="173"/>
      <c r="AB21" s="173"/>
      <c r="AC21" s="173"/>
      <c r="AD21" s="173"/>
      <c r="AE21" s="173"/>
      <c r="AF21" s="173"/>
      <c r="AG21" s="173"/>
      <c r="AH21" s="173"/>
      <c r="AI21" s="173"/>
      <c r="AJ21" s="173"/>
      <c r="AK21" s="173"/>
      <c r="AL21" s="173"/>
      <c r="AM21" s="173"/>
      <c r="AN21" s="174"/>
    </row>
    <row r="22" spans="1:40" ht="51.75" customHeight="1" x14ac:dyDescent="0.35">
      <c r="A22" s="305"/>
      <c r="B22" s="305"/>
      <c r="C22" s="282" t="s">
        <v>110</v>
      </c>
      <c r="D22" s="153" t="s">
        <v>111</v>
      </c>
      <c r="E22" s="153" t="s">
        <v>42</v>
      </c>
      <c r="F22" s="153" t="s">
        <v>112</v>
      </c>
      <c r="G22" s="327">
        <v>4</v>
      </c>
      <c r="H22" s="295" t="s">
        <v>64</v>
      </c>
      <c r="I22" s="296">
        <v>4</v>
      </c>
      <c r="J22" s="288" t="s">
        <v>65</v>
      </c>
      <c r="K22" s="288" t="s">
        <v>65</v>
      </c>
      <c r="L22" s="313" t="s">
        <v>65</v>
      </c>
      <c r="M22" s="275" t="s">
        <v>65</v>
      </c>
      <c r="N22" s="275">
        <f>+I22</f>
        <v>4</v>
      </c>
      <c r="O22" s="213" t="s">
        <v>103</v>
      </c>
      <c r="P22" s="213">
        <f>+N22/G22</f>
        <v>1</v>
      </c>
      <c r="Q22" s="153" t="s">
        <v>113</v>
      </c>
      <c r="R22" s="359">
        <v>2021130010101</v>
      </c>
      <c r="S22" s="153" t="s">
        <v>114</v>
      </c>
      <c r="T22" s="28" t="s">
        <v>115</v>
      </c>
      <c r="U22" s="21" t="s">
        <v>116</v>
      </c>
      <c r="V22" s="180" t="s">
        <v>64</v>
      </c>
      <c r="W22" s="180" t="s">
        <v>64</v>
      </c>
      <c r="X22" s="153" t="s">
        <v>47</v>
      </c>
      <c r="Y22" s="180" t="s">
        <v>64</v>
      </c>
      <c r="Z22" s="180" t="s">
        <v>64</v>
      </c>
      <c r="AA22" s="153" t="s">
        <v>48</v>
      </c>
      <c r="AB22" s="150" t="s">
        <v>49</v>
      </c>
      <c r="AC22" s="242" t="s">
        <v>64</v>
      </c>
      <c r="AD22" s="261" t="s">
        <v>64</v>
      </c>
      <c r="AE22" s="261" t="s">
        <v>64</v>
      </c>
      <c r="AF22" s="261" t="s">
        <v>64</v>
      </c>
      <c r="AG22" s="30"/>
      <c r="AH22" s="30"/>
      <c r="AI22" s="30"/>
      <c r="AJ22" s="150" t="s">
        <v>73</v>
      </c>
      <c r="AK22" s="150" t="s">
        <v>73</v>
      </c>
      <c r="AL22" s="150" t="s">
        <v>73</v>
      </c>
      <c r="AM22" s="175" t="s">
        <v>61</v>
      </c>
      <c r="AN22" s="160"/>
    </row>
    <row r="23" spans="1:40" ht="51.75" customHeight="1" x14ac:dyDescent="0.35">
      <c r="A23" s="305"/>
      <c r="B23" s="305"/>
      <c r="C23" s="283"/>
      <c r="D23" s="153"/>
      <c r="E23" s="153"/>
      <c r="F23" s="153"/>
      <c r="G23" s="328"/>
      <c r="H23" s="262"/>
      <c r="I23" s="297"/>
      <c r="J23" s="289"/>
      <c r="K23" s="289"/>
      <c r="L23" s="314"/>
      <c r="M23" s="276"/>
      <c r="N23" s="276"/>
      <c r="O23" s="214"/>
      <c r="P23" s="214"/>
      <c r="Q23" s="153"/>
      <c r="R23" s="359"/>
      <c r="S23" s="153"/>
      <c r="T23" s="28" t="s">
        <v>74</v>
      </c>
      <c r="U23" s="21" t="s">
        <v>116</v>
      </c>
      <c r="V23" s="180"/>
      <c r="W23" s="180"/>
      <c r="X23" s="153"/>
      <c r="Y23" s="180"/>
      <c r="Z23" s="180"/>
      <c r="AA23" s="153"/>
      <c r="AB23" s="150"/>
      <c r="AC23" s="242"/>
      <c r="AD23" s="261"/>
      <c r="AE23" s="261"/>
      <c r="AF23" s="261"/>
      <c r="AG23" s="30"/>
      <c r="AH23" s="30"/>
      <c r="AI23" s="30"/>
      <c r="AJ23" s="150"/>
      <c r="AK23" s="150"/>
      <c r="AL23" s="150"/>
      <c r="AM23" s="176"/>
      <c r="AN23" s="161"/>
    </row>
    <row r="24" spans="1:40" ht="51.75" customHeight="1" x14ac:dyDescent="0.35">
      <c r="A24" s="305"/>
      <c r="B24" s="305"/>
      <c r="C24" s="283"/>
      <c r="D24" s="153"/>
      <c r="E24" s="153"/>
      <c r="F24" s="153"/>
      <c r="G24" s="328"/>
      <c r="H24" s="262"/>
      <c r="I24" s="297"/>
      <c r="J24" s="289"/>
      <c r="K24" s="289"/>
      <c r="L24" s="314"/>
      <c r="M24" s="276"/>
      <c r="N24" s="276"/>
      <c r="O24" s="214"/>
      <c r="P24" s="214"/>
      <c r="Q24" s="153"/>
      <c r="R24" s="359"/>
      <c r="S24" s="153"/>
      <c r="T24" s="153" t="s">
        <v>117</v>
      </c>
      <c r="U24" s="154" t="s">
        <v>116</v>
      </c>
      <c r="V24" s="180"/>
      <c r="W24" s="180"/>
      <c r="X24" s="153"/>
      <c r="Y24" s="180"/>
      <c r="Z24" s="180"/>
      <c r="AA24" s="153"/>
      <c r="AB24" s="150"/>
      <c r="AC24" s="242"/>
      <c r="AD24" s="261"/>
      <c r="AE24" s="261"/>
      <c r="AF24" s="261"/>
      <c r="AG24" s="30"/>
      <c r="AH24" s="30"/>
      <c r="AI24" s="30"/>
      <c r="AJ24" s="150"/>
      <c r="AK24" s="150"/>
      <c r="AL24" s="150"/>
      <c r="AM24" s="176"/>
      <c r="AN24" s="161"/>
    </row>
    <row r="25" spans="1:40" ht="57" customHeight="1" x14ac:dyDescent="0.35">
      <c r="A25" s="305"/>
      <c r="B25" s="305"/>
      <c r="C25" s="283"/>
      <c r="D25" s="153"/>
      <c r="E25" s="153"/>
      <c r="F25" s="153"/>
      <c r="G25" s="329"/>
      <c r="H25" s="263"/>
      <c r="I25" s="298"/>
      <c r="J25" s="290"/>
      <c r="K25" s="290"/>
      <c r="L25" s="315"/>
      <c r="M25" s="277"/>
      <c r="N25" s="277"/>
      <c r="O25" s="215"/>
      <c r="P25" s="215"/>
      <c r="Q25" s="153"/>
      <c r="R25" s="359"/>
      <c r="S25" s="153"/>
      <c r="T25" s="153"/>
      <c r="U25" s="154"/>
      <c r="V25" s="180"/>
      <c r="W25" s="180"/>
      <c r="X25" s="153"/>
      <c r="Y25" s="180"/>
      <c r="Z25" s="180"/>
      <c r="AA25" s="153"/>
      <c r="AB25" s="150"/>
      <c r="AC25" s="242"/>
      <c r="AD25" s="261"/>
      <c r="AE25" s="261"/>
      <c r="AF25" s="261"/>
      <c r="AG25" s="30"/>
      <c r="AH25" s="30"/>
      <c r="AI25" s="30"/>
      <c r="AJ25" s="150"/>
      <c r="AK25" s="150"/>
      <c r="AL25" s="150"/>
      <c r="AM25" s="177"/>
      <c r="AN25" s="162"/>
    </row>
    <row r="26" spans="1:40" ht="57" customHeight="1" x14ac:dyDescent="0.35">
      <c r="A26" s="305"/>
      <c r="B26" s="305"/>
      <c r="C26" s="283"/>
      <c r="D26" s="308" t="s">
        <v>118</v>
      </c>
      <c r="E26" s="308"/>
      <c r="F26" s="308"/>
      <c r="G26" s="308"/>
      <c r="H26" s="308"/>
      <c r="I26" s="308"/>
      <c r="J26" s="308"/>
      <c r="K26" s="308"/>
      <c r="L26" s="308"/>
      <c r="M26" s="308"/>
      <c r="N26" s="309"/>
      <c r="O26" s="33" t="str">
        <f>+O22</f>
        <v>NA</v>
      </c>
      <c r="P26" s="33">
        <f>+P22</f>
        <v>1</v>
      </c>
      <c r="Q26" s="163"/>
      <c r="R26" s="164"/>
      <c r="S26" s="164"/>
      <c r="T26" s="164"/>
      <c r="U26" s="164"/>
      <c r="V26" s="164"/>
      <c r="W26" s="164"/>
      <c r="X26" s="164"/>
      <c r="Y26" s="164"/>
      <c r="Z26" s="164"/>
      <c r="AA26" s="164"/>
      <c r="AB26" s="164"/>
      <c r="AC26" s="164"/>
      <c r="AD26" s="164"/>
      <c r="AE26" s="164"/>
      <c r="AF26" s="164"/>
      <c r="AG26" s="164"/>
      <c r="AH26" s="164"/>
      <c r="AI26" s="164"/>
      <c r="AJ26" s="164"/>
      <c r="AK26" s="164"/>
      <c r="AL26" s="164"/>
      <c r="AM26" s="164"/>
      <c r="AN26" s="165"/>
    </row>
    <row r="27" spans="1:40" ht="57" customHeight="1" x14ac:dyDescent="0.35">
      <c r="A27" s="305"/>
      <c r="B27" s="306"/>
      <c r="C27" s="284"/>
      <c r="D27" s="336" t="s">
        <v>119</v>
      </c>
      <c r="E27" s="336"/>
      <c r="F27" s="336"/>
      <c r="G27" s="336"/>
      <c r="H27" s="336"/>
      <c r="I27" s="336"/>
      <c r="J27" s="336"/>
      <c r="K27" s="336"/>
      <c r="L27" s="336"/>
      <c r="M27" s="336"/>
      <c r="N27" s="337"/>
      <c r="O27" s="118">
        <f>AVERAGE(O7,O12,O17,O21,O26)</f>
        <v>0.75</v>
      </c>
      <c r="P27" s="36">
        <f>AVERAGE(P7,P12,P17,P21,P26)</f>
        <v>0.63426666666666665</v>
      </c>
      <c r="Q27" s="166"/>
      <c r="R27" s="167"/>
      <c r="S27" s="167"/>
      <c r="T27" s="167"/>
      <c r="U27" s="167"/>
      <c r="V27" s="167"/>
      <c r="W27" s="167"/>
      <c r="X27" s="167"/>
      <c r="Y27" s="167"/>
      <c r="Z27" s="167"/>
      <c r="AA27" s="167"/>
      <c r="AB27" s="167"/>
      <c r="AC27" s="167"/>
      <c r="AD27" s="167"/>
      <c r="AE27" s="167"/>
      <c r="AF27" s="167"/>
      <c r="AG27" s="167"/>
      <c r="AH27" s="167"/>
      <c r="AI27" s="167"/>
      <c r="AJ27" s="167"/>
      <c r="AK27" s="167"/>
      <c r="AL27" s="167"/>
      <c r="AM27" s="167"/>
      <c r="AN27" s="168"/>
    </row>
    <row r="28" spans="1:40" ht="150.6" customHeight="1" x14ac:dyDescent="0.35">
      <c r="A28" s="305"/>
      <c r="B28" s="304" t="s">
        <v>120</v>
      </c>
      <c r="C28" s="304" t="s">
        <v>121</v>
      </c>
      <c r="D28" s="175" t="s">
        <v>122</v>
      </c>
      <c r="E28" s="175" t="s">
        <v>123</v>
      </c>
      <c r="F28" s="175" t="s">
        <v>124</v>
      </c>
      <c r="G28" s="364">
        <v>4000</v>
      </c>
      <c r="H28" s="295" t="s">
        <v>64</v>
      </c>
      <c r="I28" s="295">
        <v>1000</v>
      </c>
      <c r="J28" s="302" t="s">
        <v>65</v>
      </c>
      <c r="K28" s="302" t="s">
        <v>65</v>
      </c>
      <c r="L28" s="313" t="s">
        <v>65</v>
      </c>
      <c r="M28" s="275" t="s">
        <v>65</v>
      </c>
      <c r="N28" s="275">
        <v>1000</v>
      </c>
      <c r="O28" s="287" t="s">
        <v>65</v>
      </c>
      <c r="P28" s="287">
        <f>N28/G28</f>
        <v>0.25</v>
      </c>
      <c r="Q28" s="150" t="s">
        <v>125</v>
      </c>
      <c r="R28" s="249" t="s">
        <v>126</v>
      </c>
      <c r="S28" s="219" t="s">
        <v>127</v>
      </c>
      <c r="T28" s="40" t="s">
        <v>128</v>
      </c>
      <c r="U28" s="249" t="s">
        <v>64</v>
      </c>
      <c r="V28" s="249" t="s">
        <v>64</v>
      </c>
      <c r="W28" s="249" t="s">
        <v>64</v>
      </c>
      <c r="X28" s="219" t="s">
        <v>47</v>
      </c>
      <c r="Y28" s="220" t="s">
        <v>64</v>
      </c>
      <c r="Z28" s="249" t="s">
        <v>64</v>
      </c>
      <c r="AA28" s="219" t="s">
        <v>48</v>
      </c>
      <c r="AB28" s="249" t="s">
        <v>49</v>
      </c>
      <c r="AC28" s="316" t="s">
        <v>64</v>
      </c>
      <c r="AD28" s="317" t="s">
        <v>64</v>
      </c>
      <c r="AE28" s="219" t="s">
        <v>64</v>
      </c>
      <c r="AF28" s="249" t="s">
        <v>129</v>
      </c>
      <c r="AG28" s="318"/>
      <c r="AH28" s="318"/>
      <c r="AI28" s="319"/>
      <c r="AJ28" s="219" t="s">
        <v>73</v>
      </c>
      <c r="AK28" s="219" t="s">
        <v>73</v>
      </c>
      <c r="AL28" s="150" t="s">
        <v>73</v>
      </c>
      <c r="AM28" s="175" t="s">
        <v>61</v>
      </c>
      <c r="AN28" s="160"/>
    </row>
    <row r="29" spans="1:40" ht="45.6" customHeight="1" x14ac:dyDescent="0.35">
      <c r="A29" s="305"/>
      <c r="B29" s="305"/>
      <c r="C29" s="305"/>
      <c r="D29" s="176"/>
      <c r="E29" s="176"/>
      <c r="F29" s="176"/>
      <c r="G29" s="365"/>
      <c r="H29" s="262"/>
      <c r="I29" s="262"/>
      <c r="J29" s="335"/>
      <c r="K29" s="335"/>
      <c r="L29" s="314"/>
      <c r="M29" s="276"/>
      <c r="N29" s="276"/>
      <c r="O29" s="287"/>
      <c r="P29" s="287"/>
      <c r="Q29" s="150"/>
      <c r="R29" s="249"/>
      <c r="S29" s="219"/>
      <c r="T29" s="301" t="s">
        <v>130</v>
      </c>
      <c r="U29" s="249"/>
      <c r="V29" s="249"/>
      <c r="W29" s="249"/>
      <c r="X29" s="219"/>
      <c r="Y29" s="220"/>
      <c r="Z29" s="249"/>
      <c r="AA29" s="219"/>
      <c r="AB29" s="249"/>
      <c r="AC29" s="316"/>
      <c r="AD29" s="317"/>
      <c r="AE29" s="219"/>
      <c r="AF29" s="249"/>
      <c r="AG29" s="318"/>
      <c r="AH29" s="318"/>
      <c r="AI29" s="319"/>
      <c r="AJ29" s="219"/>
      <c r="AK29" s="219"/>
      <c r="AL29" s="150"/>
      <c r="AM29" s="176"/>
      <c r="AN29" s="161"/>
    </row>
    <row r="30" spans="1:40" ht="47.45" customHeight="1" x14ac:dyDescent="0.35">
      <c r="A30" s="305"/>
      <c r="B30" s="305"/>
      <c r="C30" s="305"/>
      <c r="D30" s="176"/>
      <c r="E30" s="176"/>
      <c r="F30" s="176"/>
      <c r="G30" s="365"/>
      <c r="H30" s="262"/>
      <c r="I30" s="262"/>
      <c r="J30" s="335"/>
      <c r="K30" s="335"/>
      <c r="L30" s="314"/>
      <c r="M30" s="276"/>
      <c r="N30" s="276"/>
      <c r="O30" s="287"/>
      <c r="P30" s="287"/>
      <c r="Q30" s="150"/>
      <c r="R30" s="249"/>
      <c r="S30" s="219"/>
      <c r="T30" s="301"/>
      <c r="U30" s="249"/>
      <c r="V30" s="249"/>
      <c r="W30" s="249"/>
      <c r="X30" s="219"/>
      <c r="Y30" s="220"/>
      <c r="Z30" s="249"/>
      <c r="AA30" s="219"/>
      <c r="AB30" s="249"/>
      <c r="AC30" s="316"/>
      <c r="AD30" s="317"/>
      <c r="AE30" s="219"/>
      <c r="AF30" s="249"/>
      <c r="AG30" s="318"/>
      <c r="AH30" s="318"/>
      <c r="AI30" s="319"/>
      <c r="AJ30" s="219"/>
      <c r="AK30" s="219"/>
      <c r="AL30" s="150"/>
      <c r="AM30" s="177"/>
      <c r="AN30" s="162"/>
    </row>
    <row r="31" spans="1:40" ht="12.6" hidden="1" customHeight="1" x14ac:dyDescent="0.35">
      <c r="A31" s="305"/>
      <c r="B31" s="305"/>
      <c r="C31" s="305"/>
      <c r="D31" s="176"/>
      <c r="E31" s="176"/>
      <c r="F31" s="176"/>
      <c r="G31" s="365"/>
      <c r="H31" s="262"/>
      <c r="I31" s="262"/>
      <c r="J31" s="335"/>
      <c r="K31" s="335"/>
      <c r="L31" s="98"/>
      <c r="M31" s="276"/>
      <c r="N31" s="276"/>
      <c r="O31" s="287"/>
      <c r="P31" s="287"/>
      <c r="Q31" s="150"/>
      <c r="R31" s="249"/>
      <c r="S31" s="219"/>
      <c r="T31" s="301"/>
      <c r="U31" s="249"/>
      <c r="V31" s="249"/>
      <c r="W31" s="249"/>
      <c r="X31" s="219"/>
      <c r="Y31" s="220"/>
      <c r="Z31" s="249"/>
      <c r="AA31" s="219"/>
      <c r="AB31" s="249"/>
      <c r="AC31" s="316"/>
      <c r="AD31" s="317"/>
      <c r="AE31" s="219"/>
      <c r="AF31" s="249"/>
      <c r="AG31" s="318"/>
      <c r="AH31" s="318"/>
      <c r="AI31" s="319"/>
      <c r="AJ31" s="219"/>
      <c r="AK31" s="219"/>
      <c r="AL31" s="41"/>
      <c r="AM31" s="41"/>
      <c r="AN31" s="41"/>
    </row>
    <row r="32" spans="1:40" ht="25.5" hidden="1" customHeight="1" x14ac:dyDescent="0.35">
      <c r="A32" s="305"/>
      <c r="B32" s="305"/>
      <c r="C32" s="305"/>
      <c r="D32" s="176"/>
      <c r="E32" s="176"/>
      <c r="F32" s="176"/>
      <c r="G32" s="365"/>
      <c r="H32" s="262"/>
      <c r="I32" s="262"/>
      <c r="J32" s="335"/>
      <c r="K32" s="335"/>
      <c r="L32" s="98"/>
      <c r="M32" s="276"/>
      <c r="N32" s="276"/>
      <c r="O32" s="287"/>
      <c r="P32" s="287"/>
      <c r="Q32" s="150"/>
      <c r="R32" s="249"/>
      <c r="S32" s="219"/>
      <c r="T32" s="301"/>
      <c r="U32" s="42"/>
      <c r="V32" s="43"/>
      <c r="W32" s="43"/>
      <c r="X32" s="44"/>
      <c r="Y32" s="45"/>
      <c r="Z32" s="43"/>
      <c r="AA32" s="44"/>
      <c r="AB32" s="43"/>
      <c r="AC32" s="46"/>
      <c r="AD32" s="47"/>
      <c r="AE32" s="44"/>
      <c r="AF32" s="43"/>
      <c r="AG32" s="318"/>
      <c r="AH32" s="318"/>
      <c r="AI32" s="319"/>
      <c r="AJ32" s="44"/>
      <c r="AK32" s="48"/>
      <c r="AL32" s="41"/>
      <c r="AM32" s="41"/>
      <c r="AN32" s="41"/>
    </row>
    <row r="33" spans="1:40" ht="6" hidden="1" customHeight="1" x14ac:dyDescent="0.35">
      <c r="A33" s="305"/>
      <c r="B33" s="305"/>
      <c r="C33" s="305"/>
      <c r="D33" s="176"/>
      <c r="E33" s="176"/>
      <c r="F33" s="176"/>
      <c r="G33" s="365"/>
      <c r="H33" s="262"/>
      <c r="I33" s="262"/>
      <c r="J33" s="335"/>
      <c r="K33" s="335"/>
      <c r="L33" s="98"/>
      <c r="M33" s="276"/>
      <c r="N33" s="276"/>
      <c r="O33" s="287"/>
      <c r="P33" s="287"/>
      <c r="Q33" s="150"/>
      <c r="R33" s="249"/>
      <c r="S33" s="219"/>
      <c r="T33" s="301"/>
      <c r="U33" s="42"/>
      <c r="V33" s="43"/>
      <c r="W33" s="43"/>
      <c r="X33" s="44"/>
      <c r="Y33" s="45"/>
      <c r="Z33" s="43"/>
      <c r="AA33" s="44"/>
      <c r="AB33" s="43"/>
      <c r="AC33" s="46"/>
      <c r="AD33" s="47"/>
      <c r="AE33" s="44"/>
      <c r="AF33" s="43"/>
      <c r="AG33" s="318"/>
      <c r="AH33" s="318"/>
      <c r="AI33" s="319"/>
      <c r="AJ33" s="44"/>
      <c r="AK33" s="48"/>
      <c r="AL33" s="41"/>
      <c r="AM33" s="41"/>
      <c r="AN33" s="41"/>
    </row>
    <row r="34" spans="1:40" ht="25.5" hidden="1" customHeight="1" x14ac:dyDescent="0.35">
      <c r="A34" s="305"/>
      <c r="B34" s="305"/>
      <c r="C34" s="306"/>
      <c r="D34" s="177"/>
      <c r="E34" s="177"/>
      <c r="F34" s="177"/>
      <c r="G34" s="366"/>
      <c r="H34" s="263"/>
      <c r="I34" s="263"/>
      <c r="J34" s="303"/>
      <c r="K34" s="303"/>
      <c r="L34" s="99"/>
      <c r="M34" s="277"/>
      <c r="N34" s="277"/>
      <c r="O34" s="287"/>
      <c r="P34" s="287"/>
      <c r="Q34" s="150"/>
      <c r="R34" s="249"/>
      <c r="S34" s="219"/>
      <c r="T34" s="301"/>
      <c r="U34" s="42"/>
      <c r="V34" s="43"/>
      <c r="W34" s="43"/>
      <c r="X34" s="44"/>
      <c r="Y34" s="45"/>
      <c r="Z34" s="43"/>
      <c r="AA34" s="44"/>
      <c r="AB34" s="43"/>
      <c r="AC34" s="46"/>
      <c r="AD34" s="47"/>
      <c r="AE34" s="44"/>
      <c r="AF34" s="43"/>
      <c r="AG34" s="318"/>
      <c r="AH34" s="318"/>
      <c r="AI34" s="319"/>
      <c r="AJ34" s="44"/>
      <c r="AK34" s="48"/>
      <c r="AL34" s="41"/>
      <c r="AM34" s="41"/>
      <c r="AN34" s="41"/>
    </row>
    <row r="35" spans="1:40" ht="70.5" customHeight="1" x14ac:dyDescent="0.35">
      <c r="A35" s="305"/>
      <c r="B35" s="305"/>
      <c r="C35" s="27"/>
      <c r="D35" s="308" t="s">
        <v>131</v>
      </c>
      <c r="E35" s="308"/>
      <c r="F35" s="308"/>
      <c r="G35" s="308"/>
      <c r="H35" s="308"/>
      <c r="I35" s="308"/>
      <c r="J35" s="308"/>
      <c r="K35" s="308"/>
      <c r="L35" s="308"/>
      <c r="M35" s="308"/>
      <c r="N35" s="309"/>
      <c r="O35" s="88" t="str">
        <f>+O28</f>
        <v>N/A</v>
      </c>
      <c r="P35" s="88">
        <f>+P28</f>
        <v>0.25</v>
      </c>
      <c r="Q35" s="26"/>
      <c r="R35" s="38"/>
      <c r="S35" s="39"/>
      <c r="T35" s="40"/>
      <c r="U35" s="42"/>
      <c r="V35" s="43"/>
      <c r="W35" s="43"/>
      <c r="X35" s="44"/>
      <c r="Y35" s="45"/>
      <c r="Z35" s="43"/>
      <c r="AA35" s="44"/>
      <c r="AB35" s="43"/>
      <c r="AC35" s="46"/>
      <c r="AD35" s="47"/>
      <c r="AE35" s="44"/>
      <c r="AF35" s="43"/>
      <c r="AG35" s="43"/>
      <c r="AH35" s="43"/>
      <c r="AI35" s="43"/>
      <c r="AJ35" s="199"/>
      <c r="AK35" s="200"/>
      <c r="AL35" s="200"/>
      <c r="AM35" s="200"/>
      <c r="AN35" s="201"/>
    </row>
    <row r="36" spans="1:40" ht="86.25" customHeight="1" x14ac:dyDescent="0.35">
      <c r="A36" s="305"/>
      <c r="B36" s="305"/>
      <c r="C36" s="282" t="s">
        <v>132</v>
      </c>
      <c r="D36" s="150" t="s">
        <v>133</v>
      </c>
      <c r="E36" s="150" t="s">
        <v>42</v>
      </c>
      <c r="F36" s="150" t="s">
        <v>134</v>
      </c>
      <c r="G36" s="294">
        <v>120212</v>
      </c>
      <c r="H36" s="295" t="s">
        <v>116</v>
      </c>
      <c r="I36" s="333">
        <v>11482</v>
      </c>
      <c r="J36" s="302" t="s">
        <v>65</v>
      </c>
      <c r="K36" s="302" t="s">
        <v>65</v>
      </c>
      <c r="L36" s="313" t="s">
        <v>65</v>
      </c>
      <c r="M36" s="310" t="s">
        <v>65</v>
      </c>
      <c r="N36" s="310">
        <v>11482</v>
      </c>
      <c r="O36" s="302" t="s">
        <v>65</v>
      </c>
      <c r="P36" s="213">
        <f>+N36/G36</f>
        <v>9.551459088942868E-2</v>
      </c>
      <c r="Q36" s="150" t="s">
        <v>135</v>
      </c>
      <c r="R36" s="181">
        <v>2021130010100</v>
      </c>
      <c r="S36" s="150" t="s">
        <v>136</v>
      </c>
      <c r="T36" s="150" t="s">
        <v>137</v>
      </c>
      <c r="U36" s="154" t="s">
        <v>64</v>
      </c>
      <c r="V36" s="154" t="s">
        <v>64</v>
      </c>
      <c r="W36" s="154" t="s">
        <v>64</v>
      </c>
      <c r="X36" s="150" t="s">
        <v>47</v>
      </c>
      <c r="Y36" s="180" t="s">
        <v>64</v>
      </c>
      <c r="Z36" s="180" t="s">
        <v>64</v>
      </c>
      <c r="AA36" s="150" t="s">
        <v>48</v>
      </c>
      <c r="AB36" s="150" t="s">
        <v>49</v>
      </c>
      <c r="AC36" s="242" t="s">
        <v>64</v>
      </c>
      <c r="AD36" s="261" t="s">
        <v>64</v>
      </c>
      <c r="AE36" s="261" t="s">
        <v>64</v>
      </c>
      <c r="AF36" s="261" t="s">
        <v>64</v>
      </c>
      <c r="AG36" s="30"/>
      <c r="AH36" s="30"/>
      <c r="AI36" s="30"/>
      <c r="AJ36" s="149" t="s">
        <v>73</v>
      </c>
      <c r="AK36" s="149" t="s">
        <v>73</v>
      </c>
      <c r="AL36" s="149" t="s">
        <v>73</v>
      </c>
      <c r="AM36" s="157" t="s">
        <v>61</v>
      </c>
      <c r="AN36" s="160"/>
    </row>
    <row r="37" spans="1:40" ht="75.75" customHeight="1" x14ac:dyDescent="0.35">
      <c r="A37" s="305"/>
      <c r="B37" s="305"/>
      <c r="C37" s="283"/>
      <c r="D37" s="150"/>
      <c r="E37" s="150"/>
      <c r="F37" s="150"/>
      <c r="G37" s="294"/>
      <c r="H37" s="263"/>
      <c r="I37" s="334"/>
      <c r="J37" s="303"/>
      <c r="K37" s="303"/>
      <c r="L37" s="315"/>
      <c r="M37" s="311"/>
      <c r="N37" s="311"/>
      <c r="O37" s="303"/>
      <c r="P37" s="215"/>
      <c r="Q37" s="150"/>
      <c r="R37" s="181"/>
      <c r="S37" s="150"/>
      <c r="T37" s="150"/>
      <c r="U37" s="154"/>
      <c r="V37" s="154"/>
      <c r="W37" s="154"/>
      <c r="X37" s="150"/>
      <c r="Y37" s="180"/>
      <c r="Z37" s="180"/>
      <c r="AA37" s="150"/>
      <c r="AB37" s="150"/>
      <c r="AC37" s="242"/>
      <c r="AD37" s="261"/>
      <c r="AE37" s="261"/>
      <c r="AF37" s="261"/>
      <c r="AG37" s="30"/>
      <c r="AH37" s="30"/>
      <c r="AI37" s="30"/>
      <c r="AJ37" s="150"/>
      <c r="AK37" s="150"/>
      <c r="AL37" s="150"/>
      <c r="AM37" s="158"/>
      <c r="AN37" s="161"/>
    </row>
    <row r="38" spans="1:40" ht="56.25" customHeight="1" x14ac:dyDescent="0.35">
      <c r="A38" s="305"/>
      <c r="B38" s="305"/>
      <c r="C38" s="283"/>
      <c r="D38" s="150" t="s">
        <v>138</v>
      </c>
      <c r="E38" s="150" t="s">
        <v>42</v>
      </c>
      <c r="F38" s="150" t="s">
        <v>139</v>
      </c>
      <c r="G38" s="294">
        <v>400</v>
      </c>
      <c r="H38" s="175" t="s">
        <v>116</v>
      </c>
      <c r="I38" s="175">
        <v>0</v>
      </c>
      <c r="J38" s="302" t="s">
        <v>65</v>
      </c>
      <c r="K38" s="302" t="s">
        <v>65</v>
      </c>
      <c r="L38" s="313" t="s">
        <v>65</v>
      </c>
      <c r="M38" s="275" t="s">
        <v>65</v>
      </c>
      <c r="N38" s="275">
        <v>0</v>
      </c>
      <c r="O38" s="302" t="s">
        <v>65</v>
      </c>
      <c r="P38" s="321">
        <v>0</v>
      </c>
      <c r="Q38" s="150"/>
      <c r="R38" s="181"/>
      <c r="S38" s="150"/>
      <c r="T38" s="150" t="s">
        <v>140</v>
      </c>
      <c r="U38" s="154" t="s">
        <v>64</v>
      </c>
      <c r="V38" s="154"/>
      <c r="W38" s="154"/>
      <c r="X38" s="150"/>
      <c r="Y38" s="180"/>
      <c r="Z38" s="180"/>
      <c r="AA38" s="150"/>
      <c r="AB38" s="150"/>
      <c r="AC38" s="242"/>
      <c r="AD38" s="261"/>
      <c r="AE38" s="261"/>
      <c r="AF38" s="261"/>
      <c r="AG38" s="30"/>
      <c r="AH38" s="30"/>
      <c r="AI38" s="30"/>
      <c r="AJ38" s="150"/>
      <c r="AK38" s="150"/>
      <c r="AL38" s="150"/>
      <c r="AM38" s="158"/>
      <c r="AN38" s="161"/>
    </row>
    <row r="39" spans="1:40" ht="93" customHeight="1" x14ac:dyDescent="0.35">
      <c r="A39" s="305"/>
      <c r="B39" s="305"/>
      <c r="C39" s="283"/>
      <c r="D39" s="150"/>
      <c r="E39" s="150"/>
      <c r="F39" s="150"/>
      <c r="G39" s="294"/>
      <c r="H39" s="177"/>
      <c r="I39" s="177"/>
      <c r="J39" s="303"/>
      <c r="K39" s="303"/>
      <c r="L39" s="315"/>
      <c r="M39" s="277"/>
      <c r="N39" s="277"/>
      <c r="O39" s="303"/>
      <c r="P39" s="322"/>
      <c r="Q39" s="150"/>
      <c r="R39" s="181"/>
      <c r="S39" s="150"/>
      <c r="T39" s="150"/>
      <c r="U39" s="154"/>
      <c r="V39" s="154"/>
      <c r="W39" s="154"/>
      <c r="X39" s="150"/>
      <c r="Y39" s="180"/>
      <c r="Z39" s="180"/>
      <c r="AA39" s="150"/>
      <c r="AB39" s="150"/>
      <c r="AC39" s="242"/>
      <c r="AD39" s="261"/>
      <c r="AE39" s="261"/>
      <c r="AF39" s="261"/>
      <c r="AG39" s="30"/>
      <c r="AH39" s="30"/>
      <c r="AI39" s="30"/>
      <c r="AJ39" s="150"/>
      <c r="AK39" s="150"/>
      <c r="AL39" s="150"/>
      <c r="AM39" s="159"/>
      <c r="AN39" s="162"/>
    </row>
    <row r="40" spans="1:40" ht="93" customHeight="1" x14ac:dyDescent="0.35">
      <c r="A40" s="305"/>
      <c r="B40" s="305"/>
      <c r="C40" s="284"/>
      <c r="D40" s="280" t="s">
        <v>141</v>
      </c>
      <c r="E40" s="280"/>
      <c r="F40" s="280"/>
      <c r="G40" s="280"/>
      <c r="H40" s="280"/>
      <c r="I40" s="280"/>
      <c r="J40" s="280"/>
      <c r="K40" s="280"/>
      <c r="L40" s="280"/>
      <c r="M40" s="280"/>
      <c r="N40" s="281"/>
      <c r="O40" s="33" t="s">
        <v>65</v>
      </c>
      <c r="P40" s="33">
        <f>AVERAGE(P36:P39)</f>
        <v>4.775729544471434E-2</v>
      </c>
      <c r="Q40" s="172"/>
      <c r="R40" s="173"/>
      <c r="S40" s="173"/>
      <c r="T40" s="173"/>
      <c r="U40" s="173"/>
      <c r="V40" s="173"/>
      <c r="W40" s="173"/>
      <c r="X40" s="173"/>
      <c r="Y40" s="173"/>
      <c r="Z40" s="173"/>
      <c r="AA40" s="173"/>
      <c r="AB40" s="173"/>
      <c r="AC40" s="173"/>
      <c r="AD40" s="173"/>
      <c r="AE40" s="173"/>
      <c r="AF40" s="173"/>
      <c r="AG40" s="173"/>
      <c r="AH40" s="173"/>
      <c r="AI40" s="173"/>
      <c r="AJ40" s="173"/>
      <c r="AK40" s="173"/>
      <c r="AL40" s="173"/>
      <c r="AM40" s="173"/>
      <c r="AN40" s="174"/>
    </row>
    <row r="41" spans="1:40" ht="110.25" customHeight="1" x14ac:dyDescent="0.35">
      <c r="A41" s="305"/>
      <c r="B41" s="305"/>
      <c r="C41" s="282" t="s">
        <v>142</v>
      </c>
      <c r="D41" s="26" t="s">
        <v>143</v>
      </c>
      <c r="E41" s="26" t="s">
        <v>144</v>
      </c>
      <c r="F41" s="26" t="s">
        <v>145</v>
      </c>
      <c r="G41" s="31">
        <v>300</v>
      </c>
      <c r="H41" s="26" t="s">
        <v>64</v>
      </c>
      <c r="I41" s="21">
        <v>13644</v>
      </c>
      <c r="J41" s="50" t="s">
        <v>65</v>
      </c>
      <c r="K41" s="50" t="s">
        <v>65</v>
      </c>
      <c r="L41" s="110" t="s">
        <v>65</v>
      </c>
      <c r="M41" s="124" t="s">
        <v>65</v>
      </c>
      <c r="N41" s="92">
        <f>+I41</f>
        <v>13644</v>
      </c>
      <c r="O41" s="50" t="s">
        <v>65</v>
      </c>
      <c r="P41" s="88">
        <v>1</v>
      </c>
      <c r="Q41" s="150" t="s">
        <v>146</v>
      </c>
      <c r="R41" s="181">
        <v>2021130010061</v>
      </c>
      <c r="S41" s="150" t="s">
        <v>147</v>
      </c>
      <c r="T41" s="26" t="s">
        <v>148</v>
      </c>
      <c r="U41" s="21" t="s">
        <v>64</v>
      </c>
      <c r="V41" s="154" t="s">
        <v>64</v>
      </c>
      <c r="W41" s="154" t="s">
        <v>64</v>
      </c>
      <c r="X41" s="150" t="s">
        <v>47</v>
      </c>
      <c r="Y41" s="312" t="s">
        <v>64</v>
      </c>
      <c r="Z41" s="312" t="s">
        <v>64</v>
      </c>
      <c r="AA41" s="150" t="s">
        <v>48</v>
      </c>
      <c r="AB41" s="150" t="s">
        <v>49</v>
      </c>
      <c r="AC41" s="242" t="s">
        <v>64</v>
      </c>
      <c r="AD41" s="261" t="s">
        <v>64</v>
      </c>
      <c r="AE41" s="261" t="s">
        <v>64</v>
      </c>
      <c r="AF41" s="261" t="s">
        <v>64</v>
      </c>
      <c r="AG41" s="30"/>
      <c r="AH41" s="30"/>
      <c r="AI41" s="30"/>
      <c r="AJ41" s="149" t="s">
        <v>73</v>
      </c>
      <c r="AK41" s="149" t="s">
        <v>73</v>
      </c>
      <c r="AL41" s="149" t="s">
        <v>73</v>
      </c>
      <c r="AM41" s="157" t="s">
        <v>61</v>
      </c>
      <c r="AN41" s="160"/>
    </row>
    <row r="42" spans="1:40" ht="89.25" customHeight="1" x14ac:dyDescent="0.35">
      <c r="A42" s="305"/>
      <c r="B42" s="305"/>
      <c r="C42" s="283"/>
      <c r="D42" s="26" t="s">
        <v>149</v>
      </c>
      <c r="E42" s="26" t="s">
        <v>42</v>
      </c>
      <c r="F42" s="26" t="s">
        <v>150</v>
      </c>
      <c r="G42" s="31">
        <v>1</v>
      </c>
      <c r="H42" s="26" t="s">
        <v>64</v>
      </c>
      <c r="I42" s="51">
        <v>0</v>
      </c>
      <c r="J42" s="50" t="s">
        <v>65</v>
      </c>
      <c r="K42" s="50" t="s">
        <v>65</v>
      </c>
      <c r="L42" s="110" t="s">
        <v>65</v>
      </c>
      <c r="M42" s="124" t="s">
        <v>65</v>
      </c>
      <c r="N42" s="92">
        <v>0</v>
      </c>
      <c r="O42" s="50" t="s">
        <v>65</v>
      </c>
      <c r="P42" s="88">
        <v>0</v>
      </c>
      <c r="Q42" s="150"/>
      <c r="R42" s="181"/>
      <c r="S42" s="150"/>
      <c r="T42" s="26" t="s">
        <v>151</v>
      </c>
      <c r="U42" s="21" t="s">
        <v>64</v>
      </c>
      <c r="V42" s="154"/>
      <c r="W42" s="154"/>
      <c r="X42" s="150"/>
      <c r="Y42" s="180"/>
      <c r="Z42" s="180"/>
      <c r="AA42" s="150"/>
      <c r="AB42" s="150"/>
      <c r="AC42" s="242"/>
      <c r="AD42" s="261"/>
      <c r="AE42" s="261"/>
      <c r="AF42" s="261"/>
      <c r="AG42" s="30"/>
      <c r="AH42" s="30"/>
      <c r="AI42" s="30"/>
      <c r="AJ42" s="150"/>
      <c r="AK42" s="150"/>
      <c r="AL42" s="150"/>
      <c r="AM42" s="158"/>
      <c r="AN42" s="161"/>
    </row>
    <row r="43" spans="1:40" ht="102" customHeight="1" x14ac:dyDescent="0.35">
      <c r="A43" s="305"/>
      <c r="B43" s="305"/>
      <c r="C43" s="283"/>
      <c r="D43" s="26" t="s">
        <v>152</v>
      </c>
      <c r="E43" s="26" t="s">
        <v>42</v>
      </c>
      <c r="F43" s="26" t="s">
        <v>153</v>
      </c>
      <c r="G43" s="31">
        <v>400</v>
      </c>
      <c r="H43" s="26" t="s">
        <v>64</v>
      </c>
      <c r="I43" s="51">
        <v>0</v>
      </c>
      <c r="J43" s="50" t="s">
        <v>65</v>
      </c>
      <c r="K43" s="50" t="s">
        <v>65</v>
      </c>
      <c r="L43" s="110" t="s">
        <v>65</v>
      </c>
      <c r="M43" s="124" t="s">
        <v>65</v>
      </c>
      <c r="N43" s="92">
        <v>0</v>
      </c>
      <c r="O43" s="50" t="s">
        <v>65</v>
      </c>
      <c r="P43" s="88">
        <v>0</v>
      </c>
      <c r="Q43" s="150"/>
      <c r="R43" s="181"/>
      <c r="S43" s="150"/>
      <c r="T43" s="26" t="s">
        <v>154</v>
      </c>
      <c r="U43" s="21" t="s">
        <v>64</v>
      </c>
      <c r="V43" s="154"/>
      <c r="W43" s="154"/>
      <c r="X43" s="150"/>
      <c r="Y43" s="180"/>
      <c r="Z43" s="180"/>
      <c r="AA43" s="150"/>
      <c r="AB43" s="150"/>
      <c r="AC43" s="242"/>
      <c r="AD43" s="261"/>
      <c r="AE43" s="261"/>
      <c r="AF43" s="261"/>
      <c r="AG43" s="30"/>
      <c r="AH43" s="30"/>
      <c r="AI43" s="30"/>
      <c r="AJ43" s="150"/>
      <c r="AK43" s="150"/>
      <c r="AL43" s="150"/>
      <c r="AM43" s="159"/>
      <c r="AN43" s="162"/>
    </row>
    <row r="44" spans="1:40" ht="87" customHeight="1" x14ac:dyDescent="0.35">
      <c r="A44" s="305"/>
      <c r="B44" s="305"/>
      <c r="C44" s="284"/>
      <c r="D44" s="280" t="s">
        <v>155</v>
      </c>
      <c r="E44" s="280"/>
      <c r="F44" s="280"/>
      <c r="G44" s="280"/>
      <c r="H44" s="280"/>
      <c r="I44" s="280"/>
      <c r="J44" s="280"/>
      <c r="K44" s="280"/>
      <c r="L44" s="280"/>
      <c r="M44" s="280"/>
      <c r="N44" s="281"/>
      <c r="O44" s="33" t="s">
        <v>65</v>
      </c>
      <c r="P44" s="33">
        <f>AVERAGE(P41:P43)</f>
        <v>0.33333333333333331</v>
      </c>
      <c r="Q44" s="172"/>
      <c r="R44" s="173"/>
      <c r="S44" s="173"/>
      <c r="T44" s="173"/>
      <c r="U44" s="173"/>
      <c r="V44" s="173"/>
      <c r="W44" s="173"/>
      <c r="X44" s="173"/>
      <c r="Y44" s="173"/>
      <c r="Z44" s="173"/>
      <c r="AA44" s="173"/>
      <c r="AB44" s="173"/>
      <c r="AC44" s="173"/>
      <c r="AD44" s="173"/>
      <c r="AE44" s="173"/>
      <c r="AF44" s="173"/>
      <c r="AG44" s="173"/>
      <c r="AH44" s="173"/>
      <c r="AI44" s="173"/>
      <c r="AJ44" s="173"/>
      <c r="AK44" s="173"/>
      <c r="AL44" s="173"/>
      <c r="AM44" s="173"/>
      <c r="AN44" s="174"/>
    </row>
    <row r="45" spans="1:40" ht="74.45" customHeight="1" x14ac:dyDescent="0.35">
      <c r="A45" s="305"/>
      <c r="B45" s="305"/>
      <c r="C45" s="304" t="s">
        <v>156</v>
      </c>
      <c r="D45" s="307" t="s">
        <v>157</v>
      </c>
      <c r="E45" s="150" t="s">
        <v>42</v>
      </c>
      <c r="F45" s="150" t="s">
        <v>158</v>
      </c>
      <c r="G45" s="294">
        <v>30</v>
      </c>
      <c r="H45" s="295">
        <v>10</v>
      </c>
      <c r="I45" s="296">
        <v>20</v>
      </c>
      <c r="J45" s="288">
        <v>0</v>
      </c>
      <c r="K45" s="288">
        <v>0</v>
      </c>
      <c r="L45" s="313">
        <v>0</v>
      </c>
      <c r="M45" s="288">
        <f>+J45+K45+L45</f>
        <v>0</v>
      </c>
      <c r="N45" s="275">
        <f>+I45+M45</f>
        <v>20</v>
      </c>
      <c r="O45" s="213">
        <f>L45/H45</f>
        <v>0</v>
      </c>
      <c r="P45" s="213">
        <f>+N45/G45</f>
        <v>0.66666666666666663</v>
      </c>
      <c r="Q45" s="153" t="s">
        <v>159</v>
      </c>
      <c r="R45" s="359">
        <v>2021130010098</v>
      </c>
      <c r="S45" s="153" t="s">
        <v>160</v>
      </c>
      <c r="T45" s="28" t="s">
        <v>161</v>
      </c>
      <c r="U45" s="24" t="s">
        <v>64</v>
      </c>
      <c r="V45" s="154" t="s">
        <v>64</v>
      </c>
      <c r="W45" s="180" t="s">
        <v>64</v>
      </c>
      <c r="X45" s="153" t="s">
        <v>47</v>
      </c>
      <c r="Y45" s="180" t="s">
        <v>64</v>
      </c>
      <c r="Z45" s="180" t="s">
        <v>64</v>
      </c>
      <c r="AA45" s="153" t="s">
        <v>48</v>
      </c>
      <c r="AB45" s="150" t="s">
        <v>49</v>
      </c>
      <c r="AC45" s="412" t="s">
        <v>64</v>
      </c>
      <c r="AD45" s="350" t="s">
        <v>64</v>
      </c>
      <c r="AE45" s="150" t="s">
        <v>64</v>
      </c>
      <c r="AF45" s="150" t="s">
        <v>64</v>
      </c>
      <c r="AG45" s="202">
        <v>0</v>
      </c>
      <c r="AH45" s="202">
        <v>0</v>
      </c>
      <c r="AI45" s="223">
        <v>0</v>
      </c>
      <c r="AJ45" s="149" t="s">
        <v>73</v>
      </c>
      <c r="AK45" s="149" t="s">
        <v>73</v>
      </c>
      <c r="AL45" s="149" t="s">
        <v>73</v>
      </c>
      <c r="AM45" s="149" t="s">
        <v>61</v>
      </c>
      <c r="AN45" s="417"/>
    </row>
    <row r="46" spans="1:40" ht="56.45" customHeight="1" x14ac:dyDescent="0.35">
      <c r="A46" s="305"/>
      <c r="B46" s="305"/>
      <c r="C46" s="305"/>
      <c r="D46" s="307"/>
      <c r="E46" s="150"/>
      <c r="F46" s="150"/>
      <c r="G46" s="294"/>
      <c r="H46" s="262"/>
      <c r="I46" s="297"/>
      <c r="J46" s="289"/>
      <c r="K46" s="289"/>
      <c r="L46" s="314"/>
      <c r="M46" s="289"/>
      <c r="N46" s="276"/>
      <c r="O46" s="214"/>
      <c r="P46" s="214"/>
      <c r="Q46" s="153"/>
      <c r="R46" s="359"/>
      <c r="S46" s="153"/>
      <c r="T46" s="28" t="s">
        <v>162</v>
      </c>
      <c r="U46" s="24" t="s">
        <v>64</v>
      </c>
      <c r="V46" s="154"/>
      <c r="W46" s="180"/>
      <c r="X46" s="153"/>
      <c r="Y46" s="180"/>
      <c r="Z46" s="180"/>
      <c r="AA46" s="153"/>
      <c r="AB46" s="150"/>
      <c r="AC46" s="371"/>
      <c r="AD46" s="150"/>
      <c r="AE46" s="150"/>
      <c r="AF46" s="154"/>
      <c r="AG46" s="203"/>
      <c r="AH46" s="203"/>
      <c r="AI46" s="203"/>
      <c r="AJ46" s="150"/>
      <c r="AK46" s="150"/>
      <c r="AL46" s="150"/>
      <c r="AM46" s="149"/>
      <c r="AN46" s="417"/>
    </row>
    <row r="47" spans="1:40" ht="55.5" customHeight="1" x14ac:dyDescent="0.35">
      <c r="A47" s="305"/>
      <c r="B47" s="305"/>
      <c r="C47" s="305"/>
      <c r="D47" s="307"/>
      <c r="E47" s="150"/>
      <c r="F47" s="150"/>
      <c r="G47" s="294"/>
      <c r="H47" s="263"/>
      <c r="I47" s="298"/>
      <c r="J47" s="290"/>
      <c r="K47" s="290"/>
      <c r="L47" s="315"/>
      <c r="M47" s="290"/>
      <c r="N47" s="277"/>
      <c r="O47" s="215"/>
      <c r="P47" s="215"/>
      <c r="Q47" s="153"/>
      <c r="R47" s="359"/>
      <c r="S47" s="153"/>
      <c r="T47" s="28" t="s">
        <v>108</v>
      </c>
      <c r="U47" s="24" t="s">
        <v>64</v>
      </c>
      <c r="V47" s="154"/>
      <c r="W47" s="180"/>
      <c r="X47" s="153"/>
      <c r="Y47" s="180"/>
      <c r="Z47" s="180"/>
      <c r="AA47" s="153"/>
      <c r="AB47" s="150"/>
      <c r="AC47" s="371"/>
      <c r="AD47" s="150"/>
      <c r="AE47" s="150"/>
      <c r="AF47" s="154"/>
      <c r="AG47" s="204"/>
      <c r="AH47" s="204"/>
      <c r="AI47" s="204"/>
      <c r="AJ47" s="150"/>
      <c r="AK47" s="150"/>
      <c r="AL47" s="150"/>
      <c r="AM47" s="149"/>
      <c r="AN47" s="417"/>
    </row>
    <row r="48" spans="1:40" ht="90.75" customHeight="1" x14ac:dyDescent="0.35">
      <c r="A48" s="305"/>
      <c r="B48" s="305"/>
      <c r="C48" s="305"/>
      <c r="D48" s="279" t="s">
        <v>163</v>
      </c>
      <c r="E48" s="280"/>
      <c r="F48" s="280"/>
      <c r="G48" s="280"/>
      <c r="H48" s="280"/>
      <c r="I48" s="280"/>
      <c r="J48" s="280"/>
      <c r="K48" s="280"/>
      <c r="L48" s="280"/>
      <c r="M48" s="280"/>
      <c r="N48" s="281"/>
      <c r="O48" s="52">
        <f>+O45</f>
        <v>0</v>
      </c>
      <c r="P48" s="33">
        <f>+P45</f>
        <v>0.66666666666666663</v>
      </c>
      <c r="Q48" s="163"/>
      <c r="R48" s="164"/>
      <c r="S48" s="164"/>
      <c r="T48" s="164"/>
      <c r="U48" s="164"/>
      <c r="V48" s="164"/>
      <c r="W48" s="164"/>
      <c r="X48" s="164"/>
      <c r="Y48" s="164"/>
      <c r="Z48" s="164"/>
      <c r="AA48" s="164"/>
      <c r="AB48" s="164"/>
      <c r="AC48" s="164"/>
      <c r="AD48" s="164"/>
      <c r="AE48" s="164"/>
      <c r="AF48" s="164"/>
      <c r="AG48" s="164"/>
      <c r="AH48" s="164"/>
      <c r="AI48" s="164"/>
      <c r="AJ48" s="164"/>
      <c r="AK48" s="164"/>
      <c r="AL48" s="164"/>
      <c r="AM48" s="164"/>
      <c r="AN48" s="165"/>
    </row>
    <row r="49" spans="1:40" ht="90.75" customHeight="1" x14ac:dyDescent="0.35">
      <c r="A49" s="305"/>
      <c r="B49" s="306"/>
      <c r="C49" s="306"/>
      <c r="D49" s="237" t="s">
        <v>164</v>
      </c>
      <c r="E49" s="238"/>
      <c r="F49" s="238"/>
      <c r="G49" s="238"/>
      <c r="H49" s="238"/>
      <c r="I49" s="238"/>
      <c r="J49" s="238"/>
      <c r="K49" s="238"/>
      <c r="L49" s="238"/>
      <c r="M49" s="238"/>
      <c r="N49" s="239"/>
      <c r="O49" s="60">
        <f>AVERAGE(O35,O40,O44,O48)</f>
        <v>0</v>
      </c>
      <c r="P49" s="53">
        <f>AVERAGE(P35,P40,P44,P48)</f>
        <v>0.32443932386117857</v>
      </c>
      <c r="Q49" s="166"/>
      <c r="R49" s="167"/>
      <c r="S49" s="167"/>
      <c r="T49" s="167"/>
      <c r="U49" s="167"/>
      <c r="V49" s="167"/>
      <c r="W49" s="167"/>
      <c r="X49" s="167"/>
      <c r="Y49" s="167"/>
      <c r="Z49" s="167"/>
      <c r="AA49" s="167"/>
      <c r="AB49" s="167"/>
      <c r="AC49" s="167"/>
      <c r="AD49" s="167"/>
      <c r="AE49" s="167"/>
      <c r="AF49" s="167"/>
      <c r="AG49" s="167"/>
      <c r="AH49" s="167"/>
      <c r="AI49" s="167"/>
      <c r="AJ49" s="167"/>
      <c r="AK49" s="167"/>
      <c r="AL49" s="167"/>
      <c r="AM49" s="167"/>
      <c r="AN49" s="168"/>
    </row>
    <row r="50" spans="1:40" ht="107.45" customHeight="1" x14ac:dyDescent="0.35">
      <c r="A50" s="305"/>
      <c r="B50" s="291" t="s">
        <v>165</v>
      </c>
      <c r="C50" s="304" t="s">
        <v>166</v>
      </c>
      <c r="D50" s="26" t="s">
        <v>167</v>
      </c>
      <c r="E50" s="26" t="s">
        <v>42</v>
      </c>
      <c r="F50" s="26" t="s">
        <v>168</v>
      </c>
      <c r="G50" s="56" t="s">
        <v>42</v>
      </c>
      <c r="H50" s="25" t="s">
        <v>64</v>
      </c>
      <c r="I50" s="25">
        <v>0</v>
      </c>
      <c r="J50" s="57" t="s">
        <v>65</v>
      </c>
      <c r="K50" s="57" t="s">
        <v>65</v>
      </c>
      <c r="L50" s="111" t="s">
        <v>65</v>
      </c>
      <c r="M50" s="57" t="s">
        <v>65</v>
      </c>
      <c r="N50" s="94">
        <v>0</v>
      </c>
      <c r="O50" s="57" t="s">
        <v>65</v>
      </c>
      <c r="P50" s="88">
        <v>0</v>
      </c>
      <c r="Q50" s="149" t="s">
        <v>169</v>
      </c>
      <c r="R50" s="249">
        <v>2022130010009</v>
      </c>
      <c r="S50" s="219" t="s">
        <v>170</v>
      </c>
      <c r="T50" s="39" t="s">
        <v>171</v>
      </c>
      <c r="U50" s="38" t="s">
        <v>64</v>
      </c>
      <c r="V50" s="38" t="s">
        <v>64</v>
      </c>
      <c r="W50" s="38" t="s">
        <v>64</v>
      </c>
      <c r="X50" s="38" t="s">
        <v>64</v>
      </c>
      <c r="Y50" s="38" t="s">
        <v>64</v>
      </c>
      <c r="Z50" s="38" t="s">
        <v>64</v>
      </c>
      <c r="AA50" s="249" t="s">
        <v>48</v>
      </c>
      <c r="AB50" s="38" t="s">
        <v>64</v>
      </c>
      <c r="AC50" s="38" t="s">
        <v>64</v>
      </c>
      <c r="AD50" s="58" t="s">
        <v>64</v>
      </c>
      <c r="AE50" s="59" t="s">
        <v>64</v>
      </c>
      <c r="AF50" s="59" t="s">
        <v>64</v>
      </c>
      <c r="AG50" s="59"/>
      <c r="AH50" s="59"/>
      <c r="AI50" s="59"/>
      <c r="AJ50" s="149" t="s">
        <v>172</v>
      </c>
      <c r="AK50" s="149" t="s">
        <v>172</v>
      </c>
      <c r="AL50" s="149" t="s">
        <v>172</v>
      </c>
      <c r="AM50" s="157" t="s">
        <v>61</v>
      </c>
      <c r="AN50" s="160"/>
    </row>
    <row r="51" spans="1:40" ht="117.95" customHeight="1" x14ac:dyDescent="0.35">
      <c r="A51" s="305"/>
      <c r="B51" s="291"/>
      <c r="C51" s="305"/>
      <c r="D51" s="26" t="s">
        <v>173</v>
      </c>
      <c r="E51" s="26" t="s">
        <v>42</v>
      </c>
      <c r="F51" s="26" t="s">
        <v>174</v>
      </c>
      <c r="G51" s="48" t="s">
        <v>42</v>
      </c>
      <c r="H51" s="26" t="s">
        <v>64</v>
      </c>
      <c r="I51" s="26">
        <v>0</v>
      </c>
      <c r="J51" s="57" t="s">
        <v>65</v>
      </c>
      <c r="K51" s="57" t="s">
        <v>65</v>
      </c>
      <c r="L51" s="111" t="s">
        <v>65</v>
      </c>
      <c r="M51" s="57" t="s">
        <v>65</v>
      </c>
      <c r="N51" s="94">
        <v>0</v>
      </c>
      <c r="O51" s="57" t="s">
        <v>65</v>
      </c>
      <c r="P51" s="88">
        <v>0</v>
      </c>
      <c r="Q51" s="150"/>
      <c r="R51" s="249"/>
      <c r="S51" s="219"/>
      <c r="T51" s="39" t="s">
        <v>175</v>
      </c>
      <c r="U51" s="38" t="s">
        <v>64</v>
      </c>
      <c r="V51" s="38" t="s">
        <v>64</v>
      </c>
      <c r="W51" s="38" t="s">
        <v>64</v>
      </c>
      <c r="X51" s="38" t="s">
        <v>64</v>
      </c>
      <c r="Y51" s="38" t="s">
        <v>64</v>
      </c>
      <c r="Z51" s="38" t="s">
        <v>64</v>
      </c>
      <c r="AA51" s="249"/>
      <c r="AB51" s="38" t="s">
        <v>64</v>
      </c>
      <c r="AC51" s="38" t="s">
        <v>64</v>
      </c>
      <c r="AD51" s="58" t="s">
        <v>64</v>
      </c>
      <c r="AE51" s="59" t="s">
        <v>64</v>
      </c>
      <c r="AF51" s="59" t="s">
        <v>64</v>
      </c>
      <c r="AG51" s="59"/>
      <c r="AH51" s="59"/>
      <c r="AI51" s="59"/>
      <c r="AJ51" s="149"/>
      <c r="AK51" s="149"/>
      <c r="AL51" s="149"/>
      <c r="AM51" s="159"/>
      <c r="AN51" s="162"/>
    </row>
    <row r="52" spans="1:40" ht="37.5" customHeight="1" x14ac:dyDescent="0.35">
      <c r="A52" s="305"/>
      <c r="B52" s="291"/>
      <c r="C52" s="305"/>
      <c r="D52" s="280" t="s">
        <v>176</v>
      </c>
      <c r="E52" s="280"/>
      <c r="F52" s="280"/>
      <c r="G52" s="280"/>
      <c r="H52" s="280"/>
      <c r="I52" s="280"/>
      <c r="J52" s="280"/>
      <c r="K52" s="280"/>
      <c r="L52" s="280"/>
      <c r="M52" s="280"/>
      <c r="N52" s="281"/>
      <c r="O52" s="33" t="str">
        <f>+O50</f>
        <v>N/A</v>
      </c>
      <c r="P52" s="33">
        <f>+P50</f>
        <v>0</v>
      </c>
      <c r="Q52" s="187"/>
      <c r="R52" s="188"/>
      <c r="S52" s="188"/>
      <c r="T52" s="188"/>
      <c r="U52" s="188"/>
      <c r="V52" s="188"/>
      <c r="W52" s="188"/>
      <c r="X52" s="188"/>
      <c r="Y52" s="188"/>
      <c r="Z52" s="188"/>
      <c r="AA52" s="188"/>
      <c r="AB52" s="188"/>
      <c r="AC52" s="188"/>
      <c r="AD52" s="188"/>
      <c r="AE52" s="188"/>
      <c r="AF52" s="188"/>
      <c r="AG52" s="188"/>
      <c r="AH52" s="188"/>
      <c r="AI52" s="188"/>
      <c r="AJ52" s="188"/>
      <c r="AK52" s="188"/>
      <c r="AL52" s="188"/>
      <c r="AM52" s="188"/>
      <c r="AN52" s="189"/>
    </row>
    <row r="53" spans="1:40" ht="54.95" customHeight="1" x14ac:dyDescent="0.35">
      <c r="A53" s="305"/>
      <c r="B53" s="291"/>
      <c r="C53" s="305"/>
      <c r="D53" s="238" t="s">
        <v>177</v>
      </c>
      <c r="E53" s="238"/>
      <c r="F53" s="238"/>
      <c r="G53" s="238"/>
      <c r="H53" s="238"/>
      <c r="I53" s="238"/>
      <c r="J53" s="238"/>
      <c r="K53" s="238"/>
      <c r="L53" s="238"/>
      <c r="M53" s="238"/>
      <c r="N53" s="239"/>
      <c r="O53" s="60" t="str">
        <f>+O52</f>
        <v>N/A</v>
      </c>
      <c r="P53" s="60">
        <f>+P52</f>
        <v>0</v>
      </c>
      <c r="Q53" s="190"/>
      <c r="R53" s="191"/>
      <c r="S53" s="191"/>
      <c r="T53" s="191"/>
      <c r="U53" s="191"/>
      <c r="V53" s="191"/>
      <c r="W53" s="191"/>
      <c r="X53" s="191"/>
      <c r="Y53" s="191"/>
      <c r="Z53" s="191"/>
      <c r="AA53" s="191"/>
      <c r="AB53" s="191"/>
      <c r="AC53" s="191"/>
      <c r="AD53" s="191"/>
      <c r="AE53" s="191"/>
      <c r="AF53" s="191"/>
      <c r="AG53" s="191"/>
      <c r="AH53" s="191"/>
      <c r="AI53" s="191"/>
      <c r="AJ53" s="191"/>
      <c r="AK53" s="191"/>
      <c r="AL53" s="191"/>
      <c r="AM53" s="191"/>
      <c r="AN53" s="192"/>
    </row>
    <row r="54" spans="1:40" ht="58.5" customHeight="1" x14ac:dyDescent="0.35">
      <c r="A54" s="306"/>
      <c r="B54" s="291"/>
      <c r="C54" s="306"/>
      <c r="D54" s="348" t="s">
        <v>178</v>
      </c>
      <c r="E54" s="285"/>
      <c r="F54" s="285"/>
      <c r="G54" s="285"/>
      <c r="H54" s="285"/>
      <c r="I54" s="285"/>
      <c r="J54" s="285"/>
      <c r="K54" s="285"/>
      <c r="L54" s="285"/>
      <c r="M54" s="285"/>
      <c r="N54" s="286"/>
      <c r="O54" s="116">
        <f>AVERAGE(O27,O49,O53)</f>
        <v>0.375</v>
      </c>
      <c r="P54" s="61">
        <f>AVERAGE(P27,P49,P53)</f>
        <v>0.31956866350928176</v>
      </c>
      <c r="Q54" s="193"/>
      <c r="R54" s="194"/>
      <c r="S54" s="194"/>
      <c r="T54" s="194"/>
      <c r="U54" s="194"/>
      <c r="V54" s="194"/>
      <c r="W54" s="194"/>
      <c r="X54" s="194"/>
      <c r="Y54" s="194"/>
      <c r="Z54" s="194"/>
      <c r="AA54" s="194"/>
      <c r="AB54" s="194"/>
      <c r="AC54" s="194"/>
      <c r="AD54" s="194"/>
      <c r="AE54" s="194"/>
      <c r="AF54" s="194"/>
      <c r="AG54" s="194"/>
      <c r="AH54" s="194"/>
      <c r="AI54" s="194"/>
      <c r="AJ54" s="194"/>
      <c r="AK54" s="194"/>
      <c r="AL54" s="194"/>
      <c r="AM54" s="194"/>
      <c r="AN54" s="195"/>
    </row>
    <row r="55" spans="1:40" ht="39.950000000000003" customHeight="1" x14ac:dyDescent="0.35">
      <c r="A55" s="304" t="s">
        <v>179</v>
      </c>
      <c r="B55" s="291" t="s">
        <v>180</v>
      </c>
      <c r="C55" s="291" t="s">
        <v>181</v>
      </c>
      <c r="D55" s="150" t="s">
        <v>182</v>
      </c>
      <c r="E55" s="150" t="s">
        <v>42</v>
      </c>
      <c r="F55" s="150" t="s">
        <v>183</v>
      </c>
      <c r="G55" s="250">
        <v>600</v>
      </c>
      <c r="H55" s="154" t="s">
        <v>116</v>
      </c>
      <c r="I55" s="180">
        <v>0</v>
      </c>
      <c r="J55" s="288" t="s">
        <v>65</v>
      </c>
      <c r="K55" s="288" t="s">
        <v>65</v>
      </c>
      <c r="L55" s="313" t="s">
        <v>65</v>
      </c>
      <c r="M55" s="288" t="s">
        <v>65</v>
      </c>
      <c r="N55" s="275">
        <v>0</v>
      </c>
      <c r="O55" s="288" t="s">
        <v>65</v>
      </c>
      <c r="P55" s="213">
        <v>0</v>
      </c>
      <c r="Q55" s="150" t="s">
        <v>184</v>
      </c>
      <c r="R55" s="181">
        <v>2021130010099</v>
      </c>
      <c r="S55" s="150" t="s">
        <v>185</v>
      </c>
      <c r="T55" s="26" t="s">
        <v>186</v>
      </c>
      <c r="U55" s="21" t="s">
        <v>64</v>
      </c>
      <c r="V55" s="154" t="s">
        <v>64</v>
      </c>
      <c r="W55" s="154" t="s">
        <v>64</v>
      </c>
      <c r="X55" s="150" t="s">
        <v>47</v>
      </c>
      <c r="Y55" s="180" t="s">
        <v>64</v>
      </c>
      <c r="Z55" s="180" t="s">
        <v>64</v>
      </c>
      <c r="AA55" s="150" t="s">
        <v>48</v>
      </c>
      <c r="AB55" s="150" t="s">
        <v>49</v>
      </c>
      <c r="AC55" s="242" t="s">
        <v>64</v>
      </c>
      <c r="AD55" s="261" t="s">
        <v>64</v>
      </c>
      <c r="AE55" s="261" t="s">
        <v>64</v>
      </c>
      <c r="AF55" s="261" t="s">
        <v>64</v>
      </c>
      <c r="AG55" s="30"/>
      <c r="AH55" s="30"/>
      <c r="AI55" s="30"/>
      <c r="AJ55" s="149" t="s">
        <v>73</v>
      </c>
      <c r="AK55" s="149" t="s">
        <v>73</v>
      </c>
      <c r="AL55" s="149" t="s">
        <v>73</v>
      </c>
      <c r="AM55" s="157" t="s">
        <v>61</v>
      </c>
      <c r="AN55" s="160"/>
    </row>
    <row r="56" spans="1:40" ht="39.950000000000003" customHeight="1" x14ac:dyDescent="0.35">
      <c r="A56" s="305"/>
      <c r="B56" s="291"/>
      <c r="C56" s="291"/>
      <c r="D56" s="150"/>
      <c r="E56" s="150"/>
      <c r="F56" s="150"/>
      <c r="G56" s="250"/>
      <c r="H56" s="154"/>
      <c r="I56" s="180"/>
      <c r="J56" s="289"/>
      <c r="K56" s="289"/>
      <c r="L56" s="314"/>
      <c r="M56" s="289"/>
      <c r="N56" s="276"/>
      <c r="O56" s="289"/>
      <c r="P56" s="214"/>
      <c r="Q56" s="150"/>
      <c r="R56" s="181"/>
      <c r="S56" s="150"/>
      <c r="T56" s="26" t="s">
        <v>187</v>
      </c>
      <c r="U56" s="21" t="s">
        <v>64</v>
      </c>
      <c r="V56" s="154"/>
      <c r="W56" s="154"/>
      <c r="X56" s="150"/>
      <c r="Y56" s="180"/>
      <c r="Z56" s="180"/>
      <c r="AA56" s="150"/>
      <c r="AB56" s="150"/>
      <c r="AC56" s="242"/>
      <c r="AD56" s="261"/>
      <c r="AE56" s="261"/>
      <c r="AF56" s="261"/>
      <c r="AG56" s="30"/>
      <c r="AH56" s="30"/>
      <c r="AI56" s="30"/>
      <c r="AJ56" s="150"/>
      <c r="AK56" s="150"/>
      <c r="AL56" s="150"/>
      <c r="AM56" s="158"/>
      <c r="AN56" s="161"/>
    </row>
    <row r="57" spans="1:40" ht="39.950000000000003" customHeight="1" x14ac:dyDescent="0.35">
      <c r="A57" s="305"/>
      <c r="B57" s="291"/>
      <c r="C57" s="291"/>
      <c r="D57" s="150"/>
      <c r="E57" s="150"/>
      <c r="F57" s="150"/>
      <c r="G57" s="250"/>
      <c r="H57" s="154"/>
      <c r="I57" s="180"/>
      <c r="J57" s="289"/>
      <c r="K57" s="289"/>
      <c r="L57" s="314"/>
      <c r="M57" s="289"/>
      <c r="N57" s="276"/>
      <c r="O57" s="289"/>
      <c r="P57" s="214"/>
      <c r="Q57" s="150"/>
      <c r="R57" s="181"/>
      <c r="S57" s="150"/>
      <c r="T57" s="26" t="s">
        <v>188</v>
      </c>
      <c r="U57" s="21" t="s">
        <v>64</v>
      </c>
      <c r="V57" s="154"/>
      <c r="W57" s="154"/>
      <c r="X57" s="150"/>
      <c r="Y57" s="180"/>
      <c r="Z57" s="180"/>
      <c r="AA57" s="150"/>
      <c r="AB57" s="150"/>
      <c r="AC57" s="242"/>
      <c r="AD57" s="261"/>
      <c r="AE57" s="261"/>
      <c r="AF57" s="261"/>
      <c r="AG57" s="30"/>
      <c r="AH57" s="30"/>
      <c r="AI57" s="30"/>
      <c r="AJ57" s="150"/>
      <c r="AK57" s="150"/>
      <c r="AL57" s="150"/>
      <c r="AM57" s="158"/>
      <c r="AN57" s="161"/>
    </row>
    <row r="58" spans="1:40" ht="39.950000000000003" customHeight="1" x14ac:dyDescent="0.35">
      <c r="A58" s="305"/>
      <c r="B58" s="291"/>
      <c r="C58" s="291"/>
      <c r="D58" s="150"/>
      <c r="E58" s="150"/>
      <c r="F58" s="150"/>
      <c r="G58" s="250"/>
      <c r="H58" s="154"/>
      <c r="I58" s="180"/>
      <c r="J58" s="289"/>
      <c r="K58" s="289"/>
      <c r="L58" s="314"/>
      <c r="M58" s="289"/>
      <c r="N58" s="276"/>
      <c r="O58" s="289"/>
      <c r="P58" s="214"/>
      <c r="Q58" s="150"/>
      <c r="R58" s="181"/>
      <c r="S58" s="150"/>
      <c r="T58" s="26" t="s">
        <v>189</v>
      </c>
      <c r="U58" s="21" t="s">
        <v>64</v>
      </c>
      <c r="V58" s="154"/>
      <c r="W58" s="154"/>
      <c r="X58" s="150"/>
      <c r="Y58" s="180"/>
      <c r="Z58" s="180"/>
      <c r="AA58" s="150"/>
      <c r="AB58" s="150"/>
      <c r="AC58" s="242"/>
      <c r="AD58" s="261"/>
      <c r="AE58" s="261"/>
      <c r="AF58" s="261"/>
      <c r="AG58" s="30"/>
      <c r="AH58" s="30"/>
      <c r="AI58" s="30"/>
      <c r="AJ58" s="150"/>
      <c r="AK58" s="150"/>
      <c r="AL58" s="150"/>
      <c r="AM58" s="158"/>
      <c r="AN58" s="161"/>
    </row>
    <row r="59" spans="1:40" ht="39.950000000000003" customHeight="1" x14ac:dyDescent="0.35">
      <c r="A59" s="305"/>
      <c r="B59" s="291"/>
      <c r="C59" s="291"/>
      <c r="D59" s="150"/>
      <c r="E59" s="150"/>
      <c r="F59" s="150"/>
      <c r="G59" s="250"/>
      <c r="H59" s="154"/>
      <c r="I59" s="180"/>
      <c r="J59" s="289"/>
      <c r="K59" s="289"/>
      <c r="L59" s="314"/>
      <c r="M59" s="289"/>
      <c r="N59" s="276"/>
      <c r="O59" s="289"/>
      <c r="P59" s="214"/>
      <c r="Q59" s="150"/>
      <c r="R59" s="181"/>
      <c r="S59" s="150"/>
      <c r="T59" s="26" t="s">
        <v>190</v>
      </c>
      <c r="U59" s="21" t="s">
        <v>64</v>
      </c>
      <c r="V59" s="154"/>
      <c r="W59" s="154"/>
      <c r="X59" s="150"/>
      <c r="Y59" s="180"/>
      <c r="Z59" s="180"/>
      <c r="AA59" s="150"/>
      <c r="AB59" s="150"/>
      <c r="AC59" s="242"/>
      <c r="AD59" s="261"/>
      <c r="AE59" s="261"/>
      <c r="AF59" s="261"/>
      <c r="AG59" s="30"/>
      <c r="AH59" s="30"/>
      <c r="AI59" s="30"/>
      <c r="AJ59" s="150"/>
      <c r="AK59" s="150"/>
      <c r="AL59" s="150"/>
      <c r="AM59" s="158"/>
      <c r="AN59" s="161"/>
    </row>
    <row r="60" spans="1:40" ht="39.950000000000003" customHeight="1" x14ac:dyDescent="0.35">
      <c r="A60" s="305"/>
      <c r="B60" s="291"/>
      <c r="C60" s="291"/>
      <c r="D60" s="150"/>
      <c r="E60" s="150"/>
      <c r="F60" s="150"/>
      <c r="G60" s="250"/>
      <c r="H60" s="154"/>
      <c r="I60" s="180"/>
      <c r="J60" s="289"/>
      <c r="K60" s="289"/>
      <c r="L60" s="314"/>
      <c r="M60" s="289"/>
      <c r="N60" s="276"/>
      <c r="O60" s="289"/>
      <c r="P60" s="214"/>
      <c r="Q60" s="150"/>
      <c r="R60" s="181"/>
      <c r="S60" s="150"/>
      <c r="T60" s="26" t="s">
        <v>191</v>
      </c>
      <c r="U60" s="21" t="s">
        <v>64</v>
      </c>
      <c r="V60" s="154"/>
      <c r="W60" s="154"/>
      <c r="X60" s="150"/>
      <c r="Y60" s="180"/>
      <c r="Z60" s="180"/>
      <c r="AA60" s="150"/>
      <c r="AB60" s="150"/>
      <c r="AC60" s="242"/>
      <c r="AD60" s="261"/>
      <c r="AE60" s="261"/>
      <c r="AF60" s="261"/>
      <c r="AG60" s="30"/>
      <c r="AH60" s="30"/>
      <c r="AI60" s="30"/>
      <c r="AJ60" s="150"/>
      <c r="AK60" s="150"/>
      <c r="AL60" s="150"/>
      <c r="AM60" s="158"/>
      <c r="AN60" s="161"/>
    </row>
    <row r="61" spans="1:40" ht="39.950000000000003" customHeight="1" x14ac:dyDescent="0.35">
      <c r="A61" s="305"/>
      <c r="B61" s="291"/>
      <c r="C61" s="291"/>
      <c r="D61" s="150"/>
      <c r="E61" s="150"/>
      <c r="F61" s="150"/>
      <c r="G61" s="250"/>
      <c r="H61" s="154"/>
      <c r="I61" s="180"/>
      <c r="J61" s="289"/>
      <c r="K61" s="289"/>
      <c r="L61" s="314"/>
      <c r="M61" s="289"/>
      <c r="N61" s="276"/>
      <c r="O61" s="289"/>
      <c r="P61" s="214"/>
      <c r="Q61" s="150"/>
      <c r="R61" s="181"/>
      <c r="S61" s="150"/>
      <c r="T61" s="26" t="s">
        <v>192</v>
      </c>
      <c r="U61" s="21" t="s">
        <v>64</v>
      </c>
      <c r="V61" s="154"/>
      <c r="W61" s="154"/>
      <c r="X61" s="150"/>
      <c r="Y61" s="180"/>
      <c r="Z61" s="180"/>
      <c r="AA61" s="150"/>
      <c r="AB61" s="150"/>
      <c r="AC61" s="242"/>
      <c r="AD61" s="261"/>
      <c r="AE61" s="261"/>
      <c r="AF61" s="261"/>
      <c r="AG61" s="30"/>
      <c r="AH61" s="30"/>
      <c r="AI61" s="30"/>
      <c r="AJ61" s="150"/>
      <c r="AK61" s="150"/>
      <c r="AL61" s="150"/>
      <c r="AM61" s="158"/>
      <c r="AN61" s="161"/>
    </row>
    <row r="62" spans="1:40" ht="39.950000000000003" customHeight="1" x14ac:dyDescent="0.35">
      <c r="A62" s="305"/>
      <c r="B62" s="291"/>
      <c r="C62" s="291"/>
      <c r="D62" s="150"/>
      <c r="E62" s="150"/>
      <c r="F62" s="150"/>
      <c r="G62" s="250"/>
      <c r="H62" s="154"/>
      <c r="I62" s="180"/>
      <c r="J62" s="289"/>
      <c r="K62" s="289"/>
      <c r="L62" s="314"/>
      <c r="M62" s="289"/>
      <c r="N62" s="276"/>
      <c r="O62" s="289"/>
      <c r="P62" s="214"/>
      <c r="Q62" s="150"/>
      <c r="R62" s="181"/>
      <c r="S62" s="150"/>
      <c r="T62" s="26" t="s">
        <v>193</v>
      </c>
      <c r="U62" s="21" t="s">
        <v>64</v>
      </c>
      <c r="V62" s="154"/>
      <c r="W62" s="154"/>
      <c r="X62" s="150"/>
      <c r="Y62" s="180"/>
      <c r="Z62" s="180"/>
      <c r="AA62" s="150"/>
      <c r="AB62" s="150"/>
      <c r="AC62" s="242"/>
      <c r="AD62" s="261"/>
      <c r="AE62" s="261"/>
      <c r="AF62" s="261"/>
      <c r="AG62" s="30"/>
      <c r="AH62" s="30"/>
      <c r="AI62" s="30"/>
      <c r="AJ62" s="150"/>
      <c r="AK62" s="150"/>
      <c r="AL62" s="150"/>
      <c r="AM62" s="158"/>
      <c r="AN62" s="161"/>
    </row>
    <row r="63" spans="1:40" ht="39.950000000000003" customHeight="1" x14ac:dyDescent="0.35">
      <c r="A63" s="305"/>
      <c r="B63" s="291"/>
      <c r="C63" s="291"/>
      <c r="D63" s="150"/>
      <c r="E63" s="150"/>
      <c r="F63" s="150"/>
      <c r="G63" s="250"/>
      <c r="H63" s="154"/>
      <c r="I63" s="180"/>
      <c r="J63" s="289"/>
      <c r="K63" s="289"/>
      <c r="L63" s="314"/>
      <c r="M63" s="289"/>
      <c r="N63" s="276"/>
      <c r="O63" s="289"/>
      <c r="P63" s="214"/>
      <c r="Q63" s="150"/>
      <c r="R63" s="181"/>
      <c r="S63" s="150"/>
      <c r="T63" s="26" t="s">
        <v>194</v>
      </c>
      <c r="U63" s="21" t="s">
        <v>64</v>
      </c>
      <c r="V63" s="154"/>
      <c r="W63" s="154"/>
      <c r="X63" s="150"/>
      <c r="Y63" s="180"/>
      <c r="Z63" s="180"/>
      <c r="AA63" s="150"/>
      <c r="AB63" s="150"/>
      <c r="AC63" s="242"/>
      <c r="AD63" s="261"/>
      <c r="AE63" s="261"/>
      <c r="AF63" s="261"/>
      <c r="AG63" s="30"/>
      <c r="AH63" s="30"/>
      <c r="AI63" s="30"/>
      <c r="AJ63" s="150"/>
      <c r="AK63" s="150"/>
      <c r="AL63" s="150"/>
      <c r="AM63" s="158"/>
      <c r="AN63" s="161"/>
    </row>
    <row r="64" spans="1:40" ht="39.950000000000003" customHeight="1" x14ac:dyDescent="0.35">
      <c r="A64" s="305"/>
      <c r="B64" s="291"/>
      <c r="C64" s="291"/>
      <c r="D64" s="150"/>
      <c r="E64" s="150"/>
      <c r="F64" s="150"/>
      <c r="G64" s="250"/>
      <c r="H64" s="154"/>
      <c r="I64" s="180"/>
      <c r="J64" s="290"/>
      <c r="K64" s="290"/>
      <c r="L64" s="315"/>
      <c r="M64" s="290"/>
      <c r="N64" s="277"/>
      <c r="O64" s="290"/>
      <c r="P64" s="215"/>
      <c r="Q64" s="150"/>
      <c r="R64" s="181"/>
      <c r="S64" s="150"/>
      <c r="T64" s="26" t="s">
        <v>195</v>
      </c>
      <c r="U64" s="21" t="s">
        <v>64</v>
      </c>
      <c r="V64" s="154"/>
      <c r="W64" s="154"/>
      <c r="X64" s="150"/>
      <c r="Y64" s="180"/>
      <c r="Z64" s="180"/>
      <c r="AA64" s="150"/>
      <c r="AB64" s="150"/>
      <c r="AC64" s="242"/>
      <c r="AD64" s="261"/>
      <c r="AE64" s="261"/>
      <c r="AF64" s="261"/>
      <c r="AG64" s="30"/>
      <c r="AH64" s="30"/>
      <c r="AI64" s="30"/>
      <c r="AJ64" s="150"/>
      <c r="AK64" s="150"/>
      <c r="AL64" s="150"/>
      <c r="AM64" s="159"/>
      <c r="AN64" s="162"/>
    </row>
    <row r="65" spans="1:40" ht="63" customHeight="1" x14ac:dyDescent="0.35">
      <c r="A65" s="305"/>
      <c r="B65" s="291"/>
      <c r="C65" s="279" t="s">
        <v>196</v>
      </c>
      <c r="D65" s="280"/>
      <c r="E65" s="280"/>
      <c r="F65" s="280"/>
      <c r="G65" s="280"/>
      <c r="H65" s="280"/>
      <c r="I65" s="280"/>
      <c r="J65" s="280"/>
      <c r="K65" s="280"/>
      <c r="L65" s="280"/>
      <c r="M65" s="280"/>
      <c r="N65" s="281"/>
      <c r="O65" s="33" t="str">
        <f>+O55</f>
        <v>N/A</v>
      </c>
      <c r="P65" s="33">
        <f>+P55</f>
        <v>0</v>
      </c>
      <c r="Q65" s="172"/>
      <c r="R65" s="173"/>
      <c r="S65" s="173"/>
      <c r="T65" s="173"/>
      <c r="U65" s="173"/>
      <c r="V65" s="173"/>
      <c r="W65" s="173"/>
      <c r="X65" s="173"/>
      <c r="Y65" s="173"/>
      <c r="Z65" s="173"/>
      <c r="AA65" s="173"/>
      <c r="AB65" s="173"/>
      <c r="AC65" s="173"/>
      <c r="AD65" s="173"/>
      <c r="AE65" s="173"/>
      <c r="AF65" s="173"/>
      <c r="AG65" s="173"/>
      <c r="AH65" s="173"/>
      <c r="AI65" s="173"/>
      <c r="AJ65" s="173"/>
      <c r="AK65" s="173"/>
      <c r="AL65" s="173"/>
      <c r="AM65" s="173"/>
      <c r="AN65" s="174"/>
    </row>
    <row r="66" spans="1:40" ht="99" customHeight="1" x14ac:dyDescent="0.35">
      <c r="A66" s="305"/>
      <c r="B66" s="291"/>
      <c r="C66" s="291" t="s">
        <v>197</v>
      </c>
      <c r="D66" s="150" t="s">
        <v>198</v>
      </c>
      <c r="E66" s="150" t="s">
        <v>42</v>
      </c>
      <c r="F66" s="150" t="s">
        <v>199</v>
      </c>
      <c r="G66" s="250">
        <v>500</v>
      </c>
      <c r="H66" s="154" t="s">
        <v>64</v>
      </c>
      <c r="I66" s="180">
        <v>320</v>
      </c>
      <c r="J66" s="296" t="s">
        <v>65</v>
      </c>
      <c r="K66" s="296" t="s">
        <v>65</v>
      </c>
      <c r="L66" s="313" t="s">
        <v>65</v>
      </c>
      <c r="M66" s="296" t="s">
        <v>65</v>
      </c>
      <c r="N66" s="275">
        <v>320</v>
      </c>
      <c r="O66" s="213" t="s">
        <v>65</v>
      </c>
      <c r="P66" s="213">
        <f>+N66/G66</f>
        <v>0.64</v>
      </c>
      <c r="Q66" s="153" t="s">
        <v>200</v>
      </c>
      <c r="R66" s="359">
        <v>2021130010056</v>
      </c>
      <c r="S66" s="153" t="s">
        <v>201</v>
      </c>
      <c r="T66" s="28" t="s">
        <v>115</v>
      </c>
      <c r="U66" s="24" t="s">
        <v>64</v>
      </c>
      <c r="V66" s="154" t="s">
        <v>64</v>
      </c>
      <c r="W66" s="154" t="s">
        <v>64</v>
      </c>
      <c r="X66" s="150" t="s">
        <v>47</v>
      </c>
      <c r="Y66" s="154" t="s">
        <v>64</v>
      </c>
      <c r="Z66" s="154" t="s">
        <v>64</v>
      </c>
      <c r="AA66" s="150" t="s">
        <v>48</v>
      </c>
      <c r="AB66" s="150" t="s">
        <v>49</v>
      </c>
      <c r="AC66" s="179" t="s">
        <v>64</v>
      </c>
      <c r="AD66" s="207" t="s">
        <v>64</v>
      </c>
      <c r="AE66" s="150" t="s">
        <v>64</v>
      </c>
      <c r="AF66" s="181" t="s">
        <v>64</v>
      </c>
      <c r="AG66" s="49"/>
      <c r="AH66" s="49"/>
      <c r="AI66" s="49"/>
      <c r="AJ66" s="149" t="s">
        <v>73</v>
      </c>
      <c r="AK66" s="149" t="s">
        <v>73</v>
      </c>
      <c r="AL66" s="149" t="s">
        <v>73</v>
      </c>
      <c r="AM66" s="157" t="s">
        <v>61</v>
      </c>
      <c r="AN66" s="160"/>
    </row>
    <row r="67" spans="1:40" ht="56.1" customHeight="1" x14ac:dyDescent="0.35">
      <c r="A67" s="305"/>
      <c r="B67" s="291"/>
      <c r="C67" s="291"/>
      <c r="D67" s="150"/>
      <c r="E67" s="150"/>
      <c r="F67" s="150"/>
      <c r="G67" s="250"/>
      <c r="H67" s="154"/>
      <c r="I67" s="180"/>
      <c r="J67" s="298"/>
      <c r="K67" s="298"/>
      <c r="L67" s="315"/>
      <c r="M67" s="298"/>
      <c r="N67" s="277"/>
      <c r="O67" s="215"/>
      <c r="P67" s="215"/>
      <c r="Q67" s="153"/>
      <c r="R67" s="359"/>
      <c r="S67" s="153"/>
      <c r="T67" s="28" t="s">
        <v>202</v>
      </c>
      <c r="U67" s="24" t="s">
        <v>64</v>
      </c>
      <c r="V67" s="154"/>
      <c r="W67" s="154"/>
      <c r="X67" s="150"/>
      <c r="Y67" s="154"/>
      <c r="Z67" s="154"/>
      <c r="AA67" s="150"/>
      <c r="AB67" s="150"/>
      <c r="AC67" s="179"/>
      <c r="AD67" s="207"/>
      <c r="AE67" s="150"/>
      <c r="AF67" s="181"/>
      <c r="AG67" s="49"/>
      <c r="AH67" s="49"/>
      <c r="AI67" s="49"/>
      <c r="AJ67" s="150"/>
      <c r="AK67" s="150"/>
      <c r="AL67" s="150"/>
      <c r="AM67" s="158"/>
      <c r="AN67" s="161"/>
    </row>
    <row r="68" spans="1:40" ht="36.75" customHeight="1" x14ac:dyDescent="0.35">
      <c r="A68" s="305"/>
      <c r="B68" s="291"/>
      <c r="C68" s="291"/>
      <c r="D68" s="150" t="s">
        <v>203</v>
      </c>
      <c r="E68" s="150" t="s">
        <v>204</v>
      </c>
      <c r="F68" s="150" t="s">
        <v>205</v>
      </c>
      <c r="G68" s="250">
        <v>200</v>
      </c>
      <c r="H68" s="262" t="s">
        <v>64</v>
      </c>
      <c r="I68" s="180">
        <v>192</v>
      </c>
      <c r="J68" s="296" t="s">
        <v>65</v>
      </c>
      <c r="K68" s="296" t="s">
        <v>65</v>
      </c>
      <c r="L68" s="313" t="s">
        <v>65</v>
      </c>
      <c r="M68" s="296" t="s">
        <v>65</v>
      </c>
      <c r="N68" s="275">
        <v>192</v>
      </c>
      <c r="O68" s="213" t="s">
        <v>65</v>
      </c>
      <c r="P68" s="213">
        <f>+N68/G68</f>
        <v>0.96</v>
      </c>
      <c r="Q68" s="153"/>
      <c r="R68" s="359"/>
      <c r="S68" s="153"/>
      <c r="T68" s="153" t="s">
        <v>206</v>
      </c>
      <c r="U68" s="24" t="s">
        <v>64</v>
      </c>
      <c r="V68" s="154"/>
      <c r="W68" s="154"/>
      <c r="X68" s="150"/>
      <c r="Y68" s="154"/>
      <c r="Z68" s="154"/>
      <c r="AA68" s="150"/>
      <c r="AB68" s="150"/>
      <c r="AC68" s="179"/>
      <c r="AD68" s="207"/>
      <c r="AE68" s="150"/>
      <c r="AF68" s="181"/>
      <c r="AG68" s="49"/>
      <c r="AH68" s="49"/>
      <c r="AI68" s="49"/>
      <c r="AJ68" s="150"/>
      <c r="AK68" s="150"/>
      <c r="AL68" s="150"/>
      <c r="AM68" s="158"/>
      <c r="AN68" s="161"/>
    </row>
    <row r="69" spans="1:40" ht="53.25" customHeight="1" x14ac:dyDescent="0.35">
      <c r="A69" s="305"/>
      <c r="B69" s="291"/>
      <c r="C69" s="291"/>
      <c r="D69" s="150"/>
      <c r="E69" s="150"/>
      <c r="F69" s="150"/>
      <c r="G69" s="250"/>
      <c r="H69" s="262"/>
      <c r="I69" s="180"/>
      <c r="J69" s="297"/>
      <c r="K69" s="297"/>
      <c r="L69" s="314"/>
      <c r="M69" s="297"/>
      <c r="N69" s="276"/>
      <c r="O69" s="214"/>
      <c r="P69" s="214"/>
      <c r="Q69" s="153"/>
      <c r="R69" s="359"/>
      <c r="S69" s="153"/>
      <c r="T69" s="153"/>
      <c r="U69" s="24" t="s">
        <v>64</v>
      </c>
      <c r="V69" s="154"/>
      <c r="W69" s="154"/>
      <c r="X69" s="150"/>
      <c r="Y69" s="154"/>
      <c r="Z69" s="154"/>
      <c r="AA69" s="150"/>
      <c r="AB69" s="150"/>
      <c r="AC69" s="179"/>
      <c r="AD69" s="207"/>
      <c r="AE69" s="150"/>
      <c r="AF69" s="181"/>
      <c r="AG69" s="49"/>
      <c r="AH69" s="49"/>
      <c r="AI69" s="49"/>
      <c r="AJ69" s="150"/>
      <c r="AK69" s="150"/>
      <c r="AL69" s="150"/>
      <c r="AM69" s="158"/>
      <c r="AN69" s="161"/>
    </row>
    <row r="70" spans="1:40" ht="48.75" customHeight="1" x14ac:dyDescent="0.35">
      <c r="A70" s="305"/>
      <c r="B70" s="291"/>
      <c r="C70" s="291"/>
      <c r="D70" s="150"/>
      <c r="E70" s="150"/>
      <c r="F70" s="150"/>
      <c r="G70" s="250"/>
      <c r="H70" s="263"/>
      <c r="I70" s="180"/>
      <c r="J70" s="298"/>
      <c r="K70" s="298"/>
      <c r="L70" s="315"/>
      <c r="M70" s="298"/>
      <c r="N70" s="277"/>
      <c r="O70" s="215"/>
      <c r="P70" s="215"/>
      <c r="Q70" s="153"/>
      <c r="R70" s="359"/>
      <c r="S70" s="153"/>
      <c r="T70" s="63" t="s">
        <v>207</v>
      </c>
      <c r="U70" s="24" t="s">
        <v>64</v>
      </c>
      <c r="V70" s="154"/>
      <c r="W70" s="154"/>
      <c r="X70" s="150"/>
      <c r="Y70" s="154"/>
      <c r="Z70" s="154"/>
      <c r="AA70" s="150"/>
      <c r="AB70" s="150"/>
      <c r="AC70" s="179"/>
      <c r="AD70" s="207"/>
      <c r="AE70" s="150"/>
      <c r="AF70" s="181"/>
      <c r="AG70" s="49"/>
      <c r="AH70" s="49"/>
      <c r="AI70" s="49"/>
      <c r="AJ70" s="150"/>
      <c r="AK70" s="150"/>
      <c r="AL70" s="150"/>
      <c r="AM70" s="159"/>
      <c r="AN70" s="162"/>
    </row>
    <row r="71" spans="1:40" ht="48.75" customHeight="1" x14ac:dyDescent="0.35">
      <c r="A71" s="305"/>
      <c r="B71" s="291"/>
      <c r="C71" s="279" t="s">
        <v>208</v>
      </c>
      <c r="D71" s="280"/>
      <c r="E71" s="280"/>
      <c r="F71" s="280"/>
      <c r="G71" s="280"/>
      <c r="H71" s="280"/>
      <c r="I71" s="280"/>
      <c r="J71" s="280"/>
      <c r="K71" s="280"/>
      <c r="L71" s="280"/>
      <c r="M71" s="280"/>
      <c r="N71" s="281"/>
      <c r="O71" s="33" t="s">
        <v>65</v>
      </c>
      <c r="P71" s="33">
        <f>AVERAGE(P66:P70)</f>
        <v>0.8</v>
      </c>
      <c r="Q71" s="196"/>
      <c r="R71" s="197"/>
      <c r="S71" s="197"/>
      <c r="T71" s="197"/>
      <c r="U71" s="197"/>
      <c r="V71" s="197"/>
      <c r="W71" s="197"/>
      <c r="X71" s="197"/>
      <c r="Y71" s="197"/>
      <c r="Z71" s="197"/>
      <c r="AA71" s="197"/>
      <c r="AB71" s="197"/>
      <c r="AC71" s="197"/>
      <c r="AD71" s="197"/>
      <c r="AE71" s="197"/>
      <c r="AF71" s="197"/>
      <c r="AG71" s="197"/>
      <c r="AH71" s="197"/>
      <c r="AI71" s="197"/>
      <c r="AJ71" s="197"/>
      <c r="AK71" s="197"/>
      <c r="AL71" s="197"/>
      <c r="AM71" s="197"/>
      <c r="AN71" s="198"/>
    </row>
    <row r="72" spans="1:40" ht="86.25" customHeight="1" x14ac:dyDescent="0.35">
      <c r="A72" s="305"/>
      <c r="B72" s="291"/>
      <c r="C72" s="291" t="s">
        <v>209</v>
      </c>
      <c r="D72" s="26" t="s">
        <v>210</v>
      </c>
      <c r="E72" s="26" t="s">
        <v>42</v>
      </c>
      <c r="F72" s="28" t="s">
        <v>211</v>
      </c>
      <c r="G72" s="31">
        <v>500</v>
      </c>
      <c r="H72" s="64" t="s">
        <v>64</v>
      </c>
      <c r="I72" s="64">
        <v>0</v>
      </c>
      <c r="J72" s="65" t="s">
        <v>65</v>
      </c>
      <c r="K72" s="65" t="s">
        <v>65</v>
      </c>
      <c r="L72" s="112" t="s">
        <v>65</v>
      </c>
      <c r="M72" s="65" t="s">
        <v>65</v>
      </c>
      <c r="N72" s="95">
        <v>0</v>
      </c>
      <c r="O72" s="65" t="s">
        <v>65</v>
      </c>
      <c r="P72" s="88">
        <v>0</v>
      </c>
      <c r="Q72" s="153" t="s">
        <v>212</v>
      </c>
      <c r="R72" s="359">
        <v>2021130010059</v>
      </c>
      <c r="S72" s="153" t="s">
        <v>213</v>
      </c>
      <c r="T72" s="28" t="s">
        <v>46</v>
      </c>
      <c r="U72" s="24" t="s">
        <v>64</v>
      </c>
      <c r="V72" s="154" t="s">
        <v>64</v>
      </c>
      <c r="W72" s="154" t="s">
        <v>64</v>
      </c>
      <c r="X72" s="150" t="s">
        <v>47</v>
      </c>
      <c r="Y72" s="180" t="s">
        <v>64</v>
      </c>
      <c r="Z72" s="154" t="s">
        <v>64</v>
      </c>
      <c r="AA72" s="150" t="s">
        <v>48</v>
      </c>
      <c r="AB72" s="368" t="s">
        <v>49</v>
      </c>
      <c r="AC72" s="178" t="s">
        <v>64</v>
      </c>
      <c r="AD72" s="367" t="s">
        <v>64</v>
      </c>
      <c r="AE72" s="150" t="s">
        <v>64</v>
      </c>
      <c r="AF72" s="367" t="s">
        <v>64</v>
      </c>
      <c r="AG72" s="59"/>
      <c r="AH72" s="59"/>
      <c r="AI72" s="59"/>
      <c r="AJ72" s="149" t="s">
        <v>73</v>
      </c>
      <c r="AK72" s="149" t="s">
        <v>73</v>
      </c>
      <c r="AL72" s="149" t="s">
        <v>73</v>
      </c>
      <c r="AM72" s="157" t="s">
        <v>61</v>
      </c>
      <c r="AN72" s="160"/>
    </row>
    <row r="73" spans="1:40" ht="86.25" customHeight="1" x14ac:dyDescent="0.35">
      <c r="A73" s="305"/>
      <c r="B73" s="291"/>
      <c r="C73" s="291"/>
      <c r="D73" s="150" t="s">
        <v>214</v>
      </c>
      <c r="E73" s="150" t="s">
        <v>42</v>
      </c>
      <c r="F73" s="153" t="s">
        <v>215</v>
      </c>
      <c r="G73" s="294">
        <v>800</v>
      </c>
      <c r="H73" s="243" t="s">
        <v>64</v>
      </c>
      <c r="I73" s="243">
        <v>0</v>
      </c>
      <c r="J73" s="299" t="s">
        <v>65</v>
      </c>
      <c r="K73" s="299" t="s">
        <v>65</v>
      </c>
      <c r="L73" s="419" t="s">
        <v>65</v>
      </c>
      <c r="M73" s="299" t="s">
        <v>65</v>
      </c>
      <c r="N73" s="310">
        <v>0</v>
      </c>
      <c r="O73" s="299" t="s">
        <v>65</v>
      </c>
      <c r="P73" s="213">
        <v>0</v>
      </c>
      <c r="Q73" s="153"/>
      <c r="R73" s="359"/>
      <c r="S73" s="153"/>
      <c r="T73" s="28" t="s">
        <v>74</v>
      </c>
      <c r="U73" s="24" t="s">
        <v>64</v>
      </c>
      <c r="V73" s="154"/>
      <c r="W73" s="154"/>
      <c r="X73" s="150"/>
      <c r="Y73" s="180"/>
      <c r="Z73" s="154"/>
      <c r="AA73" s="150"/>
      <c r="AB73" s="154"/>
      <c r="AC73" s="179"/>
      <c r="AD73" s="154"/>
      <c r="AE73" s="150"/>
      <c r="AF73" s="154"/>
      <c r="AG73" s="21"/>
      <c r="AH73" s="21"/>
      <c r="AI73" s="21"/>
      <c r="AJ73" s="150"/>
      <c r="AK73" s="150"/>
      <c r="AL73" s="150"/>
      <c r="AM73" s="158"/>
      <c r="AN73" s="161"/>
    </row>
    <row r="74" spans="1:40" ht="52.5" customHeight="1" x14ac:dyDescent="0.35">
      <c r="A74" s="305"/>
      <c r="B74" s="291"/>
      <c r="C74" s="291"/>
      <c r="D74" s="150"/>
      <c r="E74" s="150"/>
      <c r="F74" s="153"/>
      <c r="G74" s="294"/>
      <c r="H74" s="244"/>
      <c r="I74" s="244"/>
      <c r="J74" s="300"/>
      <c r="K74" s="300"/>
      <c r="L74" s="420"/>
      <c r="M74" s="300"/>
      <c r="N74" s="311"/>
      <c r="O74" s="300"/>
      <c r="P74" s="215"/>
      <c r="Q74" s="153"/>
      <c r="R74" s="359"/>
      <c r="S74" s="153"/>
      <c r="T74" s="28" t="s">
        <v>216</v>
      </c>
      <c r="U74" s="24" t="s">
        <v>64</v>
      </c>
      <c r="V74" s="154"/>
      <c r="W74" s="154"/>
      <c r="X74" s="150"/>
      <c r="Y74" s="180"/>
      <c r="Z74" s="154"/>
      <c r="AA74" s="150"/>
      <c r="AB74" s="154"/>
      <c r="AC74" s="179"/>
      <c r="AD74" s="154"/>
      <c r="AE74" s="150"/>
      <c r="AF74" s="154"/>
      <c r="AG74" s="21"/>
      <c r="AH74" s="21"/>
      <c r="AI74" s="21"/>
      <c r="AJ74" s="150"/>
      <c r="AK74" s="150"/>
      <c r="AL74" s="150"/>
      <c r="AM74" s="159"/>
      <c r="AN74" s="162"/>
    </row>
    <row r="75" spans="1:40" ht="67.5" customHeight="1" x14ac:dyDescent="0.35">
      <c r="A75" s="305"/>
      <c r="B75" s="55"/>
      <c r="C75" s="279" t="s">
        <v>217</v>
      </c>
      <c r="D75" s="280"/>
      <c r="E75" s="280"/>
      <c r="F75" s="280"/>
      <c r="G75" s="280"/>
      <c r="H75" s="280"/>
      <c r="I75" s="280"/>
      <c r="J75" s="280"/>
      <c r="K75" s="280"/>
      <c r="L75" s="280"/>
      <c r="M75" s="280"/>
      <c r="N75" s="281"/>
      <c r="O75" s="33" t="s">
        <v>65</v>
      </c>
      <c r="P75" s="33">
        <f>AVERAGE(P72:P74)</f>
        <v>0</v>
      </c>
      <c r="Q75" s="163"/>
      <c r="R75" s="164"/>
      <c r="S75" s="164"/>
      <c r="T75" s="164"/>
      <c r="U75" s="164"/>
      <c r="V75" s="164"/>
      <c r="W75" s="164"/>
      <c r="X75" s="164"/>
      <c r="Y75" s="164"/>
      <c r="Z75" s="164"/>
      <c r="AA75" s="164"/>
      <c r="AB75" s="164"/>
      <c r="AC75" s="164"/>
      <c r="AD75" s="164"/>
      <c r="AE75" s="164"/>
      <c r="AF75" s="164"/>
      <c r="AG75" s="164"/>
      <c r="AH75" s="164"/>
      <c r="AI75" s="164"/>
      <c r="AJ75" s="164"/>
      <c r="AK75" s="164"/>
      <c r="AL75" s="164"/>
      <c r="AM75" s="164"/>
      <c r="AN75" s="165"/>
    </row>
    <row r="76" spans="1:40" ht="90" customHeight="1" x14ac:dyDescent="0.35">
      <c r="A76" s="305"/>
      <c r="B76" s="237" t="s">
        <v>218</v>
      </c>
      <c r="C76" s="238"/>
      <c r="D76" s="238"/>
      <c r="E76" s="238"/>
      <c r="F76" s="238"/>
      <c r="G76" s="238"/>
      <c r="H76" s="424"/>
      <c r="I76" s="424"/>
      <c r="J76" s="424"/>
      <c r="K76" s="424"/>
      <c r="L76" s="424"/>
      <c r="M76" s="424"/>
      <c r="N76" s="425"/>
      <c r="O76" s="60" t="s">
        <v>65</v>
      </c>
      <c r="P76" s="60">
        <f>AVERAGE(P65,P71,P75)</f>
        <v>0.26666666666666666</v>
      </c>
      <c r="Q76" s="166"/>
      <c r="R76" s="167"/>
      <c r="S76" s="167"/>
      <c r="T76" s="167"/>
      <c r="U76" s="167"/>
      <c r="V76" s="167"/>
      <c r="W76" s="167"/>
      <c r="X76" s="167"/>
      <c r="Y76" s="167"/>
      <c r="Z76" s="167"/>
      <c r="AA76" s="167"/>
      <c r="AB76" s="167"/>
      <c r="AC76" s="167"/>
      <c r="AD76" s="167"/>
      <c r="AE76" s="167"/>
      <c r="AF76" s="167"/>
      <c r="AG76" s="167"/>
      <c r="AH76" s="167"/>
      <c r="AI76" s="167"/>
      <c r="AJ76" s="167"/>
      <c r="AK76" s="167"/>
      <c r="AL76" s="167"/>
      <c r="AM76" s="167"/>
      <c r="AN76" s="168"/>
    </row>
    <row r="77" spans="1:40" ht="87" customHeight="1" x14ac:dyDescent="0.35">
      <c r="A77" s="305"/>
      <c r="B77" s="291" t="s">
        <v>219</v>
      </c>
      <c r="C77" s="291" t="s">
        <v>220</v>
      </c>
      <c r="D77" s="175" t="s">
        <v>221</v>
      </c>
      <c r="E77" s="175" t="s">
        <v>42</v>
      </c>
      <c r="F77" s="175" t="s">
        <v>222</v>
      </c>
      <c r="G77" s="338">
        <v>4</v>
      </c>
      <c r="H77" s="340" t="s">
        <v>116</v>
      </c>
      <c r="I77" s="341">
        <v>0</v>
      </c>
      <c r="J77" s="343" t="s">
        <v>65</v>
      </c>
      <c r="K77" s="343" t="s">
        <v>65</v>
      </c>
      <c r="L77" s="421" t="s">
        <v>65</v>
      </c>
      <c r="M77" s="343" t="s">
        <v>65</v>
      </c>
      <c r="N77" s="345">
        <v>0</v>
      </c>
      <c r="O77" s="343" t="s">
        <v>65</v>
      </c>
      <c r="P77" s="370">
        <v>0</v>
      </c>
      <c r="Q77" s="149" t="s">
        <v>223</v>
      </c>
      <c r="R77" s="249">
        <v>2021130010057</v>
      </c>
      <c r="S77" s="150" t="s">
        <v>224</v>
      </c>
      <c r="T77" s="26" t="s">
        <v>115</v>
      </c>
      <c r="U77" s="21" t="s">
        <v>64</v>
      </c>
      <c r="V77" s="154" t="s">
        <v>64</v>
      </c>
      <c r="W77" s="154" t="s">
        <v>64</v>
      </c>
      <c r="X77" s="150" t="s">
        <v>47</v>
      </c>
      <c r="Y77" s="180" t="s">
        <v>64</v>
      </c>
      <c r="Z77" s="180" t="s">
        <v>64</v>
      </c>
      <c r="AA77" s="150" t="s">
        <v>48</v>
      </c>
      <c r="AB77" s="150" t="s">
        <v>49</v>
      </c>
      <c r="AC77" s="178" t="s">
        <v>64</v>
      </c>
      <c r="AD77" s="367" t="s">
        <v>64</v>
      </c>
      <c r="AE77" s="367" t="s">
        <v>64</v>
      </c>
      <c r="AF77" s="367" t="s">
        <v>64</v>
      </c>
      <c r="AG77" s="59"/>
      <c r="AH77" s="59"/>
      <c r="AI77" s="59"/>
      <c r="AJ77" s="149" t="s">
        <v>73</v>
      </c>
      <c r="AK77" s="149" t="s">
        <v>73</v>
      </c>
      <c r="AL77" s="149" t="s">
        <v>73</v>
      </c>
      <c r="AM77" s="157" t="s">
        <v>61</v>
      </c>
      <c r="AN77" s="160"/>
    </row>
    <row r="78" spans="1:40" ht="42" customHeight="1" x14ac:dyDescent="0.35">
      <c r="A78" s="305"/>
      <c r="B78" s="291"/>
      <c r="C78" s="291"/>
      <c r="D78" s="177"/>
      <c r="E78" s="177"/>
      <c r="F78" s="177"/>
      <c r="G78" s="339"/>
      <c r="H78" s="340"/>
      <c r="I78" s="342"/>
      <c r="J78" s="344"/>
      <c r="K78" s="344"/>
      <c r="L78" s="422"/>
      <c r="M78" s="344"/>
      <c r="N78" s="345"/>
      <c r="O78" s="344"/>
      <c r="P78" s="370"/>
      <c r="Q78" s="149"/>
      <c r="R78" s="249"/>
      <c r="S78" s="150"/>
      <c r="T78" s="26" t="s">
        <v>74</v>
      </c>
      <c r="U78" s="21" t="s">
        <v>64</v>
      </c>
      <c r="V78" s="154"/>
      <c r="W78" s="154"/>
      <c r="X78" s="150"/>
      <c r="Y78" s="180"/>
      <c r="Z78" s="180"/>
      <c r="AA78" s="150"/>
      <c r="AB78" s="150"/>
      <c r="AC78" s="178"/>
      <c r="AD78" s="367"/>
      <c r="AE78" s="367"/>
      <c r="AF78" s="367"/>
      <c r="AG78" s="59"/>
      <c r="AH78" s="59"/>
      <c r="AI78" s="59"/>
      <c r="AJ78" s="150"/>
      <c r="AK78" s="150"/>
      <c r="AL78" s="150"/>
      <c r="AM78" s="158"/>
      <c r="AN78" s="161"/>
    </row>
    <row r="79" spans="1:40" ht="99.95" customHeight="1" x14ac:dyDescent="0.35">
      <c r="A79" s="305"/>
      <c r="B79" s="291"/>
      <c r="C79" s="291"/>
      <c r="D79" s="26" t="s">
        <v>225</v>
      </c>
      <c r="E79" s="26" t="s">
        <v>42</v>
      </c>
      <c r="F79" s="26" t="s">
        <v>226</v>
      </c>
      <c r="G79" s="67">
        <v>16</v>
      </c>
      <c r="H79" s="66" t="s">
        <v>116</v>
      </c>
      <c r="I79" s="68">
        <v>4</v>
      </c>
      <c r="J79" s="69" t="s">
        <v>65</v>
      </c>
      <c r="K79" s="69" t="s">
        <v>65</v>
      </c>
      <c r="L79" s="109" t="s">
        <v>65</v>
      </c>
      <c r="M79" s="69" t="s">
        <v>65</v>
      </c>
      <c r="N79" s="96">
        <v>4</v>
      </c>
      <c r="O79" s="69" t="s">
        <v>65</v>
      </c>
      <c r="P79" s="88">
        <f>+N79/G79</f>
        <v>0.25</v>
      </c>
      <c r="Q79" s="150"/>
      <c r="R79" s="181"/>
      <c r="S79" s="150"/>
      <c r="T79" s="26" t="s">
        <v>216</v>
      </c>
      <c r="U79" s="21" t="s">
        <v>64</v>
      </c>
      <c r="V79" s="154"/>
      <c r="W79" s="154"/>
      <c r="X79" s="150"/>
      <c r="Y79" s="180"/>
      <c r="Z79" s="180"/>
      <c r="AA79" s="150"/>
      <c r="AB79" s="150"/>
      <c r="AC79" s="179"/>
      <c r="AD79" s="154"/>
      <c r="AE79" s="154"/>
      <c r="AF79" s="154"/>
      <c r="AG79" s="21"/>
      <c r="AH79" s="21"/>
      <c r="AI79" s="21"/>
      <c r="AJ79" s="150"/>
      <c r="AK79" s="150"/>
      <c r="AL79" s="150"/>
      <c r="AM79" s="159"/>
      <c r="AN79" s="162"/>
    </row>
    <row r="80" spans="1:40" ht="79.5" customHeight="1" x14ac:dyDescent="0.35">
      <c r="A80" s="305"/>
      <c r="B80" s="291"/>
      <c r="C80" s="279" t="s">
        <v>227</v>
      </c>
      <c r="D80" s="280"/>
      <c r="E80" s="280"/>
      <c r="F80" s="280"/>
      <c r="G80" s="280"/>
      <c r="H80" s="280"/>
      <c r="I80" s="280"/>
      <c r="J80" s="280"/>
      <c r="K80" s="280"/>
      <c r="L80" s="280"/>
      <c r="M80" s="280"/>
      <c r="N80" s="281"/>
      <c r="O80" s="70" t="s">
        <v>65</v>
      </c>
      <c r="P80" s="70">
        <f>AVERAGE(P77:P79)</f>
        <v>0.125</v>
      </c>
      <c r="Q80" s="172"/>
      <c r="R80" s="173"/>
      <c r="S80" s="173"/>
      <c r="T80" s="173"/>
      <c r="U80" s="173"/>
      <c r="V80" s="173"/>
      <c r="W80" s="173"/>
      <c r="X80" s="173"/>
      <c r="Y80" s="173"/>
      <c r="Z80" s="173"/>
      <c r="AA80" s="173"/>
      <c r="AB80" s="173"/>
      <c r="AC80" s="173"/>
      <c r="AD80" s="173"/>
      <c r="AE80" s="173"/>
      <c r="AF80" s="173"/>
      <c r="AG80" s="173"/>
      <c r="AH80" s="173"/>
      <c r="AI80" s="173"/>
      <c r="AJ80" s="173"/>
      <c r="AK80" s="173"/>
      <c r="AL80" s="173"/>
      <c r="AM80" s="173"/>
      <c r="AN80" s="174"/>
    </row>
    <row r="81" spans="1:40" ht="60.75" customHeight="1" x14ac:dyDescent="0.35">
      <c r="A81" s="305"/>
      <c r="B81" s="291"/>
      <c r="C81" s="291" t="s">
        <v>228</v>
      </c>
      <c r="D81" s="307" t="s">
        <v>229</v>
      </c>
      <c r="E81" s="150" t="s">
        <v>42</v>
      </c>
      <c r="F81" s="150" t="s">
        <v>230</v>
      </c>
      <c r="G81" s="250">
        <v>16</v>
      </c>
      <c r="H81" s="154">
        <v>4</v>
      </c>
      <c r="I81" s="180">
        <v>16</v>
      </c>
      <c r="J81" s="288">
        <v>0</v>
      </c>
      <c r="K81" s="288">
        <v>0</v>
      </c>
      <c r="L81" s="313">
        <v>0</v>
      </c>
      <c r="M81" s="288">
        <v>0</v>
      </c>
      <c r="N81" s="275">
        <f>+I81+L81</f>
        <v>16</v>
      </c>
      <c r="O81" s="213">
        <f>L81/H81</f>
        <v>0</v>
      </c>
      <c r="P81" s="213">
        <f>+N81/G81</f>
        <v>1</v>
      </c>
      <c r="Q81" s="150" t="s">
        <v>231</v>
      </c>
      <c r="R81" s="181">
        <v>2021130010114</v>
      </c>
      <c r="S81" s="150" t="s">
        <v>232</v>
      </c>
      <c r="T81" s="26" t="s">
        <v>233</v>
      </c>
      <c r="U81" s="21">
        <v>1</v>
      </c>
      <c r="V81" s="154">
        <v>120</v>
      </c>
      <c r="W81" s="154">
        <v>0</v>
      </c>
      <c r="X81" s="150" t="s">
        <v>47</v>
      </c>
      <c r="Y81" s="180">
        <v>30000</v>
      </c>
      <c r="Z81" s="180">
        <v>0</v>
      </c>
      <c r="AA81" s="150" t="s">
        <v>48</v>
      </c>
      <c r="AB81" s="150" t="s">
        <v>49</v>
      </c>
      <c r="AC81" s="179">
        <v>600000000</v>
      </c>
      <c r="AD81" s="154">
        <v>0</v>
      </c>
      <c r="AE81" s="150" t="s">
        <v>50</v>
      </c>
      <c r="AF81" s="154" t="s">
        <v>234</v>
      </c>
      <c r="AG81" s="224">
        <v>0</v>
      </c>
      <c r="AH81" s="224">
        <v>0</v>
      </c>
      <c r="AI81" s="227">
        <v>0</v>
      </c>
      <c r="AJ81" s="149" t="s">
        <v>235</v>
      </c>
      <c r="AK81" s="150" t="s">
        <v>53</v>
      </c>
      <c r="AL81" s="150" t="s">
        <v>236</v>
      </c>
      <c r="AM81" s="150" t="s">
        <v>61</v>
      </c>
      <c r="AN81" s="417"/>
    </row>
    <row r="82" spans="1:40" ht="60.75" customHeight="1" x14ac:dyDescent="0.35">
      <c r="A82" s="305"/>
      <c r="B82" s="291"/>
      <c r="C82" s="291"/>
      <c r="D82" s="307"/>
      <c r="E82" s="150"/>
      <c r="F82" s="150"/>
      <c r="G82" s="250"/>
      <c r="H82" s="154"/>
      <c r="I82" s="180"/>
      <c r="J82" s="289"/>
      <c r="K82" s="289"/>
      <c r="L82" s="314"/>
      <c r="M82" s="289"/>
      <c r="N82" s="276"/>
      <c r="O82" s="214"/>
      <c r="P82" s="214"/>
      <c r="Q82" s="150"/>
      <c r="R82" s="181"/>
      <c r="S82" s="150"/>
      <c r="T82" s="26" t="s">
        <v>237</v>
      </c>
      <c r="U82" s="21">
        <v>1</v>
      </c>
      <c r="V82" s="154"/>
      <c r="W82" s="154"/>
      <c r="X82" s="150"/>
      <c r="Y82" s="180"/>
      <c r="Z82" s="180"/>
      <c r="AA82" s="150"/>
      <c r="AB82" s="150"/>
      <c r="AC82" s="179"/>
      <c r="AD82" s="154"/>
      <c r="AE82" s="150"/>
      <c r="AF82" s="154"/>
      <c r="AG82" s="225"/>
      <c r="AH82" s="225"/>
      <c r="AI82" s="225"/>
      <c r="AJ82" s="150"/>
      <c r="AK82" s="150"/>
      <c r="AL82" s="150"/>
      <c r="AM82" s="150"/>
      <c r="AN82" s="417"/>
    </row>
    <row r="83" spans="1:40" ht="60.75" customHeight="1" x14ac:dyDescent="0.35">
      <c r="A83" s="305"/>
      <c r="B83" s="291"/>
      <c r="C83" s="291"/>
      <c r="D83" s="307"/>
      <c r="E83" s="150"/>
      <c r="F83" s="150"/>
      <c r="G83" s="250"/>
      <c r="H83" s="154"/>
      <c r="I83" s="180"/>
      <c r="J83" s="289"/>
      <c r="K83" s="289"/>
      <c r="L83" s="314"/>
      <c r="M83" s="289"/>
      <c r="N83" s="276"/>
      <c r="O83" s="214"/>
      <c r="P83" s="214"/>
      <c r="Q83" s="150"/>
      <c r="R83" s="181"/>
      <c r="S83" s="150"/>
      <c r="T83" s="26" t="s">
        <v>238</v>
      </c>
      <c r="U83" s="21">
        <v>1</v>
      </c>
      <c r="V83" s="154"/>
      <c r="W83" s="154"/>
      <c r="X83" s="150"/>
      <c r="Y83" s="180"/>
      <c r="Z83" s="180"/>
      <c r="AA83" s="150"/>
      <c r="AB83" s="150"/>
      <c r="AC83" s="179"/>
      <c r="AD83" s="154"/>
      <c r="AE83" s="150"/>
      <c r="AF83" s="154"/>
      <c r="AG83" s="225"/>
      <c r="AH83" s="225"/>
      <c r="AI83" s="225"/>
      <c r="AJ83" s="150"/>
      <c r="AK83" s="150"/>
      <c r="AL83" s="150"/>
      <c r="AM83" s="150"/>
      <c r="AN83" s="417"/>
    </row>
    <row r="84" spans="1:40" ht="60.75" customHeight="1" x14ac:dyDescent="0.35">
      <c r="A84" s="305"/>
      <c r="B84" s="291"/>
      <c r="C84" s="291"/>
      <c r="D84" s="307"/>
      <c r="E84" s="150"/>
      <c r="F84" s="150"/>
      <c r="G84" s="250"/>
      <c r="H84" s="154"/>
      <c r="I84" s="180"/>
      <c r="J84" s="290"/>
      <c r="K84" s="290"/>
      <c r="L84" s="315"/>
      <c r="M84" s="290"/>
      <c r="N84" s="277"/>
      <c r="O84" s="215"/>
      <c r="P84" s="215"/>
      <c r="Q84" s="150"/>
      <c r="R84" s="181"/>
      <c r="S84" s="150"/>
      <c r="T84" s="26" t="s">
        <v>239</v>
      </c>
      <c r="U84" s="21">
        <v>1</v>
      </c>
      <c r="V84" s="154"/>
      <c r="W84" s="154"/>
      <c r="X84" s="150"/>
      <c r="Y84" s="180"/>
      <c r="Z84" s="180"/>
      <c r="AA84" s="150"/>
      <c r="AB84" s="150"/>
      <c r="AC84" s="179"/>
      <c r="AD84" s="154"/>
      <c r="AE84" s="150"/>
      <c r="AF84" s="154"/>
      <c r="AG84" s="226"/>
      <c r="AH84" s="226"/>
      <c r="AI84" s="226"/>
      <c r="AJ84" s="150"/>
      <c r="AK84" s="150"/>
      <c r="AL84" s="150"/>
      <c r="AM84" s="150"/>
      <c r="AN84" s="417"/>
    </row>
    <row r="85" spans="1:40" ht="60.75" customHeight="1" x14ac:dyDescent="0.35">
      <c r="A85" s="305"/>
      <c r="B85" s="55"/>
      <c r="C85" s="279" t="s">
        <v>240</v>
      </c>
      <c r="D85" s="280"/>
      <c r="E85" s="280"/>
      <c r="F85" s="280"/>
      <c r="G85" s="280"/>
      <c r="H85" s="280"/>
      <c r="I85" s="280"/>
      <c r="J85" s="280"/>
      <c r="K85" s="280"/>
      <c r="L85" s="280"/>
      <c r="M85" s="280"/>
      <c r="N85" s="281"/>
      <c r="O85" s="33">
        <f>+O81</f>
        <v>0</v>
      </c>
      <c r="P85" s="33">
        <f>+P81</f>
        <v>1</v>
      </c>
      <c r="Q85" s="163"/>
      <c r="R85" s="164"/>
      <c r="S85" s="164"/>
      <c r="T85" s="164"/>
      <c r="U85" s="164"/>
      <c r="V85" s="164"/>
      <c r="W85" s="164"/>
      <c r="X85" s="164"/>
      <c r="Y85" s="164"/>
      <c r="Z85" s="164"/>
      <c r="AA85" s="164"/>
      <c r="AB85" s="164"/>
      <c r="AC85" s="164"/>
      <c r="AD85" s="164"/>
      <c r="AE85" s="164"/>
      <c r="AF85" s="164"/>
      <c r="AG85" s="164"/>
      <c r="AH85" s="164"/>
      <c r="AI85" s="164"/>
      <c r="AJ85" s="164"/>
      <c r="AK85" s="164"/>
      <c r="AL85" s="164"/>
      <c r="AM85" s="164"/>
      <c r="AN85" s="165"/>
    </row>
    <row r="86" spans="1:40" ht="90.75" customHeight="1" x14ac:dyDescent="0.35">
      <c r="A86" s="305"/>
      <c r="B86" s="237" t="s">
        <v>241</v>
      </c>
      <c r="C86" s="238"/>
      <c r="D86" s="238"/>
      <c r="E86" s="238"/>
      <c r="F86" s="238"/>
      <c r="G86" s="238"/>
      <c r="H86" s="238"/>
      <c r="I86" s="238"/>
      <c r="J86" s="238"/>
      <c r="K86" s="238"/>
      <c r="L86" s="238"/>
      <c r="M86" s="238"/>
      <c r="N86" s="239"/>
      <c r="O86" s="60">
        <f>AVERAGE(O80,O85)</f>
        <v>0</v>
      </c>
      <c r="P86" s="60">
        <f>AVERAGE(P80,P85)</f>
        <v>0.5625</v>
      </c>
      <c r="Q86" s="166"/>
      <c r="R86" s="167"/>
      <c r="S86" s="167"/>
      <c r="T86" s="167"/>
      <c r="U86" s="167"/>
      <c r="V86" s="167"/>
      <c r="W86" s="167"/>
      <c r="X86" s="167"/>
      <c r="Y86" s="167"/>
      <c r="Z86" s="167"/>
      <c r="AA86" s="167"/>
      <c r="AB86" s="167"/>
      <c r="AC86" s="167"/>
      <c r="AD86" s="167"/>
      <c r="AE86" s="167"/>
      <c r="AF86" s="167"/>
      <c r="AG86" s="167"/>
      <c r="AH86" s="167"/>
      <c r="AI86" s="167"/>
      <c r="AJ86" s="167"/>
      <c r="AK86" s="167"/>
      <c r="AL86" s="167"/>
      <c r="AM86" s="167"/>
      <c r="AN86" s="168"/>
    </row>
    <row r="87" spans="1:40" ht="122.45" customHeight="1" x14ac:dyDescent="0.35">
      <c r="A87" s="305"/>
      <c r="B87" s="291" t="s">
        <v>242</v>
      </c>
      <c r="C87" s="291" t="s">
        <v>243</v>
      </c>
      <c r="D87" s="150" t="s">
        <v>244</v>
      </c>
      <c r="E87" s="150" t="s">
        <v>42</v>
      </c>
      <c r="F87" s="150" t="s">
        <v>245</v>
      </c>
      <c r="G87" s="250">
        <v>200</v>
      </c>
      <c r="H87" s="154" t="s">
        <v>116</v>
      </c>
      <c r="I87" s="180">
        <v>30</v>
      </c>
      <c r="J87" s="331" t="s">
        <v>65</v>
      </c>
      <c r="K87" s="331" t="s">
        <v>65</v>
      </c>
      <c r="L87" s="313" t="s">
        <v>65</v>
      </c>
      <c r="M87" s="331" t="s">
        <v>65</v>
      </c>
      <c r="N87" s="275">
        <v>30</v>
      </c>
      <c r="O87" s="213" t="s">
        <v>65</v>
      </c>
      <c r="P87" s="213">
        <f>+N87/G87</f>
        <v>0.15</v>
      </c>
      <c r="Q87" s="150" t="s">
        <v>246</v>
      </c>
      <c r="R87" s="181">
        <v>2021130010058</v>
      </c>
      <c r="S87" s="150" t="s">
        <v>247</v>
      </c>
      <c r="T87" s="26" t="s">
        <v>161</v>
      </c>
      <c r="U87" s="21" t="s">
        <v>64</v>
      </c>
      <c r="V87" s="154" t="s">
        <v>64</v>
      </c>
      <c r="W87" s="154" t="s">
        <v>64</v>
      </c>
      <c r="X87" s="150" t="s">
        <v>47</v>
      </c>
      <c r="Y87" s="180" t="s">
        <v>64</v>
      </c>
      <c r="Z87" s="154" t="s">
        <v>64</v>
      </c>
      <c r="AA87" s="150" t="s">
        <v>248</v>
      </c>
      <c r="AB87" s="150" t="s">
        <v>49</v>
      </c>
      <c r="AC87" s="179" t="s">
        <v>64</v>
      </c>
      <c r="AD87" s="154" t="s">
        <v>64</v>
      </c>
      <c r="AE87" s="154" t="s">
        <v>64</v>
      </c>
      <c r="AF87" s="154" t="s">
        <v>64</v>
      </c>
      <c r="AG87" s="21"/>
      <c r="AH87" s="21"/>
      <c r="AI87" s="21"/>
      <c r="AJ87" s="150" t="s">
        <v>73</v>
      </c>
      <c r="AK87" s="150" t="s">
        <v>73</v>
      </c>
      <c r="AL87" s="150" t="s">
        <v>73</v>
      </c>
      <c r="AM87" s="175" t="s">
        <v>61</v>
      </c>
      <c r="AN87" s="160"/>
    </row>
    <row r="88" spans="1:40" ht="97.5" customHeight="1" x14ac:dyDescent="0.35">
      <c r="A88" s="305"/>
      <c r="B88" s="291"/>
      <c r="C88" s="291"/>
      <c r="D88" s="150"/>
      <c r="E88" s="150"/>
      <c r="F88" s="150"/>
      <c r="G88" s="250"/>
      <c r="H88" s="154"/>
      <c r="I88" s="180"/>
      <c r="J88" s="331"/>
      <c r="K88" s="331"/>
      <c r="L88" s="314"/>
      <c r="M88" s="331"/>
      <c r="N88" s="276"/>
      <c r="O88" s="214"/>
      <c r="P88" s="214"/>
      <c r="Q88" s="150"/>
      <c r="R88" s="181"/>
      <c r="S88" s="150"/>
      <c r="T88" s="26" t="s">
        <v>249</v>
      </c>
      <c r="U88" s="21" t="s">
        <v>64</v>
      </c>
      <c r="V88" s="154"/>
      <c r="W88" s="154"/>
      <c r="X88" s="150"/>
      <c r="Y88" s="180"/>
      <c r="Z88" s="154"/>
      <c r="AA88" s="150"/>
      <c r="AB88" s="150"/>
      <c r="AC88" s="179"/>
      <c r="AD88" s="154"/>
      <c r="AE88" s="154"/>
      <c r="AF88" s="154"/>
      <c r="AG88" s="21"/>
      <c r="AH88" s="21"/>
      <c r="AI88" s="21"/>
      <c r="AJ88" s="150"/>
      <c r="AK88" s="150"/>
      <c r="AL88" s="150"/>
      <c r="AM88" s="176"/>
      <c r="AN88" s="161"/>
    </row>
    <row r="89" spans="1:40" ht="87.75" customHeight="1" x14ac:dyDescent="0.35">
      <c r="A89" s="305"/>
      <c r="B89" s="291"/>
      <c r="C89" s="291"/>
      <c r="D89" s="150"/>
      <c r="E89" s="150"/>
      <c r="F89" s="150"/>
      <c r="G89" s="250"/>
      <c r="H89" s="154"/>
      <c r="I89" s="180"/>
      <c r="J89" s="331"/>
      <c r="K89" s="331"/>
      <c r="L89" s="315"/>
      <c r="M89" s="331"/>
      <c r="N89" s="277"/>
      <c r="O89" s="215"/>
      <c r="P89" s="215"/>
      <c r="Q89" s="150"/>
      <c r="R89" s="181"/>
      <c r="S89" s="150"/>
      <c r="T89" s="26" t="s">
        <v>250</v>
      </c>
      <c r="U89" s="21" t="s">
        <v>64</v>
      </c>
      <c r="V89" s="154"/>
      <c r="W89" s="154"/>
      <c r="X89" s="150"/>
      <c r="Y89" s="180"/>
      <c r="Z89" s="154"/>
      <c r="AA89" s="150"/>
      <c r="AB89" s="150"/>
      <c r="AC89" s="179"/>
      <c r="AD89" s="154"/>
      <c r="AE89" s="154"/>
      <c r="AF89" s="154"/>
      <c r="AG89" s="21"/>
      <c r="AH89" s="21"/>
      <c r="AI89" s="21"/>
      <c r="AJ89" s="150"/>
      <c r="AK89" s="150"/>
      <c r="AL89" s="150"/>
      <c r="AM89" s="177"/>
      <c r="AN89" s="162"/>
    </row>
    <row r="90" spans="1:40" ht="87.75" customHeight="1" x14ac:dyDescent="0.35">
      <c r="A90" s="305"/>
      <c r="B90" s="291"/>
      <c r="C90" s="279" t="s">
        <v>251</v>
      </c>
      <c r="D90" s="280"/>
      <c r="E90" s="280"/>
      <c r="F90" s="280"/>
      <c r="G90" s="280"/>
      <c r="H90" s="280"/>
      <c r="I90" s="280"/>
      <c r="J90" s="280"/>
      <c r="K90" s="280"/>
      <c r="L90" s="280"/>
      <c r="M90" s="280"/>
      <c r="N90" s="281"/>
      <c r="O90" s="33" t="str">
        <f>+O87</f>
        <v>N/A</v>
      </c>
      <c r="P90" s="33">
        <f>+P87</f>
        <v>0.15</v>
      </c>
      <c r="Q90" s="172"/>
      <c r="R90" s="173"/>
      <c r="S90" s="173"/>
      <c r="T90" s="173"/>
      <c r="U90" s="173"/>
      <c r="V90" s="173"/>
      <c r="W90" s="173"/>
      <c r="X90" s="173"/>
      <c r="Y90" s="173"/>
      <c r="Z90" s="173"/>
      <c r="AA90" s="173"/>
      <c r="AB90" s="173"/>
      <c r="AC90" s="173"/>
      <c r="AD90" s="173"/>
      <c r="AE90" s="173"/>
      <c r="AF90" s="173"/>
      <c r="AG90" s="173"/>
      <c r="AH90" s="173"/>
      <c r="AI90" s="173"/>
      <c r="AJ90" s="173"/>
      <c r="AK90" s="173"/>
      <c r="AL90" s="173"/>
      <c r="AM90" s="173"/>
      <c r="AN90" s="174"/>
    </row>
    <row r="91" spans="1:40" ht="127.5" customHeight="1" x14ac:dyDescent="0.35">
      <c r="A91" s="305"/>
      <c r="B91" s="291"/>
      <c r="C91" s="291" t="s">
        <v>252</v>
      </c>
      <c r="D91" s="26" t="s">
        <v>253</v>
      </c>
      <c r="E91" s="26" t="s">
        <v>254</v>
      </c>
      <c r="F91" s="26" t="s">
        <v>255</v>
      </c>
      <c r="G91" s="62">
        <v>100</v>
      </c>
      <c r="H91" s="21" t="s">
        <v>116</v>
      </c>
      <c r="I91" s="21">
        <v>0</v>
      </c>
      <c r="J91" s="71" t="s">
        <v>65</v>
      </c>
      <c r="K91" s="71" t="s">
        <v>65</v>
      </c>
      <c r="L91" s="108" t="s">
        <v>65</v>
      </c>
      <c r="M91" s="71" t="s">
        <v>65</v>
      </c>
      <c r="N91" s="95">
        <v>0</v>
      </c>
      <c r="O91" s="88" t="s">
        <v>65</v>
      </c>
      <c r="P91" s="88">
        <v>0</v>
      </c>
      <c r="Q91" s="150" t="s">
        <v>256</v>
      </c>
      <c r="R91" s="181">
        <v>2021130010103</v>
      </c>
      <c r="S91" s="150" t="s">
        <v>257</v>
      </c>
      <c r="T91" s="26" t="s">
        <v>115</v>
      </c>
      <c r="U91" s="21" t="s">
        <v>116</v>
      </c>
      <c r="V91" s="154" t="s">
        <v>64</v>
      </c>
      <c r="W91" s="154" t="s">
        <v>64</v>
      </c>
      <c r="X91" s="150" t="s">
        <v>47</v>
      </c>
      <c r="Y91" s="180" t="s">
        <v>64</v>
      </c>
      <c r="Z91" s="180" t="s">
        <v>64</v>
      </c>
      <c r="AA91" s="150" t="s">
        <v>48</v>
      </c>
      <c r="AB91" s="150" t="s">
        <v>49</v>
      </c>
      <c r="AC91" s="242" t="s">
        <v>64</v>
      </c>
      <c r="AD91" s="261" t="s">
        <v>64</v>
      </c>
      <c r="AE91" s="261" t="s">
        <v>64</v>
      </c>
      <c r="AF91" s="261" t="s">
        <v>64</v>
      </c>
      <c r="AG91" s="30"/>
      <c r="AH91" s="30"/>
      <c r="AI91" s="30"/>
      <c r="AJ91" s="150" t="s">
        <v>73</v>
      </c>
      <c r="AK91" s="150" t="s">
        <v>73</v>
      </c>
      <c r="AL91" s="150" t="s">
        <v>73</v>
      </c>
      <c r="AM91" s="175" t="s">
        <v>61</v>
      </c>
      <c r="AN91" s="160"/>
    </row>
    <row r="92" spans="1:40" ht="55.5" customHeight="1" x14ac:dyDescent="0.35">
      <c r="A92" s="305"/>
      <c r="B92" s="291"/>
      <c r="C92" s="291"/>
      <c r="D92" s="150" t="s">
        <v>258</v>
      </c>
      <c r="E92" s="150" t="s">
        <v>259</v>
      </c>
      <c r="F92" s="150" t="s">
        <v>260</v>
      </c>
      <c r="G92" s="250">
        <v>500</v>
      </c>
      <c r="H92" s="154" t="s">
        <v>116</v>
      </c>
      <c r="I92" s="295">
        <v>0</v>
      </c>
      <c r="J92" s="302" t="s">
        <v>65</v>
      </c>
      <c r="K92" s="302" t="s">
        <v>65</v>
      </c>
      <c r="L92" s="313" t="s">
        <v>65</v>
      </c>
      <c r="M92" s="302" t="s">
        <v>65</v>
      </c>
      <c r="N92" s="310">
        <v>0</v>
      </c>
      <c r="O92" s="213" t="s">
        <v>65</v>
      </c>
      <c r="P92" s="213">
        <v>0</v>
      </c>
      <c r="Q92" s="150"/>
      <c r="R92" s="181"/>
      <c r="S92" s="150"/>
      <c r="T92" s="26" t="s">
        <v>261</v>
      </c>
      <c r="U92" s="21" t="s">
        <v>116</v>
      </c>
      <c r="V92" s="154"/>
      <c r="W92" s="154"/>
      <c r="X92" s="150"/>
      <c r="Y92" s="180"/>
      <c r="Z92" s="180"/>
      <c r="AA92" s="150"/>
      <c r="AB92" s="150"/>
      <c r="AC92" s="242"/>
      <c r="AD92" s="261"/>
      <c r="AE92" s="261"/>
      <c r="AF92" s="261"/>
      <c r="AG92" s="30"/>
      <c r="AH92" s="30"/>
      <c r="AI92" s="30"/>
      <c r="AJ92" s="150"/>
      <c r="AK92" s="150"/>
      <c r="AL92" s="150"/>
      <c r="AM92" s="176"/>
      <c r="AN92" s="161"/>
    </row>
    <row r="93" spans="1:40" ht="84" customHeight="1" x14ac:dyDescent="0.35">
      <c r="A93" s="305"/>
      <c r="B93" s="291"/>
      <c r="C93" s="291"/>
      <c r="D93" s="150"/>
      <c r="E93" s="150"/>
      <c r="F93" s="150"/>
      <c r="G93" s="250"/>
      <c r="H93" s="154"/>
      <c r="I93" s="263"/>
      <c r="J93" s="303"/>
      <c r="K93" s="303"/>
      <c r="L93" s="315"/>
      <c r="M93" s="303"/>
      <c r="N93" s="311"/>
      <c r="O93" s="215"/>
      <c r="P93" s="215"/>
      <c r="Q93" s="150"/>
      <c r="R93" s="181"/>
      <c r="S93" s="150"/>
      <c r="T93" s="26" t="s">
        <v>108</v>
      </c>
      <c r="U93" s="21" t="s">
        <v>116</v>
      </c>
      <c r="V93" s="154"/>
      <c r="W93" s="154"/>
      <c r="X93" s="150"/>
      <c r="Y93" s="180"/>
      <c r="Z93" s="180"/>
      <c r="AA93" s="150"/>
      <c r="AB93" s="150"/>
      <c r="AC93" s="242"/>
      <c r="AD93" s="261"/>
      <c r="AE93" s="261"/>
      <c r="AF93" s="261"/>
      <c r="AG93" s="30"/>
      <c r="AH93" s="30"/>
      <c r="AI93" s="30"/>
      <c r="AJ93" s="150"/>
      <c r="AK93" s="150"/>
      <c r="AL93" s="150"/>
      <c r="AM93" s="177"/>
      <c r="AN93" s="162"/>
    </row>
    <row r="94" spans="1:40" ht="67.5" customHeight="1" x14ac:dyDescent="0.35">
      <c r="A94" s="305"/>
      <c r="B94" s="37"/>
      <c r="C94" s="279" t="s">
        <v>262</v>
      </c>
      <c r="D94" s="280"/>
      <c r="E94" s="280"/>
      <c r="F94" s="280"/>
      <c r="G94" s="280"/>
      <c r="H94" s="280"/>
      <c r="I94" s="280"/>
      <c r="J94" s="280"/>
      <c r="K94" s="280"/>
      <c r="L94" s="280"/>
      <c r="M94" s="280"/>
      <c r="N94" s="281"/>
      <c r="O94" s="33" t="s">
        <v>65</v>
      </c>
      <c r="P94" s="33">
        <f>AVERAGE(P91:P93)</f>
        <v>0</v>
      </c>
      <c r="Q94" s="163"/>
      <c r="R94" s="164"/>
      <c r="S94" s="164"/>
      <c r="T94" s="164"/>
      <c r="U94" s="164"/>
      <c r="V94" s="164"/>
      <c r="W94" s="164"/>
      <c r="X94" s="164"/>
      <c r="Y94" s="164"/>
      <c r="Z94" s="164"/>
      <c r="AA94" s="164"/>
      <c r="AB94" s="164"/>
      <c r="AC94" s="164"/>
      <c r="AD94" s="164"/>
      <c r="AE94" s="164"/>
      <c r="AF94" s="164"/>
      <c r="AG94" s="164"/>
      <c r="AH94" s="164"/>
      <c r="AI94" s="164"/>
      <c r="AJ94" s="164"/>
      <c r="AK94" s="164"/>
      <c r="AL94" s="164"/>
      <c r="AM94" s="164"/>
      <c r="AN94" s="165"/>
    </row>
    <row r="95" spans="1:40" ht="57.6" customHeight="1" x14ac:dyDescent="0.35">
      <c r="A95" s="305"/>
      <c r="B95" s="237" t="s">
        <v>263</v>
      </c>
      <c r="C95" s="238"/>
      <c r="D95" s="238"/>
      <c r="E95" s="238"/>
      <c r="F95" s="238"/>
      <c r="G95" s="238"/>
      <c r="H95" s="238"/>
      <c r="I95" s="238"/>
      <c r="J95" s="238"/>
      <c r="K95" s="238"/>
      <c r="L95" s="238"/>
      <c r="M95" s="238"/>
      <c r="N95" s="239"/>
      <c r="O95" s="54" t="s">
        <v>65</v>
      </c>
      <c r="P95" s="54">
        <f>AVERAGE(P90,P94)</f>
        <v>7.4999999999999997E-2</v>
      </c>
      <c r="Q95" s="166"/>
      <c r="R95" s="167"/>
      <c r="S95" s="167"/>
      <c r="T95" s="167"/>
      <c r="U95" s="167"/>
      <c r="V95" s="167"/>
      <c r="W95" s="167"/>
      <c r="X95" s="167"/>
      <c r="Y95" s="167"/>
      <c r="Z95" s="167"/>
      <c r="AA95" s="167"/>
      <c r="AB95" s="167"/>
      <c r="AC95" s="167"/>
      <c r="AD95" s="167"/>
      <c r="AE95" s="167"/>
      <c r="AF95" s="167"/>
      <c r="AG95" s="167"/>
      <c r="AH95" s="167"/>
      <c r="AI95" s="167"/>
      <c r="AJ95" s="167"/>
      <c r="AK95" s="167"/>
      <c r="AL95" s="167"/>
      <c r="AM95" s="167"/>
      <c r="AN95" s="168"/>
    </row>
    <row r="96" spans="1:40" ht="61.5" customHeight="1" x14ac:dyDescent="0.35">
      <c r="A96" s="305"/>
      <c r="B96" s="304" t="s">
        <v>264</v>
      </c>
      <c r="C96" s="304" t="s">
        <v>265</v>
      </c>
      <c r="D96" s="375" t="s">
        <v>266</v>
      </c>
      <c r="E96" s="175" t="s">
        <v>42</v>
      </c>
      <c r="F96" s="175" t="s">
        <v>267</v>
      </c>
      <c r="G96" s="400">
        <v>1200</v>
      </c>
      <c r="H96" s="154">
        <v>200</v>
      </c>
      <c r="I96" s="180">
        <v>224</v>
      </c>
      <c r="J96" s="288">
        <v>0</v>
      </c>
      <c r="K96" s="288">
        <v>0</v>
      </c>
      <c r="L96" s="423">
        <v>4500</v>
      </c>
      <c r="M96" s="429">
        <f>+J96+K96+L96</f>
        <v>4500</v>
      </c>
      <c r="N96" s="275">
        <f>+I96+M96</f>
        <v>4724</v>
      </c>
      <c r="O96" s="354">
        <v>1</v>
      </c>
      <c r="P96" s="213">
        <v>1</v>
      </c>
      <c r="Q96" s="150" t="s">
        <v>268</v>
      </c>
      <c r="R96" s="181">
        <v>2021130010110</v>
      </c>
      <c r="S96" s="150" t="s">
        <v>269</v>
      </c>
      <c r="T96" s="26" t="s">
        <v>270</v>
      </c>
      <c r="U96" s="21">
        <v>1</v>
      </c>
      <c r="V96" s="154">
        <v>120</v>
      </c>
      <c r="W96" s="154">
        <v>0</v>
      </c>
      <c r="X96" s="150" t="s">
        <v>47</v>
      </c>
      <c r="Y96" s="154">
        <v>200</v>
      </c>
      <c r="Z96" s="154">
        <v>0</v>
      </c>
      <c r="AA96" s="150" t="s">
        <v>48</v>
      </c>
      <c r="AB96" s="154" t="s">
        <v>49</v>
      </c>
      <c r="AC96" s="242">
        <v>1000000000</v>
      </c>
      <c r="AD96" s="207">
        <v>0</v>
      </c>
      <c r="AE96" s="150" t="s">
        <v>50</v>
      </c>
      <c r="AF96" s="378" t="s">
        <v>271</v>
      </c>
      <c r="AG96" s="240">
        <v>1000000000</v>
      </c>
      <c r="AH96" s="240">
        <f>+[1]Registros_Presupuestales_Inv_Fc!$U$79</f>
        <v>791950000</v>
      </c>
      <c r="AI96" s="241">
        <f>AH96/AG96</f>
        <v>0.79195000000000004</v>
      </c>
      <c r="AJ96" s="149" t="s">
        <v>235</v>
      </c>
      <c r="AK96" s="150"/>
      <c r="AL96" s="150" t="s">
        <v>272</v>
      </c>
      <c r="AM96" s="150" t="s">
        <v>273</v>
      </c>
      <c r="AN96" s="416" t="s">
        <v>274</v>
      </c>
    </row>
    <row r="97" spans="1:40" ht="61.5" customHeight="1" x14ac:dyDescent="0.35">
      <c r="A97" s="305"/>
      <c r="B97" s="305"/>
      <c r="C97" s="305"/>
      <c r="D97" s="376"/>
      <c r="E97" s="176"/>
      <c r="F97" s="176"/>
      <c r="G97" s="401"/>
      <c r="H97" s="154"/>
      <c r="I97" s="180"/>
      <c r="J97" s="289"/>
      <c r="K97" s="289"/>
      <c r="L97" s="314"/>
      <c r="M97" s="289"/>
      <c r="N97" s="276"/>
      <c r="O97" s="358"/>
      <c r="P97" s="214"/>
      <c r="Q97" s="150"/>
      <c r="R97" s="181"/>
      <c r="S97" s="150"/>
      <c r="T97" s="26" t="s">
        <v>275</v>
      </c>
      <c r="U97" s="21">
        <v>1</v>
      </c>
      <c r="V97" s="154"/>
      <c r="W97" s="154"/>
      <c r="X97" s="150"/>
      <c r="Y97" s="154"/>
      <c r="Z97" s="154"/>
      <c r="AA97" s="150"/>
      <c r="AB97" s="154"/>
      <c r="AC97" s="242"/>
      <c r="AD97" s="207"/>
      <c r="AE97" s="150"/>
      <c r="AF97" s="378"/>
      <c r="AG97" s="240"/>
      <c r="AH97" s="240"/>
      <c r="AI97" s="241"/>
      <c r="AJ97" s="150"/>
      <c r="AK97" s="150"/>
      <c r="AL97" s="150"/>
      <c r="AM97" s="150"/>
      <c r="AN97" s="150"/>
    </row>
    <row r="98" spans="1:40" ht="50.1" customHeight="1" x14ac:dyDescent="0.35">
      <c r="A98" s="305"/>
      <c r="B98" s="305"/>
      <c r="C98" s="305"/>
      <c r="D98" s="377"/>
      <c r="E98" s="177"/>
      <c r="F98" s="177"/>
      <c r="G98" s="402"/>
      <c r="H98" s="154"/>
      <c r="I98" s="180"/>
      <c r="J98" s="290"/>
      <c r="K98" s="290"/>
      <c r="L98" s="315"/>
      <c r="M98" s="290"/>
      <c r="N98" s="277"/>
      <c r="O98" s="355"/>
      <c r="P98" s="215"/>
      <c r="Q98" s="150"/>
      <c r="R98" s="181"/>
      <c r="S98" s="150"/>
      <c r="T98" s="150" t="s">
        <v>276</v>
      </c>
      <c r="U98" s="154">
        <v>1</v>
      </c>
      <c r="V98" s="154"/>
      <c r="W98" s="154"/>
      <c r="X98" s="150"/>
      <c r="Y98" s="154"/>
      <c r="Z98" s="154"/>
      <c r="AA98" s="150"/>
      <c r="AB98" s="154"/>
      <c r="AC98" s="242"/>
      <c r="AD98" s="207"/>
      <c r="AE98" s="150"/>
      <c r="AF98" s="378"/>
      <c r="AG98" s="240"/>
      <c r="AH98" s="240"/>
      <c r="AI98" s="241"/>
      <c r="AJ98" s="150"/>
      <c r="AK98" s="150"/>
      <c r="AL98" s="150"/>
      <c r="AM98" s="150"/>
      <c r="AN98" s="150"/>
    </row>
    <row r="99" spans="1:40" ht="106.5" customHeight="1" x14ac:dyDescent="0.35">
      <c r="A99" s="305"/>
      <c r="B99" s="305"/>
      <c r="C99" s="306"/>
      <c r="D99" s="136" t="s">
        <v>277</v>
      </c>
      <c r="E99" s="26" t="s">
        <v>42</v>
      </c>
      <c r="F99" s="26" t="s">
        <v>278</v>
      </c>
      <c r="G99" s="62">
        <v>4</v>
      </c>
      <c r="H99" s="21">
        <v>3</v>
      </c>
      <c r="I99" s="24">
        <v>2</v>
      </c>
      <c r="J99" s="23">
        <v>0</v>
      </c>
      <c r="K99" s="23">
        <v>0</v>
      </c>
      <c r="L99" s="108">
        <v>3</v>
      </c>
      <c r="M99" s="23">
        <f>+J99+K99+L99</f>
        <v>3</v>
      </c>
      <c r="N99" s="92">
        <f>+I99+M99</f>
        <v>5</v>
      </c>
      <c r="O99" s="117">
        <f>+M99/H99</f>
        <v>1</v>
      </c>
      <c r="P99" s="88">
        <v>1</v>
      </c>
      <c r="Q99" s="150"/>
      <c r="R99" s="181"/>
      <c r="S99" s="150"/>
      <c r="T99" s="150"/>
      <c r="U99" s="154"/>
      <c r="V99" s="154"/>
      <c r="W99" s="154"/>
      <c r="X99" s="150"/>
      <c r="Y99" s="154"/>
      <c r="Z99" s="154"/>
      <c r="AA99" s="150"/>
      <c r="AB99" s="154"/>
      <c r="AC99" s="242"/>
      <c r="AD99" s="207"/>
      <c r="AE99" s="150"/>
      <c r="AF99" s="378"/>
      <c r="AG99" s="240"/>
      <c r="AH99" s="240"/>
      <c r="AI99" s="241"/>
      <c r="AJ99" s="150"/>
      <c r="AK99" s="150"/>
      <c r="AL99" s="150"/>
      <c r="AM99" s="26" t="s">
        <v>279</v>
      </c>
      <c r="AN99" s="137" t="s">
        <v>274</v>
      </c>
    </row>
    <row r="100" spans="1:40" ht="72.75" customHeight="1" x14ac:dyDescent="0.35">
      <c r="A100" s="305"/>
      <c r="B100" s="305"/>
      <c r="C100" s="279" t="s">
        <v>280</v>
      </c>
      <c r="D100" s="280"/>
      <c r="E100" s="280"/>
      <c r="F100" s="280"/>
      <c r="G100" s="280"/>
      <c r="H100" s="280"/>
      <c r="I100" s="280"/>
      <c r="J100" s="280"/>
      <c r="K100" s="280"/>
      <c r="L100" s="280"/>
      <c r="M100" s="280"/>
      <c r="N100" s="281"/>
      <c r="O100" s="116">
        <f>AVERAGE(O96:O99)</f>
        <v>1</v>
      </c>
      <c r="P100" s="33">
        <f>AVERAGE(P96:P99)</f>
        <v>1</v>
      </c>
      <c r="Q100" s="172"/>
      <c r="R100" s="173"/>
      <c r="S100" s="173"/>
      <c r="T100" s="173"/>
      <c r="U100" s="173"/>
      <c r="V100" s="173"/>
      <c r="W100" s="173"/>
      <c r="X100" s="173"/>
      <c r="Y100" s="173"/>
      <c r="Z100" s="173"/>
      <c r="AA100" s="173"/>
      <c r="AB100" s="173"/>
      <c r="AC100" s="173"/>
      <c r="AD100" s="173"/>
      <c r="AE100" s="173"/>
      <c r="AF100" s="173"/>
      <c r="AG100" s="173"/>
      <c r="AH100" s="173"/>
      <c r="AI100" s="173"/>
      <c r="AJ100" s="173"/>
      <c r="AK100" s="173"/>
      <c r="AL100" s="173"/>
      <c r="AM100" s="173"/>
      <c r="AN100" s="174"/>
    </row>
    <row r="101" spans="1:40" ht="45" customHeight="1" x14ac:dyDescent="0.35">
      <c r="A101" s="305"/>
      <c r="B101" s="305"/>
      <c r="C101" s="291" t="s">
        <v>281</v>
      </c>
      <c r="D101" s="150" t="s">
        <v>282</v>
      </c>
      <c r="E101" s="150" t="s">
        <v>283</v>
      </c>
      <c r="F101" s="150" t="s">
        <v>284</v>
      </c>
      <c r="G101" s="250">
        <v>4</v>
      </c>
      <c r="H101" s="154" t="s">
        <v>116</v>
      </c>
      <c r="I101" s="180">
        <v>1</v>
      </c>
      <c r="J101" s="288" t="s">
        <v>65</v>
      </c>
      <c r="K101" s="288" t="s">
        <v>65</v>
      </c>
      <c r="L101" s="313" t="s">
        <v>65</v>
      </c>
      <c r="M101" s="288" t="s">
        <v>65</v>
      </c>
      <c r="N101" s="275">
        <f>+I101</f>
        <v>1</v>
      </c>
      <c r="O101" s="216" t="s">
        <v>65</v>
      </c>
      <c r="P101" s="213">
        <f>+N101/G101</f>
        <v>0.25</v>
      </c>
      <c r="Q101" s="150" t="s">
        <v>285</v>
      </c>
      <c r="R101" s="181">
        <v>2021130010119</v>
      </c>
      <c r="S101" s="150" t="s">
        <v>286</v>
      </c>
      <c r="T101" s="26" t="s">
        <v>115</v>
      </c>
      <c r="U101" s="21" t="s">
        <v>64</v>
      </c>
      <c r="V101" s="154" t="s">
        <v>64</v>
      </c>
      <c r="W101" s="154" t="s">
        <v>64</v>
      </c>
      <c r="X101" s="150" t="s">
        <v>47</v>
      </c>
      <c r="Y101" s="180" t="s">
        <v>64</v>
      </c>
      <c r="Z101" s="180" t="s">
        <v>64</v>
      </c>
      <c r="AA101" s="150" t="s">
        <v>248</v>
      </c>
      <c r="AB101" s="150" t="s">
        <v>49</v>
      </c>
      <c r="AC101" s="242" t="s">
        <v>64</v>
      </c>
      <c r="AD101" s="261" t="s">
        <v>64</v>
      </c>
      <c r="AE101" s="261" t="s">
        <v>64</v>
      </c>
      <c r="AF101" s="261" t="s">
        <v>64</v>
      </c>
      <c r="AG101" s="30"/>
      <c r="AH101" s="30"/>
      <c r="AI101" s="30"/>
      <c r="AJ101" s="150" t="s">
        <v>73</v>
      </c>
      <c r="AK101" s="150" t="s">
        <v>73</v>
      </c>
      <c r="AL101" s="150" t="s">
        <v>73</v>
      </c>
      <c r="AM101" s="175" t="s">
        <v>61</v>
      </c>
      <c r="AN101" s="160"/>
    </row>
    <row r="102" spans="1:40" ht="45" customHeight="1" x14ac:dyDescent="0.35">
      <c r="A102" s="305"/>
      <c r="B102" s="305"/>
      <c r="C102" s="291"/>
      <c r="D102" s="150"/>
      <c r="E102" s="150"/>
      <c r="F102" s="150"/>
      <c r="G102" s="250"/>
      <c r="H102" s="154"/>
      <c r="I102" s="180"/>
      <c r="J102" s="289"/>
      <c r="K102" s="289"/>
      <c r="L102" s="314"/>
      <c r="M102" s="289"/>
      <c r="N102" s="276"/>
      <c r="O102" s="217"/>
      <c r="P102" s="214"/>
      <c r="Q102" s="150"/>
      <c r="R102" s="181"/>
      <c r="S102" s="150"/>
      <c r="T102" s="26" t="s">
        <v>287</v>
      </c>
      <c r="U102" s="21" t="s">
        <v>64</v>
      </c>
      <c r="V102" s="154"/>
      <c r="W102" s="154"/>
      <c r="X102" s="150"/>
      <c r="Y102" s="180"/>
      <c r="Z102" s="180"/>
      <c r="AA102" s="150"/>
      <c r="AB102" s="150"/>
      <c r="AC102" s="242"/>
      <c r="AD102" s="261"/>
      <c r="AE102" s="261"/>
      <c r="AF102" s="261"/>
      <c r="AG102" s="30"/>
      <c r="AH102" s="30"/>
      <c r="AI102" s="30"/>
      <c r="AJ102" s="150"/>
      <c r="AK102" s="150"/>
      <c r="AL102" s="150"/>
      <c r="AM102" s="176"/>
      <c r="AN102" s="161"/>
    </row>
    <row r="103" spans="1:40" ht="45" customHeight="1" x14ac:dyDescent="0.35">
      <c r="A103" s="305"/>
      <c r="B103" s="305"/>
      <c r="C103" s="291"/>
      <c r="D103" s="150"/>
      <c r="E103" s="150"/>
      <c r="F103" s="150"/>
      <c r="G103" s="250"/>
      <c r="H103" s="154"/>
      <c r="I103" s="180"/>
      <c r="J103" s="290"/>
      <c r="K103" s="290"/>
      <c r="L103" s="315"/>
      <c r="M103" s="290"/>
      <c r="N103" s="277"/>
      <c r="O103" s="218"/>
      <c r="P103" s="215"/>
      <c r="Q103" s="150"/>
      <c r="R103" s="181"/>
      <c r="S103" s="150"/>
      <c r="T103" s="26" t="s">
        <v>288</v>
      </c>
      <c r="U103" s="21" t="s">
        <v>64</v>
      </c>
      <c r="V103" s="154"/>
      <c r="W103" s="154"/>
      <c r="X103" s="150"/>
      <c r="Y103" s="180"/>
      <c r="Z103" s="180"/>
      <c r="AA103" s="150"/>
      <c r="AB103" s="150"/>
      <c r="AC103" s="242"/>
      <c r="AD103" s="261"/>
      <c r="AE103" s="261"/>
      <c r="AF103" s="261"/>
      <c r="AG103" s="30"/>
      <c r="AH103" s="30"/>
      <c r="AI103" s="30"/>
      <c r="AJ103" s="150"/>
      <c r="AK103" s="150"/>
      <c r="AL103" s="150"/>
      <c r="AM103" s="177"/>
      <c r="AN103" s="162"/>
    </row>
    <row r="104" spans="1:40" ht="45" customHeight="1" x14ac:dyDescent="0.35">
      <c r="A104" s="305"/>
      <c r="B104" s="305"/>
      <c r="C104" s="279" t="s">
        <v>289</v>
      </c>
      <c r="D104" s="280"/>
      <c r="E104" s="280"/>
      <c r="F104" s="280"/>
      <c r="G104" s="280"/>
      <c r="H104" s="280"/>
      <c r="I104" s="280"/>
      <c r="J104" s="280"/>
      <c r="K104" s="280"/>
      <c r="L104" s="280"/>
      <c r="M104" s="280"/>
      <c r="N104" s="281"/>
      <c r="O104" s="33" t="str">
        <f>+O101</f>
        <v>N/A</v>
      </c>
      <c r="P104" s="33">
        <f>+P101</f>
        <v>0.25</v>
      </c>
      <c r="Q104" s="172"/>
      <c r="R104" s="173"/>
      <c r="S104" s="173"/>
      <c r="T104" s="173"/>
      <c r="U104" s="173"/>
      <c r="V104" s="173"/>
      <c r="W104" s="173"/>
      <c r="X104" s="173"/>
      <c r="Y104" s="173"/>
      <c r="Z104" s="173"/>
      <c r="AA104" s="173"/>
      <c r="AB104" s="173"/>
      <c r="AC104" s="173"/>
      <c r="AD104" s="173"/>
      <c r="AE104" s="173"/>
      <c r="AF104" s="173"/>
      <c r="AG104" s="173"/>
      <c r="AH104" s="173"/>
      <c r="AI104" s="173"/>
      <c r="AJ104" s="173"/>
      <c r="AK104" s="173"/>
      <c r="AL104" s="173"/>
      <c r="AM104" s="173"/>
      <c r="AN104" s="174"/>
    </row>
    <row r="105" spans="1:40" ht="63.75" customHeight="1" x14ac:dyDescent="0.35">
      <c r="A105" s="305"/>
      <c r="B105" s="305"/>
      <c r="C105" s="291" t="s">
        <v>290</v>
      </c>
      <c r="D105" s="150" t="s">
        <v>291</v>
      </c>
      <c r="E105" s="150" t="s">
        <v>292</v>
      </c>
      <c r="F105" s="150" t="s">
        <v>293</v>
      </c>
      <c r="G105" s="261">
        <v>4</v>
      </c>
      <c r="H105" s="154" t="s">
        <v>64</v>
      </c>
      <c r="I105" s="180">
        <v>2</v>
      </c>
      <c r="J105" s="288" t="s">
        <v>65</v>
      </c>
      <c r="K105" s="288" t="s">
        <v>65</v>
      </c>
      <c r="L105" s="313" t="s">
        <v>65</v>
      </c>
      <c r="M105" s="288" t="s">
        <v>65</v>
      </c>
      <c r="N105" s="275">
        <f>+I105</f>
        <v>2</v>
      </c>
      <c r="O105" s="216" t="s">
        <v>65</v>
      </c>
      <c r="P105" s="213">
        <f>+N105/G105</f>
        <v>0.5</v>
      </c>
      <c r="Q105" s="150" t="s">
        <v>294</v>
      </c>
      <c r="R105" s="181">
        <v>2021130010112</v>
      </c>
      <c r="S105" s="150" t="s">
        <v>295</v>
      </c>
      <c r="T105" s="26" t="s">
        <v>296</v>
      </c>
      <c r="U105" s="21" t="s">
        <v>64</v>
      </c>
      <c r="V105" s="154" t="s">
        <v>64</v>
      </c>
      <c r="W105" s="154" t="s">
        <v>64</v>
      </c>
      <c r="X105" s="150" t="s">
        <v>47</v>
      </c>
      <c r="Y105" s="180" t="s">
        <v>64</v>
      </c>
      <c r="Z105" s="154" t="s">
        <v>64</v>
      </c>
      <c r="AA105" s="150" t="s">
        <v>48</v>
      </c>
      <c r="AB105" s="150" t="s">
        <v>49</v>
      </c>
      <c r="AC105" s="242" t="s">
        <v>64</v>
      </c>
      <c r="AD105" s="261">
        <v>0</v>
      </c>
      <c r="AE105" s="150" t="s">
        <v>64</v>
      </c>
      <c r="AF105" s="150" t="s">
        <v>64</v>
      </c>
      <c r="AG105" s="270"/>
      <c r="AH105" s="270"/>
      <c r="AI105" s="271"/>
      <c r="AJ105" s="149" t="s">
        <v>73</v>
      </c>
      <c r="AK105" s="149" t="s">
        <v>73</v>
      </c>
      <c r="AL105" s="149" t="s">
        <v>73</v>
      </c>
      <c r="AM105" s="157" t="s">
        <v>61</v>
      </c>
      <c r="AN105" s="160"/>
    </row>
    <row r="106" spans="1:40" ht="63.75" customHeight="1" x14ac:dyDescent="0.35">
      <c r="A106" s="305"/>
      <c r="B106" s="305"/>
      <c r="C106" s="291"/>
      <c r="D106" s="150"/>
      <c r="E106" s="150"/>
      <c r="F106" s="150"/>
      <c r="G106" s="261"/>
      <c r="H106" s="154"/>
      <c r="I106" s="180"/>
      <c r="J106" s="289"/>
      <c r="K106" s="289"/>
      <c r="L106" s="314"/>
      <c r="M106" s="289"/>
      <c r="N106" s="276"/>
      <c r="O106" s="217"/>
      <c r="P106" s="214"/>
      <c r="Q106" s="150"/>
      <c r="R106" s="181"/>
      <c r="S106" s="150"/>
      <c r="T106" s="26" t="s">
        <v>297</v>
      </c>
      <c r="U106" s="21" t="s">
        <v>64</v>
      </c>
      <c r="V106" s="154"/>
      <c r="W106" s="154"/>
      <c r="X106" s="150"/>
      <c r="Y106" s="180"/>
      <c r="Z106" s="154"/>
      <c r="AA106" s="150"/>
      <c r="AB106" s="150"/>
      <c r="AC106" s="242"/>
      <c r="AD106" s="261"/>
      <c r="AE106" s="150"/>
      <c r="AF106" s="150"/>
      <c r="AG106" s="270"/>
      <c r="AH106" s="270"/>
      <c r="AI106" s="271"/>
      <c r="AJ106" s="150"/>
      <c r="AK106" s="150"/>
      <c r="AL106" s="150"/>
      <c r="AM106" s="158"/>
      <c r="AN106" s="161"/>
    </row>
    <row r="107" spans="1:40" ht="63.75" customHeight="1" x14ac:dyDescent="0.35">
      <c r="A107" s="305"/>
      <c r="B107" s="305"/>
      <c r="C107" s="291"/>
      <c r="D107" s="150"/>
      <c r="E107" s="150"/>
      <c r="F107" s="150"/>
      <c r="G107" s="261"/>
      <c r="H107" s="154"/>
      <c r="I107" s="180"/>
      <c r="J107" s="290"/>
      <c r="K107" s="290"/>
      <c r="L107" s="315"/>
      <c r="M107" s="290"/>
      <c r="N107" s="277"/>
      <c r="O107" s="218"/>
      <c r="P107" s="215"/>
      <c r="Q107" s="150"/>
      <c r="R107" s="181"/>
      <c r="S107" s="150"/>
      <c r="T107" s="26" t="s">
        <v>298</v>
      </c>
      <c r="U107" s="21" t="s">
        <v>64</v>
      </c>
      <c r="V107" s="154"/>
      <c r="W107" s="154"/>
      <c r="X107" s="150"/>
      <c r="Y107" s="180"/>
      <c r="Z107" s="154"/>
      <c r="AA107" s="150"/>
      <c r="AB107" s="150"/>
      <c r="AC107" s="242"/>
      <c r="AD107" s="261"/>
      <c r="AE107" s="150"/>
      <c r="AF107" s="150"/>
      <c r="AG107" s="270"/>
      <c r="AH107" s="270"/>
      <c r="AI107" s="271"/>
      <c r="AJ107" s="150"/>
      <c r="AK107" s="150"/>
      <c r="AL107" s="150"/>
      <c r="AM107" s="159"/>
      <c r="AN107" s="162"/>
    </row>
    <row r="108" spans="1:40" ht="63.75" customHeight="1" x14ac:dyDescent="0.35">
      <c r="A108" s="305"/>
      <c r="B108" s="305"/>
      <c r="C108" s="279" t="s">
        <v>299</v>
      </c>
      <c r="D108" s="280"/>
      <c r="E108" s="280"/>
      <c r="F108" s="280"/>
      <c r="G108" s="280"/>
      <c r="H108" s="280"/>
      <c r="I108" s="280"/>
      <c r="J108" s="280"/>
      <c r="K108" s="280"/>
      <c r="L108" s="280"/>
      <c r="M108" s="280"/>
      <c r="N108" s="281"/>
      <c r="O108" s="33" t="str">
        <f>+O105</f>
        <v>N/A</v>
      </c>
      <c r="P108" s="33">
        <f>+P105</f>
        <v>0.5</v>
      </c>
      <c r="Q108" s="172"/>
      <c r="R108" s="173"/>
      <c r="S108" s="173"/>
      <c r="T108" s="173"/>
      <c r="U108" s="173"/>
      <c r="V108" s="173"/>
      <c r="W108" s="173"/>
      <c r="X108" s="173"/>
      <c r="Y108" s="173"/>
      <c r="Z108" s="173"/>
      <c r="AA108" s="173"/>
      <c r="AB108" s="173"/>
      <c r="AC108" s="173"/>
      <c r="AD108" s="173"/>
      <c r="AE108" s="173"/>
      <c r="AF108" s="173"/>
      <c r="AG108" s="173"/>
      <c r="AH108" s="173"/>
      <c r="AI108" s="173"/>
      <c r="AJ108" s="173"/>
      <c r="AK108" s="173"/>
      <c r="AL108" s="173"/>
      <c r="AM108" s="173"/>
      <c r="AN108" s="174"/>
    </row>
    <row r="109" spans="1:40" ht="75" customHeight="1" x14ac:dyDescent="0.35">
      <c r="A109" s="305"/>
      <c r="B109" s="305"/>
      <c r="C109" s="304" t="s">
        <v>300</v>
      </c>
      <c r="D109" s="258" t="s">
        <v>301</v>
      </c>
      <c r="E109" s="175" t="s">
        <v>302</v>
      </c>
      <c r="F109" s="175" t="s">
        <v>303</v>
      </c>
      <c r="G109" s="261">
        <v>4</v>
      </c>
      <c r="H109" s="154">
        <v>3</v>
      </c>
      <c r="I109" s="180">
        <v>2</v>
      </c>
      <c r="J109" s="331">
        <v>0</v>
      </c>
      <c r="K109" s="331">
        <v>0</v>
      </c>
      <c r="L109" s="313">
        <v>1</v>
      </c>
      <c r="M109" s="331">
        <f>+J109+K109+L109</f>
        <v>1</v>
      </c>
      <c r="N109" s="332">
        <f>I109+L109</f>
        <v>3</v>
      </c>
      <c r="O109" s="287">
        <f>+M109/H109</f>
        <v>0.33333333333333331</v>
      </c>
      <c r="P109" s="287">
        <f>+N109/G109</f>
        <v>0.75</v>
      </c>
      <c r="Q109" s="150" t="s">
        <v>304</v>
      </c>
      <c r="R109" s="219">
        <v>2022130010003</v>
      </c>
      <c r="S109" s="150" t="s">
        <v>305</v>
      </c>
      <c r="T109" s="72" t="s">
        <v>306</v>
      </c>
      <c r="U109" s="21">
        <v>1</v>
      </c>
      <c r="V109" s="154">
        <v>120</v>
      </c>
      <c r="W109" s="154">
        <v>0</v>
      </c>
      <c r="X109" s="150" t="s">
        <v>47</v>
      </c>
      <c r="Y109" s="180">
        <v>301701</v>
      </c>
      <c r="Z109" s="154">
        <v>0</v>
      </c>
      <c r="AA109" s="150" t="s">
        <v>48</v>
      </c>
      <c r="AB109" s="154" t="s">
        <v>49</v>
      </c>
      <c r="AC109" s="386">
        <v>1000000000</v>
      </c>
      <c r="AD109" s="367">
        <v>0</v>
      </c>
      <c r="AE109" s="219" t="s">
        <v>50</v>
      </c>
      <c r="AF109" s="149" t="s">
        <v>307</v>
      </c>
      <c r="AG109" s="292">
        <f>+[1]Registros_Presupuestales_Inv_Fc!$O$47</f>
        <v>970753657.97000003</v>
      </c>
      <c r="AH109" s="292">
        <f>+[1]Registros_Presupuestales_Inv_Fc!$U$47</f>
        <v>912413587.69000006</v>
      </c>
      <c r="AI109" s="293">
        <f>AH109/AG109</f>
        <v>0.93990229158445993</v>
      </c>
      <c r="AJ109" s="219" t="s">
        <v>52</v>
      </c>
      <c r="AK109" s="150" t="s">
        <v>53</v>
      </c>
      <c r="AL109" s="154"/>
      <c r="AM109" s="150" t="s">
        <v>308</v>
      </c>
      <c r="AN109" s="416" t="s">
        <v>309</v>
      </c>
    </row>
    <row r="110" spans="1:40" ht="27.6" customHeight="1" x14ac:dyDescent="0.35">
      <c r="A110" s="305"/>
      <c r="B110" s="305"/>
      <c r="C110" s="305"/>
      <c r="D110" s="259"/>
      <c r="E110" s="176"/>
      <c r="F110" s="176"/>
      <c r="G110" s="261"/>
      <c r="H110" s="154"/>
      <c r="I110" s="180"/>
      <c r="J110" s="331"/>
      <c r="K110" s="331"/>
      <c r="L110" s="314"/>
      <c r="M110" s="331"/>
      <c r="N110" s="332"/>
      <c r="O110" s="287"/>
      <c r="P110" s="287"/>
      <c r="Q110" s="150"/>
      <c r="R110" s="219"/>
      <c r="S110" s="150"/>
      <c r="T110" s="388" t="s">
        <v>310</v>
      </c>
      <c r="U110" s="154">
        <v>1</v>
      </c>
      <c r="V110" s="154"/>
      <c r="W110" s="154"/>
      <c r="X110" s="150"/>
      <c r="Y110" s="180"/>
      <c r="Z110" s="154"/>
      <c r="AA110" s="150"/>
      <c r="AB110" s="154"/>
      <c r="AC110" s="386"/>
      <c r="AD110" s="367"/>
      <c r="AE110" s="219"/>
      <c r="AF110" s="149"/>
      <c r="AG110" s="292"/>
      <c r="AH110" s="292"/>
      <c r="AI110" s="293"/>
      <c r="AJ110" s="219"/>
      <c r="AK110" s="150"/>
      <c r="AL110" s="154"/>
      <c r="AM110" s="150"/>
      <c r="AN110" s="150"/>
    </row>
    <row r="111" spans="1:40" ht="30" customHeight="1" x14ac:dyDescent="0.35">
      <c r="A111" s="305"/>
      <c r="B111" s="305"/>
      <c r="C111" s="305"/>
      <c r="D111" s="260"/>
      <c r="E111" s="177"/>
      <c r="F111" s="177"/>
      <c r="G111" s="261"/>
      <c r="H111" s="154"/>
      <c r="I111" s="180"/>
      <c r="J111" s="331"/>
      <c r="K111" s="331"/>
      <c r="L111" s="315"/>
      <c r="M111" s="331"/>
      <c r="N111" s="332"/>
      <c r="O111" s="287"/>
      <c r="P111" s="287"/>
      <c r="Q111" s="150"/>
      <c r="R111" s="219"/>
      <c r="S111" s="150"/>
      <c r="T111" s="388"/>
      <c r="U111" s="154"/>
      <c r="V111" s="154"/>
      <c r="W111" s="154"/>
      <c r="X111" s="150"/>
      <c r="Y111" s="180"/>
      <c r="Z111" s="154"/>
      <c r="AA111" s="150"/>
      <c r="AB111" s="154"/>
      <c r="AC111" s="386"/>
      <c r="AD111" s="367"/>
      <c r="AE111" s="219"/>
      <c r="AF111" s="149"/>
      <c r="AG111" s="292"/>
      <c r="AH111" s="292"/>
      <c r="AI111" s="293"/>
      <c r="AJ111" s="219"/>
      <c r="AK111" s="150"/>
      <c r="AL111" s="154"/>
      <c r="AM111" s="150"/>
      <c r="AN111" s="150"/>
    </row>
    <row r="112" spans="1:40" ht="78" customHeight="1" x14ac:dyDescent="0.35">
      <c r="A112" s="305"/>
      <c r="B112" s="305"/>
      <c r="C112" s="306"/>
      <c r="D112" s="26" t="s">
        <v>311</v>
      </c>
      <c r="E112" s="26" t="s">
        <v>312</v>
      </c>
      <c r="F112" s="26" t="s">
        <v>313</v>
      </c>
      <c r="G112" s="30">
        <v>3</v>
      </c>
      <c r="H112" s="51" t="s">
        <v>64</v>
      </c>
      <c r="I112" s="51">
        <v>0</v>
      </c>
      <c r="J112" s="71" t="s">
        <v>65</v>
      </c>
      <c r="K112" s="71" t="s">
        <v>65</v>
      </c>
      <c r="L112" s="108" t="s">
        <v>65</v>
      </c>
      <c r="M112" s="71" t="s">
        <v>65</v>
      </c>
      <c r="N112" s="95">
        <v>0</v>
      </c>
      <c r="O112" s="88" t="s">
        <v>65</v>
      </c>
      <c r="P112" s="88">
        <v>0</v>
      </c>
      <c r="Q112" s="150"/>
      <c r="R112" s="219"/>
      <c r="S112" s="150"/>
      <c r="T112" s="73" t="s">
        <v>314</v>
      </c>
      <c r="U112" s="21">
        <v>1</v>
      </c>
      <c r="V112" s="154"/>
      <c r="W112" s="154"/>
      <c r="X112" s="150"/>
      <c r="Y112" s="180"/>
      <c r="Z112" s="154"/>
      <c r="AA112" s="150"/>
      <c r="AB112" s="154"/>
      <c r="AC112" s="387"/>
      <c r="AD112" s="367"/>
      <c r="AE112" s="369"/>
      <c r="AF112" s="369"/>
      <c r="AG112" s="292"/>
      <c r="AH112" s="292"/>
      <c r="AI112" s="293"/>
      <c r="AJ112" s="219"/>
      <c r="AK112" s="150"/>
      <c r="AL112" s="154"/>
      <c r="AM112" s="26" t="s">
        <v>61</v>
      </c>
      <c r="AN112" s="128"/>
    </row>
    <row r="113" spans="1:40" ht="51.75" customHeight="1" x14ac:dyDescent="0.35">
      <c r="A113" s="305"/>
      <c r="B113" s="306"/>
      <c r="C113" s="279" t="s">
        <v>315</v>
      </c>
      <c r="D113" s="280"/>
      <c r="E113" s="280"/>
      <c r="F113" s="280"/>
      <c r="G113" s="280"/>
      <c r="H113" s="280"/>
      <c r="I113" s="280"/>
      <c r="J113" s="280"/>
      <c r="K113" s="280"/>
      <c r="L113" s="280"/>
      <c r="M113" s="280"/>
      <c r="N113" s="281"/>
      <c r="O113" s="116">
        <f>AVERAGE(O109:O112)</f>
        <v>0.33333333333333331</v>
      </c>
      <c r="P113" s="116">
        <f>AVERAGE(P109:P112)</f>
        <v>0.375</v>
      </c>
      <c r="Q113" s="163"/>
      <c r="R113" s="164"/>
      <c r="S113" s="164"/>
      <c r="T113" s="164"/>
      <c r="U113" s="164"/>
      <c r="V113" s="164"/>
      <c r="W113" s="164"/>
      <c r="X113" s="164"/>
      <c r="Y113" s="164"/>
      <c r="Z113" s="164"/>
      <c r="AA113" s="164"/>
      <c r="AB113" s="164"/>
      <c r="AC113" s="164"/>
      <c r="AD113" s="164"/>
      <c r="AE113" s="164"/>
      <c r="AF113" s="164"/>
      <c r="AG113" s="164"/>
      <c r="AH113" s="164"/>
      <c r="AI113" s="164"/>
      <c r="AJ113" s="164"/>
      <c r="AK113" s="164"/>
      <c r="AL113" s="164"/>
      <c r="AM113" s="164"/>
      <c r="AN113" s="165"/>
    </row>
    <row r="114" spans="1:40" ht="51.75" customHeight="1" x14ac:dyDescent="0.35">
      <c r="A114" s="305"/>
      <c r="B114" s="237" t="s">
        <v>316</v>
      </c>
      <c r="C114" s="238"/>
      <c r="D114" s="238"/>
      <c r="E114" s="238"/>
      <c r="F114" s="238"/>
      <c r="G114" s="238"/>
      <c r="H114" s="238"/>
      <c r="I114" s="238"/>
      <c r="J114" s="238"/>
      <c r="K114" s="238"/>
      <c r="L114" s="238"/>
      <c r="M114" s="238"/>
      <c r="N114" s="239"/>
      <c r="O114" s="118">
        <f>AVERAGE(O100,O104,O108,O113)</f>
        <v>0.66666666666666663</v>
      </c>
      <c r="P114" s="118">
        <f>AVERAGE(P100,P104,P108,P113)</f>
        <v>0.53125</v>
      </c>
      <c r="Q114" s="166"/>
      <c r="R114" s="167"/>
      <c r="S114" s="167"/>
      <c r="T114" s="167"/>
      <c r="U114" s="167"/>
      <c r="V114" s="167"/>
      <c r="W114" s="167"/>
      <c r="X114" s="167"/>
      <c r="Y114" s="167"/>
      <c r="Z114" s="167"/>
      <c r="AA114" s="167"/>
      <c r="AB114" s="167"/>
      <c r="AC114" s="167"/>
      <c r="AD114" s="167"/>
      <c r="AE114" s="167"/>
      <c r="AF114" s="167"/>
      <c r="AG114" s="167"/>
      <c r="AH114" s="167"/>
      <c r="AI114" s="167"/>
      <c r="AJ114" s="167"/>
      <c r="AK114" s="167"/>
      <c r="AL114" s="167"/>
      <c r="AM114" s="167"/>
      <c r="AN114" s="168"/>
    </row>
    <row r="115" spans="1:40" ht="175.5" customHeight="1" x14ac:dyDescent="0.35">
      <c r="A115" s="305"/>
      <c r="B115" s="282" t="s">
        <v>317</v>
      </c>
      <c r="C115" s="291" t="s">
        <v>318</v>
      </c>
      <c r="D115" s="106" t="s">
        <v>319</v>
      </c>
      <c r="E115" s="26" t="s">
        <v>320</v>
      </c>
      <c r="F115" s="26" t="s">
        <v>321</v>
      </c>
      <c r="G115" s="30">
        <f>350-150</f>
        <v>200</v>
      </c>
      <c r="H115" s="21">
        <v>80</v>
      </c>
      <c r="I115" s="24">
        <v>0</v>
      </c>
      <c r="J115" s="23">
        <v>0</v>
      </c>
      <c r="K115" s="23">
        <v>0</v>
      </c>
      <c r="L115" s="108">
        <v>347</v>
      </c>
      <c r="M115" s="126">
        <f>+J115+K115+L115</f>
        <v>347</v>
      </c>
      <c r="N115" s="92">
        <f>+I115+M115</f>
        <v>347</v>
      </c>
      <c r="O115" s="123">
        <v>1</v>
      </c>
      <c r="P115" s="123">
        <v>1</v>
      </c>
      <c r="Q115" s="150" t="s">
        <v>322</v>
      </c>
      <c r="R115" s="181">
        <v>2021130010042</v>
      </c>
      <c r="S115" s="150" t="s">
        <v>323</v>
      </c>
      <c r="T115" s="150" t="s">
        <v>324</v>
      </c>
      <c r="U115" s="154">
        <v>80</v>
      </c>
      <c r="V115" s="154">
        <v>120</v>
      </c>
      <c r="W115" s="154">
        <v>0</v>
      </c>
      <c r="X115" s="150" t="s">
        <v>47</v>
      </c>
      <c r="Y115" s="180">
        <v>80</v>
      </c>
      <c r="Z115" s="180">
        <v>0</v>
      </c>
      <c r="AA115" s="150" t="s">
        <v>48</v>
      </c>
      <c r="AB115" s="150" t="s">
        <v>49</v>
      </c>
      <c r="AC115" s="371">
        <v>200000000</v>
      </c>
      <c r="AD115" s="150">
        <v>0</v>
      </c>
      <c r="AE115" s="150" t="s">
        <v>50</v>
      </c>
      <c r="AF115" s="150" t="s">
        <v>325</v>
      </c>
      <c r="AG115" s="257">
        <v>200000000</v>
      </c>
      <c r="AH115" s="257">
        <v>200000000</v>
      </c>
      <c r="AI115" s="426">
        <f>AH115/AG115</f>
        <v>1</v>
      </c>
      <c r="AJ115" s="149" t="s">
        <v>235</v>
      </c>
      <c r="AK115" s="150" t="s">
        <v>53</v>
      </c>
      <c r="AL115" s="150" t="s">
        <v>326</v>
      </c>
      <c r="AM115" s="175" t="s">
        <v>327</v>
      </c>
      <c r="AN115" s="428" t="s">
        <v>328</v>
      </c>
    </row>
    <row r="116" spans="1:40" ht="83.1" customHeight="1" x14ac:dyDescent="0.35">
      <c r="A116" s="305"/>
      <c r="B116" s="283"/>
      <c r="C116" s="291"/>
      <c r="D116" s="278" t="s">
        <v>329</v>
      </c>
      <c r="E116" s="150" t="s">
        <v>42</v>
      </c>
      <c r="F116" s="150" t="s">
        <v>330</v>
      </c>
      <c r="G116" s="261">
        <v>4</v>
      </c>
      <c r="H116" s="262">
        <v>1</v>
      </c>
      <c r="I116" s="180">
        <v>0</v>
      </c>
      <c r="J116" s="288">
        <v>0</v>
      </c>
      <c r="K116" s="288">
        <v>0</v>
      </c>
      <c r="L116" s="313">
        <v>2</v>
      </c>
      <c r="M116" s="288">
        <f>+J116+K116+L116</f>
        <v>2</v>
      </c>
      <c r="N116" s="275">
        <f>+I116+M116</f>
        <v>2</v>
      </c>
      <c r="O116" s="351">
        <v>1</v>
      </c>
      <c r="P116" s="351">
        <f>+N116/G116</f>
        <v>0.5</v>
      </c>
      <c r="Q116" s="150"/>
      <c r="R116" s="181"/>
      <c r="S116" s="150"/>
      <c r="T116" s="150"/>
      <c r="U116" s="154"/>
      <c r="V116" s="154"/>
      <c r="W116" s="154"/>
      <c r="X116" s="150"/>
      <c r="Y116" s="180"/>
      <c r="Z116" s="180"/>
      <c r="AA116" s="150"/>
      <c r="AB116" s="150"/>
      <c r="AC116" s="371"/>
      <c r="AD116" s="150"/>
      <c r="AE116" s="150"/>
      <c r="AF116" s="150"/>
      <c r="AG116" s="257"/>
      <c r="AH116" s="257"/>
      <c r="AI116" s="426"/>
      <c r="AJ116" s="150"/>
      <c r="AK116" s="154"/>
      <c r="AL116" s="150"/>
      <c r="AM116" s="176"/>
      <c r="AN116" s="262"/>
    </row>
    <row r="117" spans="1:40" ht="60" customHeight="1" x14ac:dyDescent="0.35">
      <c r="A117" s="305"/>
      <c r="B117" s="283"/>
      <c r="C117" s="291"/>
      <c r="D117" s="278"/>
      <c r="E117" s="150"/>
      <c r="F117" s="150"/>
      <c r="G117" s="261"/>
      <c r="H117" s="262"/>
      <c r="I117" s="180"/>
      <c r="J117" s="289"/>
      <c r="K117" s="289"/>
      <c r="L117" s="314"/>
      <c r="M117" s="289"/>
      <c r="N117" s="276"/>
      <c r="O117" s="352"/>
      <c r="P117" s="352"/>
      <c r="Q117" s="150"/>
      <c r="R117" s="181"/>
      <c r="S117" s="150"/>
      <c r="T117" s="150" t="s">
        <v>331</v>
      </c>
      <c r="U117" s="154">
        <v>1</v>
      </c>
      <c r="V117" s="154"/>
      <c r="W117" s="154"/>
      <c r="X117" s="150"/>
      <c r="Y117" s="180"/>
      <c r="Z117" s="180"/>
      <c r="AA117" s="150"/>
      <c r="AB117" s="150"/>
      <c r="AC117" s="371"/>
      <c r="AD117" s="150"/>
      <c r="AE117" s="150"/>
      <c r="AF117" s="150"/>
      <c r="AG117" s="257"/>
      <c r="AH117" s="257"/>
      <c r="AI117" s="426"/>
      <c r="AJ117" s="150"/>
      <c r="AK117" s="154"/>
      <c r="AL117" s="150"/>
      <c r="AM117" s="176"/>
      <c r="AN117" s="262"/>
    </row>
    <row r="118" spans="1:40" ht="168" customHeight="1" x14ac:dyDescent="0.35">
      <c r="A118" s="305"/>
      <c r="B118" s="283"/>
      <c r="C118" s="291"/>
      <c r="D118" s="278"/>
      <c r="E118" s="150"/>
      <c r="F118" s="150"/>
      <c r="G118" s="261"/>
      <c r="H118" s="263"/>
      <c r="I118" s="180"/>
      <c r="J118" s="290"/>
      <c r="K118" s="290"/>
      <c r="L118" s="315"/>
      <c r="M118" s="290"/>
      <c r="N118" s="277"/>
      <c r="O118" s="353"/>
      <c r="P118" s="353"/>
      <c r="Q118" s="150"/>
      <c r="R118" s="181"/>
      <c r="S118" s="150"/>
      <c r="T118" s="150"/>
      <c r="U118" s="154"/>
      <c r="V118" s="154"/>
      <c r="W118" s="154"/>
      <c r="X118" s="150"/>
      <c r="Y118" s="180"/>
      <c r="Z118" s="180"/>
      <c r="AA118" s="150"/>
      <c r="AB118" s="150"/>
      <c r="AC118" s="371"/>
      <c r="AD118" s="150"/>
      <c r="AE118" s="150"/>
      <c r="AF118" s="150"/>
      <c r="AG118" s="257"/>
      <c r="AH118" s="257"/>
      <c r="AI118" s="426"/>
      <c r="AJ118" s="150"/>
      <c r="AK118" s="154"/>
      <c r="AL118" s="150"/>
      <c r="AM118" s="177"/>
      <c r="AN118" s="263"/>
    </row>
    <row r="119" spans="1:40" ht="75.599999999999994" customHeight="1" x14ac:dyDescent="0.35">
      <c r="A119" s="305"/>
      <c r="B119" s="283"/>
      <c r="C119" s="279" t="s">
        <v>332</v>
      </c>
      <c r="D119" s="280"/>
      <c r="E119" s="280"/>
      <c r="F119" s="280"/>
      <c r="G119" s="280"/>
      <c r="H119" s="280"/>
      <c r="I119" s="280"/>
      <c r="J119" s="280"/>
      <c r="K119" s="280"/>
      <c r="L119" s="280"/>
      <c r="M119" s="280"/>
      <c r="N119" s="281"/>
      <c r="O119" s="116">
        <f>AVERAGE(O115:O118)</f>
        <v>1</v>
      </c>
      <c r="P119" s="116">
        <f>AVERAGE(P115:P118)</f>
        <v>0.75</v>
      </c>
      <c r="Q119" s="172"/>
      <c r="R119" s="173"/>
      <c r="S119" s="173"/>
      <c r="T119" s="173"/>
      <c r="U119" s="173"/>
      <c r="V119" s="173"/>
      <c r="W119" s="173"/>
      <c r="X119" s="173"/>
      <c r="Y119" s="173"/>
      <c r="Z119" s="173"/>
      <c r="AA119" s="173"/>
      <c r="AB119" s="173"/>
      <c r="AC119" s="173"/>
      <c r="AD119" s="173"/>
      <c r="AE119" s="173"/>
      <c r="AF119" s="173"/>
      <c r="AG119" s="173"/>
      <c r="AH119" s="173"/>
      <c r="AI119" s="173"/>
      <c r="AJ119" s="173"/>
      <c r="AK119" s="173"/>
      <c r="AL119" s="173"/>
      <c r="AM119" s="173"/>
      <c r="AN119" s="174"/>
    </row>
    <row r="120" spans="1:40" ht="76.5" customHeight="1" x14ac:dyDescent="0.35">
      <c r="A120" s="305"/>
      <c r="B120" s="283"/>
      <c r="C120" s="291" t="s">
        <v>333</v>
      </c>
      <c r="D120" s="278" t="s">
        <v>334</v>
      </c>
      <c r="E120" s="150" t="s">
        <v>42</v>
      </c>
      <c r="F120" s="150" t="s">
        <v>335</v>
      </c>
      <c r="G120" s="261">
        <v>16</v>
      </c>
      <c r="H120" s="180">
        <v>4</v>
      </c>
      <c r="I120" s="180">
        <v>7</v>
      </c>
      <c r="J120" s="288">
        <v>0</v>
      </c>
      <c r="K120" s="288">
        <v>0</v>
      </c>
      <c r="L120" s="313">
        <v>12</v>
      </c>
      <c r="M120" s="288">
        <f>+J120+K120+L120</f>
        <v>12</v>
      </c>
      <c r="N120" s="275">
        <f>+I120+M120</f>
        <v>19</v>
      </c>
      <c r="O120" s="354">
        <v>1</v>
      </c>
      <c r="P120" s="354">
        <v>1</v>
      </c>
      <c r="Q120" s="150" t="s">
        <v>336</v>
      </c>
      <c r="R120" s="181">
        <v>2021130010107</v>
      </c>
      <c r="S120" s="150" t="s">
        <v>337</v>
      </c>
      <c r="T120" s="26" t="s">
        <v>338</v>
      </c>
      <c r="U120" s="21">
        <v>1</v>
      </c>
      <c r="V120" s="154">
        <v>120</v>
      </c>
      <c r="W120" s="154">
        <v>0</v>
      </c>
      <c r="X120" s="150" t="s">
        <v>47</v>
      </c>
      <c r="Y120" s="180">
        <v>110</v>
      </c>
      <c r="Z120" s="154">
        <v>0</v>
      </c>
      <c r="AA120" s="150" t="s">
        <v>48</v>
      </c>
      <c r="AB120" s="150" t="s">
        <v>49</v>
      </c>
      <c r="AC120" s="242">
        <v>100000000</v>
      </c>
      <c r="AD120" s="261">
        <v>0</v>
      </c>
      <c r="AE120" s="150" t="s">
        <v>50</v>
      </c>
      <c r="AF120" s="150" t="s">
        <v>339</v>
      </c>
      <c r="AG120" s="240">
        <v>100000000</v>
      </c>
      <c r="AH120" s="240">
        <v>100000000</v>
      </c>
      <c r="AI120" s="241">
        <f>AH120/AG120</f>
        <v>1</v>
      </c>
      <c r="AJ120" s="149" t="s">
        <v>235</v>
      </c>
      <c r="AK120" s="150" t="s">
        <v>53</v>
      </c>
      <c r="AL120" s="150" t="s">
        <v>340</v>
      </c>
      <c r="AM120" s="175" t="s">
        <v>341</v>
      </c>
      <c r="AN120" s="428" t="s">
        <v>328</v>
      </c>
    </row>
    <row r="121" spans="1:40" ht="132" customHeight="1" x14ac:dyDescent="0.35">
      <c r="A121" s="305"/>
      <c r="B121" s="283"/>
      <c r="C121" s="291"/>
      <c r="D121" s="278"/>
      <c r="E121" s="150"/>
      <c r="F121" s="150"/>
      <c r="G121" s="261"/>
      <c r="H121" s="180"/>
      <c r="I121" s="180"/>
      <c r="J121" s="290"/>
      <c r="K121" s="290"/>
      <c r="L121" s="315"/>
      <c r="M121" s="290"/>
      <c r="N121" s="277"/>
      <c r="O121" s="355"/>
      <c r="P121" s="355"/>
      <c r="Q121" s="150"/>
      <c r="R121" s="181"/>
      <c r="S121" s="150"/>
      <c r="T121" s="26" t="s">
        <v>342</v>
      </c>
      <c r="U121" s="21">
        <v>1</v>
      </c>
      <c r="V121" s="154"/>
      <c r="W121" s="154"/>
      <c r="X121" s="150"/>
      <c r="Y121" s="180"/>
      <c r="Z121" s="154"/>
      <c r="AA121" s="150"/>
      <c r="AB121" s="150"/>
      <c r="AC121" s="242"/>
      <c r="AD121" s="261"/>
      <c r="AE121" s="150"/>
      <c r="AF121" s="154"/>
      <c r="AG121" s="240"/>
      <c r="AH121" s="240"/>
      <c r="AI121" s="241"/>
      <c r="AJ121" s="150"/>
      <c r="AK121" s="150"/>
      <c r="AL121" s="150"/>
      <c r="AM121" s="176"/>
      <c r="AN121" s="262"/>
    </row>
    <row r="122" spans="1:40" ht="53.25" customHeight="1" x14ac:dyDescent="0.35">
      <c r="A122" s="305"/>
      <c r="B122" s="283"/>
      <c r="C122" s="291"/>
      <c r="D122" s="278" t="s">
        <v>343</v>
      </c>
      <c r="E122" s="150" t="s">
        <v>42</v>
      </c>
      <c r="F122" s="150" t="s">
        <v>344</v>
      </c>
      <c r="G122" s="261">
        <v>8</v>
      </c>
      <c r="H122" s="180">
        <v>3</v>
      </c>
      <c r="I122" s="180">
        <v>0</v>
      </c>
      <c r="J122" s="288">
        <v>0</v>
      </c>
      <c r="K122" s="288">
        <v>0</v>
      </c>
      <c r="L122" s="313">
        <v>5</v>
      </c>
      <c r="M122" s="288">
        <f>+J122+K122+L122</f>
        <v>5</v>
      </c>
      <c r="N122" s="275">
        <f>+I122+M122</f>
        <v>5</v>
      </c>
      <c r="O122" s="351">
        <v>1</v>
      </c>
      <c r="P122" s="351">
        <f>+N122/G122</f>
        <v>0.625</v>
      </c>
      <c r="Q122" s="150"/>
      <c r="R122" s="181"/>
      <c r="S122" s="150"/>
      <c r="T122" s="150" t="s">
        <v>345</v>
      </c>
      <c r="U122" s="154">
        <v>1</v>
      </c>
      <c r="V122" s="154"/>
      <c r="W122" s="154"/>
      <c r="X122" s="150"/>
      <c r="Y122" s="180"/>
      <c r="Z122" s="154"/>
      <c r="AA122" s="150"/>
      <c r="AB122" s="150"/>
      <c r="AC122" s="242"/>
      <c r="AD122" s="261"/>
      <c r="AE122" s="150"/>
      <c r="AF122" s="154"/>
      <c r="AG122" s="240"/>
      <c r="AH122" s="240"/>
      <c r="AI122" s="241"/>
      <c r="AJ122" s="150"/>
      <c r="AK122" s="150"/>
      <c r="AL122" s="150"/>
      <c r="AM122" s="176"/>
      <c r="AN122" s="262"/>
    </row>
    <row r="123" spans="1:40" ht="107.25" customHeight="1" x14ac:dyDescent="0.35">
      <c r="A123" s="305"/>
      <c r="B123" s="283"/>
      <c r="C123" s="291"/>
      <c r="D123" s="278"/>
      <c r="E123" s="150"/>
      <c r="F123" s="150"/>
      <c r="G123" s="261"/>
      <c r="H123" s="180"/>
      <c r="I123" s="180"/>
      <c r="J123" s="290"/>
      <c r="K123" s="290"/>
      <c r="L123" s="315"/>
      <c r="M123" s="290"/>
      <c r="N123" s="277"/>
      <c r="O123" s="353"/>
      <c r="P123" s="353"/>
      <c r="Q123" s="150"/>
      <c r="R123" s="181"/>
      <c r="S123" s="150"/>
      <c r="T123" s="150"/>
      <c r="U123" s="154"/>
      <c r="V123" s="154"/>
      <c r="W123" s="154"/>
      <c r="X123" s="150"/>
      <c r="Y123" s="180"/>
      <c r="Z123" s="154"/>
      <c r="AA123" s="150"/>
      <c r="AB123" s="150"/>
      <c r="AC123" s="242"/>
      <c r="AD123" s="261"/>
      <c r="AE123" s="150"/>
      <c r="AF123" s="154"/>
      <c r="AG123" s="240"/>
      <c r="AH123" s="240"/>
      <c r="AI123" s="241"/>
      <c r="AJ123" s="150"/>
      <c r="AK123" s="150"/>
      <c r="AL123" s="150"/>
      <c r="AM123" s="177"/>
      <c r="AN123" s="263"/>
    </row>
    <row r="124" spans="1:40" ht="50.25" customHeight="1" x14ac:dyDescent="0.35">
      <c r="A124" s="305"/>
      <c r="B124" s="283"/>
      <c r="C124" s="279" t="s">
        <v>346</v>
      </c>
      <c r="D124" s="280"/>
      <c r="E124" s="280"/>
      <c r="F124" s="280"/>
      <c r="G124" s="280"/>
      <c r="H124" s="280"/>
      <c r="I124" s="280"/>
      <c r="J124" s="280"/>
      <c r="K124" s="280"/>
      <c r="L124" s="280"/>
      <c r="M124" s="280"/>
      <c r="N124" s="281"/>
      <c r="O124" s="116">
        <f>AVERAGE(O120:O123)</f>
        <v>1</v>
      </c>
      <c r="P124" s="116">
        <f>AVERAGE(P120:P123)</f>
        <v>0.8125</v>
      </c>
      <c r="Q124" s="172"/>
      <c r="R124" s="173"/>
      <c r="S124" s="173"/>
      <c r="T124" s="173"/>
      <c r="U124" s="173"/>
      <c r="V124" s="173"/>
      <c r="W124" s="173"/>
      <c r="X124" s="173"/>
      <c r="Y124" s="173"/>
      <c r="Z124" s="173"/>
      <c r="AA124" s="173"/>
      <c r="AB124" s="173"/>
      <c r="AC124" s="173"/>
      <c r="AD124" s="173"/>
      <c r="AE124" s="173"/>
      <c r="AF124" s="173"/>
      <c r="AG124" s="173"/>
      <c r="AH124" s="173"/>
      <c r="AI124" s="173"/>
      <c r="AJ124" s="173"/>
      <c r="AK124" s="173"/>
      <c r="AL124" s="173"/>
      <c r="AM124" s="173"/>
      <c r="AN124" s="174"/>
    </row>
    <row r="125" spans="1:40" ht="68.45" customHeight="1" x14ac:dyDescent="0.35">
      <c r="A125" s="305"/>
      <c r="B125" s="283"/>
      <c r="C125" s="291" t="s">
        <v>347</v>
      </c>
      <c r="D125" s="150" t="s">
        <v>348</v>
      </c>
      <c r="E125" s="150" t="s">
        <v>349</v>
      </c>
      <c r="F125" s="150" t="s">
        <v>350</v>
      </c>
      <c r="G125" s="261">
        <v>4</v>
      </c>
      <c r="H125" s="154" t="s">
        <v>64</v>
      </c>
      <c r="I125" s="180">
        <v>1</v>
      </c>
      <c r="J125" s="288" t="s">
        <v>65</v>
      </c>
      <c r="K125" s="288" t="s">
        <v>65</v>
      </c>
      <c r="L125" s="313" t="s">
        <v>103</v>
      </c>
      <c r="M125" s="288" t="s">
        <v>65</v>
      </c>
      <c r="N125" s="275">
        <v>1</v>
      </c>
      <c r="O125" s="213" t="s">
        <v>65</v>
      </c>
      <c r="P125" s="213">
        <f>+N125/G125</f>
        <v>0.25</v>
      </c>
      <c r="Q125" s="150" t="s">
        <v>351</v>
      </c>
      <c r="R125" s="181">
        <v>2021130010106</v>
      </c>
      <c r="S125" s="150" t="s">
        <v>352</v>
      </c>
      <c r="T125" s="26" t="s">
        <v>106</v>
      </c>
      <c r="U125" s="21" t="s">
        <v>64</v>
      </c>
      <c r="V125" s="154" t="s">
        <v>64</v>
      </c>
      <c r="W125" s="154" t="s">
        <v>64</v>
      </c>
      <c r="X125" s="150" t="s">
        <v>47</v>
      </c>
      <c r="Y125" s="180" t="s">
        <v>64</v>
      </c>
      <c r="Z125" s="180" t="s">
        <v>64</v>
      </c>
      <c r="AA125" s="150" t="s">
        <v>48</v>
      </c>
      <c r="AB125" s="150" t="s">
        <v>49</v>
      </c>
      <c r="AC125" s="242">
        <v>0</v>
      </c>
      <c r="AD125" s="261" t="s">
        <v>64</v>
      </c>
      <c r="AE125" s="261" t="s">
        <v>64</v>
      </c>
      <c r="AF125" s="261" t="s">
        <v>64</v>
      </c>
      <c r="AG125" s="30"/>
      <c r="AH125" s="30"/>
      <c r="AI125" s="30"/>
      <c r="AJ125" s="149" t="s">
        <v>353</v>
      </c>
      <c r="AK125" s="149" t="s">
        <v>353</v>
      </c>
      <c r="AL125" s="149" t="s">
        <v>353</v>
      </c>
      <c r="AM125" s="157" t="s">
        <v>61</v>
      </c>
      <c r="AN125" s="160"/>
    </row>
    <row r="126" spans="1:40" ht="84" customHeight="1" x14ac:dyDescent="0.35">
      <c r="A126" s="305"/>
      <c r="B126" s="283"/>
      <c r="C126" s="291"/>
      <c r="D126" s="150"/>
      <c r="E126" s="150"/>
      <c r="F126" s="150"/>
      <c r="G126" s="261"/>
      <c r="H126" s="154"/>
      <c r="I126" s="180"/>
      <c r="J126" s="289"/>
      <c r="K126" s="289"/>
      <c r="L126" s="314"/>
      <c r="M126" s="289"/>
      <c r="N126" s="276"/>
      <c r="O126" s="214"/>
      <c r="P126" s="214"/>
      <c r="Q126" s="150"/>
      <c r="R126" s="181"/>
      <c r="S126" s="150"/>
      <c r="T126" s="26" t="s">
        <v>354</v>
      </c>
      <c r="U126" s="21" t="s">
        <v>64</v>
      </c>
      <c r="V126" s="154"/>
      <c r="W126" s="154"/>
      <c r="X126" s="150"/>
      <c r="Y126" s="180"/>
      <c r="Z126" s="180"/>
      <c r="AA126" s="150"/>
      <c r="AB126" s="150"/>
      <c r="AC126" s="242"/>
      <c r="AD126" s="261"/>
      <c r="AE126" s="261"/>
      <c r="AF126" s="261"/>
      <c r="AG126" s="30"/>
      <c r="AH126" s="30"/>
      <c r="AI126" s="30"/>
      <c r="AJ126" s="150"/>
      <c r="AK126" s="150"/>
      <c r="AL126" s="150"/>
      <c r="AM126" s="158"/>
      <c r="AN126" s="161"/>
    </row>
    <row r="127" spans="1:40" ht="57.6" customHeight="1" x14ac:dyDescent="0.35">
      <c r="A127" s="305"/>
      <c r="B127" s="283"/>
      <c r="C127" s="291"/>
      <c r="D127" s="150"/>
      <c r="E127" s="150"/>
      <c r="F127" s="150"/>
      <c r="G127" s="261"/>
      <c r="H127" s="154"/>
      <c r="I127" s="180"/>
      <c r="J127" s="290"/>
      <c r="K127" s="290"/>
      <c r="L127" s="315"/>
      <c r="M127" s="290"/>
      <c r="N127" s="277"/>
      <c r="O127" s="215"/>
      <c r="P127" s="215"/>
      <c r="Q127" s="150"/>
      <c r="R127" s="181"/>
      <c r="S127" s="150"/>
      <c r="T127" s="26" t="s">
        <v>108</v>
      </c>
      <c r="U127" s="21" t="s">
        <v>64</v>
      </c>
      <c r="V127" s="154"/>
      <c r="W127" s="154"/>
      <c r="X127" s="150"/>
      <c r="Y127" s="180"/>
      <c r="Z127" s="180"/>
      <c r="AA127" s="150"/>
      <c r="AB127" s="150"/>
      <c r="AC127" s="242"/>
      <c r="AD127" s="261"/>
      <c r="AE127" s="261"/>
      <c r="AF127" s="261"/>
      <c r="AG127" s="30"/>
      <c r="AH127" s="30"/>
      <c r="AI127" s="30"/>
      <c r="AJ127" s="150"/>
      <c r="AK127" s="150"/>
      <c r="AL127" s="150"/>
      <c r="AM127" s="159"/>
      <c r="AN127" s="162"/>
    </row>
    <row r="128" spans="1:40" ht="56.45" customHeight="1" x14ac:dyDescent="0.35">
      <c r="A128" s="305"/>
      <c r="B128" s="283"/>
      <c r="C128" s="279" t="s">
        <v>355</v>
      </c>
      <c r="D128" s="280"/>
      <c r="E128" s="280"/>
      <c r="F128" s="280"/>
      <c r="G128" s="280"/>
      <c r="H128" s="280"/>
      <c r="I128" s="280"/>
      <c r="J128" s="280"/>
      <c r="K128" s="280"/>
      <c r="L128" s="280"/>
      <c r="M128" s="280"/>
      <c r="N128" s="281"/>
      <c r="O128" s="33" t="str">
        <f>+O125</f>
        <v>N/A</v>
      </c>
      <c r="P128" s="33">
        <f>+P125</f>
        <v>0.25</v>
      </c>
      <c r="Q128" s="163"/>
      <c r="R128" s="164"/>
      <c r="S128" s="164"/>
      <c r="T128" s="164"/>
      <c r="U128" s="164"/>
      <c r="V128" s="164"/>
      <c r="W128" s="164"/>
      <c r="X128" s="164"/>
      <c r="Y128" s="164"/>
      <c r="Z128" s="164"/>
      <c r="AA128" s="164"/>
      <c r="AB128" s="164"/>
      <c r="AC128" s="164"/>
      <c r="AD128" s="164"/>
      <c r="AE128" s="164"/>
      <c r="AF128" s="164"/>
      <c r="AG128" s="164"/>
      <c r="AH128" s="164"/>
      <c r="AI128" s="164"/>
      <c r="AJ128" s="164"/>
      <c r="AK128" s="164"/>
      <c r="AL128" s="164"/>
      <c r="AM128" s="164"/>
      <c r="AN128" s="165"/>
    </row>
    <row r="129" spans="1:40" ht="51" customHeight="1" x14ac:dyDescent="0.35">
      <c r="A129" s="305"/>
      <c r="B129" s="283"/>
      <c r="C129" s="238" t="s">
        <v>356</v>
      </c>
      <c r="D129" s="238"/>
      <c r="E129" s="238"/>
      <c r="F129" s="238"/>
      <c r="G129" s="238"/>
      <c r="H129" s="238"/>
      <c r="I129" s="238"/>
      <c r="J129" s="238"/>
      <c r="K129" s="238"/>
      <c r="L129" s="238"/>
      <c r="M129" s="238"/>
      <c r="N129" s="239"/>
      <c r="O129" s="116">
        <f>AVERAGE(O119,O124,O128)</f>
        <v>1</v>
      </c>
      <c r="P129" s="116">
        <f>AVERAGE(P119,P124,P128)</f>
        <v>0.60416666666666663</v>
      </c>
      <c r="Q129" s="169"/>
      <c r="R129" s="170"/>
      <c r="S129" s="170"/>
      <c r="T129" s="170"/>
      <c r="U129" s="170"/>
      <c r="V129" s="170"/>
      <c r="W129" s="170"/>
      <c r="X129" s="170"/>
      <c r="Y129" s="170"/>
      <c r="Z129" s="170"/>
      <c r="AA129" s="170"/>
      <c r="AB129" s="170"/>
      <c r="AC129" s="170"/>
      <c r="AD129" s="170"/>
      <c r="AE129" s="170"/>
      <c r="AF129" s="170"/>
      <c r="AG129" s="170"/>
      <c r="AH129" s="170"/>
      <c r="AI129" s="170"/>
      <c r="AJ129" s="170"/>
      <c r="AK129" s="170"/>
      <c r="AL129" s="170"/>
      <c r="AM129" s="170"/>
      <c r="AN129" s="171"/>
    </row>
    <row r="130" spans="1:40" ht="63" customHeight="1" x14ac:dyDescent="0.35">
      <c r="A130" s="306"/>
      <c r="B130" s="284"/>
      <c r="C130" s="285" t="s">
        <v>356</v>
      </c>
      <c r="D130" s="285"/>
      <c r="E130" s="285"/>
      <c r="F130" s="285"/>
      <c r="G130" s="285"/>
      <c r="H130" s="285"/>
      <c r="I130" s="285"/>
      <c r="J130" s="285"/>
      <c r="K130" s="285"/>
      <c r="L130" s="285"/>
      <c r="M130" s="285"/>
      <c r="N130" s="286"/>
      <c r="O130" s="116">
        <f>AVERAGE(O76,O86,O95,O114,O129)</f>
        <v>0.55555555555555547</v>
      </c>
      <c r="P130" s="116">
        <f>AVERAGE(P76,P86,P95,P114,P129)</f>
        <v>0.40791666666666665</v>
      </c>
      <c r="Q130" s="166"/>
      <c r="R130" s="167"/>
      <c r="S130" s="167"/>
      <c r="T130" s="167"/>
      <c r="U130" s="167"/>
      <c r="V130" s="167"/>
      <c r="W130" s="167"/>
      <c r="X130" s="167"/>
      <c r="Y130" s="167"/>
      <c r="Z130" s="167"/>
      <c r="AA130" s="167"/>
      <c r="AB130" s="167"/>
      <c r="AC130" s="167"/>
      <c r="AD130" s="167"/>
      <c r="AE130" s="167"/>
      <c r="AF130" s="167"/>
      <c r="AG130" s="167"/>
      <c r="AH130" s="167"/>
      <c r="AI130" s="167"/>
      <c r="AJ130" s="167"/>
      <c r="AK130" s="167"/>
      <c r="AL130" s="167"/>
      <c r="AM130" s="167"/>
      <c r="AN130" s="168"/>
    </row>
    <row r="131" spans="1:40" ht="91.5" customHeight="1" x14ac:dyDescent="0.35">
      <c r="A131" s="304" t="s">
        <v>357</v>
      </c>
      <c r="B131" s="282" t="s">
        <v>358</v>
      </c>
      <c r="C131" s="291" t="s">
        <v>359</v>
      </c>
      <c r="D131" s="307" t="s">
        <v>360</v>
      </c>
      <c r="E131" s="150" t="s">
        <v>361</v>
      </c>
      <c r="F131" s="150" t="s">
        <v>362</v>
      </c>
      <c r="G131" s="261">
        <v>150</v>
      </c>
      <c r="H131" s="154">
        <v>200</v>
      </c>
      <c r="I131" s="180">
        <v>70</v>
      </c>
      <c r="J131" s="288">
        <v>0</v>
      </c>
      <c r="K131" s="288">
        <v>0</v>
      </c>
      <c r="L131" s="313">
        <v>0</v>
      </c>
      <c r="M131" s="288">
        <f>+J131+K131+L131</f>
        <v>0</v>
      </c>
      <c r="N131" s="275">
        <f>+I131+M131</f>
        <v>70</v>
      </c>
      <c r="O131" s="213">
        <f>L131/H131</f>
        <v>0</v>
      </c>
      <c r="P131" s="213">
        <f>+N131/G131</f>
        <v>0.46666666666666667</v>
      </c>
      <c r="Q131" s="150" t="s">
        <v>363</v>
      </c>
      <c r="R131" s="181">
        <v>2021130010105</v>
      </c>
      <c r="S131" s="150" t="s">
        <v>364</v>
      </c>
      <c r="T131" s="26" t="s">
        <v>365</v>
      </c>
      <c r="U131" s="21">
        <v>200</v>
      </c>
      <c r="V131" s="154">
        <v>120</v>
      </c>
      <c r="W131" s="154">
        <v>0</v>
      </c>
      <c r="X131" s="150" t="s">
        <v>47</v>
      </c>
      <c r="Y131" s="180">
        <v>200</v>
      </c>
      <c r="Z131" s="180">
        <v>0</v>
      </c>
      <c r="AA131" s="150" t="s">
        <v>48</v>
      </c>
      <c r="AB131" s="150" t="s">
        <v>49</v>
      </c>
      <c r="AC131" s="242">
        <v>500000001</v>
      </c>
      <c r="AD131" s="261">
        <v>0</v>
      </c>
      <c r="AE131" s="350" t="s">
        <v>50</v>
      </c>
      <c r="AF131" s="261" t="s">
        <v>366</v>
      </c>
      <c r="AG131" s="182">
        <v>0</v>
      </c>
      <c r="AH131" s="183">
        <v>0</v>
      </c>
      <c r="AI131" s="186">
        <v>0</v>
      </c>
      <c r="AJ131" s="149" t="s">
        <v>235</v>
      </c>
      <c r="AK131" s="150" t="s">
        <v>53</v>
      </c>
      <c r="AL131" s="154" t="s">
        <v>236</v>
      </c>
      <c r="AM131" s="150" t="s">
        <v>367</v>
      </c>
      <c r="AN131" s="417"/>
    </row>
    <row r="132" spans="1:40" ht="50.25" customHeight="1" x14ac:dyDescent="0.35">
      <c r="A132" s="305"/>
      <c r="B132" s="283"/>
      <c r="C132" s="291"/>
      <c r="D132" s="307"/>
      <c r="E132" s="150"/>
      <c r="F132" s="150"/>
      <c r="G132" s="261"/>
      <c r="H132" s="154"/>
      <c r="I132" s="180"/>
      <c r="J132" s="289"/>
      <c r="K132" s="289"/>
      <c r="L132" s="314"/>
      <c r="M132" s="289"/>
      <c r="N132" s="276"/>
      <c r="O132" s="214"/>
      <c r="P132" s="214"/>
      <c r="Q132" s="150"/>
      <c r="R132" s="181"/>
      <c r="S132" s="150"/>
      <c r="T132" s="26" t="s">
        <v>368</v>
      </c>
      <c r="U132" s="21">
        <v>1</v>
      </c>
      <c r="V132" s="154"/>
      <c r="W132" s="154"/>
      <c r="X132" s="150"/>
      <c r="Y132" s="180"/>
      <c r="Z132" s="180"/>
      <c r="AA132" s="150"/>
      <c r="AB132" s="150"/>
      <c r="AC132" s="242"/>
      <c r="AD132" s="261"/>
      <c r="AE132" s="350"/>
      <c r="AF132" s="261"/>
      <c r="AG132" s="182"/>
      <c r="AH132" s="184"/>
      <c r="AI132" s="186"/>
      <c r="AJ132" s="150"/>
      <c r="AK132" s="150"/>
      <c r="AL132" s="154"/>
      <c r="AM132" s="150"/>
      <c r="AN132" s="417"/>
    </row>
    <row r="133" spans="1:40" ht="42.95" customHeight="1" x14ac:dyDescent="0.35">
      <c r="A133" s="305"/>
      <c r="B133" s="283"/>
      <c r="C133" s="291"/>
      <c r="D133" s="307"/>
      <c r="E133" s="150"/>
      <c r="F133" s="150"/>
      <c r="G133" s="261"/>
      <c r="H133" s="154"/>
      <c r="I133" s="180"/>
      <c r="J133" s="289"/>
      <c r="K133" s="289"/>
      <c r="L133" s="314"/>
      <c r="M133" s="289"/>
      <c r="N133" s="276"/>
      <c r="O133" s="214"/>
      <c r="P133" s="214"/>
      <c r="Q133" s="150"/>
      <c r="R133" s="181"/>
      <c r="S133" s="150"/>
      <c r="T133" s="150" t="s">
        <v>369</v>
      </c>
      <c r="U133" s="154">
        <v>1</v>
      </c>
      <c r="V133" s="154"/>
      <c r="W133" s="154"/>
      <c r="X133" s="150"/>
      <c r="Y133" s="180"/>
      <c r="Z133" s="180"/>
      <c r="AA133" s="150"/>
      <c r="AB133" s="150"/>
      <c r="AC133" s="242"/>
      <c r="AD133" s="261"/>
      <c r="AE133" s="350"/>
      <c r="AF133" s="261"/>
      <c r="AG133" s="182"/>
      <c r="AH133" s="184"/>
      <c r="AI133" s="186"/>
      <c r="AJ133" s="150"/>
      <c r="AK133" s="150"/>
      <c r="AL133" s="154"/>
      <c r="AM133" s="150"/>
      <c r="AN133" s="417"/>
    </row>
    <row r="134" spans="1:40" ht="41.25" customHeight="1" x14ac:dyDescent="0.35">
      <c r="A134" s="305"/>
      <c r="B134" s="283"/>
      <c r="C134" s="291"/>
      <c r="D134" s="307"/>
      <c r="E134" s="150"/>
      <c r="F134" s="150"/>
      <c r="G134" s="261"/>
      <c r="H134" s="154"/>
      <c r="I134" s="180"/>
      <c r="J134" s="290"/>
      <c r="K134" s="290"/>
      <c r="L134" s="315"/>
      <c r="M134" s="290"/>
      <c r="N134" s="277"/>
      <c r="O134" s="215"/>
      <c r="P134" s="215"/>
      <c r="Q134" s="150"/>
      <c r="R134" s="181"/>
      <c r="S134" s="150"/>
      <c r="T134" s="150"/>
      <c r="U134" s="154"/>
      <c r="V134" s="154"/>
      <c r="W134" s="154"/>
      <c r="X134" s="150"/>
      <c r="Y134" s="180"/>
      <c r="Z134" s="180"/>
      <c r="AA134" s="150"/>
      <c r="AB134" s="150"/>
      <c r="AC134" s="242"/>
      <c r="AD134" s="261"/>
      <c r="AE134" s="350"/>
      <c r="AF134" s="261"/>
      <c r="AG134" s="182"/>
      <c r="AH134" s="185"/>
      <c r="AI134" s="186"/>
      <c r="AJ134" s="150"/>
      <c r="AK134" s="150"/>
      <c r="AL134" s="154"/>
      <c r="AM134" s="150"/>
      <c r="AN134" s="417"/>
    </row>
    <row r="135" spans="1:40" ht="41.25" customHeight="1" x14ac:dyDescent="0.35">
      <c r="A135" s="305"/>
      <c r="B135" s="283"/>
      <c r="C135" s="279" t="s">
        <v>370</v>
      </c>
      <c r="D135" s="280"/>
      <c r="E135" s="280"/>
      <c r="F135" s="280"/>
      <c r="G135" s="280"/>
      <c r="H135" s="280"/>
      <c r="I135" s="280"/>
      <c r="J135" s="280"/>
      <c r="K135" s="280"/>
      <c r="L135" s="280"/>
      <c r="M135" s="280"/>
      <c r="N135" s="281"/>
      <c r="O135" s="74">
        <f>+O131</f>
        <v>0</v>
      </c>
      <c r="P135" s="74">
        <f>+P131</f>
        <v>0.46666666666666667</v>
      </c>
      <c r="Q135" s="172">
        <v>0</v>
      </c>
      <c r="R135" s="173"/>
      <c r="S135" s="173"/>
      <c r="T135" s="173"/>
      <c r="U135" s="173"/>
      <c r="V135" s="173"/>
      <c r="W135" s="173"/>
      <c r="X135" s="173"/>
      <c r="Y135" s="173"/>
      <c r="Z135" s="173"/>
      <c r="AA135" s="173"/>
      <c r="AB135" s="173"/>
      <c r="AC135" s="173"/>
      <c r="AD135" s="173"/>
      <c r="AE135" s="173"/>
      <c r="AF135" s="173"/>
      <c r="AG135" s="173"/>
      <c r="AH135" s="173"/>
      <c r="AI135" s="173"/>
      <c r="AJ135" s="173"/>
      <c r="AK135" s="173"/>
      <c r="AL135" s="173"/>
      <c r="AM135" s="173"/>
      <c r="AN135" s="174"/>
    </row>
    <row r="136" spans="1:40" ht="43.5" customHeight="1" x14ac:dyDescent="0.35">
      <c r="A136" s="305"/>
      <c r="B136" s="283"/>
      <c r="C136" s="291" t="s">
        <v>371</v>
      </c>
      <c r="D136" s="307" t="s">
        <v>372</v>
      </c>
      <c r="E136" s="150" t="s">
        <v>42</v>
      </c>
      <c r="F136" s="150" t="s">
        <v>373</v>
      </c>
      <c r="G136" s="261">
        <v>200</v>
      </c>
      <c r="H136" s="154">
        <v>60</v>
      </c>
      <c r="I136" s="180">
        <v>60</v>
      </c>
      <c r="J136" s="288">
        <v>0</v>
      </c>
      <c r="K136" s="288">
        <v>0</v>
      </c>
      <c r="L136" s="313">
        <v>180</v>
      </c>
      <c r="M136" s="288">
        <f>+J136+K136+L136</f>
        <v>180</v>
      </c>
      <c r="N136" s="275">
        <f>+I136+M136</f>
        <v>240</v>
      </c>
      <c r="O136" s="351">
        <v>1</v>
      </c>
      <c r="P136" s="351">
        <v>1</v>
      </c>
      <c r="Q136" s="150" t="s">
        <v>374</v>
      </c>
      <c r="R136" s="181">
        <v>2021130010092</v>
      </c>
      <c r="S136" s="150" t="s">
        <v>375</v>
      </c>
      <c r="T136" s="26" t="s">
        <v>376</v>
      </c>
      <c r="U136" s="21">
        <v>1</v>
      </c>
      <c r="V136" s="154">
        <v>120</v>
      </c>
      <c r="W136" s="154">
        <v>0</v>
      </c>
      <c r="X136" s="150" t="s">
        <v>47</v>
      </c>
      <c r="Y136" s="180">
        <v>60</v>
      </c>
      <c r="Z136" s="180">
        <v>0</v>
      </c>
      <c r="AA136" s="150" t="s">
        <v>48</v>
      </c>
      <c r="AB136" s="150" t="s">
        <v>49</v>
      </c>
      <c r="AC136" s="242">
        <v>200000000</v>
      </c>
      <c r="AD136" s="261">
        <v>0</v>
      </c>
      <c r="AE136" s="350" t="s">
        <v>50</v>
      </c>
      <c r="AF136" s="261" t="s">
        <v>377</v>
      </c>
      <c r="AG136" s="228">
        <v>0</v>
      </c>
      <c r="AH136" s="228">
        <v>0</v>
      </c>
      <c r="AI136" s="231">
        <v>0</v>
      </c>
      <c r="AJ136" s="149" t="s">
        <v>235</v>
      </c>
      <c r="AK136" s="150" t="s">
        <v>53</v>
      </c>
      <c r="AL136" s="150" t="s">
        <v>378</v>
      </c>
      <c r="AM136" s="418" t="s">
        <v>379</v>
      </c>
      <c r="AN136" s="416" t="s">
        <v>380</v>
      </c>
    </row>
    <row r="137" spans="1:40" ht="43.5" customHeight="1" x14ac:dyDescent="0.35">
      <c r="A137" s="305"/>
      <c r="B137" s="283"/>
      <c r="C137" s="291"/>
      <c r="D137" s="307"/>
      <c r="E137" s="150"/>
      <c r="F137" s="150"/>
      <c r="G137" s="261"/>
      <c r="H137" s="154"/>
      <c r="I137" s="180"/>
      <c r="J137" s="289"/>
      <c r="K137" s="289"/>
      <c r="L137" s="314"/>
      <c r="M137" s="289"/>
      <c r="N137" s="276"/>
      <c r="O137" s="352"/>
      <c r="P137" s="352"/>
      <c r="Q137" s="150"/>
      <c r="R137" s="181"/>
      <c r="S137" s="150"/>
      <c r="T137" s="26" t="s">
        <v>381</v>
      </c>
      <c r="U137" s="21">
        <v>1</v>
      </c>
      <c r="V137" s="154"/>
      <c r="W137" s="154"/>
      <c r="X137" s="150"/>
      <c r="Y137" s="180"/>
      <c r="Z137" s="180"/>
      <c r="AA137" s="150"/>
      <c r="AB137" s="150"/>
      <c r="AC137" s="242"/>
      <c r="AD137" s="261"/>
      <c r="AE137" s="350"/>
      <c r="AF137" s="261"/>
      <c r="AG137" s="229"/>
      <c r="AH137" s="229"/>
      <c r="AI137" s="232"/>
      <c r="AJ137" s="150"/>
      <c r="AK137" s="150"/>
      <c r="AL137" s="150"/>
      <c r="AM137" s="418"/>
      <c r="AN137" s="150"/>
    </row>
    <row r="138" spans="1:40" ht="81.75" customHeight="1" x14ac:dyDescent="0.35">
      <c r="A138" s="305"/>
      <c r="B138" s="283"/>
      <c r="C138" s="291"/>
      <c r="D138" s="307"/>
      <c r="E138" s="150"/>
      <c r="F138" s="150"/>
      <c r="G138" s="261"/>
      <c r="H138" s="154"/>
      <c r="I138" s="180"/>
      <c r="J138" s="290"/>
      <c r="K138" s="290"/>
      <c r="L138" s="315"/>
      <c r="M138" s="290"/>
      <c r="N138" s="277"/>
      <c r="O138" s="353"/>
      <c r="P138" s="353"/>
      <c r="Q138" s="150"/>
      <c r="R138" s="181"/>
      <c r="S138" s="150"/>
      <c r="T138" s="26" t="s">
        <v>382</v>
      </c>
      <c r="U138" s="21">
        <v>60</v>
      </c>
      <c r="V138" s="154"/>
      <c r="W138" s="154"/>
      <c r="X138" s="150"/>
      <c r="Y138" s="180"/>
      <c r="Z138" s="180"/>
      <c r="AA138" s="150"/>
      <c r="AB138" s="150"/>
      <c r="AC138" s="242"/>
      <c r="AD138" s="261"/>
      <c r="AE138" s="350"/>
      <c r="AF138" s="261"/>
      <c r="AG138" s="230"/>
      <c r="AH138" s="230"/>
      <c r="AI138" s="233"/>
      <c r="AJ138" s="150"/>
      <c r="AK138" s="150"/>
      <c r="AL138" s="150"/>
      <c r="AM138" s="418"/>
      <c r="AN138" s="150"/>
    </row>
    <row r="139" spans="1:40" ht="68.25" customHeight="1" x14ac:dyDescent="0.35">
      <c r="A139" s="305"/>
      <c r="B139" s="283"/>
      <c r="C139" s="279" t="s">
        <v>383</v>
      </c>
      <c r="D139" s="280"/>
      <c r="E139" s="280"/>
      <c r="F139" s="280"/>
      <c r="G139" s="280"/>
      <c r="H139" s="280"/>
      <c r="I139" s="280"/>
      <c r="J139" s="280"/>
      <c r="K139" s="280"/>
      <c r="L139" s="280"/>
      <c r="M139" s="280"/>
      <c r="N139" s="281"/>
      <c r="O139" s="119">
        <f>+O136</f>
        <v>1</v>
      </c>
      <c r="P139" s="119">
        <f>+P136</f>
        <v>1</v>
      </c>
      <c r="Q139" s="172"/>
      <c r="R139" s="173"/>
      <c r="S139" s="173"/>
      <c r="T139" s="173"/>
      <c r="U139" s="173"/>
      <c r="V139" s="173"/>
      <c r="W139" s="173"/>
      <c r="X139" s="173"/>
      <c r="Y139" s="173"/>
      <c r="Z139" s="173"/>
      <c r="AA139" s="173"/>
      <c r="AB139" s="173"/>
      <c r="AC139" s="173"/>
      <c r="AD139" s="173"/>
      <c r="AE139" s="173"/>
      <c r="AF139" s="173"/>
      <c r="AG139" s="173"/>
      <c r="AH139" s="173"/>
      <c r="AI139" s="173"/>
      <c r="AJ139" s="173"/>
      <c r="AK139" s="173"/>
      <c r="AL139" s="173"/>
      <c r="AM139" s="173"/>
      <c r="AN139" s="174"/>
    </row>
    <row r="140" spans="1:40" ht="62.1" customHeight="1" x14ac:dyDescent="0.35">
      <c r="A140" s="305"/>
      <c r="B140" s="283"/>
      <c r="C140" s="291" t="s">
        <v>384</v>
      </c>
      <c r="D140" s="150" t="s">
        <v>385</v>
      </c>
      <c r="E140" s="150" t="s">
        <v>42</v>
      </c>
      <c r="F140" s="150" t="s">
        <v>386</v>
      </c>
      <c r="G140" s="261">
        <v>200</v>
      </c>
      <c r="H140" s="154" t="s">
        <v>64</v>
      </c>
      <c r="I140" s="180">
        <v>37</v>
      </c>
      <c r="J140" s="288" t="s">
        <v>65</v>
      </c>
      <c r="K140" s="288" t="s">
        <v>65</v>
      </c>
      <c r="L140" s="313" t="s">
        <v>65</v>
      </c>
      <c r="M140" s="288" t="s">
        <v>65</v>
      </c>
      <c r="N140" s="275">
        <f>+I140</f>
        <v>37</v>
      </c>
      <c r="O140" s="213" t="s">
        <v>65</v>
      </c>
      <c r="P140" s="213">
        <f>+N140/G140</f>
        <v>0.185</v>
      </c>
      <c r="Q140" s="150" t="s">
        <v>387</v>
      </c>
      <c r="R140" s="181">
        <v>2021130010055</v>
      </c>
      <c r="S140" s="150" t="s">
        <v>388</v>
      </c>
      <c r="T140" s="26" t="s">
        <v>115</v>
      </c>
      <c r="U140" s="21" t="s">
        <v>64</v>
      </c>
      <c r="V140" s="154" t="s">
        <v>64</v>
      </c>
      <c r="W140" s="154" t="s">
        <v>64</v>
      </c>
      <c r="X140" s="150" t="s">
        <v>47</v>
      </c>
      <c r="Y140" s="180" t="s">
        <v>64</v>
      </c>
      <c r="Z140" s="180" t="s">
        <v>64</v>
      </c>
      <c r="AA140" s="150" t="s">
        <v>48</v>
      </c>
      <c r="AB140" s="150" t="s">
        <v>49</v>
      </c>
      <c r="AC140" s="242" t="s">
        <v>64</v>
      </c>
      <c r="AD140" s="261" t="s">
        <v>64</v>
      </c>
      <c r="AE140" s="261" t="s">
        <v>64</v>
      </c>
      <c r="AF140" s="261" t="s">
        <v>64</v>
      </c>
      <c r="AG140" s="30"/>
      <c r="AH140" s="30"/>
      <c r="AI140" s="30"/>
      <c r="AJ140" s="149" t="s">
        <v>73</v>
      </c>
      <c r="AK140" s="149" t="s">
        <v>73</v>
      </c>
      <c r="AL140" s="149" t="s">
        <v>73</v>
      </c>
      <c r="AM140" s="157" t="s">
        <v>61</v>
      </c>
      <c r="AN140" s="160"/>
    </row>
    <row r="141" spans="1:40" ht="49.5" customHeight="1" x14ac:dyDescent="0.35">
      <c r="A141" s="305"/>
      <c r="B141" s="283"/>
      <c r="C141" s="291"/>
      <c r="D141" s="150"/>
      <c r="E141" s="150"/>
      <c r="F141" s="150"/>
      <c r="G141" s="261"/>
      <c r="H141" s="154"/>
      <c r="I141" s="180"/>
      <c r="J141" s="289"/>
      <c r="K141" s="289"/>
      <c r="L141" s="314"/>
      <c r="M141" s="289"/>
      <c r="N141" s="276"/>
      <c r="O141" s="214"/>
      <c r="P141" s="214"/>
      <c r="Q141" s="150"/>
      <c r="R141" s="181"/>
      <c r="S141" s="150"/>
      <c r="T141" s="26" t="s">
        <v>389</v>
      </c>
      <c r="U141" s="21" t="s">
        <v>64</v>
      </c>
      <c r="V141" s="154"/>
      <c r="W141" s="154"/>
      <c r="X141" s="150"/>
      <c r="Y141" s="180"/>
      <c r="Z141" s="180"/>
      <c r="AA141" s="150"/>
      <c r="AB141" s="150"/>
      <c r="AC141" s="242"/>
      <c r="AD141" s="261"/>
      <c r="AE141" s="261"/>
      <c r="AF141" s="261"/>
      <c r="AG141" s="30"/>
      <c r="AH141" s="30"/>
      <c r="AI141" s="30"/>
      <c r="AJ141" s="150"/>
      <c r="AK141" s="150"/>
      <c r="AL141" s="150"/>
      <c r="AM141" s="158"/>
      <c r="AN141" s="161"/>
    </row>
    <row r="142" spans="1:40" ht="44.1" customHeight="1" x14ac:dyDescent="0.35">
      <c r="A142" s="305"/>
      <c r="B142" s="283"/>
      <c r="C142" s="291"/>
      <c r="D142" s="150"/>
      <c r="E142" s="150"/>
      <c r="F142" s="150"/>
      <c r="G142" s="261"/>
      <c r="H142" s="154"/>
      <c r="I142" s="180"/>
      <c r="J142" s="289"/>
      <c r="K142" s="289"/>
      <c r="L142" s="314"/>
      <c r="M142" s="289"/>
      <c r="N142" s="276"/>
      <c r="O142" s="214"/>
      <c r="P142" s="214"/>
      <c r="Q142" s="150"/>
      <c r="R142" s="181"/>
      <c r="S142" s="150"/>
      <c r="T142" s="26" t="s">
        <v>390</v>
      </c>
      <c r="U142" s="21" t="s">
        <v>64</v>
      </c>
      <c r="V142" s="154"/>
      <c r="W142" s="154"/>
      <c r="X142" s="150"/>
      <c r="Y142" s="180"/>
      <c r="Z142" s="180"/>
      <c r="AA142" s="150"/>
      <c r="AB142" s="150"/>
      <c r="AC142" s="242"/>
      <c r="AD142" s="261"/>
      <c r="AE142" s="261"/>
      <c r="AF142" s="261"/>
      <c r="AG142" s="30"/>
      <c r="AH142" s="30"/>
      <c r="AI142" s="30"/>
      <c r="AJ142" s="150"/>
      <c r="AK142" s="150"/>
      <c r="AL142" s="150"/>
      <c r="AM142" s="158"/>
      <c r="AN142" s="161"/>
    </row>
    <row r="143" spans="1:40" ht="57.95" customHeight="1" x14ac:dyDescent="0.35">
      <c r="A143" s="305"/>
      <c r="B143" s="283"/>
      <c r="C143" s="304"/>
      <c r="D143" s="175"/>
      <c r="E143" s="175"/>
      <c r="F143" s="175"/>
      <c r="G143" s="372"/>
      <c r="H143" s="295"/>
      <c r="I143" s="296"/>
      <c r="J143" s="289"/>
      <c r="K143" s="289"/>
      <c r="L143" s="315"/>
      <c r="M143" s="289"/>
      <c r="N143" s="276"/>
      <c r="O143" s="215"/>
      <c r="P143" s="215"/>
      <c r="Q143" s="150"/>
      <c r="R143" s="181"/>
      <c r="S143" s="150"/>
      <c r="T143" s="26" t="s">
        <v>391</v>
      </c>
      <c r="U143" s="21" t="s">
        <v>64</v>
      </c>
      <c r="V143" s="154"/>
      <c r="W143" s="154"/>
      <c r="X143" s="150"/>
      <c r="Y143" s="180"/>
      <c r="Z143" s="180"/>
      <c r="AA143" s="150"/>
      <c r="AB143" s="150"/>
      <c r="AC143" s="242"/>
      <c r="AD143" s="261"/>
      <c r="AE143" s="261"/>
      <c r="AF143" s="261"/>
      <c r="AG143" s="30"/>
      <c r="AH143" s="30"/>
      <c r="AI143" s="30"/>
      <c r="AJ143" s="150"/>
      <c r="AK143" s="150"/>
      <c r="AL143" s="150"/>
      <c r="AM143" s="159"/>
      <c r="AN143" s="162"/>
    </row>
    <row r="144" spans="1:40" ht="100.5" customHeight="1" x14ac:dyDescent="0.35">
      <c r="A144" s="305"/>
      <c r="B144" s="283"/>
      <c r="C144" s="373" t="s">
        <v>392</v>
      </c>
      <c r="D144" s="373"/>
      <c r="E144" s="373"/>
      <c r="F144" s="373"/>
      <c r="G144" s="373"/>
      <c r="H144" s="373"/>
      <c r="I144" s="373"/>
      <c r="J144" s="373"/>
      <c r="K144" s="373"/>
      <c r="L144" s="373"/>
      <c r="M144" s="373"/>
      <c r="N144" s="373"/>
      <c r="O144" s="75" t="str">
        <f>+O140</f>
        <v>N/A</v>
      </c>
      <c r="P144" s="74">
        <f>+P140</f>
        <v>0.185</v>
      </c>
      <c r="Q144" s="172"/>
      <c r="R144" s="173"/>
      <c r="S144" s="173"/>
      <c r="T144" s="173"/>
      <c r="U144" s="173"/>
      <c r="V144" s="173"/>
      <c r="W144" s="173"/>
      <c r="X144" s="173"/>
      <c r="Y144" s="173"/>
      <c r="Z144" s="173"/>
      <c r="AA144" s="173"/>
      <c r="AB144" s="173"/>
      <c r="AC144" s="173"/>
      <c r="AD144" s="173"/>
      <c r="AE144" s="173"/>
      <c r="AF144" s="173"/>
      <c r="AG144" s="173"/>
      <c r="AH144" s="173"/>
      <c r="AI144" s="173"/>
      <c r="AJ144" s="173"/>
      <c r="AK144" s="173"/>
      <c r="AL144" s="173"/>
      <c r="AM144" s="173"/>
      <c r="AN144" s="174"/>
    </row>
    <row r="145" spans="1:40" ht="82.5" customHeight="1" x14ac:dyDescent="0.35">
      <c r="A145" s="305"/>
      <c r="B145" s="283"/>
      <c r="C145" s="306" t="s">
        <v>393</v>
      </c>
      <c r="D145" s="150" t="s">
        <v>394</v>
      </c>
      <c r="E145" s="150" t="s">
        <v>42</v>
      </c>
      <c r="F145" s="150" t="s">
        <v>395</v>
      </c>
      <c r="G145" s="261">
        <v>60</v>
      </c>
      <c r="H145" s="263" t="s">
        <v>64</v>
      </c>
      <c r="I145" s="298">
        <v>35</v>
      </c>
      <c r="J145" s="289" t="s">
        <v>65</v>
      </c>
      <c r="K145" s="289" t="s">
        <v>65</v>
      </c>
      <c r="L145" s="313" t="s">
        <v>65</v>
      </c>
      <c r="M145" s="289" t="s">
        <v>65</v>
      </c>
      <c r="N145" s="276">
        <f>+I145</f>
        <v>35</v>
      </c>
      <c r="O145" s="213" t="s">
        <v>65</v>
      </c>
      <c r="P145" s="213">
        <f>+N145/G145</f>
        <v>0.58333333333333337</v>
      </c>
      <c r="Q145" s="150" t="s">
        <v>396</v>
      </c>
      <c r="R145" s="181">
        <v>2021130010102</v>
      </c>
      <c r="S145" s="150" t="s">
        <v>397</v>
      </c>
      <c r="T145" s="26" t="s">
        <v>106</v>
      </c>
      <c r="U145" s="21" t="s">
        <v>64</v>
      </c>
      <c r="V145" s="154" t="s">
        <v>64</v>
      </c>
      <c r="W145" s="154" t="s">
        <v>64</v>
      </c>
      <c r="X145" s="150" t="s">
        <v>47</v>
      </c>
      <c r="Y145" s="180" t="s">
        <v>64</v>
      </c>
      <c r="Z145" s="154" t="s">
        <v>64</v>
      </c>
      <c r="AA145" s="150" t="s">
        <v>48</v>
      </c>
      <c r="AB145" s="150" t="s">
        <v>49</v>
      </c>
      <c r="AC145" s="413" t="s">
        <v>64</v>
      </c>
      <c r="AD145" s="261" t="s">
        <v>64</v>
      </c>
      <c r="AE145" s="150" t="s">
        <v>64</v>
      </c>
      <c r="AF145" s="150" t="s">
        <v>64</v>
      </c>
      <c r="AG145" s="26"/>
      <c r="AH145" s="26"/>
      <c r="AI145" s="26"/>
      <c r="AJ145" s="149" t="s">
        <v>73</v>
      </c>
      <c r="AK145" s="149" t="s">
        <v>73</v>
      </c>
      <c r="AL145" s="149" t="s">
        <v>73</v>
      </c>
      <c r="AM145" s="157" t="s">
        <v>61</v>
      </c>
      <c r="AN145" s="160"/>
    </row>
    <row r="146" spans="1:40" ht="78.599999999999994" customHeight="1" x14ac:dyDescent="0.35">
      <c r="A146" s="305"/>
      <c r="B146" s="283"/>
      <c r="C146" s="291"/>
      <c r="D146" s="150"/>
      <c r="E146" s="150"/>
      <c r="F146" s="150"/>
      <c r="G146" s="261"/>
      <c r="H146" s="154"/>
      <c r="I146" s="180"/>
      <c r="J146" s="289"/>
      <c r="K146" s="289"/>
      <c r="L146" s="314"/>
      <c r="M146" s="289"/>
      <c r="N146" s="276"/>
      <c r="O146" s="214"/>
      <c r="P146" s="214"/>
      <c r="Q146" s="150"/>
      <c r="R146" s="181"/>
      <c r="S146" s="150"/>
      <c r="T146" s="26" t="s">
        <v>398</v>
      </c>
      <c r="U146" s="21" t="s">
        <v>64</v>
      </c>
      <c r="V146" s="154"/>
      <c r="W146" s="154"/>
      <c r="X146" s="150"/>
      <c r="Y146" s="180"/>
      <c r="Z146" s="154"/>
      <c r="AA146" s="150"/>
      <c r="AB146" s="150"/>
      <c r="AC146" s="414"/>
      <c r="AD146" s="261"/>
      <c r="AE146" s="150"/>
      <c r="AF146" s="154"/>
      <c r="AG146" s="21"/>
      <c r="AH146" s="21"/>
      <c r="AI146" s="21"/>
      <c r="AJ146" s="150"/>
      <c r="AK146" s="150"/>
      <c r="AL146" s="150"/>
      <c r="AM146" s="158"/>
      <c r="AN146" s="161"/>
    </row>
    <row r="147" spans="1:40" x14ac:dyDescent="0.35">
      <c r="A147" s="305"/>
      <c r="B147" s="283"/>
      <c r="C147" s="291"/>
      <c r="D147" s="150"/>
      <c r="E147" s="150"/>
      <c r="F147" s="150"/>
      <c r="G147" s="261"/>
      <c r="H147" s="154"/>
      <c r="I147" s="180"/>
      <c r="J147" s="289"/>
      <c r="K147" s="289"/>
      <c r="L147" s="314"/>
      <c r="M147" s="289"/>
      <c r="N147" s="276"/>
      <c r="O147" s="214"/>
      <c r="P147" s="214"/>
      <c r="Q147" s="150"/>
      <c r="R147" s="181"/>
      <c r="S147" s="150"/>
      <c r="T147" s="150" t="s">
        <v>108</v>
      </c>
      <c r="U147" s="154" t="s">
        <v>64</v>
      </c>
      <c r="V147" s="154"/>
      <c r="W147" s="154"/>
      <c r="X147" s="150"/>
      <c r="Y147" s="180"/>
      <c r="Z147" s="154"/>
      <c r="AA147" s="150"/>
      <c r="AB147" s="150"/>
      <c r="AC147" s="414"/>
      <c r="AD147" s="261"/>
      <c r="AE147" s="150"/>
      <c r="AF147" s="154"/>
      <c r="AG147" s="21"/>
      <c r="AH147" s="21"/>
      <c r="AI147" s="21"/>
      <c r="AJ147" s="150"/>
      <c r="AK147" s="150"/>
      <c r="AL147" s="150"/>
      <c r="AM147" s="158"/>
      <c r="AN147" s="161"/>
    </row>
    <row r="148" spans="1:40" x14ac:dyDescent="0.35">
      <c r="A148" s="305"/>
      <c r="B148" s="283"/>
      <c r="C148" s="291"/>
      <c r="D148" s="150"/>
      <c r="E148" s="150"/>
      <c r="F148" s="150"/>
      <c r="G148" s="261"/>
      <c r="H148" s="154"/>
      <c r="I148" s="180"/>
      <c r="J148" s="290"/>
      <c r="K148" s="290"/>
      <c r="L148" s="315"/>
      <c r="M148" s="290"/>
      <c r="N148" s="277"/>
      <c r="O148" s="215"/>
      <c r="P148" s="215"/>
      <c r="Q148" s="150"/>
      <c r="R148" s="181"/>
      <c r="S148" s="150"/>
      <c r="T148" s="150"/>
      <c r="U148" s="154"/>
      <c r="V148" s="154"/>
      <c r="W148" s="154"/>
      <c r="X148" s="150"/>
      <c r="Y148" s="180"/>
      <c r="Z148" s="154"/>
      <c r="AA148" s="150"/>
      <c r="AB148" s="150"/>
      <c r="AC148" s="414"/>
      <c r="AD148" s="261"/>
      <c r="AE148" s="150"/>
      <c r="AF148" s="154"/>
      <c r="AG148" s="21"/>
      <c r="AH148" s="21"/>
      <c r="AI148" s="21"/>
      <c r="AJ148" s="150"/>
      <c r="AK148" s="150"/>
      <c r="AL148" s="150"/>
      <c r="AM148" s="159"/>
      <c r="AN148" s="162"/>
    </row>
    <row r="149" spans="1:40" ht="38.25" customHeight="1" x14ac:dyDescent="0.35">
      <c r="A149" s="305"/>
      <c r="B149" s="283"/>
      <c r="C149" s="279" t="s">
        <v>399</v>
      </c>
      <c r="D149" s="280"/>
      <c r="E149" s="280"/>
      <c r="F149" s="280"/>
      <c r="G149" s="280"/>
      <c r="H149" s="280"/>
      <c r="I149" s="280"/>
      <c r="J149" s="280"/>
      <c r="K149" s="280"/>
      <c r="L149" s="280"/>
      <c r="M149" s="280"/>
      <c r="N149" s="281"/>
      <c r="O149" s="76" t="str">
        <f>+O145</f>
        <v>N/A</v>
      </c>
      <c r="P149" s="76">
        <f>+P145</f>
        <v>0.58333333333333337</v>
      </c>
      <c r="Q149" s="163"/>
      <c r="R149" s="164"/>
      <c r="S149" s="164"/>
      <c r="T149" s="164"/>
      <c r="U149" s="164"/>
      <c r="V149" s="164"/>
      <c r="W149" s="164"/>
      <c r="X149" s="164"/>
      <c r="Y149" s="164"/>
      <c r="Z149" s="164"/>
      <c r="AA149" s="164"/>
      <c r="AB149" s="164"/>
      <c r="AC149" s="164"/>
      <c r="AD149" s="164"/>
      <c r="AE149" s="164"/>
      <c r="AF149" s="164"/>
      <c r="AG149" s="164"/>
      <c r="AH149" s="164"/>
      <c r="AI149" s="164"/>
      <c r="AJ149" s="164"/>
      <c r="AK149" s="164"/>
      <c r="AL149" s="164"/>
      <c r="AM149" s="164"/>
      <c r="AN149" s="165"/>
    </row>
    <row r="150" spans="1:40" ht="60.75" customHeight="1" x14ac:dyDescent="0.35">
      <c r="A150" s="305"/>
      <c r="B150" s="284"/>
      <c r="C150" s="238" t="s">
        <v>400</v>
      </c>
      <c r="D150" s="238"/>
      <c r="E150" s="238"/>
      <c r="F150" s="238"/>
      <c r="G150" s="238"/>
      <c r="H150" s="238"/>
      <c r="I150" s="238"/>
      <c r="J150" s="238"/>
      <c r="K150" s="238"/>
      <c r="L150" s="238"/>
      <c r="M150" s="238"/>
      <c r="N150" s="239"/>
      <c r="O150" s="116">
        <f>AVERAGE(O135,O139,O144,O149)</f>
        <v>0.5</v>
      </c>
      <c r="P150" s="116">
        <f>AVERAGE(P135,P139,P144,P149)</f>
        <v>0.55875000000000008</v>
      </c>
      <c r="Q150" s="166"/>
      <c r="R150" s="167"/>
      <c r="S150" s="167"/>
      <c r="T150" s="167"/>
      <c r="U150" s="167"/>
      <c r="V150" s="167"/>
      <c r="W150" s="167"/>
      <c r="X150" s="167"/>
      <c r="Y150" s="167"/>
      <c r="Z150" s="167"/>
      <c r="AA150" s="167"/>
      <c r="AB150" s="167"/>
      <c r="AC150" s="167"/>
      <c r="AD150" s="167"/>
      <c r="AE150" s="167"/>
      <c r="AF150" s="167"/>
      <c r="AG150" s="167"/>
      <c r="AH150" s="167"/>
      <c r="AI150" s="167"/>
      <c r="AJ150" s="167"/>
      <c r="AK150" s="167"/>
      <c r="AL150" s="167"/>
      <c r="AM150" s="167"/>
      <c r="AN150" s="168"/>
    </row>
    <row r="151" spans="1:40" ht="110.45" customHeight="1" x14ac:dyDescent="0.35">
      <c r="A151" s="305"/>
      <c r="B151" s="282" t="s">
        <v>401</v>
      </c>
      <c r="C151" s="291" t="s">
        <v>402</v>
      </c>
      <c r="D151" s="150" t="s">
        <v>403</v>
      </c>
      <c r="E151" s="150" t="s">
        <v>42</v>
      </c>
      <c r="F151" s="150" t="s">
        <v>404</v>
      </c>
      <c r="G151" s="261">
        <v>120</v>
      </c>
      <c r="H151" s="154" t="s">
        <v>64</v>
      </c>
      <c r="I151" s="180">
        <v>49</v>
      </c>
      <c r="J151" s="288" t="s">
        <v>65</v>
      </c>
      <c r="K151" s="288" t="s">
        <v>65</v>
      </c>
      <c r="L151" s="313" t="s">
        <v>65</v>
      </c>
      <c r="M151" s="288" t="s">
        <v>65</v>
      </c>
      <c r="N151" s="275">
        <f>+I151</f>
        <v>49</v>
      </c>
      <c r="O151" s="213" t="s">
        <v>65</v>
      </c>
      <c r="P151" s="213">
        <f>+N151/G151</f>
        <v>0.40833333333333333</v>
      </c>
      <c r="Q151" s="150" t="s">
        <v>405</v>
      </c>
      <c r="R151" s="181">
        <v>2021130010054</v>
      </c>
      <c r="S151" s="150" t="s">
        <v>406</v>
      </c>
      <c r="T151" s="26" t="s">
        <v>106</v>
      </c>
      <c r="U151" s="21" t="s">
        <v>64</v>
      </c>
      <c r="V151" s="154" t="s">
        <v>64</v>
      </c>
      <c r="W151" s="154" t="s">
        <v>64</v>
      </c>
      <c r="X151" s="150" t="s">
        <v>47</v>
      </c>
      <c r="Y151" s="180" t="s">
        <v>64</v>
      </c>
      <c r="Z151" s="154" t="s">
        <v>64</v>
      </c>
      <c r="AA151" s="150" t="s">
        <v>48</v>
      </c>
      <c r="AB151" s="150" t="s">
        <v>49</v>
      </c>
      <c r="AC151" s="242" t="s">
        <v>64</v>
      </c>
      <c r="AD151" s="261" t="s">
        <v>64</v>
      </c>
      <c r="AE151" s="150" t="s">
        <v>64</v>
      </c>
      <c r="AF151" s="150" t="s">
        <v>64</v>
      </c>
      <c r="AG151" s="26"/>
      <c r="AH151" s="26"/>
      <c r="AI151" s="26"/>
      <c r="AJ151" s="149" t="s">
        <v>73</v>
      </c>
      <c r="AK151" s="149" t="s">
        <v>73</v>
      </c>
      <c r="AL151" s="149" t="s">
        <v>73</v>
      </c>
      <c r="AM151" s="157" t="s">
        <v>61</v>
      </c>
      <c r="AN151" s="160"/>
    </row>
    <row r="152" spans="1:40" ht="89.45" customHeight="1" x14ac:dyDescent="0.35">
      <c r="A152" s="305"/>
      <c r="B152" s="283"/>
      <c r="C152" s="291"/>
      <c r="D152" s="150"/>
      <c r="E152" s="150"/>
      <c r="F152" s="150"/>
      <c r="G152" s="261"/>
      <c r="H152" s="154"/>
      <c r="I152" s="180"/>
      <c r="J152" s="289"/>
      <c r="K152" s="289"/>
      <c r="L152" s="314"/>
      <c r="M152" s="289"/>
      <c r="N152" s="276"/>
      <c r="O152" s="214"/>
      <c r="P152" s="214"/>
      <c r="Q152" s="150"/>
      <c r="R152" s="181"/>
      <c r="S152" s="150"/>
      <c r="T152" s="150" t="s">
        <v>407</v>
      </c>
      <c r="U152" s="154" t="s">
        <v>64</v>
      </c>
      <c r="V152" s="154"/>
      <c r="W152" s="154"/>
      <c r="X152" s="150"/>
      <c r="Y152" s="180"/>
      <c r="Z152" s="154"/>
      <c r="AA152" s="150"/>
      <c r="AB152" s="150"/>
      <c r="AC152" s="242"/>
      <c r="AD152" s="261"/>
      <c r="AE152" s="150"/>
      <c r="AF152" s="154"/>
      <c r="AG152" s="21"/>
      <c r="AH152" s="21"/>
      <c r="AI152" s="21"/>
      <c r="AJ152" s="150"/>
      <c r="AK152" s="150"/>
      <c r="AL152" s="150"/>
      <c r="AM152" s="158"/>
      <c r="AN152" s="161"/>
    </row>
    <row r="153" spans="1:40" x14ac:dyDescent="0.35">
      <c r="A153" s="305"/>
      <c r="B153" s="283"/>
      <c r="C153" s="291"/>
      <c r="D153" s="150"/>
      <c r="E153" s="150"/>
      <c r="F153" s="150"/>
      <c r="G153" s="261"/>
      <c r="H153" s="154"/>
      <c r="I153" s="180"/>
      <c r="J153" s="289"/>
      <c r="K153" s="289"/>
      <c r="L153" s="314"/>
      <c r="M153" s="289"/>
      <c r="N153" s="276"/>
      <c r="O153" s="214"/>
      <c r="P153" s="214"/>
      <c r="Q153" s="150"/>
      <c r="R153" s="181"/>
      <c r="S153" s="150"/>
      <c r="T153" s="150"/>
      <c r="U153" s="154"/>
      <c r="V153" s="154"/>
      <c r="W153" s="154"/>
      <c r="X153" s="150"/>
      <c r="Y153" s="180"/>
      <c r="Z153" s="154"/>
      <c r="AA153" s="150"/>
      <c r="AB153" s="150"/>
      <c r="AC153" s="242"/>
      <c r="AD153" s="261"/>
      <c r="AE153" s="150"/>
      <c r="AF153" s="154"/>
      <c r="AG153" s="21"/>
      <c r="AH153" s="21"/>
      <c r="AI153" s="21"/>
      <c r="AJ153" s="150"/>
      <c r="AK153" s="150"/>
      <c r="AL153" s="150"/>
      <c r="AM153" s="158"/>
      <c r="AN153" s="161"/>
    </row>
    <row r="154" spans="1:40" ht="42" x14ac:dyDescent="0.35">
      <c r="A154" s="305"/>
      <c r="B154" s="283"/>
      <c r="C154" s="291"/>
      <c r="D154" s="150"/>
      <c r="E154" s="150"/>
      <c r="F154" s="150"/>
      <c r="G154" s="261"/>
      <c r="H154" s="154"/>
      <c r="I154" s="180"/>
      <c r="J154" s="289"/>
      <c r="K154" s="289"/>
      <c r="L154" s="314"/>
      <c r="M154" s="289"/>
      <c r="N154" s="276"/>
      <c r="O154" s="214"/>
      <c r="P154" s="214"/>
      <c r="Q154" s="150"/>
      <c r="R154" s="181"/>
      <c r="S154" s="150"/>
      <c r="T154" s="26" t="s">
        <v>408</v>
      </c>
      <c r="U154" s="21" t="s">
        <v>64</v>
      </c>
      <c r="V154" s="154"/>
      <c r="W154" s="154"/>
      <c r="X154" s="150"/>
      <c r="Y154" s="180"/>
      <c r="Z154" s="154"/>
      <c r="AA154" s="150"/>
      <c r="AB154" s="150"/>
      <c r="AC154" s="242"/>
      <c r="AD154" s="261"/>
      <c r="AE154" s="150"/>
      <c r="AF154" s="154"/>
      <c r="AG154" s="21"/>
      <c r="AH154" s="21"/>
      <c r="AI154" s="21"/>
      <c r="AJ154" s="150"/>
      <c r="AK154" s="150"/>
      <c r="AL154" s="150"/>
      <c r="AM154" s="158"/>
      <c r="AN154" s="161"/>
    </row>
    <row r="155" spans="1:40" ht="33.6" customHeight="1" x14ac:dyDescent="0.35">
      <c r="A155" s="305"/>
      <c r="B155" s="283"/>
      <c r="C155" s="291"/>
      <c r="D155" s="150"/>
      <c r="E155" s="150"/>
      <c r="F155" s="150"/>
      <c r="G155" s="261"/>
      <c r="H155" s="154"/>
      <c r="I155" s="180"/>
      <c r="J155" s="290"/>
      <c r="K155" s="290"/>
      <c r="L155" s="315"/>
      <c r="M155" s="290"/>
      <c r="N155" s="277"/>
      <c r="O155" s="215"/>
      <c r="P155" s="215"/>
      <c r="Q155" s="150"/>
      <c r="R155" s="181"/>
      <c r="S155" s="150"/>
      <c r="T155" s="28" t="s">
        <v>391</v>
      </c>
      <c r="U155" s="21" t="s">
        <v>64</v>
      </c>
      <c r="V155" s="154"/>
      <c r="W155" s="154"/>
      <c r="X155" s="150"/>
      <c r="Y155" s="180"/>
      <c r="Z155" s="154"/>
      <c r="AA155" s="150"/>
      <c r="AB155" s="150"/>
      <c r="AC155" s="242"/>
      <c r="AD155" s="261"/>
      <c r="AE155" s="150"/>
      <c r="AF155" s="154"/>
      <c r="AG155" s="21"/>
      <c r="AH155" s="21"/>
      <c r="AI155" s="21"/>
      <c r="AJ155" s="150"/>
      <c r="AK155" s="150"/>
      <c r="AL155" s="150"/>
      <c r="AM155" s="159"/>
      <c r="AN155" s="162"/>
    </row>
    <row r="156" spans="1:40" ht="38.25" customHeight="1" x14ac:dyDescent="0.35">
      <c r="A156" s="305"/>
      <c r="B156" s="283"/>
      <c r="C156" s="279" t="s">
        <v>409</v>
      </c>
      <c r="D156" s="280"/>
      <c r="E156" s="280"/>
      <c r="F156" s="280"/>
      <c r="G156" s="280"/>
      <c r="H156" s="280"/>
      <c r="I156" s="280"/>
      <c r="J156" s="280"/>
      <c r="K156" s="280"/>
      <c r="L156" s="280"/>
      <c r="M156" s="280"/>
      <c r="N156" s="281"/>
      <c r="O156" s="76" t="str">
        <f>+O151</f>
        <v>N/A</v>
      </c>
      <c r="P156" s="76">
        <f>+P151</f>
        <v>0.40833333333333333</v>
      </c>
      <c r="Q156" s="163"/>
      <c r="R156" s="164"/>
      <c r="S156" s="164"/>
      <c r="T156" s="164"/>
      <c r="U156" s="164"/>
      <c r="V156" s="164"/>
      <c r="W156" s="164"/>
      <c r="X156" s="164"/>
      <c r="Y156" s="164"/>
      <c r="Z156" s="164"/>
      <c r="AA156" s="164"/>
      <c r="AB156" s="164"/>
      <c r="AC156" s="164"/>
      <c r="AD156" s="164"/>
      <c r="AE156" s="164"/>
      <c r="AF156" s="164"/>
      <c r="AG156" s="164"/>
      <c r="AH156" s="164"/>
      <c r="AI156" s="164"/>
      <c r="AJ156" s="164"/>
      <c r="AK156" s="164"/>
      <c r="AL156" s="164"/>
      <c r="AM156" s="164"/>
      <c r="AN156" s="165"/>
    </row>
    <row r="157" spans="1:40" ht="62.25" customHeight="1" x14ac:dyDescent="0.35">
      <c r="A157" s="305"/>
      <c r="B157" s="284"/>
      <c r="C157" s="238" t="s">
        <v>410</v>
      </c>
      <c r="D157" s="238"/>
      <c r="E157" s="238"/>
      <c r="F157" s="238"/>
      <c r="G157" s="238"/>
      <c r="H157" s="238"/>
      <c r="I157" s="238"/>
      <c r="J157" s="238"/>
      <c r="K157" s="238"/>
      <c r="L157" s="238"/>
      <c r="M157" s="238"/>
      <c r="N157" s="239"/>
      <c r="O157" s="60" t="str">
        <f>+O156</f>
        <v>N/A</v>
      </c>
      <c r="P157" s="60">
        <f>+P156</f>
        <v>0.40833333333333333</v>
      </c>
      <c r="Q157" s="166"/>
      <c r="R157" s="167"/>
      <c r="S157" s="167"/>
      <c r="T157" s="167"/>
      <c r="U157" s="167"/>
      <c r="V157" s="167"/>
      <c r="W157" s="167"/>
      <c r="X157" s="167"/>
      <c r="Y157" s="167"/>
      <c r="Z157" s="167"/>
      <c r="AA157" s="167"/>
      <c r="AB157" s="167"/>
      <c r="AC157" s="167"/>
      <c r="AD157" s="167"/>
      <c r="AE157" s="167"/>
      <c r="AF157" s="167"/>
      <c r="AG157" s="167"/>
      <c r="AH157" s="167"/>
      <c r="AI157" s="167"/>
      <c r="AJ157" s="167"/>
      <c r="AK157" s="167"/>
      <c r="AL157" s="167"/>
      <c r="AM157" s="167"/>
      <c r="AN157" s="168"/>
    </row>
    <row r="158" spans="1:40" ht="67.5" customHeight="1" x14ac:dyDescent="0.35">
      <c r="A158" s="305"/>
      <c r="B158" s="282" t="s">
        <v>411</v>
      </c>
      <c r="C158" s="291" t="s">
        <v>412</v>
      </c>
      <c r="D158" s="150" t="s">
        <v>413</v>
      </c>
      <c r="E158" s="150" t="s">
        <v>42</v>
      </c>
      <c r="F158" s="150" t="s">
        <v>414</v>
      </c>
      <c r="G158" s="261">
        <v>80</v>
      </c>
      <c r="H158" s="154" t="s">
        <v>64</v>
      </c>
      <c r="I158" s="180">
        <v>50</v>
      </c>
      <c r="J158" s="288" t="s">
        <v>65</v>
      </c>
      <c r="K158" s="288" t="s">
        <v>65</v>
      </c>
      <c r="L158" s="313" t="s">
        <v>65</v>
      </c>
      <c r="M158" s="288" t="s">
        <v>65</v>
      </c>
      <c r="N158" s="275">
        <f>+I158</f>
        <v>50</v>
      </c>
      <c r="O158" s="213" t="s">
        <v>65</v>
      </c>
      <c r="P158" s="213">
        <f>+N158/G158</f>
        <v>0.625</v>
      </c>
      <c r="Q158" s="150" t="s">
        <v>415</v>
      </c>
      <c r="R158" s="181">
        <v>2021130010104</v>
      </c>
      <c r="S158" s="150" t="s">
        <v>416</v>
      </c>
      <c r="T158" s="26" t="s">
        <v>296</v>
      </c>
      <c r="U158" s="21" t="s">
        <v>64</v>
      </c>
      <c r="V158" s="154" t="s">
        <v>64</v>
      </c>
      <c r="W158" s="154" t="s">
        <v>64</v>
      </c>
      <c r="X158" s="150" t="s">
        <v>47</v>
      </c>
      <c r="Y158" s="180" t="s">
        <v>64</v>
      </c>
      <c r="Z158" s="154" t="s">
        <v>64</v>
      </c>
      <c r="AA158" s="150" t="s">
        <v>48</v>
      </c>
      <c r="AB158" s="150" t="s">
        <v>49</v>
      </c>
      <c r="AC158" s="242" t="s">
        <v>64</v>
      </c>
      <c r="AD158" s="261" t="s">
        <v>64</v>
      </c>
      <c r="AE158" s="261" t="s">
        <v>64</v>
      </c>
      <c r="AF158" s="261" t="s">
        <v>64</v>
      </c>
      <c r="AG158" s="30"/>
      <c r="AH158" s="30"/>
      <c r="AI158" s="30"/>
      <c r="AJ158" s="149" t="s">
        <v>73</v>
      </c>
      <c r="AK158" s="149" t="s">
        <v>73</v>
      </c>
      <c r="AL158" s="149" t="s">
        <v>73</v>
      </c>
      <c r="AM158" s="157" t="s">
        <v>61</v>
      </c>
      <c r="AN158" s="160"/>
    </row>
    <row r="159" spans="1:40" ht="92.1" customHeight="1" x14ac:dyDescent="0.35">
      <c r="A159" s="305"/>
      <c r="B159" s="283"/>
      <c r="C159" s="291"/>
      <c r="D159" s="150"/>
      <c r="E159" s="150"/>
      <c r="F159" s="150"/>
      <c r="G159" s="261"/>
      <c r="H159" s="154"/>
      <c r="I159" s="180"/>
      <c r="J159" s="289"/>
      <c r="K159" s="289"/>
      <c r="L159" s="314"/>
      <c r="M159" s="289"/>
      <c r="N159" s="276"/>
      <c r="O159" s="214"/>
      <c r="P159" s="214"/>
      <c r="Q159" s="150"/>
      <c r="R159" s="181"/>
      <c r="S159" s="150"/>
      <c r="T159" s="26" t="s">
        <v>417</v>
      </c>
      <c r="U159" s="21" t="s">
        <v>64</v>
      </c>
      <c r="V159" s="154"/>
      <c r="W159" s="154"/>
      <c r="X159" s="150"/>
      <c r="Y159" s="180"/>
      <c r="Z159" s="154"/>
      <c r="AA159" s="150"/>
      <c r="AB159" s="150"/>
      <c r="AC159" s="242"/>
      <c r="AD159" s="261"/>
      <c r="AE159" s="261"/>
      <c r="AF159" s="261"/>
      <c r="AG159" s="30"/>
      <c r="AH159" s="30"/>
      <c r="AI159" s="30"/>
      <c r="AJ159" s="150"/>
      <c r="AK159" s="150"/>
      <c r="AL159" s="150"/>
      <c r="AM159" s="158"/>
      <c r="AN159" s="161"/>
    </row>
    <row r="160" spans="1:40" ht="55.5" customHeight="1" x14ac:dyDescent="0.35">
      <c r="A160" s="305"/>
      <c r="B160" s="283"/>
      <c r="C160" s="291"/>
      <c r="D160" s="150"/>
      <c r="E160" s="150"/>
      <c r="F160" s="150"/>
      <c r="G160" s="261"/>
      <c r="H160" s="154"/>
      <c r="I160" s="180"/>
      <c r="J160" s="289"/>
      <c r="K160" s="289"/>
      <c r="L160" s="314"/>
      <c r="M160" s="289"/>
      <c r="N160" s="276"/>
      <c r="O160" s="214"/>
      <c r="P160" s="214"/>
      <c r="Q160" s="150"/>
      <c r="R160" s="181"/>
      <c r="S160" s="150"/>
      <c r="T160" s="150" t="s">
        <v>108</v>
      </c>
      <c r="U160" s="154" t="s">
        <v>64</v>
      </c>
      <c r="V160" s="154"/>
      <c r="W160" s="154"/>
      <c r="X160" s="150"/>
      <c r="Y160" s="180"/>
      <c r="Z160" s="154"/>
      <c r="AA160" s="150"/>
      <c r="AB160" s="150"/>
      <c r="AC160" s="242"/>
      <c r="AD160" s="261"/>
      <c r="AE160" s="261"/>
      <c r="AF160" s="261"/>
      <c r="AG160" s="30"/>
      <c r="AH160" s="30"/>
      <c r="AI160" s="30"/>
      <c r="AJ160" s="150"/>
      <c r="AK160" s="150"/>
      <c r="AL160" s="150"/>
      <c r="AM160" s="158"/>
      <c r="AN160" s="161"/>
    </row>
    <row r="161" spans="1:40" ht="30" customHeight="1" x14ac:dyDescent="0.35">
      <c r="A161" s="305"/>
      <c r="B161" s="283"/>
      <c r="C161" s="291"/>
      <c r="D161" s="150"/>
      <c r="E161" s="150"/>
      <c r="F161" s="150"/>
      <c r="G161" s="261"/>
      <c r="H161" s="154"/>
      <c r="I161" s="180"/>
      <c r="J161" s="290"/>
      <c r="K161" s="290"/>
      <c r="L161" s="315"/>
      <c r="M161" s="290"/>
      <c r="N161" s="277"/>
      <c r="O161" s="215"/>
      <c r="P161" s="215"/>
      <c r="Q161" s="150"/>
      <c r="R161" s="181"/>
      <c r="S161" s="150"/>
      <c r="T161" s="150"/>
      <c r="U161" s="154"/>
      <c r="V161" s="154"/>
      <c r="W161" s="154"/>
      <c r="X161" s="150"/>
      <c r="Y161" s="180"/>
      <c r="Z161" s="154"/>
      <c r="AA161" s="150"/>
      <c r="AB161" s="150"/>
      <c r="AC161" s="242"/>
      <c r="AD161" s="261"/>
      <c r="AE161" s="261"/>
      <c r="AF161" s="261"/>
      <c r="AG161" s="30"/>
      <c r="AH161" s="30"/>
      <c r="AI161" s="30"/>
      <c r="AJ161" s="150"/>
      <c r="AK161" s="150"/>
      <c r="AL161" s="150"/>
      <c r="AM161" s="159"/>
      <c r="AN161" s="162"/>
    </row>
    <row r="162" spans="1:40" ht="86.25" customHeight="1" x14ac:dyDescent="0.35">
      <c r="A162" s="305"/>
      <c r="B162" s="284"/>
      <c r="C162" s="279" t="s">
        <v>418</v>
      </c>
      <c r="D162" s="280"/>
      <c r="E162" s="280"/>
      <c r="F162" s="280"/>
      <c r="G162" s="280"/>
      <c r="H162" s="280"/>
      <c r="I162" s="280"/>
      <c r="J162" s="280"/>
      <c r="K162" s="280"/>
      <c r="L162" s="280"/>
      <c r="M162" s="280"/>
      <c r="N162" s="281"/>
      <c r="O162" s="76" t="str">
        <f>+O158</f>
        <v>N/A</v>
      </c>
      <c r="P162" s="76">
        <f>+P158</f>
        <v>0.625</v>
      </c>
      <c r="Q162" s="163"/>
      <c r="R162" s="164"/>
      <c r="S162" s="164"/>
      <c r="T162" s="164"/>
      <c r="U162" s="164"/>
      <c r="V162" s="164"/>
      <c r="W162" s="164"/>
      <c r="X162" s="164"/>
      <c r="Y162" s="164"/>
      <c r="Z162" s="164"/>
      <c r="AA162" s="164"/>
      <c r="AB162" s="164"/>
      <c r="AC162" s="164"/>
      <c r="AD162" s="164"/>
      <c r="AE162" s="164"/>
      <c r="AF162" s="164"/>
      <c r="AG162" s="164"/>
      <c r="AH162" s="164"/>
      <c r="AI162" s="164"/>
      <c r="AJ162" s="164"/>
      <c r="AK162" s="164"/>
      <c r="AL162" s="164"/>
      <c r="AM162" s="164"/>
      <c r="AN162" s="165"/>
    </row>
    <row r="163" spans="1:40" ht="71.099999999999994" customHeight="1" x14ac:dyDescent="0.35">
      <c r="A163" s="305"/>
      <c r="B163" s="237" t="s">
        <v>419</v>
      </c>
      <c r="C163" s="238"/>
      <c r="D163" s="238"/>
      <c r="E163" s="238"/>
      <c r="F163" s="238"/>
      <c r="G163" s="238"/>
      <c r="H163" s="238"/>
      <c r="I163" s="238"/>
      <c r="J163" s="238"/>
      <c r="K163" s="238"/>
      <c r="L163" s="238"/>
      <c r="M163" s="238"/>
      <c r="N163" s="239"/>
      <c r="O163" s="60" t="str">
        <f>+O162</f>
        <v>N/A</v>
      </c>
      <c r="P163" s="60">
        <f>+P162</f>
        <v>0.625</v>
      </c>
      <c r="Q163" s="169"/>
      <c r="R163" s="170"/>
      <c r="S163" s="170"/>
      <c r="T163" s="170"/>
      <c r="U163" s="170"/>
      <c r="V163" s="170"/>
      <c r="W163" s="170"/>
      <c r="X163" s="170"/>
      <c r="Y163" s="170"/>
      <c r="Z163" s="170"/>
      <c r="AA163" s="170"/>
      <c r="AB163" s="170"/>
      <c r="AC163" s="170"/>
      <c r="AD163" s="170"/>
      <c r="AE163" s="170"/>
      <c r="AF163" s="170"/>
      <c r="AG163" s="170"/>
      <c r="AH163" s="170"/>
      <c r="AI163" s="170"/>
      <c r="AJ163" s="170"/>
      <c r="AK163" s="170"/>
      <c r="AL163" s="170"/>
      <c r="AM163" s="170"/>
      <c r="AN163" s="171"/>
    </row>
    <row r="164" spans="1:40" ht="61.5" customHeight="1" x14ac:dyDescent="0.35">
      <c r="A164" s="306"/>
      <c r="B164" s="348" t="s">
        <v>420</v>
      </c>
      <c r="C164" s="285"/>
      <c r="D164" s="285"/>
      <c r="E164" s="285"/>
      <c r="F164" s="285"/>
      <c r="G164" s="285"/>
      <c r="H164" s="285"/>
      <c r="I164" s="285"/>
      <c r="J164" s="285"/>
      <c r="K164" s="285"/>
      <c r="L164" s="285"/>
      <c r="M164" s="285"/>
      <c r="N164" s="286"/>
      <c r="O164" s="116">
        <f>AVERAGE(O150,O157,O163)</f>
        <v>0.5</v>
      </c>
      <c r="P164" s="116">
        <f>AVERAGE(P150,P157,P163)</f>
        <v>0.53069444444444447</v>
      </c>
      <c r="Q164" s="166"/>
      <c r="R164" s="167"/>
      <c r="S164" s="167"/>
      <c r="T164" s="167"/>
      <c r="U164" s="167"/>
      <c r="V164" s="167"/>
      <c r="W164" s="167"/>
      <c r="X164" s="167"/>
      <c r="Y164" s="167"/>
      <c r="Z164" s="167"/>
      <c r="AA164" s="167"/>
      <c r="AB164" s="167"/>
      <c r="AC164" s="167"/>
      <c r="AD164" s="167"/>
      <c r="AE164" s="167"/>
      <c r="AF164" s="167"/>
      <c r="AG164" s="167"/>
      <c r="AH164" s="167"/>
      <c r="AI164" s="167"/>
      <c r="AJ164" s="167"/>
      <c r="AK164" s="167"/>
      <c r="AL164" s="167"/>
      <c r="AM164" s="167"/>
      <c r="AN164" s="168"/>
    </row>
    <row r="165" spans="1:40" ht="64.5" customHeight="1" x14ac:dyDescent="0.35">
      <c r="A165" s="304" t="s">
        <v>421</v>
      </c>
      <c r="B165" s="304" t="s">
        <v>422</v>
      </c>
      <c r="C165" s="304" t="s">
        <v>423</v>
      </c>
      <c r="D165" s="375" t="s">
        <v>424</v>
      </c>
      <c r="E165" s="175" t="s">
        <v>42</v>
      </c>
      <c r="F165" s="175" t="s">
        <v>425</v>
      </c>
      <c r="G165" s="400">
        <v>16</v>
      </c>
      <c r="H165" s="295">
        <v>7</v>
      </c>
      <c r="I165" s="296">
        <v>0</v>
      </c>
      <c r="J165" s="288">
        <v>0</v>
      </c>
      <c r="K165" s="288">
        <v>0</v>
      </c>
      <c r="L165" s="313">
        <v>14</v>
      </c>
      <c r="M165" s="288">
        <v>14</v>
      </c>
      <c r="N165" s="275">
        <f>I165+L165</f>
        <v>14</v>
      </c>
      <c r="O165" s="351">
        <v>1</v>
      </c>
      <c r="P165" s="351">
        <f>N165/G165</f>
        <v>0.875</v>
      </c>
      <c r="Q165" s="150" t="s">
        <v>426</v>
      </c>
      <c r="R165" s="249">
        <v>2022130010006</v>
      </c>
      <c r="S165" s="150" t="s">
        <v>427</v>
      </c>
      <c r="T165" s="26" t="s">
        <v>428</v>
      </c>
      <c r="U165" s="21">
        <v>7</v>
      </c>
      <c r="V165" s="154">
        <v>120</v>
      </c>
      <c r="W165" s="154">
        <v>0</v>
      </c>
      <c r="X165" s="150" t="s">
        <v>47</v>
      </c>
      <c r="Y165" s="154">
        <v>110</v>
      </c>
      <c r="Z165" s="154">
        <v>0</v>
      </c>
      <c r="AA165" s="150" t="s">
        <v>48</v>
      </c>
      <c r="AB165" s="154" t="s">
        <v>49</v>
      </c>
      <c r="AC165" s="178">
        <v>100000000</v>
      </c>
      <c r="AD165" s="317">
        <v>0</v>
      </c>
      <c r="AE165" s="219" t="s">
        <v>50</v>
      </c>
      <c r="AF165" s="220" t="s">
        <v>429</v>
      </c>
      <c r="AG165" s="234">
        <v>0</v>
      </c>
      <c r="AH165" s="234">
        <v>0</v>
      </c>
      <c r="AI165" s="251">
        <v>0</v>
      </c>
      <c r="AJ165" s="219" t="s">
        <v>235</v>
      </c>
      <c r="AK165" s="150" t="s">
        <v>53</v>
      </c>
      <c r="AL165" s="150" t="s">
        <v>430</v>
      </c>
      <c r="AM165" s="150" t="s">
        <v>431</v>
      </c>
      <c r="AN165" s="416" t="s">
        <v>432</v>
      </c>
    </row>
    <row r="166" spans="1:40" ht="44.25" customHeight="1" x14ac:dyDescent="0.35">
      <c r="A166" s="305"/>
      <c r="B166" s="305"/>
      <c r="C166" s="305"/>
      <c r="D166" s="376"/>
      <c r="E166" s="176"/>
      <c r="F166" s="176"/>
      <c r="G166" s="401"/>
      <c r="H166" s="262"/>
      <c r="I166" s="297"/>
      <c r="J166" s="289"/>
      <c r="K166" s="289"/>
      <c r="L166" s="314"/>
      <c r="M166" s="289"/>
      <c r="N166" s="276"/>
      <c r="O166" s="352"/>
      <c r="P166" s="352"/>
      <c r="Q166" s="150"/>
      <c r="R166" s="249"/>
      <c r="S166" s="150"/>
      <c r="T166" s="26" t="s">
        <v>433</v>
      </c>
      <c r="U166" s="21">
        <v>1</v>
      </c>
      <c r="V166" s="154"/>
      <c r="W166" s="154"/>
      <c r="X166" s="150"/>
      <c r="Y166" s="154"/>
      <c r="Z166" s="154"/>
      <c r="AA166" s="150"/>
      <c r="AB166" s="154"/>
      <c r="AC166" s="178"/>
      <c r="AD166" s="317"/>
      <c r="AE166" s="219"/>
      <c r="AF166" s="220"/>
      <c r="AG166" s="235"/>
      <c r="AH166" s="235"/>
      <c r="AI166" s="252"/>
      <c r="AJ166" s="219"/>
      <c r="AK166" s="150"/>
      <c r="AL166" s="150"/>
      <c r="AM166" s="150"/>
      <c r="AN166" s="150"/>
    </row>
    <row r="167" spans="1:40" ht="42" customHeight="1" x14ac:dyDescent="0.35">
      <c r="A167" s="305"/>
      <c r="B167" s="305"/>
      <c r="C167" s="305"/>
      <c r="D167" s="376"/>
      <c r="E167" s="176"/>
      <c r="F167" s="176"/>
      <c r="G167" s="401"/>
      <c r="H167" s="262"/>
      <c r="I167" s="297"/>
      <c r="J167" s="289"/>
      <c r="K167" s="289"/>
      <c r="L167" s="314"/>
      <c r="M167" s="289"/>
      <c r="N167" s="276"/>
      <c r="O167" s="352"/>
      <c r="P167" s="352"/>
      <c r="Q167" s="150"/>
      <c r="R167" s="249"/>
      <c r="S167" s="150"/>
      <c r="T167" s="150" t="s">
        <v>434</v>
      </c>
      <c r="U167" s="154">
        <v>1</v>
      </c>
      <c r="V167" s="154"/>
      <c r="W167" s="154"/>
      <c r="X167" s="150"/>
      <c r="Y167" s="154"/>
      <c r="Z167" s="154"/>
      <c r="AA167" s="150"/>
      <c r="AB167" s="154"/>
      <c r="AC167" s="178"/>
      <c r="AD167" s="317"/>
      <c r="AE167" s="219"/>
      <c r="AF167" s="220"/>
      <c r="AG167" s="235"/>
      <c r="AH167" s="235"/>
      <c r="AI167" s="252"/>
      <c r="AJ167" s="219"/>
      <c r="AK167" s="150"/>
      <c r="AL167" s="150"/>
      <c r="AM167" s="150"/>
      <c r="AN167" s="150"/>
    </row>
    <row r="168" spans="1:40" ht="21.95" customHeight="1" x14ac:dyDescent="0.35">
      <c r="A168" s="305"/>
      <c r="B168" s="305"/>
      <c r="C168" s="305"/>
      <c r="D168" s="377"/>
      <c r="E168" s="177"/>
      <c r="F168" s="177"/>
      <c r="G168" s="402"/>
      <c r="H168" s="263"/>
      <c r="I168" s="298"/>
      <c r="J168" s="290"/>
      <c r="K168" s="290"/>
      <c r="L168" s="315"/>
      <c r="M168" s="290"/>
      <c r="N168" s="277"/>
      <c r="O168" s="353"/>
      <c r="P168" s="353"/>
      <c r="Q168" s="150"/>
      <c r="R168" s="249"/>
      <c r="S168" s="150"/>
      <c r="T168" s="150"/>
      <c r="U168" s="154"/>
      <c r="V168" s="154"/>
      <c r="W168" s="154"/>
      <c r="X168" s="150"/>
      <c r="Y168" s="154"/>
      <c r="Z168" s="154"/>
      <c r="AA168" s="150"/>
      <c r="AB168" s="154"/>
      <c r="AC168" s="178"/>
      <c r="AD168" s="317"/>
      <c r="AE168" s="219"/>
      <c r="AF168" s="220"/>
      <c r="AG168" s="236"/>
      <c r="AH168" s="236"/>
      <c r="AI168" s="253"/>
      <c r="AJ168" s="219"/>
      <c r="AK168" s="150"/>
      <c r="AL168" s="150"/>
      <c r="AM168" s="150"/>
      <c r="AN168" s="150"/>
    </row>
    <row r="169" spans="1:40" ht="74.25" customHeight="1" x14ac:dyDescent="0.35">
      <c r="A169" s="305"/>
      <c r="B169" s="305"/>
      <c r="C169" s="305"/>
      <c r="D169" s="175" t="s">
        <v>435</v>
      </c>
      <c r="E169" s="175" t="s">
        <v>42</v>
      </c>
      <c r="F169" s="175" t="s">
        <v>436</v>
      </c>
      <c r="G169" s="400">
        <v>4</v>
      </c>
      <c r="H169" s="295" t="s">
        <v>116</v>
      </c>
      <c r="I169" s="295">
        <v>0</v>
      </c>
      <c r="J169" s="302" t="s">
        <v>65</v>
      </c>
      <c r="K169" s="302" t="s">
        <v>65</v>
      </c>
      <c r="L169" s="313" t="s">
        <v>65</v>
      </c>
      <c r="M169" s="302" t="s">
        <v>65</v>
      </c>
      <c r="N169" s="310">
        <v>0</v>
      </c>
      <c r="O169" s="356" t="s">
        <v>65</v>
      </c>
      <c r="P169" s="356">
        <f>N169/G169</f>
        <v>0</v>
      </c>
      <c r="Q169" s="150" t="s">
        <v>437</v>
      </c>
      <c r="R169" s="249">
        <v>2022130010008</v>
      </c>
      <c r="S169" s="374" t="s">
        <v>438</v>
      </c>
      <c r="T169" s="26" t="s">
        <v>439</v>
      </c>
      <c r="U169" s="21" t="s">
        <v>64</v>
      </c>
      <c r="V169" s="154" t="s">
        <v>64</v>
      </c>
      <c r="W169" s="154" t="s">
        <v>64</v>
      </c>
      <c r="X169" s="150" t="s">
        <v>47</v>
      </c>
      <c r="Y169" s="154" t="s">
        <v>64</v>
      </c>
      <c r="Z169" s="154" t="s">
        <v>64</v>
      </c>
      <c r="AA169" s="150" t="s">
        <v>48</v>
      </c>
      <c r="AB169" s="154" t="s">
        <v>49</v>
      </c>
      <c r="AC169" s="178" t="s">
        <v>64</v>
      </c>
      <c r="AD169" s="317" t="s">
        <v>64</v>
      </c>
      <c r="AE169" s="219" t="s">
        <v>64</v>
      </c>
      <c r="AF169" s="249" t="s">
        <v>64</v>
      </c>
      <c r="AG169" s="38"/>
      <c r="AH169" s="38"/>
      <c r="AI169" s="38"/>
      <c r="AJ169" s="219" t="s">
        <v>73</v>
      </c>
      <c r="AK169" s="219" t="s">
        <v>73</v>
      </c>
      <c r="AL169" s="219" t="s">
        <v>73</v>
      </c>
      <c r="AM169" s="219" t="s">
        <v>61</v>
      </c>
      <c r="AN169" s="417"/>
    </row>
    <row r="170" spans="1:40" ht="107.1" customHeight="1" x14ac:dyDescent="0.35">
      <c r="A170" s="305"/>
      <c r="B170" s="305"/>
      <c r="C170" s="306"/>
      <c r="D170" s="177"/>
      <c r="E170" s="177"/>
      <c r="F170" s="177"/>
      <c r="G170" s="402"/>
      <c r="H170" s="263"/>
      <c r="I170" s="263"/>
      <c r="J170" s="303"/>
      <c r="K170" s="303"/>
      <c r="L170" s="315"/>
      <c r="M170" s="303"/>
      <c r="N170" s="311"/>
      <c r="O170" s="357"/>
      <c r="P170" s="357"/>
      <c r="Q170" s="150"/>
      <c r="R170" s="249"/>
      <c r="S170" s="374"/>
      <c r="T170" s="26" t="s">
        <v>440</v>
      </c>
      <c r="U170" s="21" t="s">
        <v>64</v>
      </c>
      <c r="V170" s="154"/>
      <c r="W170" s="154"/>
      <c r="X170" s="150"/>
      <c r="Y170" s="154"/>
      <c r="Z170" s="154"/>
      <c r="AA170" s="150"/>
      <c r="AB170" s="154"/>
      <c r="AC170" s="178"/>
      <c r="AD170" s="317"/>
      <c r="AE170" s="219"/>
      <c r="AF170" s="249"/>
      <c r="AG170" s="38"/>
      <c r="AH170" s="38"/>
      <c r="AI170" s="38"/>
      <c r="AJ170" s="219"/>
      <c r="AK170" s="219"/>
      <c r="AL170" s="219"/>
      <c r="AM170" s="219"/>
      <c r="AN170" s="417"/>
    </row>
    <row r="171" spans="1:40" ht="87" customHeight="1" x14ac:dyDescent="0.35">
      <c r="A171" s="305"/>
      <c r="B171" s="305"/>
      <c r="C171" s="279" t="s">
        <v>441</v>
      </c>
      <c r="D171" s="280"/>
      <c r="E171" s="280"/>
      <c r="F171" s="280"/>
      <c r="G171" s="280"/>
      <c r="H171" s="280"/>
      <c r="I171" s="280"/>
      <c r="J171" s="280"/>
      <c r="K171" s="280"/>
      <c r="L171" s="280"/>
      <c r="M171" s="280"/>
      <c r="N171" s="281"/>
      <c r="O171" s="120">
        <f>AVERAGE(O165:O170)</f>
        <v>1</v>
      </c>
      <c r="P171" s="120">
        <f>AVERAGE(P165:P170)</f>
        <v>0.4375</v>
      </c>
      <c r="Q171" s="172"/>
      <c r="R171" s="173"/>
      <c r="S171" s="173"/>
      <c r="T171" s="173"/>
      <c r="U171" s="173"/>
      <c r="V171" s="173"/>
      <c r="W171" s="173"/>
      <c r="X171" s="173"/>
      <c r="Y171" s="173"/>
      <c r="Z171" s="173"/>
      <c r="AA171" s="173"/>
      <c r="AB171" s="173"/>
      <c r="AC171" s="173"/>
      <c r="AD171" s="173"/>
      <c r="AE171" s="173"/>
      <c r="AF171" s="173"/>
      <c r="AG171" s="173"/>
      <c r="AH171" s="173"/>
      <c r="AI171" s="173"/>
      <c r="AJ171" s="173"/>
      <c r="AK171" s="173"/>
      <c r="AL171" s="173"/>
      <c r="AM171" s="173"/>
      <c r="AN171" s="174"/>
    </row>
    <row r="172" spans="1:40" ht="82.5" customHeight="1" x14ac:dyDescent="0.35">
      <c r="A172" s="305"/>
      <c r="B172" s="305"/>
      <c r="C172" s="291" t="s">
        <v>442</v>
      </c>
      <c r="D172" s="150" t="s">
        <v>443</v>
      </c>
      <c r="E172" s="150" t="s">
        <v>42</v>
      </c>
      <c r="F172" s="150" t="s">
        <v>444</v>
      </c>
      <c r="G172" s="261">
        <v>200</v>
      </c>
      <c r="H172" s="154" t="s">
        <v>116</v>
      </c>
      <c r="I172" s="180">
        <v>105</v>
      </c>
      <c r="J172" s="288" t="s">
        <v>65</v>
      </c>
      <c r="K172" s="288" t="s">
        <v>65</v>
      </c>
      <c r="L172" s="313" t="s">
        <v>65</v>
      </c>
      <c r="M172" s="288" t="s">
        <v>65</v>
      </c>
      <c r="N172" s="275">
        <v>105</v>
      </c>
      <c r="O172" s="213" t="s">
        <v>65</v>
      </c>
      <c r="P172" s="213">
        <f>+N172/G172</f>
        <v>0.52500000000000002</v>
      </c>
      <c r="Q172" s="150" t="s">
        <v>445</v>
      </c>
      <c r="R172" s="181">
        <v>2021130010111</v>
      </c>
      <c r="S172" s="150" t="s">
        <v>446</v>
      </c>
      <c r="T172" s="26" t="s">
        <v>115</v>
      </c>
      <c r="U172" s="21" t="s">
        <v>116</v>
      </c>
      <c r="V172" s="154" t="s">
        <v>64</v>
      </c>
      <c r="W172" s="154" t="s">
        <v>64</v>
      </c>
      <c r="X172" s="150" t="s">
        <v>47</v>
      </c>
      <c r="Y172" s="180" t="s">
        <v>64</v>
      </c>
      <c r="Z172" s="180" t="s">
        <v>64</v>
      </c>
      <c r="AA172" s="150" t="s">
        <v>48</v>
      </c>
      <c r="AB172" s="150" t="s">
        <v>49</v>
      </c>
      <c r="AC172" s="242" t="s">
        <v>64</v>
      </c>
      <c r="AD172" s="261" t="s">
        <v>64</v>
      </c>
      <c r="AE172" s="261" t="s">
        <v>64</v>
      </c>
      <c r="AF172" s="261" t="s">
        <v>64</v>
      </c>
      <c r="AG172" s="30"/>
      <c r="AH172" s="30"/>
      <c r="AI172" s="30"/>
      <c r="AJ172" s="149" t="s">
        <v>73</v>
      </c>
      <c r="AK172" s="149" t="s">
        <v>73</v>
      </c>
      <c r="AL172" s="149" t="s">
        <v>73</v>
      </c>
      <c r="AM172" s="157" t="s">
        <v>61</v>
      </c>
      <c r="AN172" s="160"/>
    </row>
    <row r="173" spans="1:40" ht="74.45" customHeight="1" x14ac:dyDescent="0.35">
      <c r="A173" s="305"/>
      <c r="B173" s="305"/>
      <c r="C173" s="291"/>
      <c r="D173" s="150"/>
      <c r="E173" s="150"/>
      <c r="F173" s="150"/>
      <c r="G173" s="261"/>
      <c r="H173" s="154"/>
      <c r="I173" s="180"/>
      <c r="J173" s="289"/>
      <c r="K173" s="289"/>
      <c r="L173" s="314"/>
      <c r="M173" s="289"/>
      <c r="N173" s="276"/>
      <c r="O173" s="214"/>
      <c r="P173" s="214"/>
      <c r="Q173" s="150"/>
      <c r="R173" s="181"/>
      <c r="S173" s="150"/>
      <c r="T173" s="26" t="s">
        <v>447</v>
      </c>
      <c r="U173" s="21" t="s">
        <v>116</v>
      </c>
      <c r="V173" s="154"/>
      <c r="W173" s="154"/>
      <c r="X173" s="150"/>
      <c r="Y173" s="180"/>
      <c r="Z173" s="180"/>
      <c r="AA173" s="150"/>
      <c r="AB173" s="150"/>
      <c r="AC173" s="242"/>
      <c r="AD173" s="261"/>
      <c r="AE173" s="261"/>
      <c r="AF173" s="261"/>
      <c r="AG173" s="30"/>
      <c r="AH173" s="30"/>
      <c r="AI173" s="30"/>
      <c r="AJ173" s="150"/>
      <c r="AK173" s="150"/>
      <c r="AL173" s="150"/>
      <c r="AM173" s="158"/>
      <c r="AN173" s="161"/>
    </row>
    <row r="174" spans="1:40" ht="55.5" customHeight="1" x14ac:dyDescent="0.35">
      <c r="A174" s="305"/>
      <c r="B174" s="305"/>
      <c r="C174" s="291"/>
      <c r="D174" s="150"/>
      <c r="E174" s="150"/>
      <c r="F174" s="150"/>
      <c r="G174" s="261"/>
      <c r="H174" s="154"/>
      <c r="I174" s="180"/>
      <c r="J174" s="290"/>
      <c r="K174" s="290"/>
      <c r="L174" s="315"/>
      <c r="M174" s="290"/>
      <c r="N174" s="277"/>
      <c r="O174" s="215"/>
      <c r="P174" s="215"/>
      <c r="Q174" s="150"/>
      <c r="R174" s="181"/>
      <c r="S174" s="150"/>
      <c r="T174" s="26" t="s">
        <v>108</v>
      </c>
      <c r="U174" s="21" t="s">
        <v>116</v>
      </c>
      <c r="V174" s="154"/>
      <c r="W174" s="154"/>
      <c r="X174" s="150"/>
      <c r="Y174" s="180"/>
      <c r="Z174" s="180"/>
      <c r="AA174" s="150"/>
      <c r="AB174" s="150"/>
      <c r="AC174" s="242"/>
      <c r="AD174" s="261"/>
      <c r="AE174" s="261"/>
      <c r="AF174" s="261"/>
      <c r="AG174" s="30"/>
      <c r="AH174" s="30"/>
      <c r="AI174" s="30"/>
      <c r="AJ174" s="150"/>
      <c r="AK174" s="150"/>
      <c r="AL174" s="150"/>
      <c r="AM174" s="159"/>
      <c r="AN174" s="162"/>
    </row>
    <row r="175" spans="1:40" ht="55.5" customHeight="1" x14ac:dyDescent="0.35">
      <c r="A175" s="305"/>
      <c r="B175" s="305"/>
      <c r="C175" s="279" t="s">
        <v>448</v>
      </c>
      <c r="D175" s="280"/>
      <c r="E175" s="280"/>
      <c r="F175" s="280"/>
      <c r="G175" s="280"/>
      <c r="H175" s="280"/>
      <c r="I175" s="280"/>
      <c r="J175" s="280"/>
      <c r="K175" s="280"/>
      <c r="L175" s="280"/>
      <c r="M175" s="280"/>
      <c r="N175" s="281"/>
      <c r="O175" s="77" t="str">
        <f>+O172</f>
        <v>N/A</v>
      </c>
      <c r="P175" s="77">
        <f>+P172</f>
        <v>0.52500000000000002</v>
      </c>
      <c r="Q175" s="172"/>
      <c r="R175" s="173"/>
      <c r="S175" s="173"/>
      <c r="T175" s="173"/>
      <c r="U175" s="173"/>
      <c r="V175" s="173"/>
      <c r="W175" s="173"/>
      <c r="X175" s="173"/>
      <c r="Y175" s="173"/>
      <c r="Z175" s="173"/>
      <c r="AA175" s="173"/>
      <c r="AB175" s="173"/>
      <c r="AC175" s="173"/>
      <c r="AD175" s="173"/>
      <c r="AE175" s="173"/>
      <c r="AF175" s="173"/>
      <c r="AG175" s="173"/>
      <c r="AH175" s="173"/>
      <c r="AI175" s="173"/>
      <c r="AJ175" s="173"/>
      <c r="AK175" s="173"/>
      <c r="AL175" s="173"/>
      <c r="AM175" s="173"/>
      <c r="AN175" s="174"/>
    </row>
    <row r="176" spans="1:40" ht="147" customHeight="1" x14ac:dyDescent="0.35">
      <c r="A176" s="305"/>
      <c r="B176" s="305"/>
      <c r="C176" s="291" t="s">
        <v>449</v>
      </c>
      <c r="D176" s="114" t="s">
        <v>450</v>
      </c>
      <c r="E176" s="26" t="s">
        <v>42</v>
      </c>
      <c r="F176" s="26" t="s">
        <v>451</v>
      </c>
      <c r="G176" s="29">
        <v>32</v>
      </c>
      <c r="H176" s="21">
        <v>8</v>
      </c>
      <c r="I176" s="24">
        <v>10</v>
      </c>
      <c r="J176" s="23">
        <v>0</v>
      </c>
      <c r="K176" s="23">
        <v>0</v>
      </c>
      <c r="L176" s="108">
        <v>0</v>
      </c>
      <c r="M176" s="126">
        <f>+J176+K176+L176</f>
        <v>0</v>
      </c>
      <c r="N176" s="92">
        <f>+I176+M176</f>
        <v>10</v>
      </c>
      <c r="O176" s="88">
        <f>+M176/H176</f>
        <v>0</v>
      </c>
      <c r="P176" s="88">
        <f>N176/G176</f>
        <v>0.3125</v>
      </c>
      <c r="Q176" s="153" t="s">
        <v>452</v>
      </c>
      <c r="R176" s="301">
        <v>2022130010007</v>
      </c>
      <c r="S176" s="153" t="s">
        <v>453</v>
      </c>
      <c r="T176" s="28" t="s">
        <v>454</v>
      </c>
      <c r="U176" s="24">
        <v>8</v>
      </c>
      <c r="V176" s="180">
        <v>120</v>
      </c>
      <c r="W176" s="180">
        <v>0</v>
      </c>
      <c r="X176" s="153" t="s">
        <v>47</v>
      </c>
      <c r="Y176" s="180">
        <v>301701</v>
      </c>
      <c r="Z176" s="180">
        <v>0</v>
      </c>
      <c r="AA176" s="153" t="s">
        <v>48</v>
      </c>
      <c r="AB176" s="180" t="s">
        <v>49</v>
      </c>
      <c r="AC176" s="386">
        <v>200000000</v>
      </c>
      <c r="AD176" s="367">
        <v>0</v>
      </c>
      <c r="AE176" s="219" t="s">
        <v>50</v>
      </c>
      <c r="AF176" s="367" t="s">
        <v>455</v>
      </c>
      <c r="AG176" s="245">
        <v>0</v>
      </c>
      <c r="AH176" s="245">
        <v>0</v>
      </c>
      <c r="AI176" s="247">
        <v>0</v>
      </c>
      <c r="AJ176" s="219" t="s">
        <v>235</v>
      </c>
      <c r="AK176" s="150" t="s">
        <v>53</v>
      </c>
      <c r="AL176" s="150" t="s">
        <v>236</v>
      </c>
      <c r="AM176" s="150" t="s">
        <v>456</v>
      </c>
      <c r="AN176" s="417"/>
    </row>
    <row r="177" spans="1:40" ht="118.5" customHeight="1" x14ac:dyDescent="0.35">
      <c r="A177" s="305"/>
      <c r="B177" s="305"/>
      <c r="C177" s="291"/>
      <c r="D177" s="114" t="s">
        <v>457</v>
      </c>
      <c r="E177" s="26" t="s">
        <v>58</v>
      </c>
      <c r="F177" s="26" t="s">
        <v>458</v>
      </c>
      <c r="G177" s="29">
        <v>32</v>
      </c>
      <c r="H177" s="21">
        <v>8</v>
      </c>
      <c r="I177" s="24">
        <v>10</v>
      </c>
      <c r="J177" s="23">
        <v>0</v>
      </c>
      <c r="K177" s="23">
        <v>0</v>
      </c>
      <c r="L177" s="108">
        <v>0</v>
      </c>
      <c r="M177" s="126">
        <f t="shared" ref="M177:M178" si="0">+J177+K177+L177</f>
        <v>0</v>
      </c>
      <c r="N177" s="92">
        <f t="shared" ref="N177:N178" si="1">+I177+M177</f>
        <v>10</v>
      </c>
      <c r="O177" s="88">
        <f t="shared" ref="O177:O178" si="2">+M177/H177</f>
        <v>0</v>
      </c>
      <c r="P177" s="88">
        <f>N177/G177</f>
        <v>0.3125</v>
      </c>
      <c r="Q177" s="153"/>
      <c r="R177" s="388"/>
      <c r="S177" s="153"/>
      <c r="T177" s="28" t="s">
        <v>459</v>
      </c>
      <c r="U177" s="24">
        <v>8</v>
      </c>
      <c r="V177" s="180"/>
      <c r="W177" s="180"/>
      <c r="X177" s="153"/>
      <c r="Y177" s="180"/>
      <c r="Z177" s="180"/>
      <c r="AA177" s="153"/>
      <c r="AB177" s="180"/>
      <c r="AC177" s="387"/>
      <c r="AD177" s="367"/>
      <c r="AE177" s="219"/>
      <c r="AF177" s="367"/>
      <c r="AG177" s="246"/>
      <c r="AH177" s="246"/>
      <c r="AI177" s="248"/>
      <c r="AJ177" s="369"/>
      <c r="AK177" s="154"/>
      <c r="AL177" s="150"/>
      <c r="AM177" s="150"/>
      <c r="AN177" s="417"/>
    </row>
    <row r="178" spans="1:40" ht="80.45" customHeight="1" x14ac:dyDescent="0.35">
      <c r="A178" s="305"/>
      <c r="B178" s="305"/>
      <c r="C178" s="291"/>
      <c r="D178" s="114" t="s">
        <v>460</v>
      </c>
      <c r="E178" s="26" t="s">
        <v>42</v>
      </c>
      <c r="F178" s="26" t="s">
        <v>461</v>
      </c>
      <c r="G178" s="29">
        <v>80</v>
      </c>
      <c r="H178" s="21">
        <v>80</v>
      </c>
      <c r="I178" s="24">
        <v>0</v>
      </c>
      <c r="J178" s="23">
        <v>0</v>
      </c>
      <c r="K178" s="23">
        <v>0</v>
      </c>
      <c r="L178" s="108">
        <v>0</v>
      </c>
      <c r="M178" s="126">
        <f t="shared" si="0"/>
        <v>0</v>
      </c>
      <c r="N178" s="92">
        <f t="shared" si="1"/>
        <v>0</v>
      </c>
      <c r="O178" s="88">
        <f t="shared" si="2"/>
        <v>0</v>
      </c>
      <c r="P178" s="88">
        <f>N178/G178</f>
        <v>0</v>
      </c>
      <c r="Q178" s="153"/>
      <c r="R178" s="388"/>
      <c r="S178" s="153"/>
      <c r="T178" s="28" t="s">
        <v>462</v>
      </c>
      <c r="U178" s="24">
        <v>80</v>
      </c>
      <c r="V178" s="180"/>
      <c r="W178" s="180"/>
      <c r="X178" s="153"/>
      <c r="Y178" s="180"/>
      <c r="Z178" s="180"/>
      <c r="AA178" s="153"/>
      <c r="AB178" s="180"/>
      <c r="AC178" s="387"/>
      <c r="AD178" s="367"/>
      <c r="AE178" s="219"/>
      <c r="AF178" s="367"/>
      <c r="AG178" s="246"/>
      <c r="AH178" s="246"/>
      <c r="AI178" s="248"/>
      <c r="AJ178" s="369"/>
      <c r="AK178" s="154"/>
      <c r="AL178" s="150"/>
      <c r="AM178" s="150"/>
      <c r="AN178" s="417"/>
    </row>
    <row r="179" spans="1:40" ht="51.6" customHeight="1" x14ac:dyDescent="0.35">
      <c r="A179" s="305"/>
      <c r="B179" s="306"/>
      <c r="C179" s="279" t="s">
        <v>463</v>
      </c>
      <c r="D179" s="280"/>
      <c r="E179" s="280"/>
      <c r="F179" s="280"/>
      <c r="G179" s="280"/>
      <c r="H179" s="280"/>
      <c r="I179" s="280"/>
      <c r="J179" s="280"/>
      <c r="K179" s="280"/>
      <c r="L179" s="280"/>
      <c r="M179" s="280"/>
      <c r="N179" s="281"/>
      <c r="O179" s="78">
        <f>AVERAGE(O176:O178)</f>
        <v>0</v>
      </c>
      <c r="P179" s="78">
        <f>AVERAGE(P176:P178)</f>
        <v>0.20833333333333334</v>
      </c>
      <c r="Q179" s="163"/>
      <c r="R179" s="164"/>
      <c r="S179" s="164"/>
      <c r="T179" s="164"/>
      <c r="U179" s="164"/>
      <c r="V179" s="164"/>
      <c r="W179" s="164"/>
      <c r="X179" s="164"/>
      <c r="Y179" s="164"/>
      <c r="Z179" s="164"/>
      <c r="AA179" s="164"/>
      <c r="AB179" s="164"/>
      <c r="AC179" s="164"/>
      <c r="AD179" s="164"/>
      <c r="AE179" s="164"/>
      <c r="AF179" s="164"/>
      <c r="AG179" s="164"/>
      <c r="AH179" s="164"/>
      <c r="AI179" s="164"/>
      <c r="AJ179" s="164"/>
      <c r="AK179" s="164"/>
      <c r="AL179" s="164"/>
      <c r="AM179" s="164"/>
      <c r="AN179" s="165"/>
    </row>
    <row r="180" spans="1:40" ht="59.1" customHeight="1" x14ac:dyDescent="0.35">
      <c r="A180" s="305"/>
      <c r="B180" s="237" t="s">
        <v>464</v>
      </c>
      <c r="C180" s="238"/>
      <c r="D180" s="238"/>
      <c r="E180" s="238"/>
      <c r="F180" s="238"/>
      <c r="G180" s="238"/>
      <c r="H180" s="238"/>
      <c r="I180" s="238"/>
      <c r="J180" s="238"/>
      <c r="K180" s="238"/>
      <c r="L180" s="238"/>
      <c r="M180" s="238"/>
      <c r="N180" s="239"/>
      <c r="O180" s="121">
        <f>AVERAGE(O171,O175,O179)</f>
        <v>0.5</v>
      </c>
      <c r="P180" s="121">
        <f>AVERAGE(P171,P175,P179)</f>
        <v>0.39027777777777778</v>
      </c>
      <c r="Q180" s="166"/>
      <c r="R180" s="167"/>
      <c r="S180" s="167"/>
      <c r="T180" s="167"/>
      <c r="U180" s="167"/>
      <c r="V180" s="167"/>
      <c r="W180" s="167"/>
      <c r="X180" s="167"/>
      <c r="Y180" s="167"/>
      <c r="Z180" s="167"/>
      <c r="AA180" s="167"/>
      <c r="AB180" s="167"/>
      <c r="AC180" s="167"/>
      <c r="AD180" s="167"/>
      <c r="AE180" s="167"/>
      <c r="AF180" s="167"/>
      <c r="AG180" s="167"/>
      <c r="AH180" s="167"/>
      <c r="AI180" s="167"/>
      <c r="AJ180" s="167"/>
      <c r="AK180" s="167"/>
      <c r="AL180" s="167"/>
      <c r="AM180" s="167"/>
      <c r="AN180" s="168"/>
    </row>
    <row r="181" spans="1:40" ht="86.1" customHeight="1" x14ac:dyDescent="0.35">
      <c r="A181" s="305"/>
      <c r="B181" s="304" t="s">
        <v>465</v>
      </c>
      <c r="C181" s="291" t="s">
        <v>466</v>
      </c>
      <c r="D181" s="26" t="s">
        <v>467</v>
      </c>
      <c r="E181" s="26" t="s">
        <v>42</v>
      </c>
      <c r="F181" s="26" t="s">
        <v>468</v>
      </c>
      <c r="G181" s="29">
        <v>1</v>
      </c>
      <c r="H181" s="35" t="s">
        <v>116</v>
      </c>
      <c r="I181" s="24">
        <v>0</v>
      </c>
      <c r="J181" s="23" t="s">
        <v>103</v>
      </c>
      <c r="K181" s="23" t="s">
        <v>103</v>
      </c>
      <c r="L181" s="108" t="s">
        <v>65</v>
      </c>
      <c r="M181" s="23" t="s">
        <v>103</v>
      </c>
      <c r="N181" s="92">
        <f>+I181</f>
        <v>0</v>
      </c>
      <c r="O181" s="23" t="s">
        <v>103</v>
      </c>
      <c r="P181" s="88">
        <f>+N181/G181</f>
        <v>0</v>
      </c>
      <c r="Q181" s="153" t="s">
        <v>469</v>
      </c>
      <c r="R181" s="359">
        <v>2021130010127</v>
      </c>
      <c r="S181" s="153" t="s">
        <v>470</v>
      </c>
      <c r="T181" s="28" t="s">
        <v>471</v>
      </c>
      <c r="U181" s="24">
        <v>1</v>
      </c>
      <c r="V181" s="180">
        <v>120</v>
      </c>
      <c r="W181" s="180">
        <v>0</v>
      </c>
      <c r="X181" s="153" t="s">
        <v>47</v>
      </c>
      <c r="Y181" s="180">
        <v>10</v>
      </c>
      <c r="Z181" s="180">
        <v>0</v>
      </c>
      <c r="AA181" s="153" t="s">
        <v>48</v>
      </c>
      <c r="AB181" s="153" t="s">
        <v>49</v>
      </c>
      <c r="AC181" s="415">
        <v>300000000</v>
      </c>
      <c r="AD181" s="385">
        <v>0</v>
      </c>
      <c r="AE181" s="150" t="s">
        <v>50</v>
      </c>
      <c r="AF181" s="404" t="s">
        <v>472</v>
      </c>
      <c r="AG181" s="205">
        <v>0</v>
      </c>
      <c r="AH181" s="205">
        <v>0</v>
      </c>
      <c r="AI181" s="206">
        <v>0</v>
      </c>
      <c r="AJ181" s="149" t="s">
        <v>235</v>
      </c>
      <c r="AK181" s="150" t="s">
        <v>53</v>
      </c>
      <c r="AL181" s="150" t="s">
        <v>473</v>
      </c>
      <c r="AM181" s="26" t="s">
        <v>474</v>
      </c>
      <c r="AN181" s="128"/>
    </row>
    <row r="182" spans="1:40" ht="111" customHeight="1" x14ac:dyDescent="0.35">
      <c r="A182" s="305"/>
      <c r="B182" s="305"/>
      <c r="C182" s="291"/>
      <c r="D182" s="114" t="s">
        <v>475</v>
      </c>
      <c r="E182" s="26" t="s">
        <v>42</v>
      </c>
      <c r="F182" s="26" t="s">
        <v>476</v>
      </c>
      <c r="G182" s="29">
        <v>1</v>
      </c>
      <c r="H182" s="35">
        <v>1</v>
      </c>
      <c r="I182" s="24">
        <v>1</v>
      </c>
      <c r="J182" s="23">
        <v>0</v>
      </c>
      <c r="K182" s="23">
        <v>0</v>
      </c>
      <c r="L182" s="108">
        <v>0</v>
      </c>
      <c r="M182" s="23">
        <f>+J182+K182+L182</f>
        <v>0</v>
      </c>
      <c r="N182" s="92">
        <f>+I182+M182</f>
        <v>1</v>
      </c>
      <c r="O182" s="117">
        <f>L182/H182</f>
        <v>0</v>
      </c>
      <c r="P182" s="117">
        <f>+N182/G182</f>
        <v>1</v>
      </c>
      <c r="Q182" s="153"/>
      <c r="R182" s="359"/>
      <c r="S182" s="153"/>
      <c r="T182" s="28" t="s">
        <v>477</v>
      </c>
      <c r="U182" s="24">
        <v>1</v>
      </c>
      <c r="V182" s="180"/>
      <c r="W182" s="180"/>
      <c r="X182" s="153"/>
      <c r="Y182" s="180"/>
      <c r="Z182" s="180"/>
      <c r="AA182" s="153"/>
      <c r="AB182" s="153"/>
      <c r="AC182" s="242"/>
      <c r="AD182" s="261"/>
      <c r="AE182" s="150"/>
      <c r="AF182" s="261"/>
      <c r="AG182" s="205"/>
      <c r="AH182" s="205"/>
      <c r="AI182" s="206"/>
      <c r="AJ182" s="150"/>
      <c r="AK182" s="150"/>
      <c r="AL182" s="150"/>
      <c r="AM182" s="26" t="s">
        <v>478</v>
      </c>
      <c r="AN182" s="128"/>
    </row>
    <row r="183" spans="1:40" ht="106.5" customHeight="1" x14ac:dyDescent="0.35">
      <c r="A183" s="305"/>
      <c r="B183" s="305"/>
      <c r="C183" s="291"/>
      <c r="D183" s="114" t="s">
        <v>479</v>
      </c>
      <c r="E183" s="26" t="s">
        <v>42</v>
      </c>
      <c r="F183" s="26" t="s">
        <v>480</v>
      </c>
      <c r="G183" s="29">
        <v>4</v>
      </c>
      <c r="H183" s="35">
        <v>1</v>
      </c>
      <c r="I183" s="24">
        <v>1</v>
      </c>
      <c r="J183" s="23">
        <v>0</v>
      </c>
      <c r="K183" s="23">
        <v>0</v>
      </c>
      <c r="L183" s="108">
        <v>1</v>
      </c>
      <c r="M183" s="23">
        <f>+J183+K183+L183</f>
        <v>1</v>
      </c>
      <c r="N183" s="92">
        <f>+I183+M183</f>
        <v>2</v>
      </c>
      <c r="O183" s="117">
        <f>L183/H183</f>
        <v>1</v>
      </c>
      <c r="P183" s="117">
        <f>+N183/G183</f>
        <v>0.5</v>
      </c>
      <c r="Q183" s="153"/>
      <c r="R183" s="359"/>
      <c r="S183" s="153"/>
      <c r="T183" s="28" t="s">
        <v>481</v>
      </c>
      <c r="U183" s="24">
        <v>10</v>
      </c>
      <c r="V183" s="180"/>
      <c r="W183" s="180"/>
      <c r="X183" s="153"/>
      <c r="Y183" s="180"/>
      <c r="Z183" s="180"/>
      <c r="AA183" s="153"/>
      <c r="AB183" s="153"/>
      <c r="AC183" s="242"/>
      <c r="AD183" s="261"/>
      <c r="AE183" s="150"/>
      <c r="AF183" s="261"/>
      <c r="AG183" s="205"/>
      <c r="AH183" s="205"/>
      <c r="AI183" s="206"/>
      <c r="AJ183" s="150"/>
      <c r="AK183" s="150"/>
      <c r="AL183" s="150"/>
      <c r="AM183" s="26" t="s">
        <v>482</v>
      </c>
      <c r="AN183" s="137" t="s">
        <v>483</v>
      </c>
    </row>
    <row r="184" spans="1:40" ht="47.1" customHeight="1" x14ac:dyDescent="0.35">
      <c r="A184" s="305"/>
      <c r="B184" s="305"/>
      <c r="C184" s="279" t="s">
        <v>484</v>
      </c>
      <c r="D184" s="280"/>
      <c r="E184" s="280"/>
      <c r="F184" s="280"/>
      <c r="G184" s="280"/>
      <c r="H184" s="280"/>
      <c r="I184" s="280"/>
      <c r="J184" s="280"/>
      <c r="K184" s="280"/>
      <c r="L184" s="280"/>
      <c r="M184" s="280"/>
      <c r="N184" s="281"/>
      <c r="O184" s="120">
        <f>AVERAGE(O181:O183)</f>
        <v>0.5</v>
      </c>
      <c r="P184" s="120">
        <f>AVERAGE(P181:P183)</f>
        <v>0.5</v>
      </c>
      <c r="Q184" s="172"/>
      <c r="R184" s="173"/>
      <c r="S184" s="173"/>
      <c r="T184" s="173"/>
      <c r="U184" s="173"/>
      <c r="V184" s="173"/>
      <c r="W184" s="173"/>
      <c r="X184" s="173"/>
      <c r="Y184" s="173"/>
      <c r="Z184" s="173"/>
      <c r="AA184" s="173"/>
      <c r="AB184" s="173"/>
      <c r="AC184" s="173"/>
      <c r="AD184" s="173"/>
      <c r="AE184" s="173"/>
      <c r="AF184" s="173"/>
      <c r="AG184" s="173"/>
      <c r="AH184" s="173"/>
      <c r="AI184" s="173"/>
      <c r="AJ184" s="173"/>
      <c r="AK184" s="173"/>
      <c r="AL184" s="173"/>
      <c r="AM184" s="173"/>
      <c r="AN184" s="174"/>
    </row>
    <row r="185" spans="1:40" ht="102.75" customHeight="1" x14ac:dyDescent="0.35">
      <c r="A185" s="305"/>
      <c r="B185" s="305"/>
      <c r="C185" s="291" t="s">
        <v>485</v>
      </c>
      <c r="D185" s="307" t="s">
        <v>486</v>
      </c>
      <c r="E185" s="150" t="s">
        <v>487</v>
      </c>
      <c r="F185" s="150" t="s">
        <v>488</v>
      </c>
      <c r="G185" s="330">
        <v>60</v>
      </c>
      <c r="H185" s="154">
        <v>15</v>
      </c>
      <c r="I185" s="180">
        <v>30</v>
      </c>
      <c r="J185" s="288">
        <v>0</v>
      </c>
      <c r="K185" s="288">
        <v>0</v>
      </c>
      <c r="L185" s="313">
        <v>15</v>
      </c>
      <c r="M185" s="288">
        <f>+J185+K185+L185</f>
        <v>15</v>
      </c>
      <c r="N185" s="275">
        <f>+I185+M185</f>
        <v>45</v>
      </c>
      <c r="O185" s="351">
        <f>+M185/H185</f>
        <v>1</v>
      </c>
      <c r="P185" s="351">
        <f>+N185/G185</f>
        <v>0.75</v>
      </c>
      <c r="Q185" s="153" t="s">
        <v>489</v>
      </c>
      <c r="R185" s="359">
        <v>2021130010126</v>
      </c>
      <c r="S185" s="153" t="s">
        <v>490</v>
      </c>
      <c r="T185" s="28" t="s">
        <v>491</v>
      </c>
      <c r="U185" s="24">
        <v>1</v>
      </c>
      <c r="V185" s="180">
        <v>120</v>
      </c>
      <c r="W185" s="180">
        <v>0</v>
      </c>
      <c r="X185" s="153" t="s">
        <v>47</v>
      </c>
      <c r="Y185" s="180">
        <v>350</v>
      </c>
      <c r="Z185" s="180">
        <v>0</v>
      </c>
      <c r="AA185" s="153" t="s">
        <v>48</v>
      </c>
      <c r="AB185" s="153" t="s">
        <v>49</v>
      </c>
      <c r="AC185" s="415">
        <v>100000000</v>
      </c>
      <c r="AD185" s="385">
        <v>0</v>
      </c>
      <c r="AE185" s="150" t="s">
        <v>50</v>
      </c>
      <c r="AF185" s="404" t="s">
        <v>492</v>
      </c>
      <c r="AG185" s="205">
        <v>0</v>
      </c>
      <c r="AH185" s="205">
        <v>0</v>
      </c>
      <c r="AI185" s="206">
        <v>0</v>
      </c>
      <c r="AJ185" s="149" t="s">
        <v>235</v>
      </c>
      <c r="AK185" s="150" t="s">
        <v>53</v>
      </c>
      <c r="AL185" s="150" t="s">
        <v>493</v>
      </c>
      <c r="AM185" s="175" t="s">
        <v>494</v>
      </c>
      <c r="AN185" s="427" t="s">
        <v>495</v>
      </c>
    </row>
    <row r="186" spans="1:40" ht="51.75" customHeight="1" x14ac:dyDescent="0.35">
      <c r="A186" s="305"/>
      <c r="B186" s="305"/>
      <c r="C186" s="291"/>
      <c r="D186" s="307"/>
      <c r="E186" s="150"/>
      <c r="F186" s="150"/>
      <c r="G186" s="330"/>
      <c r="H186" s="154"/>
      <c r="I186" s="180"/>
      <c r="J186" s="289"/>
      <c r="K186" s="289"/>
      <c r="L186" s="314"/>
      <c r="M186" s="289"/>
      <c r="N186" s="276"/>
      <c r="O186" s="352"/>
      <c r="P186" s="352"/>
      <c r="Q186" s="153"/>
      <c r="R186" s="359"/>
      <c r="S186" s="153"/>
      <c r="T186" s="153" t="s">
        <v>496</v>
      </c>
      <c r="U186" s="180">
        <v>15</v>
      </c>
      <c r="V186" s="180"/>
      <c r="W186" s="180"/>
      <c r="X186" s="153"/>
      <c r="Y186" s="180"/>
      <c r="Z186" s="180"/>
      <c r="AA186" s="153"/>
      <c r="AB186" s="153"/>
      <c r="AC186" s="242"/>
      <c r="AD186" s="261"/>
      <c r="AE186" s="150"/>
      <c r="AF186" s="261"/>
      <c r="AG186" s="205"/>
      <c r="AH186" s="205"/>
      <c r="AI186" s="206"/>
      <c r="AJ186" s="150"/>
      <c r="AK186" s="150"/>
      <c r="AL186" s="150"/>
      <c r="AM186" s="176"/>
      <c r="AN186" s="176"/>
    </row>
    <row r="187" spans="1:40" ht="27" customHeight="1" x14ac:dyDescent="0.35">
      <c r="A187" s="305"/>
      <c r="B187" s="305"/>
      <c r="C187" s="291"/>
      <c r="D187" s="307"/>
      <c r="E187" s="150"/>
      <c r="F187" s="150"/>
      <c r="G187" s="330"/>
      <c r="H187" s="154"/>
      <c r="I187" s="180"/>
      <c r="J187" s="290"/>
      <c r="K187" s="290"/>
      <c r="L187" s="315"/>
      <c r="M187" s="290"/>
      <c r="N187" s="277"/>
      <c r="O187" s="353"/>
      <c r="P187" s="353"/>
      <c r="Q187" s="153"/>
      <c r="R187" s="359"/>
      <c r="S187" s="153"/>
      <c r="T187" s="153"/>
      <c r="U187" s="180"/>
      <c r="V187" s="180"/>
      <c r="W187" s="180"/>
      <c r="X187" s="153"/>
      <c r="Y187" s="180"/>
      <c r="Z187" s="180"/>
      <c r="AA187" s="153"/>
      <c r="AB187" s="153"/>
      <c r="AC187" s="242"/>
      <c r="AD187" s="261"/>
      <c r="AE187" s="150"/>
      <c r="AF187" s="261"/>
      <c r="AG187" s="205"/>
      <c r="AH187" s="205"/>
      <c r="AI187" s="206"/>
      <c r="AJ187" s="150"/>
      <c r="AK187" s="150"/>
      <c r="AL187" s="150"/>
      <c r="AM187" s="177"/>
      <c r="AN187" s="177"/>
    </row>
    <row r="188" spans="1:40" ht="48" customHeight="1" x14ac:dyDescent="0.35">
      <c r="A188" s="305"/>
      <c r="B188" s="306"/>
      <c r="C188" s="279" t="s">
        <v>497</v>
      </c>
      <c r="D188" s="280"/>
      <c r="E188" s="280"/>
      <c r="F188" s="280"/>
      <c r="G188" s="280"/>
      <c r="H188" s="280"/>
      <c r="I188" s="280"/>
      <c r="J188" s="280"/>
      <c r="K188" s="280"/>
      <c r="L188" s="280"/>
      <c r="M188" s="280"/>
      <c r="N188" s="281"/>
      <c r="O188" s="116">
        <f>+O185</f>
        <v>1</v>
      </c>
      <c r="P188" s="116">
        <f>+P185</f>
        <v>0.75</v>
      </c>
      <c r="Q188" s="163"/>
      <c r="R188" s="164"/>
      <c r="S188" s="164"/>
      <c r="T188" s="164"/>
      <c r="U188" s="164"/>
      <c r="V188" s="164"/>
      <c r="W188" s="164"/>
      <c r="X188" s="164"/>
      <c r="Y188" s="164"/>
      <c r="Z188" s="164"/>
      <c r="AA188" s="164"/>
      <c r="AB188" s="164"/>
      <c r="AC188" s="164"/>
      <c r="AD188" s="164"/>
      <c r="AE188" s="164"/>
      <c r="AF188" s="164"/>
      <c r="AG188" s="164"/>
      <c r="AH188" s="164"/>
      <c r="AI188" s="164"/>
      <c r="AJ188" s="164"/>
      <c r="AK188" s="164"/>
      <c r="AL188" s="164"/>
      <c r="AM188" s="164"/>
      <c r="AN188" s="165"/>
    </row>
    <row r="189" spans="1:40" ht="54" customHeight="1" x14ac:dyDescent="0.35">
      <c r="A189" s="305"/>
      <c r="B189" s="237" t="s">
        <v>498</v>
      </c>
      <c r="C189" s="238"/>
      <c r="D189" s="238"/>
      <c r="E189" s="238"/>
      <c r="F189" s="238"/>
      <c r="G189" s="238"/>
      <c r="H189" s="238"/>
      <c r="I189" s="238"/>
      <c r="J189" s="238"/>
      <c r="K189" s="238"/>
      <c r="L189" s="238"/>
      <c r="M189" s="238"/>
      <c r="N189" s="239"/>
      <c r="O189" s="116">
        <f>AVERAGE(O184,O188)</f>
        <v>0.75</v>
      </c>
      <c r="P189" s="116">
        <f>AVERAGE(P184,P188)</f>
        <v>0.625</v>
      </c>
      <c r="Q189" s="169"/>
      <c r="R189" s="170"/>
      <c r="S189" s="170"/>
      <c r="T189" s="170"/>
      <c r="U189" s="170"/>
      <c r="V189" s="170"/>
      <c r="W189" s="170"/>
      <c r="X189" s="170"/>
      <c r="Y189" s="170"/>
      <c r="Z189" s="170"/>
      <c r="AA189" s="170"/>
      <c r="AB189" s="170"/>
      <c r="AC189" s="170"/>
      <c r="AD189" s="170"/>
      <c r="AE189" s="170"/>
      <c r="AF189" s="170"/>
      <c r="AG189" s="170"/>
      <c r="AH189" s="170"/>
      <c r="AI189" s="170"/>
      <c r="AJ189" s="170"/>
      <c r="AK189" s="170"/>
      <c r="AL189" s="170"/>
      <c r="AM189" s="170"/>
      <c r="AN189" s="171"/>
    </row>
    <row r="190" spans="1:40" ht="53.45" customHeight="1" x14ac:dyDescent="0.35">
      <c r="A190" s="306"/>
      <c r="B190" s="348" t="s">
        <v>499</v>
      </c>
      <c r="C190" s="285"/>
      <c r="D190" s="285"/>
      <c r="E190" s="285"/>
      <c r="F190" s="285"/>
      <c r="G190" s="285"/>
      <c r="H190" s="285"/>
      <c r="I190" s="285"/>
      <c r="J190" s="285"/>
      <c r="K190" s="285"/>
      <c r="L190" s="285"/>
      <c r="M190" s="285"/>
      <c r="N190" s="286"/>
      <c r="O190" s="116">
        <f>AVERAGE(O180,O189)</f>
        <v>0.625</v>
      </c>
      <c r="P190" s="116">
        <f>AVERAGE(P180,P189)</f>
        <v>0.50763888888888886</v>
      </c>
      <c r="Q190" s="166"/>
      <c r="R190" s="167"/>
      <c r="S190" s="167"/>
      <c r="T190" s="167"/>
      <c r="U190" s="167"/>
      <c r="V190" s="167"/>
      <c r="W190" s="167"/>
      <c r="X190" s="167"/>
      <c r="Y190" s="167"/>
      <c r="Z190" s="167"/>
      <c r="AA190" s="167"/>
      <c r="AB190" s="167"/>
      <c r="AC190" s="167"/>
      <c r="AD190" s="167"/>
      <c r="AE190" s="167"/>
      <c r="AF190" s="167"/>
      <c r="AG190" s="167"/>
      <c r="AH190" s="167"/>
      <c r="AI190" s="167"/>
      <c r="AJ190" s="167"/>
      <c r="AK190" s="167"/>
      <c r="AL190" s="167"/>
      <c r="AM190" s="167"/>
      <c r="AN190" s="168"/>
    </row>
    <row r="191" spans="1:40" ht="56.25" customHeight="1" x14ac:dyDescent="0.35">
      <c r="A191" s="398" t="s">
        <v>500</v>
      </c>
      <c r="B191" s="304" t="s">
        <v>501</v>
      </c>
      <c r="C191" s="282" t="s">
        <v>502</v>
      </c>
      <c r="D191" s="150" t="s">
        <v>503</v>
      </c>
      <c r="E191" s="150" t="s">
        <v>42</v>
      </c>
      <c r="F191" s="150" t="s">
        <v>504</v>
      </c>
      <c r="G191" s="261">
        <v>10</v>
      </c>
      <c r="H191" s="295" t="s">
        <v>64</v>
      </c>
      <c r="I191" s="180">
        <v>0</v>
      </c>
      <c r="J191" s="288" t="s">
        <v>65</v>
      </c>
      <c r="K191" s="288" t="s">
        <v>65</v>
      </c>
      <c r="L191" s="313" t="s">
        <v>65</v>
      </c>
      <c r="M191" s="288" t="s">
        <v>65</v>
      </c>
      <c r="N191" s="275">
        <v>0</v>
      </c>
      <c r="O191" s="288" t="s">
        <v>65</v>
      </c>
      <c r="P191" s="213">
        <f>N191/G191</f>
        <v>0</v>
      </c>
      <c r="Q191" s="150" t="s">
        <v>505</v>
      </c>
      <c r="R191" s="181">
        <v>2021130010115</v>
      </c>
      <c r="S191" s="378" t="s">
        <v>506</v>
      </c>
      <c r="T191" s="26" t="s">
        <v>106</v>
      </c>
      <c r="U191" s="21" t="s">
        <v>64</v>
      </c>
      <c r="V191" s="154" t="s">
        <v>64</v>
      </c>
      <c r="W191" s="154" t="s">
        <v>64</v>
      </c>
      <c r="X191" s="150" t="s">
        <v>47</v>
      </c>
      <c r="Y191" s="180" t="s">
        <v>64</v>
      </c>
      <c r="Z191" s="180" t="s">
        <v>64</v>
      </c>
      <c r="AA191" s="150" t="s">
        <v>48</v>
      </c>
      <c r="AB191" s="150" t="s">
        <v>49</v>
      </c>
      <c r="AC191" s="242" t="s">
        <v>64</v>
      </c>
      <c r="AD191" s="261" t="s">
        <v>64</v>
      </c>
      <c r="AE191" s="261" t="s">
        <v>64</v>
      </c>
      <c r="AF191" s="261" t="s">
        <v>64</v>
      </c>
      <c r="AG191" s="30"/>
      <c r="AH191" s="30"/>
      <c r="AI191" s="30"/>
      <c r="AJ191" s="149" t="s">
        <v>73</v>
      </c>
      <c r="AK191" s="149" t="s">
        <v>73</v>
      </c>
      <c r="AL191" s="149" t="s">
        <v>73</v>
      </c>
      <c r="AM191" s="157" t="s">
        <v>61</v>
      </c>
      <c r="AN191" s="160"/>
    </row>
    <row r="192" spans="1:40" ht="61.7" customHeight="1" x14ac:dyDescent="0.35">
      <c r="A192" s="399"/>
      <c r="B192" s="305"/>
      <c r="C192" s="283"/>
      <c r="D192" s="150"/>
      <c r="E192" s="150"/>
      <c r="F192" s="150"/>
      <c r="G192" s="261"/>
      <c r="H192" s="262"/>
      <c r="I192" s="180"/>
      <c r="J192" s="290"/>
      <c r="K192" s="290"/>
      <c r="L192" s="315"/>
      <c r="M192" s="290"/>
      <c r="N192" s="277"/>
      <c r="O192" s="290"/>
      <c r="P192" s="215"/>
      <c r="Q192" s="150"/>
      <c r="R192" s="181"/>
      <c r="S192" s="378"/>
      <c r="T192" s="26" t="s">
        <v>507</v>
      </c>
      <c r="U192" s="21" t="s">
        <v>64</v>
      </c>
      <c r="V192" s="154"/>
      <c r="W192" s="154"/>
      <c r="X192" s="150"/>
      <c r="Y192" s="180"/>
      <c r="Z192" s="180"/>
      <c r="AA192" s="150"/>
      <c r="AB192" s="150"/>
      <c r="AC192" s="242"/>
      <c r="AD192" s="261"/>
      <c r="AE192" s="261"/>
      <c r="AF192" s="261"/>
      <c r="AG192" s="30"/>
      <c r="AH192" s="30"/>
      <c r="AI192" s="30"/>
      <c r="AJ192" s="150"/>
      <c r="AK192" s="150"/>
      <c r="AL192" s="150"/>
      <c r="AM192" s="158"/>
      <c r="AN192" s="161"/>
    </row>
    <row r="193" spans="1:40" ht="78.599999999999994" customHeight="1" x14ac:dyDescent="0.35">
      <c r="A193" s="399"/>
      <c r="B193" s="305"/>
      <c r="C193" s="283"/>
      <c r="D193" s="150" t="s">
        <v>508</v>
      </c>
      <c r="E193" s="150" t="s">
        <v>42</v>
      </c>
      <c r="F193" s="150" t="s">
        <v>509</v>
      </c>
      <c r="G193" s="261">
        <v>10</v>
      </c>
      <c r="H193" s="154" t="s">
        <v>64</v>
      </c>
      <c r="I193" s="180">
        <v>0</v>
      </c>
      <c r="J193" s="288" t="s">
        <v>65</v>
      </c>
      <c r="K193" s="288" t="s">
        <v>65</v>
      </c>
      <c r="L193" s="313" t="s">
        <v>65</v>
      </c>
      <c r="M193" s="288" t="s">
        <v>65</v>
      </c>
      <c r="N193" s="275">
        <v>0</v>
      </c>
      <c r="O193" s="288" t="s">
        <v>65</v>
      </c>
      <c r="P193" s="213">
        <f>N193/G193</f>
        <v>0</v>
      </c>
      <c r="Q193" s="150"/>
      <c r="R193" s="181"/>
      <c r="S193" s="378"/>
      <c r="T193" s="26" t="s">
        <v>510</v>
      </c>
      <c r="U193" s="21" t="s">
        <v>64</v>
      </c>
      <c r="V193" s="154"/>
      <c r="W193" s="154"/>
      <c r="X193" s="150"/>
      <c r="Y193" s="180"/>
      <c r="Z193" s="180"/>
      <c r="AA193" s="150"/>
      <c r="AB193" s="150"/>
      <c r="AC193" s="242"/>
      <c r="AD193" s="261"/>
      <c r="AE193" s="261"/>
      <c r="AF193" s="261"/>
      <c r="AG193" s="30"/>
      <c r="AH193" s="30"/>
      <c r="AI193" s="30"/>
      <c r="AJ193" s="150"/>
      <c r="AK193" s="150"/>
      <c r="AL193" s="150"/>
      <c r="AM193" s="158"/>
      <c r="AN193" s="161"/>
    </row>
    <row r="194" spans="1:40" ht="56.25" customHeight="1" x14ac:dyDescent="0.35">
      <c r="A194" s="399"/>
      <c r="B194" s="305"/>
      <c r="C194" s="283"/>
      <c r="D194" s="150"/>
      <c r="E194" s="150"/>
      <c r="F194" s="150"/>
      <c r="G194" s="261"/>
      <c r="H194" s="154"/>
      <c r="I194" s="180"/>
      <c r="J194" s="290"/>
      <c r="K194" s="290"/>
      <c r="L194" s="315"/>
      <c r="M194" s="290"/>
      <c r="N194" s="277"/>
      <c r="O194" s="290"/>
      <c r="P194" s="215"/>
      <c r="Q194" s="150"/>
      <c r="R194" s="181"/>
      <c r="S194" s="378"/>
      <c r="T194" s="26" t="s">
        <v>391</v>
      </c>
      <c r="U194" s="21" t="s">
        <v>64</v>
      </c>
      <c r="V194" s="154"/>
      <c r="W194" s="154"/>
      <c r="X194" s="150"/>
      <c r="Y194" s="180"/>
      <c r="Z194" s="180"/>
      <c r="AA194" s="150"/>
      <c r="AB194" s="150"/>
      <c r="AC194" s="242"/>
      <c r="AD194" s="261"/>
      <c r="AE194" s="261"/>
      <c r="AF194" s="261"/>
      <c r="AG194" s="30"/>
      <c r="AH194" s="30"/>
      <c r="AI194" s="30"/>
      <c r="AJ194" s="150"/>
      <c r="AK194" s="150"/>
      <c r="AL194" s="150"/>
      <c r="AM194" s="159"/>
      <c r="AN194" s="162"/>
    </row>
    <row r="195" spans="1:40" ht="56.25" customHeight="1" x14ac:dyDescent="0.35">
      <c r="A195" s="399"/>
      <c r="B195" s="306"/>
      <c r="C195" s="284"/>
      <c r="D195" s="280" t="s">
        <v>511</v>
      </c>
      <c r="E195" s="280"/>
      <c r="F195" s="280"/>
      <c r="G195" s="280"/>
      <c r="H195" s="280"/>
      <c r="I195" s="280"/>
      <c r="J195" s="280"/>
      <c r="K195" s="280"/>
      <c r="L195" s="280"/>
      <c r="M195" s="280"/>
      <c r="N195" s="281"/>
      <c r="O195" s="33" t="s">
        <v>65</v>
      </c>
      <c r="P195" s="33">
        <f>AVERAGE(P191:P194)</f>
        <v>0</v>
      </c>
      <c r="Q195" s="163"/>
      <c r="R195" s="164"/>
      <c r="S195" s="164"/>
      <c r="T195" s="164"/>
      <c r="U195" s="164"/>
      <c r="V195" s="164"/>
      <c r="W195" s="164"/>
      <c r="X195" s="164"/>
      <c r="Y195" s="164"/>
      <c r="Z195" s="164"/>
      <c r="AA195" s="164"/>
      <c r="AB195" s="164"/>
      <c r="AC195" s="164"/>
      <c r="AD195" s="164"/>
      <c r="AE195" s="164"/>
      <c r="AF195" s="164"/>
      <c r="AG195" s="164"/>
      <c r="AH195" s="164"/>
      <c r="AI195" s="164"/>
      <c r="AJ195" s="164"/>
      <c r="AK195" s="164"/>
      <c r="AL195" s="164"/>
      <c r="AM195" s="164"/>
      <c r="AN195" s="165"/>
    </row>
    <row r="196" spans="1:40" ht="56.25" customHeight="1" x14ac:dyDescent="0.35">
      <c r="A196" s="399"/>
      <c r="B196" s="237" t="s">
        <v>512</v>
      </c>
      <c r="C196" s="238"/>
      <c r="D196" s="238"/>
      <c r="E196" s="238"/>
      <c r="F196" s="238"/>
      <c r="G196" s="238"/>
      <c r="H196" s="238"/>
      <c r="I196" s="238"/>
      <c r="J196" s="238"/>
      <c r="K196" s="238"/>
      <c r="L196" s="238"/>
      <c r="M196" s="238"/>
      <c r="N196" s="239"/>
      <c r="O196" s="60" t="str">
        <f>+O195</f>
        <v>N/A</v>
      </c>
      <c r="P196" s="60">
        <f>+P195</f>
        <v>0</v>
      </c>
      <c r="Q196" s="166"/>
      <c r="R196" s="167"/>
      <c r="S196" s="167"/>
      <c r="T196" s="167"/>
      <c r="U196" s="167"/>
      <c r="V196" s="167"/>
      <c r="W196" s="167"/>
      <c r="X196" s="167"/>
      <c r="Y196" s="167"/>
      <c r="Z196" s="167"/>
      <c r="AA196" s="167"/>
      <c r="AB196" s="167"/>
      <c r="AC196" s="167"/>
      <c r="AD196" s="167"/>
      <c r="AE196" s="167"/>
      <c r="AF196" s="167"/>
      <c r="AG196" s="167"/>
      <c r="AH196" s="167"/>
      <c r="AI196" s="167"/>
      <c r="AJ196" s="167"/>
      <c r="AK196" s="167"/>
      <c r="AL196" s="167"/>
      <c r="AM196" s="167"/>
      <c r="AN196" s="168"/>
    </row>
    <row r="197" spans="1:40" ht="66" customHeight="1" x14ac:dyDescent="0.35">
      <c r="A197" s="399"/>
      <c r="B197" s="291" t="s">
        <v>513</v>
      </c>
      <c r="C197" s="291" t="s">
        <v>514</v>
      </c>
      <c r="D197" s="150" t="s">
        <v>515</v>
      </c>
      <c r="E197" s="150" t="s">
        <v>516</v>
      </c>
      <c r="F197" s="150" t="s">
        <v>517</v>
      </c>
      <c r="G197" s="261">
        <v>160</v>
      </c>
      <c r="H197" s="154" t="s">
        <v>64</v>
      </c>
      <c r="I197" s="180">
        <v>320</v>
      </c>
      <c r="J197" s="288" t="s">
        <v>518</v>
      </c>
      <c r="K197" s="288" t="s">
        <v>518</v>
      </c>
      <c r="L197" s="313" t="s">
        <v>65</v>
      </c>
      <c r="M197" s="288" t="s">
        <v>518</v>
      </c>
      <c r="N197" s="275">
        <f>+I197</f>
        <v>320</v>
      </c>
      <c r="O197" s="351" t="str">
        <f>+M197</f>
        <v xml:space="preserve">N/A </v>
      </c>
      <c r="P197" s="351">
        <v>1</v>
      </c>
      <c r="Q197" s="150" t="s">
        <v>519</v>
      </c>
      <c r="R197" s="181">
        <v>2021130010118</v>
      </c>
      <c r="S197" s="150" t="s">
        <v>520</v>
      </c>
      <c r="T197" s="26" t="s">
        <v>521</v>
      </c>
      <c r="U197" s="21" t="s">
        <v>64</v>
      </c>
      <c r="V197" s="154" t="s">
        <v>64</v>
      </c>
      <c r="W197" s="154" t="s">
        <v>64</v>
      </c>
      <c r="X197" s="150" t="s">
        <v>47</v>
      </c>
      <c r="Y197" s="180" t="s">
        <v>64</v>
      </c>
      <c r="Z197" s="154" t="s">
        <v>64</v>
      </c>
      <c r="AA197" s="150" t="s">
        <v>248</v>
      </c>
      <c r="AB197" s="150" t="s">
        <v>49</v>
      </c>
      <c r="AC197" s="242" t="s">
        <v>64</v>
      </c>
      <c r="AD197" s="261" t="s">
        <v>64</v>
      </c>
      <c r="AE197" s="150" t="s">
        <v>64</v>
      </c>
      <c r="AF197" s="150" t="s">
        <v>64</v>
      </c>
      <c r="AG197" s="26"/>
      <c r="AH197" s="26"/>
      <c r="AI197" s="26"/>
      <c r="AJ197" s="149" t="s">
        <v>73</v>
      </c>
      <c r="AK197" s="149" t="s">
        <v>73</v>
      </c>
      <c r="AL197" s="149" t="s">
        <v>73</v>
      </c>
      <c r="AM197" s="157" t="s">
        <v>61</v>
      </c>
      <c r="AN197" s="160"/>
    </row>
    <row r="198" spans="1:40" ht="64.5" customHeight="1" x14ac:dyDescent="0.35">
      <c r="A198" s="399"/>
      <c r="B198" s="291"/>
      <c r="C198" s="291"/>
      <c r="D198" s="150"/>
      <c r="E198" s="150"/>
      <c r="F198" s="150"/>
      <c r="G198" s="261"/>
      <c r="H198" s="154"/>
      <c r="I198" s="180"/>
      <c r="J198" s="289"/>
      <c r="K198" s="289"/>
      <c r="L198" s="314"/>
      <c r="M198" s="289"/>
      <c r="N198" s="276"/>
      <c r="O198" s="352"/>
      <c r="P198" s="352"/>
      <c r="Q198" s="150"/>
      <c r="R198" s="181"/>
      <c r="S198" s="150"/>
      <c r="T198" s="26" t="s">
        <v>522</v>
      </c>
      <c r="U198" s="24" t="s">
        <v>64</v>
      </c>
      <c r="V198" s="154"/>
      <c r="W198" s="154"/>
      <c r="X198" s="150"/>
      <c r="Y198" s="180"/>
      <c r="Z198" s="154"/>
      <c r="AA198" s="150"/>
      <c r="AB198" s="150"/>
      <c r="AC198" s="242"/>
      <c r="AD198" s="261"/>
      <c r="AE198" s="150"/>
      <c r="AF198" s="154"/>
      <c r="AG198" s="21"/>
      <c r="AH198" s="21"/>
      <c r="AI198" s="21"/>
      <c r="AJ198" s="150"/>
      <c r="AK198" s="150"/>
      <c r="AL198" s="150"/>
      <c r="AM198" s="158"/>
      <c r="AN198" s="161"/>
    </row>
    <row r="199" spans="1:40" ht="43.5" customHeight="1" x14ac:dyDescent="0.35">
      <c r="A199" s="399"/>
      <c r="B199" s="291"/>
      <c r="C199" s="291"/>
      <c r="D199" s="150"/>
      <c r="E199" s="150"/>
      <c r="F199" s="150"/>
      <c r="G199" s="261"/>
      <c r="H199" s="154"/>
      <c r="I199" s="180"/>
      <c r="J199" s="289"/>
      <c r="K199" s="289"/>
      <c r="L199" s="314"/>
      <c r="M199" s="289"/>
      <c r="N199" s="276"/>
      <c r="O199" s="352"/>
      <c r="P199" s="352"/>
      <c r="Q199" s="150"/>
      <c r="R199" s="181"/>
      <c r="S199" s="150"/>
      <c r="T199" s="150" t="s">
        <v>288</v>
      </c>
      <c r="U199" s="154" t="s">
        <v>64</v>
      </c>
      <c r="V199" s="154"/>
      <c r="W199" s="154"/>
      <c r="X199" s="150"/>
      <c r="Y199" s="180"/>
      <c r="Z199" s="154"/>
      <c r="AA199" s="150"/>
      <c r="AB199" s="150"/>
      <c r="AC199" s="242"/>
      <c r="AD199" s="261"/>
      <c r="AE199" s="150"/>
      <c r="AF199" s="154"/>
      <c r="AG199" s="21"/>
      <c r="AH199" s="21"/>
      <c r="AI199" s="21"/>
      <c r="AJ199" s="150"/>
      <c r="AK199" s="150"/>
      <c r="AL199" s="150"/>
      <c r="AM199" s="158"/>
      <c r="AN199" s="161"/>
    </row>
    <row r="200" spans="1:40" ht="30.95" customHeight="1" x14ac:dyDescent="0.35">
      <c r="A200" s="399"/>
      <c r="B200" s="291"/>
      <c r="C200" s="291"/>
      <c r="D200" s="150"/>
      <c r="E200" s="150"/>
      <c r="F200" s="150"/>
      <c r="G200" s="261"/>
      <c r="H200" s="154"/>
      <c r="I200" s="180"/>
      <c r="J200" s="290"/>
      <c r="K200" s="290"/>
      <c r="L200" s="315"/>
      <c r="M200" s="290"/>
      <c r="N200" s="277"/>
      <c r="O200" s="353"/>
      <c r="P200" s="353"/>
      <c r="Q200" s="150"/>
      <c r="R200" s="181"/>
      <c r="S200" s="150"/>
      <c r="T200" s="150"/>
      <c r="U200" s="154"/>
      <c r="V200" s="154"/>
      <c r="W200" s="154"/>
      <c r="X200" s="150"/>
      <c r="Y200" s="180"/>
      <c r="Z200" s="154"/>
      <c r="AA200" s="150"/>
      <c r="AB200" s="150"/>
      <c r="AC200" s="242"/>
      <c r="AD200" s="261"/>
      <c r="AE200" s="150"/>
      <c r="AF200" s="154"/>
      <c r="AG200" s="21"/>
      <c r="AH200" s="21"/>
      <c r="AI200" s="21"/>
      <c r="AJ200" s="150"/>
      <c r="AK200" s="150"/>
      <c r="AL200" s="150"/>
      <c r="AM200" s="159"/>
      <c r="AN200" s="162"/>
    </row>
    <row r="201" spans="1:40" ht="65.25" customHeight="1" x14ac:dyDescent="0.35">
      <c r="A201" s="399"/>
      <c r="B201" s="291"/>
      <c r="C201" s="279" t="s">
        <v>523</v>
      </c>
      <c r="D201" s="280"/>
      <c r="E201" s="280"/>
      <c r="F201" s="280"/>
      <c r="G201" s="280"/>
      <c r="H201" s="280"/>
      <c r="I201" s="280"/>
      <c r="J201" s="280"/>
      <c r="K201" s="280"/>
      <c r="L201" s="280"/>
      <c r="M201" s="280"/>
      <c r="N201" s="281"/>
      <c r="O201" s="119" t="str">
        <f>+O197</f>
        <v xml:space="preserve">N/A </v>
      </c>
      <c r="P201" s="119">
        <f>+P197</f>
        <v>1</v>
      </c>
      <c r="Q201" s="172"/>
      <c r="R201" s="173"/>
      <c r="S201" s="173"/>
      <c r="T201" s="173"/>
      <c r="U201" s="173"/>
      <c r="V201" s="173"/>
      <c r="W201" s="173"/>
      <c r="X201" s="173"/>
      <c r="Y201" s="173"/>
      <c r="Z201" s="173"/>
      <c r="AA201" s="173"/>
      <c r="AB201" s="173"/>
      <c r="AC201" s="173"/>
      <c r="AD201" s="173"/>
      <c r="AE201" s="173"/>
      <c r="AF201" s="173"/>
      <c r="AG201" s="173"/>
      <c r="AH201" s="173"/>
      <c r="AI201" s="173"/>
      <c r="AJ201" s="173"/>
      <c r="AK201" s="173"/>
      <c r="AL201" s="173"/>
      <c r="AM201" s="173"/>
      <c r="AN201" s="174"/>
    </row>
    <row r="202" spans="1:40" ht="43.5" customHeight="1" x14ac:dyDescent="0.35">
      <c r="A202" s="399"/>
      <c r="B202" s="291"/>
      <c r="C202" s="291" t="s">
        <v>524</v>
      </c>
      <c r="D202" s="150" t="s">
        <v>525</v>
      </c>
      <c r="E202" s="150" t="s">
        <v>42</v>
      </c>
      <c r="F202" s="150" t="s">
        <v>526</v>
      </c>
      <c r="G202" s="261">
        <v>1200</v>
      </c>
      <c r="H202" s="389" t="s">
        <v>64</v>
      </c>
      <c r="I202" s="180">
        <v>400</v>
      </c>
      <c r="J202" s="288" t="s">
        <v>65</v>
      </c>
      <c r="K202" s="288" t="s">
        <v>65</v>
      </c>
      <c r="L202" s="313" t="s">
        <v>65</v>
      </c>
      <c r="M202" s="288" t="s">
        <v>65</v>
      </c>
      <c r="N202" s="275">
        <f>+I202</f>
        <v>400</v>
      </c>
      <c r="O202" s="213" t="str">
        <f>+M202</f>
        <v>N/A</v>
      </c>
      <c r="P202" s="213">
        <f>+N202/G202</f>
        <v>0.33333333333333331</v>
      </c>
      <c r="Q202" s="150" t="s">
        <v>527</v>
      </c>
      <c r="R202" s="181">
        <v>2021130010117</v>
      </c>
      <c r="S202" s="150" t="s">
        <v>528</v>
      </c>
      <c r="T202" s="26" t="s">
        <v>106</v>
      </c>
      <c r="U202" s="21" t="s">
        <v>64</v>
      </c>
      <c r="V202" s="154" t="s">
        <v>64</v>
      </c>
      <c r="W202" s="154" t="s">
        <v>64</v>
      </c>
      <c r="X202" s="150" t="s">
        <v>47</v>
      </c>
      <c r="Y202" s="180" t="s">
        <v>64</v>
      </c>
      <c r="Z202" s="154" t="s">
        <v>64</v>
      </c>
      <c r="AA202" s="150" t="s">
        <v>48</v>
      </c>
      <c r="AB202" s="154" t="s">
        <v>49</v>
      </c>
      <c r="AC202" s="179" t="s">
        <v>64</v>
      </c>
      <c r="AD202" s="154" t="s">
        <v>64</v>
      </c>
      <c r="AE202" s="150" t="s">
        <v>64</v>
      </c>
      <c r="AF202" s="154" t="s">
        <v>64</v>
      </c>
      <c r="AG202" s="21"/>
      <c r="AH202" s="21"/>
      <c r="AI202" s="21"/>
      <c r="AJ202" s="149" t="s">
        <v>73</v>
      </c>
      <c r="AK202" s="149" t="s">
        <v>73</v>
      </c>
      <c r="AL202" s="149" t="s">
        <v>73</v>
      </c>
      <c r="AM202" s="157" t="s">
        <v>61</v>
      </c>
      <c r="AN202" s="160"/>
    </row>
    <row r="203" spans="1:40" ht="96" customHeight="1" x14ac:dyDescent="0.35">
      <c r="A203" s="399"/>
      <c r="B203" s="291"/>
      <c r="C203" s="291"/>
      <c r="D203" s="150"/>
      <c r="E203" s="150"/>
      <c r="F203" s="150"/>
      <c r="G203" s="261"/>
      <c r="H203" s="389"/>
      <c r="I203" s="180"/>
      <c r="J203" s="289"/>
      <c r="K203" s="289"/>
      <c r="L203" s="314"/>
      <c r="M203" s="289"/>
      <c r="N203" s="276"/>
      <c r="O203" s="214"/>
      <c r="P203" s="214"/>
      <c r="Q203" s="150"/>
      <c r="R203" s="181"/>
      <c r="S203" s="150"/>
      <c r="T203" s="26" t="s">
        <v>529</v>
      </c>
      <c r="U203" s="21" t="s">
        <v>64</v>
      </c>
      <c r="V203" s="154"/>
      <c r="W203" s="154"/>
      <c r="X203" s="150"/>
      <c r="Y203" s="180"/>
      <c r="Z203" s="154"/>
      <c r="AA203" s="150"/>
      <c r="AB203" s="154"/>
      <c r="AC203" s="179"/>
      <c r="AD203" s="154"/>
      <c r="AE203" s="150"/>
      <c r="AF203" s="154"/>
      <c r="AG203" s="21"/>
      <c r="AH203" s="21"/>
      <c r="AI203" s="21"/>
      <c r="AJ203" s="150"/>
      <c r="AK203" s="150"/>
      <c r="AL203" s="150"/>
      <c r="AM203" s="158"/>
      <c r="AN203" s="161"/>
    </row>
    <row r="204" spans="1:40" ht="76.5" customHeight="1" x14ac:dyDescent="0.35">
      <c r="A204" s="399"/>
      <c r="B204" s="291"/>
      <c r="C204" s="291"/>
      <c r="D204" s="150"/>
      <c r="E204" s="150"/>
      <c r="F204" s="150"/>
      <c r="G204" s="261"/>
      <c r="H204" s="389"/>
      <c r="I204" s="180"/>
      <c r="J204" s="289"/>
      <c r="K204" s="289"/>
      <c r="L204" s="314"/>
      <c r="M204" s="289"/>
      <c r="N204" s="276"/>
      <c r="O204" s="214"/>
      <c r="P204" s="214"/>
      <c r="Q204" s="150"/>
      <c r="R204" s="181"/>
      <c r="S204" s="150"/>
      <c r="T204" s="150" t="s">
        <v>108</v>
      </c>
      <c r="U204" s="154" t="s">
        <v>64</v>
      </c>
      <c r="V204" s="154"/>
      <c r="W204" s="154"/>
      <c r="X204" s="150"/>
      <c r="Y204" s="180"/>
      <c r="Z204" s="154"/>
      <c r="AA204" s="150"/>
      <c r="AB204" s="154"/>
      <c r="AC204" s="179"/>
      <c r="AD204" s="154"/>
      <c r="AE204" s="150"/>
      <c r="AF204" s="154"/>
      <c r="AG204" s="21"/>
      <c r="AH204" s="21"/>
      <c r="AI204" s="21"/>
      <c r="AJ204" s="150"/>
      <c r="AK204" s="150"/>
      <c r="AL204" s="150"/>
      <c r="AM204" s="158"/>
      <c r="AN204" s="161"/>
    </row>
    <row r="205" spans="1:40" ht="27.6" customHeight="1" x14ac:dyDescent="0.35">
      <c r="A205" s="399"/>
      <c r="B205" s="291"/>
      <c r="C205" s="291"/>
      <c r="D205" s="150"/>
      <c r="E205" s="150"/>
      <c r="F205" s="150"/>
      <c r="G205" s="261"/>
      <c r="H205" s="389"/>
      <c r="I205" s="180"/>
      <c r="J205" s="289"/>
      <c r="K205" s="289"/>
      <c r="L205" s="314"/>
      <c r="M205" s="289"/>
      <c r="N205" s="276"/>
      <c r="O205" s="214"/>
      <c r="P205" s="214"/>
      <c r="Q205" s="150"/>
      <c r="R205" s="181"/>
      <c r="S205" s="150"/>
      <c r="T205" s="150"/>
      <c r="U205" s="154"/>
      <c r="V205" s="154"/>
      <c r="W205" s="154"/>
      <c r="X205" s="150"/>
      <c r="Y205" s="180"/>
      <c r="Z205" s="154"/>
      <c r="AA205" s="150"/>
      <c r="AB205" s="154"/>
      <c r="AC205" s="179"/>
      <c r="AD205" s="154"/>
      <c r="AE205" s="150"/>
      <c r="AF205" s="154"/>
      <c r="AG205" s="21"/>
      <c r="AH205" s="21"/>
      <c r="AI205" s="21"/>
      <c r="AJ205" s="150"/>
      <c r="AK205" s="150"/>
      <c r="AL205" s="150"/>
      <c r="AM205" s="159"/>
      <c r="AN205" s="162"/>
    </row>
    <row r="206" spans="1:40" ht="21.95" hidden="1" customHeight="1" x14ac:dyDescent="0.35">
      <c r="A206" s="399"/>
      <c r="B206" s="291"/>
      <c r="C206" s="291"/>
      <c r="D206" s="150"/>
      <c r="E206" s="150"/>
      <c r="F206" s="150"/>
      <c r="G206" s="261"/>
      <c r="H206" s="389"/>
      <c r="I206" s="180"/>
      <c r="J206" s="290"/>
      <c r="K206" s="290"/>
      <c r="L206" s="99"/>
      <c r="M206" s="290"/>
      <c r="N206" s="277"/>
      <c r="O206" s="215"/>
      <c r="P206" s="215"/>
      <c r="Q206" s="150"/>
      <c r="R206" s="181"/>
      <c r="S206" s="150"/>
      <c r="T206" s="150"/>
      <c r="U206" s="154"/>
      <c r="V206" s="154"/>
      <c r="W206" s="154"/>
      <c r="X206" s="150"/>
      <c r="Y206" s="180"/>
      <c r="Z206" s="154"/>
      <c r="AA206" s="150"/>
      <c r="AB206" s="154"/>
      <c r="AC206" s="179"/>
      <c r="AD206" s="154"/>
      <c r="AE206" s="150"/>
      <c r="AF206" s="154"/>
      <c r="AG206" s="21"/>
      <c r="AH206" s="21"/>
      <c r="AI206" s="21"/>
      <c r="AJ206" s="150"/>
      <c r="AK206" s="150"/>
      <c r="AL206" s="41"/>
      <c r="AM206" s="41"/>
      <c r="AN206" s="41"/>
    </row>
    <row r="207" spans="1:40" ht="48.6" customHeight="1" x14ac:dyDescent="0.35">
      <c r="A207" s="399"/>
      <c r="B207" s="55"/>
      <c r="C207" s="279" t="s">
        <v>530</v>
      </c>
      <c r="D207" s="280"/>
      <c r="E207" s="280"/>
      <c r="F207" s="280"/>
      <c r="G207" s="280"/>
      <c r="H207" s="280"/>
      <c r="I207" s="280"/>
      <c r="J207" s="280"/>
      <c r="K207" s="280"/>
      <c r="L207" s="280"/>
      <c r="M207" s="280"/>
      <c r="N207" s="281"/>
      <c r="O207" s="33" t="str">
        <f>+O202</f>
        <v>N/A</v>
      </c>
      <c r="P207" s="33">
        <f>+P202</f>
        <v>0.33333333333333331</v>
      </c>
      <c r="Q207" s="163"/>
      <c r="R207" s="164"/>
      <c r="S207" s="164"/>
      <c r="T207" s="164"/>
      <c r="U207" s="164"/>
      <c r="V207" s="164"/>
      <c r="W207" s="164"/>
      <c r="X207" s="164"/>
      <c r="Y207" s="164"/>
      <c r="Z207" s="164"/>
      <c r="AA207" s="164"/>
      <c r="AB207" s="164"/>
      <c r="AC207" s="164"/>
      <c r="AD207" s="164"/>
      <c r="AE207" s="164"/>
      <c r="AF207" s="164"/>
      <c r="AG207" s="164"/>
      <c r="AH207" s="164"/>
      <c r="AI207" s="164"/>
      <c r="AJ207" s="164"/>
      <c r="AK207" s="164"/>
      <c r="AL207" s="164"/>
      <c r="AM207" s="164"/>
      <c r="AN207" s="165"/>
    </row>
    <row r="208" spans="1:40" ht="45.6" customHeight="1" x14ac:dyDescent="0.35">
      <c r="A208" s="399"/>
      <c r="B208" s="237" t="s">
        <v>531</v>
      </c>
      <c r="C208" s="238"/>
      <c r="D208" s="238"/>
      <c r="E208" s="238"/>
      <c r="F208" s="238"/>
      <c r="G208" s="238"/>
      <c r="H208" s="238"/>
      <c r="I208" s="238"/>
      <c r="J208" s="238"/>
      <c r="K208" s="238"/>
      <c r="L208" s="238"/>
      <c r="M208" s="238"/>
      <c r="N208" s="239"/>
      <c r="O208" s="116" t="s">
        <v>65</v>
      </c>
      <c r="P208" s="116">
        <f>AVERAGE(P201,P207)</f>
        <v>0.66666666666666663</v>
      </c>
      <c r="Q208" s="166"/>
      <c r="R208" s="167"/>
      <c r="S208" s="167"/>
      <c r="T208" s="167"/>
      <c r="U208" s="167"/>
      <c r="V208" s="167"/>
      <c r="W208" s="167"/>
      <c r="X208" s="167"/>
      <c r="Y208" s="167"/>
      <c r="Z208" s="167"/>
      <c r="AA208" s="167"/>
      <c r="AB208" s="167"/>
      <c r="AC208" s="167"/>
      <c r="AD208" s="167"/>
      <c r="AE208" s="167"/>
      <c r="AF208" s="167"/>
      <c r="AG208" s="167"/>
      <c r="AH208" s="167"/>
      <c r="AI208" s="167"/>
      <c r="AJ208" s="167"/>
      <c r="AK208" s="167"/>
      <c r="AL208" s="167"/>
      <c r="AM208" s="167"/>
      <c r="AN208" s="168"/>
    </row>
    <row r="209" spans="1:40" ht="67.5" customHeight="1" x14ac:dyDescent="0.35">
      <c r="A209" s="399"/>
      <c r="B209" s="304" t="s">
        <v>532</v>
      </c>
      <c r="C209" s="291" t="s">
        <v>533</v>
      </c>
      <c r="D209" s="307" t="s">
        <v>534</v>
      </c>
      <c r="E209" s="150" t="s">
        <v>42</v>
      </c>
      <c r="F209" s="150" t="s">
        <v>535</v>
      </c>
      <c r="G209" s="261">
        <v>200</v>
      </c>
      <c r="H209" s="154">
        <v>90</v>
      </c>
      <c r="I209" s="180">
        <v>100</v>
      </c>
      <c r="J209" s="288">
        <v>0</v>
      </c>
      <c r="K209" s="288">
        <v>0</v>
      </c>
      <c r="L209" s="313">
        <v>162</v>
      </c>
      <c r="M209" s="288">
        <f>+J209+K209+L209</f>
        <v>162</v>
      </c>
      <c r="N209" s="275">
        <f>+I209+M209</f>
        <v>262</v>
      </c>
      <c r="O209" s="354">
        <v>1</v>
      </c>
      <c r="P209" s="354">
        <v>1</v>
      </c>
      <c r="Q209" s="153" t="s">
        <v>536</v>
      </c>
      <c r="R209" s="359">
        <v>2021130010131</v>
      </c>
      <c r="S209" s="222" t="s">
        <v>537</v>
      </c>
      <c r="T209" s="28" t="s">
        <v>538</v>
      </c>
      <c r="U209" s="24">
        <v>90</v>
      </c>
      <c r="V209" s="180">
        <v>120</v>
      </c>
      <c r="W209" s="180">
        <v>0</v>
      </c>
      <c r="X209" s="153" t="s">
        <v>47</v>
      </c>
      <c r="Y209" s="180">
        <v>90</v>
      </c>
      <c r="Z209" s="180">
        <v>0</v>
      </c>
      <c r="AA209" s="153" t="s">
        <v>48</v>
      </c>
      <c r="AB209" s="153" t="s">
        <v>49</v>
      </c>
      <c r="AC209" s="152">
        <v>100000000</v>
      </c>
      <c r="AD209" s="261">
        <v>0</v>
      </c>
      <c r="AE209" s="150" t="s">
        <v>50</v>
      </c>
      <c r="AF209" s="150" t="s">
        <v>539</v>
      </c>
      <c r="AG209" s="205">
        <v>0</v>
      </c>
      <c r="AH209" s="205">
        <v>0</v>
      </c>
      <c r="AI209" s="206">
        <v>0</v>
      </c>
      <c r="AJ209" s="149" t="s">
        <v>235</v>
      </c>
      <c r="AK209" s="150" t="s">
        <v>53</v>
      </c>
      <c r="AL209" s="150" t="s">
        <v>540</v>
      </c>
      <c r="AM209" s="150" t="s">
        <v>541</v>
      </c>
      <c r="AN209" s="416" t="s">
        <v>542</v>
      </c>
    </row>
    <row r="210" spans="1:40" ht="58.5" customHeight="1" x14ac:dyDescent="0.35">
      <c r="A210" s="399"/>
      <c r="B210" s="305"/>
      <c r="C210" s="291"/>
      <c r="D210" s="307"/>
      <c r="E210" s="150"/>
      <c r="F210" s="150"/>
      <c r="G210" s="261"/>
      <c r="H210" s="154"/>
      <c r="I210" s="180"/>
      <c r="J210" s="289"/>
      <c r="K210" s="289"/>
      <c r="L210" s="314"/>
      <c r="M210" s="289"/>
      <c r="N210" s="276"/>
      <c r="O210" s="358"/>
      <c r="P210" s="358"/>
      <c r="Q210" s="153"/>
      <c r="R210" s="359"/>
      <c r="S210" s="222"/>
      <c r="T210" s="28" t="s">
        <v>543</v>
      </c>
      <c r="U210" s="24">
        <v>1</v>
      </c>
      <c r="V210" s="180"/>
      <c r="W210" s="180"/>
      <c r="X210" s="153"/>
      <c r="Y210" s="180"/>
      <c r="Z210" s="180"/>
      <c r="AA210" s="153"/>
      <c r="AB210" s="153"/>
      <c r="AC210" s="152"/>
      <c r="AD210" s="261"/>
      <c r="AE210" s="150"/>
      <c r="AF210" s="154"/>
      <c r="AG210" s="205"/>
      <c r="AH210" s="205"/>
      <c r="AI210" s="206"/>
      <c r="AJ210" s="150"/>
      <c r="AK210" s="150"/>
      <c r="AL210" s="150"/>
      <c r="AM210" s="150"/>
      <c r="AN210" s="150"/>
    </row>
    <row r="211" spans="1:40" ht="56.25" customHeight="1" x14ac:dyDescent="0.35">
      <c r="A211" s="399"/>
      <c r="B211" s="305"/>
      <c r="C211" s="291"/>
      <c r="D211" s="307"/>
      <c r="E211" s="150"/>
      <c r="F211" s="150"/>
      <c r="G211" s="261"/>
      <c r="H211" s="154"/>
      <c r="I211" s="180"/>
      <c r="J211" s="289"/>
      <c r="K211" s="289"/>
      <c r="L211" s="314"/>
      <c r="M211" s="289"/>
      <c r="N211" s="276"/>
      <c r="O211" s="358"/>
      <c r="P211" s="358"/>
      <c r="Q211" s="153"/>
      <c r="R211" s="359"/>
      <c r="S211" s="222"/>
      <c r="T211" s="153" t="s">
        <v>544</v>
      </c>
      <c r="U211" s="180">
        <v>1</v>
      </c>
      <c r="V211" s="180"/>
      <c r="W211" s="180"/>
      <c r="X211" s="153"/>
      <c r="Y211" s="180"/>
      <c r="Z211" s="180"/>
      <c r="AA211" s="153"/>
      <c r="AB211" s="153"/>
      <c r="AC211" s="152"/>
      <c r="AD211" s="261"/>
      <c r="AE211" s="150"/>
      <c r="AF211" s="154"/>
      <c r="AG211" s="205"/>
      <c r="AH211" s="205"/>
      <c r="AI211" s="206"/>
      <c r="AJ211" s="150"/>
      <c r="AK211" s="150"/>
      <c r="AL211" s="150"/>
      <c r="AM211" s="150"/>
      <c r="AN211" s="150"/>
    </row>
    <row r="212" spans="1:40" ht="38.25" customHeight="1" x14ac:dyDescent="0.35">
      <c r="A212" s="399"/>
      <c r="B212" s="305"/>
      <c r="C212" s="291"/>
      <c r="D212" s="307"/>
      <c r="E212" s="150"/>
      <c r="F212" s="150"/>
      <c r="G212" s="261"/>
      <c r="H212" s="154"/>
      <c r="I212" s="180"/>
      <c r="J212" s="290"/>
      <c r="K212" s="290"/>
      <c r="L212" s="315"/>
      <c r="M212" s="290"/>
      <c r="N212" s="277"/>
      <c r="O212" s="355"/>
      <c r="P212" s="355"/>
      <c r="Q212" s="153"/>
      <c r="R212" s="359"/>
      <c r="S212" s="222"/>
      <c r="T212" s="153"/>
      <c r="U212" s="180"/>
      <c r="V212" s="180"/>
      <c r="W212" s="180"/>
      <c r="X212" s="153"/>
      <c r="Y212" s="180"/>
      <c r="Z212" s="180"/>
      <c r="AA212" s="153"/>
      <c r="AB212" s="153"/>
      <c r="AC212" s="152"/>
      <c r="AD212" s="261"/>
      <c r="AE212" s="150"/>
      <c r="AF212" s="154"/>
      <c r="AG212" s="205"/>
      <c r="AH212" s="205"/>
      <c r="AI212" s="206"/>
      <c r="AJ212" s="150"/>
      <c r="AK212" s="150"/>
      <c r="AL212" s="150"/>
      <c r="AM212" s="150"/>
      <c r="AN212" s="150"/>
    </row>
    <row r="213" spans="1:40" ht="38.25" customHeight="1" x14ac:dyDescent="0.35">
      <c r="A213" s="399"/>
      <c r="B213" s="306"/>
      <c r="C213" s="279" t="s">
        <v>545</v>
      </c>
      <c r="D213" s="280"/>
      <c r="E213" s="280"/>
      <c r="F213" s="280"/>
      <c r="G213" s="280"/>
      <c r="H213" s="280"/>
      <c r="I213" s="280"/>
      <c r="J213" s="280"/>
      <c r="K213" s="280"/>
      <c r="L213" s="280"/>
      <c r="M213" s="280"/>
      <c r="N213" s="281"/>
      <c r="O213" s="116">
        <f>+O209</f>
        <v>1</v>
      </c>
      <c r="P213" s="116">
        <f>+P209</f>
        <v>1</v>
      </c>
      <c r="Q213" s="163"/>
      <c r="R213" s="164"/>
      <c r="S213" s="164"/>
      <c r="T213" s="164"/>
      <c r="U213" s="164"/>
      <c r="V213" s="164"/>
      <c r="W213" s="164"/>
      <c r="X213" s="164"/>
      <c r="Y213" s="164"/>
      <c r="Z213" s="164"/>
      <c r="AA213" s="164"/>
      <c r="AB213" s="164"/>
      <c r="AC213" s="164"/>
      <c r="AD213" s="164"/>
      <c r="AE213" s="164"/>
      <c r="AF213" s="164"/>
      <c r="AG213" s="164"/>
      <c r="AH213" s="164"/>
      <c r="AI213" s="164"/>
      <c r="AJ213" s="164"/>
      <c r="AK213" s="164"/>
      <c r="AL213" s="164"/>
      <c r="AM213" s="164"/>
      <c r="AN213" s="165"/>
    </row>
    <row r="214" spans="1:40" ht="59.25" customHeight="1" x14ac:dyDescent="0.35">
      <c r="A214" s="399"/>
      <c r="B214" s="237" t="s">
        <v>546</v>
      </c>
      <c r="C214" s="238"/>
      <c r="D214" s="238"/>
      <c r="E214" s="238"/>
      <c r="F214" s="238"/>
      <c r="G214" s="238"/>
      <c r="H214" s="238"/>
      <c r="I214" s="238"/>
      <c r="J214" s="238"/>
      <c r="K214" s="238"/>
      <c r="L214" s="238"/>
      <c r="M214" s="238"/>
      <c r="N214" s="239"/>
      <c r="O214" s="116">
        <f>+O213</f>
        <v>1</v>
      </c>
      <c r="P214" s="116">
        <f>+P213</f>
        <v>1</v>
      </c>
      <c r="Q214" s="166"/>
      <c r="R214" s="167"/>
      <c r="S214" s="167"/>
      <c r="T214" s="167"/>
      <c r="U214" s="167"/>
      <c r="V214" s="167"/>
      <c r="W214" s="167"/>
      <c r="X214" s="167"/>
      <c r="Y214" s="167"/>
      <c r="Z214" s="167"/>
      <c r="AA214" s="167"/>
      <c r="AB214" s="167"/>
      <c r="AC214" s="167"/>
      <c r="AD214" s="167"/>
      <c r="AE214" s="167"/>
      <c r="AF214" s="167"/>
      <c r="AG214" s="167"/>
      <c r="AH214" s="167"/>
      <c r="AI214" s="167"/>
      <c r="AJ214" s="167"/>
      <c r="AK214" s="167"/>
      <c r="AL214" s="167"/>
      <c r="AM214" s="167"/>
      <c r="AN214" s="168"/>
    </row>
    <row r="215" spans="1:40" ht="54.75" customHeight="1" x14ac:dyDescent="0.35">
      <c r="A215" s="399"/>
      <c r="B215" s="304" t="s">
        <v>547</v>
      </c>
      <c r="C215" s="291" t="s">
        <v>548</v>
      </c>
      <c r="D215" s="307" t="s">
        <v>549</v>
      </c>
      <c r="E215" s="150" t="s">
        <v>550</v>
      </c>
      <c r="F215" s="150" t="s">
        <v>551</v>
      </c>
      <c r="G215" s="261">
        <v>400</v>
      </c>
      <c r="H215" s="154">
        <v>140</v>
      </c>
      <c r="I215" s="180">
        <v>200</v>
      </c>
      <c r="J215" s="288">
        <v>0</v>
      </c>
      <c r="K215" s="288">
        <v>0</v>
      </c>
      <c r="L215" s="313">
        <v>0</v>
      </c>
      <c r="M215" s="288">
        <v>0</v>
      </c>
      <c r="N215" s="275">
        <f>I215+L215</f>
        <v>200</v>
      </c>
      <c r="O215" s="213">
        <f>L215/H215</f>
        <v>0</v>
      </c>
      <c r="P215" s="213">
        <f>N215/G215</f>
        <v>0.5</v>
      </c>
      <c r="Q215" s="153" t="s">
        <v>552</v>
      </c>
      <c r="R215" s="359">
        <v>2021130010132</v>
      </c>
      <c r="S215" s="153" t="s">
        <v>553</v>
      </c>
      <c r="T215" s="28" t="s">
        <v>554</v>
      </c>
      <c r="U215" s="24">
        <v>140</v>
      </c>
      <c r="V215" s="180">
        <v>120</v>
      </c>
      <c r="W215" s="180">
        <v>0</v>
      </c>
      <c r="X215" s="153" t="s">
        <v>47</v>
      </c>
      <c r="Y215" s="180">
        <v>140</v>
      </c>
      <c r="Z215" s="180">
        <v>0</v>
      </c>
      <c r="AA215" s="153" t="s">
        <v>48</v>
      </c>
      <c r="AB215" s="153" t="s">
        <v>49</v>
      </c>
      <c r="AC215" s="152">
        <v>100000000</v>
      </c>
      <c r="AD215" s="261">
        <v>0</v>
      </c>
      <c r="AE215" s="150" t="s">
        <v>50</v>
      </c>
      <c r="AF215" s="150" t="s">
        <v>555</v>
      </c>
      <c r="AG215" s="205">
        <v>0</v>
      </c>
      <c r="AH215" s="205">
        <v>0</v>
      </c>
      <c r="AI215" s="206">
        <v>0</v>
      </c>
      <c r="AJ215" s="149" t="s">
        <v>235</v>
      </c>
      <c r="AK215" s="150" t="s">
        <v>53</v>
      </c>
      <c r="AL215" s="150" t="s">
        <v>236</v>
      </c>
      <c r="AM215" s="150" t="s">
        <v>556</v>
      </c>
      <c r="AN215" s="417"/>
    </row>
    <row r="216" spans="1:40" ht="51" customHeight="1" x14ac:dyDescent="0.35">
      <c r="A216" s="399"/>
      <c r="B216" s="305"/>
      <c r="C216" s="291"/>
      <c r="D216" s="307"/>
      <c r="E216" s="150"/>
      <c r="F216" s="150"/>
      <c r="G216" s="261"/>
      <c r="H216" s="154"/>
      <c r="I216" s="180"/>
      <c r="J216" s="289"/>
      <c r="K216" s="289"/>
      <c r="L216" s="314"/>
      <c r="M216" s="289"/>
      <c r="N216" s="276"/>
      <c r="O216" s="214"/>
      <c r="P216" s="214"/>
      <c r="Q216" s="153"/>
      <c r="R216" s="359"/>
      <c r="S216" s="153"/>
      <c r="T216" s="28" t="s">
        <v>557</v>
      </c>
      <c r="U216" s="24">
        <v>1</v>
      </c>
      <c r="V216" s="180"/>
      <c r="W216" s="180"/>
      <c r="X216" s="153"/>
      <c r="Y216" s="180"/>
      <c r="Z216" s="180"/>
      <c r="AA216" s="153"/>
      <c r="AB216" s="153"/>
      <c r="AC216" s="152"/>
      <c r="AD216" s="261"/>
      <c r="AE216" s="150"/>
      <c r="AF216" s="154"/>
      <c r="AG216" s="205"/>
      <c r="AH216" s="205"/>
      <c r="AI216" s="206"/>
      <c r="AJ216" s="150"/>
      <c r="AK216" s="150"/>
      <c r="AL216" s="150"/>
      <c r="AM216" s="150"/>
      <c r="AN216" s="417"/>
    </row>
    <row r="217" spans="1:40" ht="57" customHeight="1" x14ac:dyDescent="0.35">
      <c r="A217" s="399"/>
      <c r="B217" s="305"/>
      <c r="C217" s="291"/>
      <c r="D217" s="307"/>
      <c r="E217" s="150"/>
      <c r="F217" s="150"/>
      <c r="G217" s="261"/>
      <c r="H217" s="154"/>
      <c r="I217" s="180"/>
      <c r="J217" s="289"/>
      <c r="K217" s="289"/>
      <c r="L217" s="314"/>
      <c r="M217" s="289"/>
      <c r="N217" s="276"/>
      <c r="O217" s="214"/>
      <c r="P217" s="214"/>
      <c r="Q217" s="153"/>
      <c r="R217" s="359"/>
      <c r="S217" s="153"/>
      <c r="T217" s="153" t="s">
        <v>558</v>
      </c>
      <c r="U217" s="180">
        <v>1</v>
      </c>
      <c r="V217" s="180"/>
      <c r="W217" s="180"/>
      <c r="X217" s="153"/>
      <c r="Y217" s="180"/>
      <c r="Z217" s="180"/>
      <c r="AA217" s="153"/>
      <c r="AB217" s="153"/>
      <c r="AC217" s="152"/>
      <c r="AD217" s="261"/>
      <c r="AE217" s="150"/>
      <c r="AF217" s="154"/>
      <c r="AG217" s="205"/>
      <c r="AH217" s="205"/>
      <c r="AI217" s="206"/>
      <c r="AJ217" s="150"/>
      <c r="AK217" s="150"/>
      <c r="AL217" s="150"/>
      <c r="AM217" s="150"/>
      <c r="AN217" s="417"/>
    </row>
    <row r="218" spans="1:40" ht="18.600000000000001" customHeight="1" x14ac:dyDescent="0.35">
      <c r="A218" s="399"/>
      <c r="B218" s="305"/>
      <c r="C218" s="291"/>
      <c r="D218" s="307"/>
      <c r="E218" s="150"/>
      <c r="F218" s="150"/>
      <c r="G218" s="261"/>
      <c r="H218" s="154"/>
      <c r="I218" s="180"/>
      <c r="J218" s="290"/>
      <c r="K218" s="290"/>
      <c r="L218" s="315"/>
      <c r="M218" s="290"/>
      <c r="N218" s="277"/>
      <c r="O218" s="215"/>
      <c r="P218" s="215"/>
      <c r="Q218" s="153"/>
      <c r="R218" s="359"/>
      <c r="S218" s="153"/>
      <c r="T218" s="153"/>
      <c r="U218" s="180"/>
      <c r="V218" s="180"/>
      <c r="W218" s="180"/>
      <c r="X218" s="153"/>
      <c r="Y218" s="180"/>
      <c r="Z218" s="180"/>
      <c r="AA218" s="153"/>
      <c r="AB218" s="153"/>
      <c r="AC218" s="152"/>
      <c r="AD218" s="261"/>
      <c r="AE218" s="150"/>
      <c r="AF218" s="154"/>
      <c r="AG218" s="205"/>
      <c r="AH218" s="205"/>
      <c r="AI218" s="206"/>
      <c r="AJ218" s="150"/>
      <c r="AK218" s="150"/>
      <c r="AL218" s="150"/>
      <c r="AM218" s="150"/>
      <c r="AN218" s="417"/>
    </row>
    <row r="219" spans="1:40" ht="45" customHeight="1" x14ac:dyDescent="0.35">
      <c r="A219" s="399"/>
      <c r="B219" s="306"/>
      <c r="C219" s="279" t="s">
        <v>559</v>
      </c>
      <c r="D219" s="280"/>
      <c r="E219" s="280"/>
      <c r="F219" s="280"/>
      <c r="G219" s="280"/>
      <c r="H219" s="280"/>
      <c r="I219" s="280"/>
      <c r="J219" s="280"/>
      <c r="K219" s="280"/>
      <c r="L219" s="280"/>
      <c r="M219" s="280"/>
      <c r="N219" s="281"/>
      <c r="O219" s="33">
        <f>+O215</f>
        <v>0</v>
      </c>
      <c r="P219" s="33">
        <f>+P215</f>
        <v>0.5</v>
      </c>
      <c r="Q219" s="163"/>
      <c r="R219" s="164"/>
      <c r="S219" s="164"/>
      <c r="T219" s="164"/>
      <c r="U219" s="164"/>
      <c r="V219" s="164"/>
      <c r="W219" s="164"/>
      <c r="X219" s="164"/>
      <c r="Y219" s="164"/>
      <c r="Z219" s="164"/>
      <c r="AA219" s="164"/>
      <c r="AB219" s="164"/>
      <c r="AC219" s="164"/>
      <c r="AD219" s="164"/>
      <c r="AE219" s="164"/>
      <c r="AF219" s="164"/>
      <c r="AG219" s="164"/>
      <c r="AH219" s="164"/>
      <c r="AI219" s="164"/>
      <c r="AJ219" s="164"/>
      <c r="AK219" s="164"/>
      <c r="AL219" s="164"/>
      <c r="AM219" s="164"/>
      <c r="AN219" s="165"/>
    </row>
    <row r="220" spans="1:40" ht="48.6" customHeight="1" x14ac:dyDescent="0.35">
      <c r="A220" s="399"/>
      <c r="B220" s="237" t="s">
        <v>560</v>
      </c>
      <c r="C220" s="238"/>
      <c r="D220" s="238"/>
      <c r="E220" s="238"/>
      <c r="F220" s="238"/>
      <c r="G220" s="238"/>
      <c r="H220" s="238"/>
      <c r="I220" s="238"/>
      <c r="J220" s="238"/>
      <c r="K220" s="238"/>
      <c r="L220" s="238"/>
      <c r="M220" s="238"/>
      <c r="N220" s="239"/>
      <c r="O220" s="60">
        <f>+O219</f>
        <v>0</v>
      </c>
      <c r="P220" s="60">
        <f>+P219</f>
        <v>0.5</v>
      </c>
      <c r="Q220" s="166"/>
      <c r="R220" s="167"/>
      <c r="S220" s="167"/>
      <c r="T220" s="167"/>
      <c r="U220" s="167"/>
      <c r="V220" s="167"/>
      <c r="W220" s="167"/>
      <c r="X220" s="167"/>
      <c r="Y220" s="167"/>
      <c r="Z220" s="167"/>
      <c r="AA220" s="167"/>
      <c r="AB220" s="167"/>
      <c r="AC220" s="167"/>
      <c r="AD220" s="167"/>
      <c r="AE220" s="167"/>
      <c r="AF220" s="167"/>
      <c r="AG220" s="167"/>
      <c r="AH220" s="167"/>
      <c r="AI220" s="167"/>
      <c r="AJ220" s="167"/>
      <c r="AK220" s="167"/>
      <c r="AL220" s="167"/>
      <c r="AM220" s="167"/>
      <c r="AN220" s="168"/>
    </row>
    <row r="221" spans="1:40" ht="49.5" customHeight="1" x14ac:dyDescent="0.35">
      <c r="A221" s="399"/>
      <c r="B221" s="304" t="s">
        <v>561</v>
      </c>
      <c r="C221" s="304" t="s">
        <v>562</v>
      </c>
      <c r="D221" s="375" t="s">
        <v>563</v>
      </c>
      <c r="E221" s="175" t="s">
        <v>42</v>
      </c>
      <c r="F221" s="175" t="s">
        <v>564</v>
      </c>
      <c r="G221" s="372">
        <v>4</v>
      </c>
      <c r="H221" s="392">
        <v>1</v>
      </c>
      <c r="I221" s="392">
        <v>1</v>
      </c>
      <c r="J221" s="392">
        <v>0</v>
      </c>
      <c r="K221" s="392">
        <v>0</v>
      </c>
      <c r="L221" s="313">
        <v>1</v>
      </c>
      <c r="M221" s="392">
        <f>+J221+K221+L221</f>
        <v>1</v>
      </c>
      <c r="N221" s="395">
        <f>+I221+M221</f>
        <v>2</v>
      </c>
      <c r="O221" s="360">
        <f>L221/H221</f>
        <v>1</v>
      </c>
      <c r="P221" s="360">
        <f>+N221/G221</f>
        <v>0.5</v>
      </c>
      <c r="Q221" s="150" t="s">
        <v>565</v>
      </c>
      <c r="R221" s="181">
        <v>2021130010120</v>
      </c>
      <c r="S221" s="150" t="s">
        <v>566</v>
      </c>
      <c r="T221" s="28" t="s">
        <v>115</v>
      </c>
      <c r="U221" s="24" t="s">
        <v>64</v>
      </c>
      <c r="V221" s="154" t="s">
        <v>116</v>
      </c>
      <c r="W221" s="154" t="s">
        <v>116</v>
      </c>
      <c r="X221" s="150" t="s">
        <v>47</v>
      </c>
      <c r="Y221" s="154" t="s">
        <v>64</v>
      </c>
      <c r="Z221" s="154" t="s">
        <v>64</v>
      </c>
      <c r="AA221" s="150" t="s">
        <v>48</v>
      </c>
      <c r="AB221" s="154" t="s">
        <v>49</v>
      </c>
      <c r="AC221" s="179" t="s">
        <v>64</v>
      </c>
      <c r="AD221" s="179" t="s">
        <v>64</v>
      </c>
      <c r="AE221" s="150" t="s">
        <v>64</v>
      </c>
      <c r="AF221" s="222" t="s">
        <v>64</v>
      </c>
      <c r="AG221" s="254"/>
      <c r="AH221" s="254"/>
      <c r="AI221" s="254"/>
      <c r="AJ221" s="149" t="s">
        <v>172</v>
      </c>
      <c r="AK221" s="149" t="s">
        <v>172</v>
      </c>
      <c r="AL221" s="149" t="s">
        <v>172</v>
      </c>
      <c r="AM221" s="149" t="s">
        <v>567</v>
      </c>
      <c r="AN221" s="416" t="s">
        <v>568</v>
      </c>
    </row>
    <row r="222" spans="1:40" ht="58.35" customHeight="1" x14ac:dyDescent="0.35">
      <c r="A222" s="399"/>
      <c r="B222" s="305"/>
      <c r="C222" s="305"/>
      <c r="D222" s="376"/>
      <c r="E222" s="176"/>
      <c r="F222" s="176"/>
      <c r="G222" s="390"/>
      <c r="H222" s="393"/>
      <c r="I222" s="393"/>
      <c r="J222" s="393"/>
      <c r="K222" s="393"/>
      <c r="L222" s="314"/>
      <c r="M222" s="393"/>
      <c r="N222" s="396"/>
      <c r="O222" s="361"/>
      <c r="P222" s="361"/>
      <c r="Q222" s="150"/>
      <c r="R222" s="181"/>
      <c r="S222" s="150"/>
      <c r="T222" s="28" t="s">
        <v>569</v>
      </c>
      <c r="U222" s="24" t="s">
        <v>64</v>
      </c>
      <c r="V222" s="154"/>
      <c r="W222" s="154"/>
      <c r="X222" s="150"/>
      <c r="Y222" s="154"/>
      <c r="Z222" s="154"/>
      <c r="AA222" s="150"/>
      <c r="AB222" s="154"/>
      <c r="AC222" s="179"/>
      <c r="AD222" s="179"/>
      <c r="AE222" s="150"/>
      <c r="AF222" s="222"/>
      <c r="AG222" s="255"/>
      <c r="AH222" s="255"/>
      <c r="AI222" s="255"/>
      <c r="AJ222" s="149"/>
      <c r="AK222" s="149"/>
      <c r="AL222" s="149"/>
      <c r="AM222" s="149"/>
      <c r="AN222" s="150"/>
    </row>
    <row r="223" spans="1:40" ht="58.35" customHeight="1" x14ac:dyDescent="0.35">
      <c r="A223" s="399"/>
      <c r="B223" s="305"/>
      <c r="C223" s="305"/>
      <c r="D223" s="376"/>
      <c r="E223" s="176"/>
      <c r="F223" s="176"/>
      <c r="G223" s="390"/>
      <c r="H223" s="393"/>
      <c r="I223" s="393"/>
      <c r="J223" s="393"/>
      <c r="K223" s="393"/>
      <c r="L223" s="314"/>
      <c r="M223" s="393"/>
      <c r="N223" s="396"/>
      <c r="O223" s="361"/>
      <c r="P223" s="361"/>
      <c r="Q223" s="150"/>
      <c r="R223" s="181"/>
      <c r="S223" s="150"/>
      <c r="T223" s="153" t="s">
        <v>570</v>
      </c>
      <c r="U223" s="180" t="s">
        <v>64</v>
      </c>
      <c r="V223" s="154"/>
      <c r="W223" s="154"/>
      <c r="X223" s="150"/>
      <c r="Y223" s="154"/>
      <c r="Z223" s="154"/>
      <c r="AA223" s="150"/>
      <c r="AB223" s="154"/>
      <c r="AC223" s="179"/>
      <c r="AD223" s="179"/>
      <c r="AE223" s="150"/>
      <c r="AF223" s="222"/>
      <c r="AG223" s="255"/>
      <c r="AH223" s="255"/>
      <c r="AI223" s="255"/>
      <c r="AJ223" s="149"/>
      <c r="AK223" s="149"/>
      <c r="AL223" s="149"/>
      <c r="AM223" s="149"/>
      <c r="AN223" s="150"/>
    </row>
    <row r="224" spans="1:40" ht="78" customHeight="1" x14ac:dyDescent="0.35">
      <c r="A224" s="399"/>
      <c r="B224" s="305"/>
      <c r="C224" s="305"/>
      <c r="D224" s="376"/>
      <c r="E224" s="176"/>
      <c r="F224" s="176"/>
      <c r="G224" s="390"/>
      <c r="H224" s="393"/>
      <c r="I224" s="393"/>
      <c r="J224" s="393"/>
      <c r="K224" s="393"/>
      <c r="L224" s="314"/>
      <c r="M224" s="393"/>
      <c r="N224" s="396"/>
      <c r="O224" s="361"/>
      <c r="P224" s="361"/>
      <c r="Q224" s="150"/>
      <c r="R224" s="181"/>
      <c r="S224" s="150"/>
      <c r="T224" s="153"/>
      <c r="U224" s="180"/>
      <c r="V224" s="154"/>
      <c r="W224" s="154"/>
      <c r="X224" s="150"/>
      <c r="Y224" s="154"/>
      <c r="Z224" s="154"/>
      <c r="AA224" s="150"/>
      <c r="AB224" s="154"/>
      <c r="AC224" s="179"/>
      <c r="AD224" s="179"/>
      <c r="AE224" s="150"/>
      <c r="AF224" s="222"/>
      <c r="AG224" s="256"/>
      <c r="AH224" s="256"/>
      <c r="AI224" s="256"/>
      <c r="AJ224" s="149"/>
      <c r="AK224" s="149"/>
      <c r="AL224" s="149"/>
      <c r="AM224" s="149"/>
      <c r="AN224" s="150"/>
    </row>
    <row r="225" spans="1:40" ht="61.5" customHeight="1" x14ac:dyDescent="0.35">
      <c r="A225" s="399"/>
      <c r="B225" s="305"/>
      <c r="C225" s="305"/>
      <c r="D225" s="376"/>
      <c r="E225" s="176"/>
      <c r="F225" s="176"/>
      <c r="G225" s="390"/>
      <c r="H225" s="393"/>
      <c r="I225" s="393"/>
      <c r="J225" s="393"/>
      <c r="K225" s="393"/>
      <c r="L225" s="314"/>
      <c r="M225" s="393"/>
      <c r="N225" s="396"/>
      <c r="O225" s="361"/>
      <c r="P225" s="361"/>
      <c r="Q225" s="153" t="s">
        <v>571</v>
      </c>
      <c r="R225" s="359">
        <v>2022130010005</v>
      </c>
      <c r="S225" s="153" t="s">
        <v>572</v>
      </c>
      <c r="T225" s="79" t="s">
        <v>573</v>
      </c>
      <c r="U225" s="24">
        <v>50</v>
      </c>
      <c r="V225" s="154">
        <v>120</v>
      </c>
      <c r="W225" s="154">
        <v>0</v>
      </c>
      <c r="X225" s="150" t="s">
        <v>47</v>
      </c>
      <c r="Y225" s="154">
        <v>50</v>
      </c>
      <c r="Z225" s="154">
        <v>0</v>
      </c>
      <c r="AA225" s="150" t="s">
        <v>48</v>
      </c>
      <c r="AB225" s="154" t="s">
        <v>49</v>
      </c>
      <c r="AC225" s="179">
        <v>100000000</v>
      </c>
      <c r="AD225" s="207">
        <v>0</v>
      </c>
      <c r="AE225" s="150" t="s">
        <v>50</v>
      </c>
      <c r="AF225" s="222" t="s">
        <v>574</v>
      </c>
      <c r="AG225" s="205">
        <v>0</v>
      </c>
      <c r="AH225" s="205">
        <v>0</v>
      </c>
      <c r="AI225" s="206">
        <v>0</v>
      </c>
      <c r="AJ225" s="149" t="s">
        <v>235</v>
      </c>
      <c r="AK225" s="150" t="s">
        <v>53</v>
      </c>
      <c r="AL225" s="150" t="s">
        <v>236</v>
      </c>
      <c r="AM225" s="149"/>
      <c r="AN225" s="150"/>
    </row>
    <row r="226" spans="1:40" ht="57.75" customHeight="1" x14ac:dyDescent="0.35">
      <c r="A226" s="399"/>
      <c r="B226" s="305"/>
      <c r="C226" s="305"/>
      <c r="D226" s="376"/>
      <c r="E226" s="176"/>
      <c r="F226" s="176"/>
      <c r="G226" s="390"/>
      <c r="H226" s="393"/>
      <c r="I226" s="393"/>
      <c r="J226" s="393"/>
      <c r="K226" s="393"/>
      <c r="L226" s="314"/>
      <c r="M226" s="393"/>
      <c r="N226" s="396"/>
      <c r="O226" s="361"/>
      <c r="P226" s="361"/>
      <c r="Q226" s="153"/>
      <c r="R226" s="359"/>
      <c r="S226" s="153"/>
      <c r="T226" s="79" t="s">
        <v>575</v>
      </c>
      <c r="U226" s="24">
        <v>1</v>
      </c>
      <c r="V226" s="154"/>
      <c r="W226" s="154"/>
      <c r="X226" s="150"/>
      <c r="Y226" s="154"/>
      <c r="Z226" s="154"/>
      <c r="AA226" s="150"/>
      <c r="AB226" s="154"/>
      <c r="AC226" s="179"/>
      <c r="AD226" s="207"/>
      <c r="AE226" s="150"/>
      <c r="AF226" s="222"/>
      <c r="AG226" s="205"/>
      <c r="AH226" s="205"/>
      <c r="AI226" s="206"/>
      <c r="AJ226" s="149"/>
      <c r="AK226" s="150"/>
      <c r="AL226" s="150"/>
      <c r="AM226" s="149"/>
      <c r="AN226" s="150"/>
    </row>
    <row r="227" spans="1:40" ht="62.25" hidden="1" customHeight="1" x14ac:dyDescent="0.35">
      <c r="A227" s="399"/>
      <c r="B227" s="305"/>
      <c r="C227" s="305"/>
      <c r="D227" s="377"/>
      <c r="E227" s="177"/>
      <c r="F227" s="177"/>
      <c r="G227" s="391"/>
      <c r="H227" s="394"/>
      <c r="I227" s="394"/>
      <c r="J227" s="394"/>
      <c r="K227" s="394"/>
      <c r="L227" s="100"/>
      <c r="M227" s="394"/>
      <c r="N227" s="397"/>
      <c r="O227" s="362"/>
      <c r="P227" s="362"/>
      <c r="Q227" s="153"/>
      <c r="R227" s="359"/>
      <c r="S227" s="153"/>
      <c r="T227" s="79" t="s">
        <v>576</v>
      </c>
      <c r="U227" s="24">
        <v>1</v>
      </c>
      <c r="V227" s="154"/>
      <c r="W227" s="154"/>
      <c r="X227" s="150"/>
      <c r="Y227" s="154"/>
      <c r="Z227" s="154"/>
      <c r="AA227" s="150"/>
      <c r="AB227" s="154"/>
      <c r="AC227" s="179"/>
      <c r="AD227" s="207"/>
      <c r="AE227" s="150"/>
      <c r="AF227" s="222"/>
      <c r="AG227" s="205"/>
      <c r="AH227" s="205"/>
      <c r="AI227" s="206"/>
      <c r="AJ227" s="149"/>
      <c r="AK227" s="150"/>
      <c r="AL227" s="150"/>
      <c r="AM227" s="81"/>
    </row>
    <row r="228" spans="1:40" ht="47.45" customHeight="1" x14ac:dyDescent="0.35">
      <c r="A228" s="399"/>
      <c r="B228" s="305"/>
      <c r="C228" s="305"/>
      <c r="D228" s="175" t="s">
        <v>577</v>
      </c>
      <c r="E228" s="175" t="s">
        <v>578</v>
      </c>
      <c r="F228" s="175" t="s">
        <v>579</v>
      </c>
      <c r="G228" s="261">
        <v>1</v>
      </c>
      <c r="H228" s="207" t="s">
        <v>64</v>
      </c>
      <c r="I228" s="382">
        <v>0.5</v>
      </c>
      <c r="J228" s="302" t="s">
        <v>65</v>
      </c>
      <c r="K228" s="302" t="s">
        <v>65</v>
      </c>
      <c r="L228" s="313" t="s">
        <v>65</v>
      </c>
      <c r="M228" s="302" t="s">
        <v>65</v>
      </c>
      <c r="N228" s="379">
        <f>+I228</f>
        <v>0.5</v>
      </c>
      <c r="O228" s="351" t="s">
        <v>103</v>
      </c>
      <c r="P228" s="351">
        <f>+N228/G228</f>
        <v>0.5</v>
      </c>
      <c r="Q228" s="150" t="s">
        <v>64</v>
      </c>
      <c r="R228" s="150" t="s">
        <v>64</v>
      </c>
      <c r="S228" s="150" t="s">
        <v>64</v>
      </c>
      <c r="T228" s="150" t="s">
        <v>64</v>
      </c>
      <c r="U228" s="150" t="s">
        <v>64</v>
      </c>
      <c r="V228" s="150" t="s">
        <v>64</v>
      </c>
      <c r="W228" s="150" t="s">
        <v>64</v>
      </c>
      <c r="X228" s="150" t="s">
        <v>47</v>
      </c>
      <c r="Y228" s="150" t="s">
        <v>64</v>
      </c>
      <c r="Z228" s="150" t="s">
        <v>64</v>
      </c>
      <c r="AA228" s="150" t="s">
        <v>48</v>
      </c>
      <c r="AB228" s="150" t="s">
        <v>49</v>
      </c>
      <c r="AC228" s="150" t="s">
        <v>64</v>
      </c>
      <c r="AD228" s="150" t="s">
        <v>64</v>
      </c>
      <c r="AE228" s="150" t="s">
        <v>64</v>
      </c>
      <c r="AF228" s="150" t="s">
        <v>64</v>
      </c>
      <c r="AG228" s="26"/>
      <c r="AH228" s="26"/>
      <c r="AI228" s="26"/>
      <c r="AJ228" s="149" t="s">
        <v>73</v>
      </c>
      <c r="AK228" s="149" t="s">
        <v>73</v>
      </c>
      <c r="AL228" s="149" t="s">
        <v>73</v>
      </c>
      <c r="AM228" s="157" t="s">
        <v>61</v>
      </c>
      <c r="AN228" s="160"/>
    </row>
    <row r="229" spans="1:40" ht="48" customHeight="1" x14ac:dyDescent="0.35">
      <c r="A229" s="399"/>
      <c r="B229" s="305"/>
      <c r="C229" s="305"/>
      <c r="D229" s="176"/>
      <c r="E229" s="176"/>
      <c r="F229" s="176"/>
      <c r="G229" s="261"/>
      <c r="H229" s="207"/>
      <c r="I229" s="383"/>
      <c r="J229" s="335"/>
      <c r="K229" s="335"/>
      <c r="L229" s="314"/>
      <c r="M229" s="335"/>
      <c r="N229" s="380"/>
      <c r="O229" s="352"/>
      <c r="P229" s="352"/>
      <c r="Q229" s="150"/>
      <c r="R229" s="150"/>
      <c r="S229" s="150"/>
      <c r="T229" s="150"/>
      <c r="U229" s="150"/>
      <c r="V229" s="150"/>
      <c r="W229" s="150"/>
      <c r="X229" s="150"/>
      <c r="Y229" s="150"/>
      <c r="Z229" s="150"/>
      <c r="AA229" s="150"/>
      <c r="AB229" s="150"/>
      <c r="AC229" s="150"/>
      <c r="AD229" s="150"/>
      <c r="AE229" s="150"/>
      <c r="AF229" s="150"/>
      <c r="AG229" s="26"/>
      <c r="AH229" s="26"/>
      <c r="AI229" s="26"/>
      <c r="AJ229" s="150"/>
      <c r="AK229" s="150"/>
      <c r="AL229" s="150"/>
      <c r="AM229" s="158"/>
      <c r="AN229" s="161"/>
    </row>
    <row r="230" spans="1:40" ht="46.5" customHeight="1" x14ac:dyDescent="0.35">
      <c r="A230" s="399"/>
      <c r="B230" s="305"/>
      <c r="C230" s="305"/>
      <c r="D230" s="176"/>
      <c r="E230" s="176"/>
      <c r="F230" s="176"/>
      <c r="G230" s="261"/>
      <c r="H230" s="207"/>
      <c r="I230" s="383"/>
      <c r="J230" s="335"/>
      <c r="K230" s="335"/>
      <c r="L230" s="314"/>
      <c r="M230" s="335"/>
      <c r="N230" s="380"/>
      <c r="O230" s="352"/>
      <c r="P230" s="352"/>
      <c r="Q230" s="150"/>
      <c r="R230" s="150"/>
      <c r="S230" s="150"/>
      <c r="T230" s="150"/>
      <c r="U230" s="150"/>
      <c r="V230" s="150"/>
      <c r="W230" s="150"/>
      <c r="X230" s="150"/>
      <c r="Y230" s="150"/>
      <c r="Z230" s="150"/>
      <c r="AA230" s="150"/>
      <c r="AB230" s="150"/>
      <c r="AC230" s="150"/>
      <c r="AD230" s="150"/>
      <c r="AE230" s="150"/>
      <c r="AF230" s="150"/>
      <c r="AG230" s="26"/>
      <c r="AH230" s="26"/>
      <c r="AI230" s="26"/>
      <c r="AJ230" s="150"/>
      <c r="AK230" s="150"/>
      <c r="AL230" s="150"/>
      <c r="AM230" s="158"/>
      <c r="AN230" s="161"/>
    </row>
    <row r="231" spans="1:40" ht="56.25" customHeight="1" x14ac:dyDescent="0.35">
      <c r="A231" s="399"/>
      <c r="B231" s="305"/>
      <c r="C231" s="306"/>
      <c r="D231" s="177"/>
      <c r="E231" s="177"/>
      <c r="F231" s="177"/>
      <c r="G231" s="261"/>
      <c r="H231" s="207"/>
      <c r="I231" s="384"/>
      <c r="J231" s="303"/>
      <c r="K231" s="303"/>
      <c r="L231" s="315"/>
      <c r="M231" s="303"/>
      <c r="N231" s="381"/>
      <c r="O231" s="353"/>
      <c r="P231" s="353"/>
      <c r="Q231" s="150"/>
      <c r="R231" s="150"/>
      <c r="S231" s="150"/>
      <c r="T231" s="150"/>
      <c r="U231" s="150"/>
      <c r="V231" s="150"/>
      <c r="W231" s="150"/>
      <c r="X231" s="150"/>
      <c r="Y231" s="150"/>
      <c r="Z231" s="150"/>
      <c r="AA231" s="150"/>
      <c r="AB231" s="150"/>
      <c r="AC231" s="150"/>
      <c r="AD231" s="150"/>
      <c r="AE231" s="150"/>
      <c r="AF231" s="150"/>
      <c r="AG231" s="26"/>
      <c r="AH231" s="26"/>
      <c r="AI231" s="26"/>
      <c r="AJ231" s="150"/>
      <c r="AK231" s="150"/>
      <c r="AL231" s="150"/>
      <c r="AM231" s="159"/>
      <c r="AN231" s="162"/>
    </row>
    <row r="232" spans="1:40" ht="56.25" customHeight="1" x14ac:dyDescent="0.35">
      <c r="A232" s="399"/>
      <c r="B232" s="306"/>
      <c r="C232" s="279" t="s">
        <v>580</v>
      </c>
      <c r="D232" s="280"/>
      <c r="E232" s="280"/>
      <c r="F232" s="280"/>
      <c r="G232" s="280"/>
      <c r="H232" s="280"/>
      <c r="I232" s="280"/>
      <c r="J232" s="280"/>
      <c r="K232" s="280"/>
      <c r="L232" s="280"/>
      <c r="M232" s="280"/>
      <c r="N232" s="281"/>
      <c r="O232" s="116">
        <f>AVERAGE(O221:O231)</f>
        <v>1</v>
      </c>
      <c r="P232" s="116">
        <f>AVERAGE(P221:P231)</f>
        <v>0.5</v>
      </c>
      <c r="Q232" s="163"/>
      <c r="R232" s="164"/>
      <c r="S232" s="164"/>
      <c r="T232" s="164"/>
      <c r="U232" s="164"/>
      <c r="V232" s="164"/>
      <c r="W232" s="164"/>
      <c r="X232" s="164"/>
      <c r="Y232" s="164"/>
      <c r="Z232" s="164"/>
      <c r="AA232" s="164"/>
      <c r="AB232" s="164"/>
      <c r="AC232" s="164"/>
      <c r="AD232" s="164"/>
      <c r="AE232" s="164"/>
      <c r="AF232" s="164"/>
      <c r="AG232" s="164"/>
      <c r="AH232" s="164"/>
      <c r="AI232" s="164"/>
      <c r="AJ232" s="164"/>
      <c r="AK232" s="164"/>
      <c r="AL232" s="164"/>
      <c r="AM232" s="164"/>
      <c r="AN232" s="165"/>
    </row>
    <row r="233" spans="1:40" ht="56.25" customHeight="1" x14ac:dyDescent="0.35">
      <c r="A233" s="399"/>
      <c r="B233" s="237" t="s">
        <v>581</v>
      </c>
      <c r="C233" s="238"/>
      <c r="D233" s="238"/>
      <c r="E233" s="238"/>
      <c r="F233" s="238"/>
      <c r="G233" s="238"/>
      <c r="H233" s="238"/>
      <c r="I233" s="238"/>
      <c r="J233" s="238"/>
      <c r="K233" s="238"/>
      <c r="L233" s="238"/>
      <c r="M233" s="238"/>
      <c r="N233" s="239"/>
      <c r="O233" s="119">
        <f>+O232</f>
        <v>1</v>
      </c>
      <c r="P233" s="119">
        <f>+P232</f>
        <v>0.5</v>
      </c>
      <c r="Q233" s="166"/>
      <c r="R233" s="167"/>
      <c r="S233" s="167"/>
      <c r="T233" s="167"/>
      <c r="U233" s="167"/>
      <c r="V233" s="167"/>
      <c r="W233" s="167"/>
      <c r="X233" s="167"/>
      <c r="Y233" s="167"/>
      <c r="Z233" s="167"/>
      <c r="AA233" s="167"/>
      <c r="AB233" s="167"/>
      <c r="AC233" s="167"/>
      <c r="AD233" s="167"/>
      <c r="AE233" s="167"/>
      <c r="AF233" s="167"/>
      <c r="AG233" s="167"/>
      <c r="AH233" s="167"/>
      <c r="AI233" s="167"/>
      <c r="AJ233" s="167"/>
      <c r="AK233" s="167"/>
      <c r="AL233" s="167"/>
      <c r="AM233" s="167"/>
      <c r="AN233" s="168"/>
    </row>
    <row r="234" spans="1:40" ht="39" customHeight="1" x14ac:dyDescent="0.35">
      <c r="A234" s="399"/>
      <c r="B234" s="304" t="s">
        <v>582</v>
      </c>
      <c r="C234" s="291" t="s">
        <v>582</v>
      </c>
      <c r="D234" s="150" t="s">
        <v>583</v>
      </c>
      <c r="E234" s="150" t="s">
        <v>42</v>
      </c>
      <c r="F234" s="150" t="s">
        <v>584</v>
      </c>
      <c r="G234" s="261">
        <v>4</v>
      </c>
      <c r="H234" s="154" t="s">
        <v>64</v>
      </c>
      <c r="I234" s="180">
        <v>1</v>
      </c>
      <c r="J234" s="288" t="s">
        <v>65</v>
      </c>
      <c r="K234" s="288" t="s">
        <v>65</v>
      </c>
      <c r="L234" s="313" t="s">
        <v>65</v>
      </c>
      <c r="M234" s="288" t="s">
        <v>65</v>
      </c>
      <c r="N234" s="275">
        <v>1</v>
      </c>
      <c r="O234" s="213" t="s">
        <v>103</v>
      </c>
      <c r="P234" s="213">
        <f>N234/G234</f>
        <v>0.25</v>
      </c>
      <c r="Q234" s="153" t="s">
        <v>585</v>
      </c>
      <c r="R234" s="359">
        <v>2021130010125</v>
      </c>
      <c r="S234" s="153" t="s">
        <v>586</v>
      </c>
      <c r="T234" s="28" t="s">
        <v>115</v>
      </c>
      <c r="U234" s="24" t="s">
        <v>64</v>
      </c>
      <c r="V234" s="180" t="s">
        <v>64</v>
      </c>
      <c r="W234" s="180" t="s">
        <v>64</v>
      </c>
      <c r="X234" s="153" t="s">
        <v>47</v>
      </c>
      <c r="Y234" s="180" t="s">
        <v>64</v>
      </c>
      <c r="Z234" s="180">
        <v>0</v>
      </c>
      <c r="AA234" s="153" t="s">
        <v>48</v>
      </c>
      <c r="AB234" s="153" t="s">
        <v>49</v>
      </c>
      <c r="AC234" s="151" t="s">
        <v>64</v>
      </c>
      <c r="AD234" s="261" t="s">
        <v>64</v>
      </c>
      <c r="AE234" s="150" t="s">
        <v>64</v>
      </c>
      <c r="AF234" s="149" t="s">
        <v>64</v>
      </c>
      <c r="AG234" s="115"/>
      <c r="AH234" s="115"/>
      <c r="AI234" s="115"/>
      <c r="AJ234" s="149" t="s">
        <v>73</v>
      </c>
      <c r="AK234" s="149" t="s">
        <v>73</v>
      </c>
      <c r="AL234" s="149" t="s">
        <v>73</v>
      </c>
      <c r="AM234" s="157" t="s">
        <v>61</v>
      </c>
      <c r="AN234" s="160"/>
    </row>
    <row r="235" spans="1:40" ht="39" customHeight="1" x14ac:dyDescent="0.35">
      <c r="A235" s="399"/>
      <c r="B235" s="305"/>
      <c r="C235" s="291"/>
      <c r="D235" s="150"/>
      <c r="E235" s="150"/>
      <c r="F235" s="150"/>
      <c r="G235" s="261"/>
      <c r="H235" s="154"/>
      <c r="I235" s="180"/>
      <c r="J235" s="289"/>
      <c r="K235" s="289"/>
      <c r="L235" s="314"/>
      <c r="M235" s="289"/>
      <c r="N235" s="276"/>
      <c r="O235" s="214"/>
      <c r="P235" s="214"/>
      <c r="Q235" s="153"/>
      <c r="R235" s="359"/>
      <c r="S235" s="153"/>
      <c r="T235" s="28" t="s">
        <v>587</v>
      </c>
      <c r="U235" s="24" t="s">
        <v>64</v>
      </c>
      <c r="V235" s="180"/>
      <c r="W235" s="180"/>
      <c r="X235" s="153"/>
      <c r="Y235" s="180"/>
      <c r="Z235" s="180"/>
      <c r="AA235" s="153"/>
      <c r="AB235" s="153"/>
      <c r="AC235" s="152"/>
      <c r="AD235" s="261"/>
      <c r="AE235" s="150"/>
      <c r="AF235" s="154"/>
      <c r="AG235" s="21"/>
      <c r="AH235" s="21"/>
      <c r="AI235" s="21"/>
      <c r="AJ235" s="150"/>
      <c r="AK235" s="150"/>
      <c r="AL235" s="150"/>
      <c r="AM235" s="158"/>
      <c r="AN235" s="161"/>
    </row>
    <row r="236" spans="1:40" ht="39" customHeight="1" x14ac:dyDescent="0.35">
      <c r="A236" s="399"/>
      <c r="B236" s="305"/>
      <c r="C236" s="291"/>
      <c r="D236" s="150"/>
      <c r="E236" s="150"/>
      <c r="F236" s="150"/>
      <c r="G236" s="261"/>
      <c r="H236" s="154"/>
      <c r="I236" s="180"/>
      <c r="J236" s="289"/>
      <c r="K236" s="289"/>
      <c r="L236" s="314"/>
      <c r="M236" s="289"/>
      <c r="N236" s="276"/>
      <c r="O236" s="214"/>
      <c r="P236" s="214"/>
      <c r="Q236" s="153"/>
      <c r="R236" s="359"/>
      <c r="S236" s="153"/>
      <c r="T236" s="153" t="s">
        <v>570</v>
      </c>
      <c r="U236" s="180" t="s">
        <v>64</v>
      </c>
      <c r="V236" s="180"/>
      <c r="W236" s="180"/>
      <c r="X236" s="153"/>
      <c r="Y236" s="180"/>
      <c r="Z236" s="180"/>
      <c r="AA236" s="153"/>
      <c r="AB236" s="153"/>
      <c r="AC236" s="152"/>
      <c r="AD236" s="261"/>
      <c r="AE236" s="150"/>
      <c r="AF236" s="154"/>
      <c r="AG236" s="21"/>
      <c r="AH236" s="21"/>
      <c r="AI236" s="21"/>
      <c r="AJ236" s="150"/>
      <c r="AK236" s="150"/>
      <c r="AL236" s="150"/>
      <c r="AM236" s="158"/>
      <c r="AN236" s="161"/>
    </row>
    <row r="237" spans="1:40" ht="102" customHeight="1" x14ac:dyDescent="0.35">
      <c r="A237" s="399"/>
      <c r="B237" s="305"/>
      <c r="C237" s="291"/>
      <c r="D237" s="150"/>
      <c r="E237" s="150"/>
      <c r="F237" s="150"/>
      <c r="G237" s="261"/>
      <c r="H237" s="154"/>
      <c r="I237" s="180"/>
      <c r="J237" s="290"/>
      <c r="K237" s="290"/>
      <c r="L237" s="315"/>
      <c r="M237" s="290"/>
      <c r="N237" s="277"/>
      <c r="O237" s="215"/>
      <c r="P237" s="215"/>
      <c r="Q237" s="153"/>
      <c r="R237" s="359"/>
      <c r="S237" s="153"/>
      <c r="T237" s="153"/>
      <c r="U237" s="180"/>
      <c r="V237" s="180"/>
      <c r="W237" s="180"/>
      <c r="X237" s="153"/>
      <c r="Y237" s="180"/>
      <c r="Z237" s="180"/>
      <c r="AA237" s="153"/>
      <c r="AB237" s="153"/>
      <c r="AC237" s="152"/>
      <c r="AD237" s="261"/>
      <c r="AE237" s="150"/>
      <c r="AF237" s="154"/>
      <c r="AG237" s="21"/>
      <c r="AH237" s="21"/>
      <c r="AI237" s="21"/>
      <c r="AJ237" s="150"/>
      <c r="AK237" s="150"/>
      <c r="AL237" s="150"/>
      <c r="AM237" s="159"/>
      <c r="AN237" s="162"/>
    </row>
    <row r="238" spans="1:40" ht="75.75" customHeight="1" x14ac:dyDescent="0.35">
      <c r="A238" s="399"/>
      <c r="B238" s="306"/>
      <c r="C238" s="279" t="s">
        <v>588</v>
      </c>
      <c r="D238" s="280"/>
      <c r="E238" s="280"/>
      <c r="F238" s="280"/>
      <c r="G238" s="280"/>
      <c r="H238" s="280"/>
      <c r="I238" s="280"/>
      <c r="J238" s="280"/>
      <c r="K238" s="280"/>
      <c r="L238" s="280"/>
      <c r="M238" s="280"/>
      <c r="N238" s="281"/>
      <c r="O238" s="76" t="str">
        <f>+O234</f>
        <v>NA</v>
      </c>
      <c r="P238" s="76">
        <f>+P234</f>
        <v>0.25</v>
      </c>
      <c r="Q238" s="210"/>
      <c r="R238" s="211"/>
      <c r="S238" s="211"/>
      <c r="T238" s="211"/>
      <c r="U238" s="211"/>
      <c r="V238" s="211"/>
      <c r="W238" s="211"/>
      <c r="X238" s="211"/>
      <c r="Y238" s="211"/>
      <c r="Z238" s="211"/>
      <c r="AA238" s="211"/>
      <c r="AB238" s="211"/>
      <c r="AC238" s="211"/>
      <c r="AD238" s="211"/>
      <c r="AE238" s="211"/>
      <c r="AF238" s="211"/>
      <c r="AG238" s="211"/>
      <c r="AH238" s="211"/>
      <c r="AI238" s="211"/>
      <c r="AJ238" s="211"/>
      <c r="AK238" s="211"/>
      <c r="AL238" s="211"/>
      <c r="AM238" s="211"/>
      <c r="AN238" s="212"/>
    </row>
    <row r="239" spans="1:40" ht="93.75" customHeight="1" x14ac:dyDescent="0.35">
      <c r="A239" s="399"/>
      <c r="B239" s="237" t="s">
        <v>589</v>
      </c>
      <c r="C239" s="238"/>
      <c r="D239" s="238"/>
      <c r="E239" s="238"/>
      <c r="F239" s="238"/>
      <c r="G239" s="238"/>
      <c r="H239" s="238"/>
      <c r="I239" s="238"/>
      <c r="J239" s="238"/>
      <c r="K239" s="238"/>
      <c r="L239" s="238"/>
      <c r="M239" s="238"/>
      <c r="N239" s="239"/>
      <c r="O239" s="36" t="str">
        <f>+O238</f>
        <v>NA</v>
      </c>
      <c r="P239" s="129">
        <f>+P238</f>
        <v>0.25</v>
      </c>
      <c r="Q239" s="221"/>
      <c r="R239" s="221"/>
      <c r="S239" s="50"/>
      <c r="T239" s="50"/>
      <c r="U239" s="71"/>
      <c r="V239" s="71"/>
      <c r="W239" s="71"/>
      <c r="X239" s="50"/>
      <c r="Y239" s="71"/>
      <c r="Z239" s="71"/>
      <c r="AA239" s="50"/>
      <c r="AB239" s="50"/>
      <c r="AC239" s="141"/>
      <c r="AD239" s="71"/>
      <c r="AE239" s="50"/>
      <c r="AF239" s="95"/>
      <c r="AG239" s="142"/>
      <c r="AH239" s="142"/>
      <c r="AI239" s="143"/>
      <c r="AJ239" s="81"/>
      <c r="AK239" s="81"/>
    </row>
    <row r="240" spans="1:40" ht="86.25" customHeight="1" x14ac:dyDescent="0.35">
      <c r="A240" s="399"/>
      <c r="B240" s="348" t="s">
        <v>590</v>
      </c>
      <c r="C240" s="285"/>
      <c r="D240" s="285"/>
      <c r="E240" s="285"/>
      <c r="F240" s="285"/>
      <c r="G240" s="285"/>
      <c r="H240" s="285"/>
      <c r="I240" s="285"/>
      <c r="J240" s="285"/>
      <c r="K240" s="285"/>
      <c r="L240" s="285"/>
      <c r="M240" s="285"/>
      <c r="N240" s="286"/>
      <c r="O240" s="116">
        <f>AVERAGE(O196,O208,O214,O220,O233,O239)</f>
        <v>0.66666666666666663</v>
      </c>
      <c r="P240" s="130">
        <f>AVERAGE(P196,P208,P214,P220,P233,P239)</f>
        <v>0.4861111111111111</v>
      </c>
      <c r="Q240" s="221"/>
      <c r="R240" s="221"/>
      <c r="S240" s="50"/>
      <c r="T240" s="50"/>
      <c r="U240" s="71"/>
      <c r="V240" s="71"/>
      <c r="W240" s="71"/>
      <c r="X240" s="50"/>
      <c r="Y240" s="71"/>
      <c r="Z240" s="71"/>
      <c r="AA240" s="71"/>
      <c r="AB240" s="71"/>
      <c r="AC240" s="144"/>
      <c r="AD240" s="71"/>
      <c r="AE240" s="71"/>
      <c r="AF240" s="95"/>
      <c r="AG240" s="145"/>
      <c r="AH240" s="145">
        <v>0</v>
      </c>
      <c r="AI240" s="95"/>
    </row>
    <row r="241" spans="1:35" x14ac:dyDescent="0.35">
      <c r="A241" s="1"/>
      <c r="O241" s="89"/>
      <c r="P241" s="89"/>
      <c r="Q241" s="208"/>
      <c r="R241" s="209"/>
      <c r="S241" s="50"/>
      <c r="T241" s="50"/>
      <c r="U241" s="71"/>
      <c r="V241" s="71"/>
      <c r="W241" s="71"/>
      <c r="X241" s="50"/>
      <c r="Y241" s="71"/>
      <c r="Z241" s="71"/>
      <c r="AA241" s="71"/>
      <c r="AB241" s="71"/>
      <c r="AC241" s="134"/>
      <c r="AD241" s="132"/>
      <c r="AE241" s="132"/>
      <c r="AF241" s="133"/>
      <c r="AG241" s="135"/>
      <c r="AH241" s="135"/>
      <c r="AI241" s="133"/>
    </row>
    <row r="242" spans="1:35" ht="108" customHeight="1" x14ac:dyDescent="0.35">
      <c r="B242" s="403" t="s">
        <v>595</v>
      </c>
      <c r="C242" s="403"/>
      <c r="D242" s="403"/>
      <c r="E242" s="403"/>
      <c r="F242" s="403"/>
      <c r="G242" s="403"/>
      <c r="H242" s="403"/>
      <c r="I242" s="403"/>
      <c r="J242" s="403"/>
      <c r="K242" s="403"/>
      <c r="L242" s="403"/>
      <c r="M242" s="403"/>
      <c r="N242" s="403"/>
      <c r="O242" s="122">
        <f>AVERAGE(O54,O130,O164,O190,O240)</f>
        <v>0.5444444444444444</v>
      </c>
      <c r="P242" s="131">
        <f>AVERAGE(P54,P130,P164,P190,P240)</f>
        <v>0.45038595492407857</v>
      </c>
      <c r="S242" s="50"/>
      <c r="T242" s="50"/>
      <c r="U242" s="71"/>
      <c r="V242" s="71"/>
      <c r="W242" s="71"/>
      <c r="X242" s="50"/>
      <c r="Y242" s="71"/>
      <c r="Z242" s="71"/>
      <c r="AA242" s="71"/>
      <c r="AB242" s="71"/>
      <c r="AC242" s="146" t="s">
        <v>592</v>
      </c>
      <c r="AD242" s="147"/>
      <c r="AE242" s="147"/>
      <c r="AF242" s="148"/>
      <c r="AG242" s="139">
        <f>SUM(AG3,AG13,AG96,AG109,AG115,AG120)</f>
        <v>3067926636.9700003</v>
      </c>
      <c r="AH242" s="139">
        <f>SUM(AH3,AH13,AH96,AH109,AH115,AH120)</f>
        <v>2488905669.2200003</v>
      </c>
      <c r="AI242" s="140">
        <f>AH242/AG242</f>
        <v>0.81126635794594393</v>
      </c>
    </row>
  </sheetData>
  <autoFilter ref="A2:AK240" xr:uid="{00000000-0009-0000-0000-000000000000}"/>
  <mergeCells count="1718">
    <mergeCell ref="AM185:AM187"/>
    <mergeCell ref="AN185:AN187"/>
    <mergeCell ref="AK221:AK224"/>
    <mergeCell ref="AK225:AK227"/>
    <mergeCell ref="AK228:AK231"/>
    <mergeCell ref="M4:M5"/>
    <mergeCell ref="M8:M9"/>
    <mergeCell ref="M10:M11"/>
    <mergeCell ref="M13:M14"/>
    <mergeCell ref="M18:M20"/>
    <mergeCell ref="M22:M25"/>
    <mergeCell ref="M28:M34"/>
    <mergeCell ref="M36:M37"/>
    <mergeCell ref="M38:M39"/>
    <mergeCell ref="M45:M47"/>
    <mergeCell ref="M55:M64"/>
    <mergeCell ref="M66:M67"/>
    <mergeCell ref="M68:M70"/>
    <mergeCell ref="M73:M74"/>
    <mergeCell ref="M77:M78"/>
    <mergeCell ref="M81:M84"/>
    <mergeCell ref="AM115:AM118"/>
    <mergeCell ref="AN115:AN118"/>
    <mergeCell ref="AM120:AM123"/>
    <mergeCell ref="AN120:AN123"/>
    <mergeCell ref="M87:M89"/>
    <mergeCell ref="M92:M93"/>
    <mergeCell ref="M96:M98"/>
    <mergeCell ref="M101:M103"/>
    <mergeCell ref="M105:M107"/>
    <mergeCell ref="M109:M111"/>
    <mergeCell ref="M116:M118"/>
    <mergeCell ref="AM109:AM111"/>
    <mergeCell ref="AN109:AN111"/>
    <mergeCell ref="AM131:AM134"/>
    <mergeCell ref="AN131:AN134"/>
    <mergeCell ref="AM165:AM168"/>
    <mergeCell ref="AN165:AN168"/>
    <mergeCell ref="AD140:AD143"/>
    <mergeCell ref="AL120:AL123"/>
    <mergeCell ref="T110:T111"/>
    <mergeCell ref="U110:U111"/>
    <mergeCell ref="T115:T116"/>
    <mergeCell ref="T117:T118"/>
    <mergeCell ref="Q140:Q143"/>
    <mergeCell ref="X165:X168"/>
    <mergeCell ref="Y165:Y168"/>
    <mergeCell ref="Z165:Z168"/>
    <mergeCell ref="AL145:AL148"/>
    <mergeCell ref="AL151:AL155"/>
    <mergeCell ref="R140:R143"/>
    <mergeCell ref="S140:S143"/>
    <mergeCell ref="AJ145:AJ148"/>
    <mergeCell ref="AJ136:AJ138"/>
    <mergeCell ref="V109:V112"/>
    <mergeCell ref="AE125:AE127"/>
    <mergeCell ref="AJ125:AJ127"/>
    <mergeCell ref="AH115:AH118"/>
    <mergeCell ref="AI115:AI118"/>
    <mergeCell ref="AE131:AE134"/>
    <mergeCell ref="AF131:AF134"/>
    <mergeCell ref="Z120:Z123"/>
    <mergeCell ref="AA120:AA123"/>
    <mergeCell ref="AK165:AK168"/>
    <mergeCell ref="AM169:AM170"/>
    <mergeCell ref="AN169:AN170"/>
    <mergeCell ref="AN221:AN226"/>
    <mergeCell ref="L158:L161"/>
    <mergeCell ref="L172:L174"/>
    <mergeCell ref="L185:L187"/>
    <mergeCell ref="L191:L192"/>
    <mergeCell ref="L193:L194"/>
    <mergeCell ref="L197:L200"/>
    <mergeCell ref="L202:L205"/>
    <mergeCell ref="L215:L218"/>
    <mergeCell ref="L221:L226"/>
    <mergeCell ref="AM176:AM178"/>
    <mergeCell ref="AN176:AN178"/>
    <mergeCell ref="AF176:AF178"/>
    <mergeCell ref="AA172:AA174"/>
    <mergeCell ref="Y176:Y178"/>
    <mergeCell ref="AA165:AA168"/>
    <mergeCell ref="AB165:AB168"/>
    <mergeCell ref="AJ169:AJ170"/>
    <mergeCell ref="AF172:AF174"/>
    <mergeCell ref="AJ158:AJ161"/>
    <mergeCell ref="AK158:AK161"/>
    <mergeCell ref="AA185:AA187"/>
    <mergeCell ref="AB181:AB183"/>
    <mergeCell ref="W185:W187"/>
    <mergeCell ref="AN215:AN218"/>
    <mergeCell ref="AM221:AM226"/>
    <mergeCell ref="L209:L212"/>
    <mergeCell ref="AM215:AM218"/>
    <mergeCell ref="AE169:AE170"/>
    <mergeCell ref="AF169:AF170"/>
    <mergeCell ref="L38:L39"/>
    <mergeCell ref="L10:L11"/>
    <mergeCell ref="L55:L64"/>
    <mergeCell ref="L66:L67"/>
    <mergeCell ref="L68:L70"/>
    <mergeCell ref="L73:L74"/>
    <mergeCell ref="L77:L78"/>
    <mergeCell ref="L81:L84"/>
    <mergeCell ref="L87:L89"/>
    <mergeCell ref="L92:L93"/>
    <mergeCell ref="L96:L98"/>
    <mergeCell ref="C90:N90"/>
    <mergeCell ref="D96:D98"/>
    <mergeCell ref="E96:E98"/>
    <mergeCell ref="H55:H64"/>
    <mergeCell ref="I55:I64"/>
    <mergeCell ref="D92:D93"/>
    <mergeCell ref="F92:F93"/>
    <mergeCell ref="G73:G74"/>
    <mergeCell ref="D28:D34"/>
    <mergeCell ref="E68:E70"/>
    <mergeCell ref="C71:N71"/>
    <mergeCell ref="C75:N75"/>
    <mergeCell ref="B76:N76"/>
    <mergeCell ref="N68:N70"/>
    <mergeCell ref="K66:K67"/>
    <mergeCell ref="AM13:AM14"/>
    <mergeCell ref="AN13:AN14"/>
    <mergeCell ref="AM8:AM11"/>
    <mergeCell ref="AN8:AN11"/>
    <mergeCell ref="AM45:AM47"/>
    <mergeCell ref="AN45:AN47"/>
    <mergeCell ref="AM81:AM84"/>
    <mergeCell ref="AN81:AN84"/>
    <mergeCell ref="AM96:AM98"/>
    <mergeCell ref="AN96:AN98"/>
    <mergeCell ref="AL209:AL212"/>
    <mergeCell ref="Y197:Y200"/>
    <mergeCell ref="Z197:Z200"/>
    <mergeCell ref="AA197:AA200"/>
    <mergeCell ref="AE185:AE187"/>
    <mergeCell ref="AD202:AD206"/>
    <mergeCell ref="AD228:AD231"/>
    <mergeCell ref="AJ191:AJ194"/>
    <mergeCell ref="AE197:AE200"/>
    <mergeCell ref="AF197:AF200"/>
    <mergeCell ref="AJ197:AJ200"/>
    <mergeCell ref="Z181:Z183"/>
    <mergeCell ref="AM136:AM138"/>
    <mergeCell ref="AN136:AN138"/>
    <mergeCell ref="AL215:AL218"/>
    <mergeCell ref="AF185:AF187"/>
    <mergeCell ref="AE181:AE183"/>
    <mergeCell ref="AD181:AD183"/>
    <mergeCell ref="AM209:AM212"/>
    <mergeCell ref="AN209:AN212"/>
    <mergeCell ref="AB197:AB200"/>
    <mergeCell ref="AL176:AL178"/>
    <mergeCell ref="AF55:AF64"/>
    <mergeCell ref="AA55:AA64"/>
    <mergeCell ref="AE165:AE168"/>
    <mergeCell ref="AL140:AL143"/>
    <mergeCell ref="AK181:AK183"/>
    <mergeCell ref="AC202:AC206"/>
    <mergeCell ref="AL131:AL134"/>
    <mergeCell ref="AL125:AL127"/>
    <mergeCell ref="AL165:AL168"/>
    <mergeCell ref="AL169:AL170"/>
    <mergeCell ref="AL158:AL161"/>
    <mergeCell ref="AF140:AF143"/>
    <mergeCell ref="Y140:Y143"/>
    <mergeCell ref="Z140:Z143"/>
    <mergeCell ref="Y96:Y99"/>
    <mergeCell ref="AF96:AF99"/>
    <mergeCell ref="AD91:AD93"/>
    <mergeCell ref="R209:R212"/>
    <mergeCell ref="S209:S212"/>
    <mergeCell ref="Y209:Y212"/>
    <mergeCell ref="Z209:Z212"/>
    <mergeCell ref="AC145:AC148"/>
    <mergeCell ref="AD145:AD148"/>
    <mergeCell ref="R145:R148"/>
    <mergeCell ref="S145:S148"/>
    <mergeCell ref="W145:W148"/>
    <mergeCell ref="X145:X148"/>
    <mergeCell ref="AL172:AL174"/>
    <mergeCell ref="T186:T187"/>
    <mergeCell ref="X191:X194"/>
    <mergeCell ref="AC181:AC183"/>
    <mergeCell ref="V169:V170"/>
    <mergeCell ref="X176:X178"/>
    <mergeCell ref="AB176:AB178"/>
    <mergeCell ref="AJ185:AJ187"/>
    <mergeCell ref="AC172:AC174"/>
    <mergeCell ref="AD172:AD174"/>
    <mergeCell ref="AE172:AE174"/>
    <mergeCell ref="AJ176:AJ178"/>
    <mergeCell ref="AD176:AD178"/>
    <mergeCell ref="AB185:AB187"/>
    <mergeCell ref="AC185:AC187"/>
    <mergeCell ref="AL181:AL183"/>
    <mergeCell ref="AL185:AL187"/>
    <mergeCell ref="AL191:AL194"/>
    <mergeCell ref="AL197:AL200"/>
    <mergeCell ref="AL202:AL205"/>
    <mergeCell ref="Y181:Y183"/>
    <mergeCell ref="Z131:Z134"/>
    <mergeCell ref="AB109:AB112"/>
    <mergeCell ref="AC109:AC112"/>
    <mergeCell ref="AA125:AA127"/>
    <mergeCell ref="AB125:AB127"/>
    <mergeCell ref="AA109:AA112"/>
    <mergeCell ref="AB96:AB99"/>
    <mergeCell ref="V105:V107"/>
    <mergeCell ref="X105:X107"/>
    <mergeCell ref="AC13:AC16"/>
    <mergeCell ref="V55:V64"/>
    <mergeCell ref="W91:W93"/>
    <mergeCell ref="X55:X64"/>
    <mergeCell ref="X91:X93"/>
    <mergeCell ref="X109:X112"/>
    <mergeCell ref="AA105:AA107"/>
    <mergeCell ref="AL228:AL231"/>
    <mergeCell ref="AE228:AE231"/>
    <mergeCell ref="AD209:AD212"/>
    <mergeCell ref="AJ181:AJ183"/>
    <mergeCell ref="AC197:AC200"/>
    <mergeCell ref="AD197:AD200"/>
    <mergeCell ref="AL55:AL64"/>
    <mergeCell ref="AL66:AL70"/>
    <mergeCell ref="AL72:AL74"/>
    <mergeCell ref="AL77:AL79"/>
    <mergeCell ref="AL81:AL84"/>
    <mergeCell ref="AK55:AK64"/>
    <mergeCell ref="AK87:AK89"/>
    <mergeCell ref="AK91:AK93"/>
    <mergeCell ref="AJ72:AJ74"/>
    <mergeCell ref="AJ55:AJ64"/>
    <mergeCell ref="AL28:AL30"/>
    <mergeCell ref="AL36:AL39"/>
    <mergeCell ref="AJ18:AJ20"/>
    <mergeCell ref="Y136:Y138"/>
    <mergeCell ref="Z136:Z138"/>
    <mergeCell ref="AA136:AA138"/>
    <mergeCell ref="AL109:AL112"/>
    <mergeCell ref="AL115:AL118"/>
    <mergeCell ref="T4:T6"/>
    <mergeCell ref="U4:U6"/>
    <mergeCell ref="T14:T16"/>
    <mergeCell ref="U14:U16"/>
    <mergeCell ref="Q45:Q47"/>
    <mergeCell ref="R45:R47"/>
    <mergeCell ref="S45:S47"/>
    <mergeCell ref="Z45:Z47"/>
    <mergeCell ref="AA45:AA47"/>
    <mergeCell ref="AB45:AB47"/>
    <mergeCell ref="AC45:AC47"/>
    <mergeCell ref="AD45:AD47"/>
    <mergeCell ref="AE45:AE47"/>
    <mergeCell ref="Q22:Q25"/>
    <mergeCell ref="Y3:Y6"/>
    <mergeCell ref="R22:R25"/>
    <mergeCell ref="AK50:AK51"/>
    <mergeCell ref="AL136:AL138"/>
    <mergeCell ref="AK96:AK99"/>
    <mergeCell ref="AB136:AB138"/>
    <mergeCell ref="S91:S93"/>
    <mergeCell ref="Q8:Q11"/>
    <mergeCell ref="R8:R11"/>
    <mergeCell ref="Q18:Q20"/>
    <mergeCell ref="AJ13:AJ16"/>
    <mergeCell ref="AK13:AK16"/>
    <mergeCell ref="Z3:Z6"/>
    <mergeCell ref="AA3:AA6"/>
    <mergeCell ref="AL3:AL6"/>
    <mergeCell ref="AL8:AL11"/>
    <mergeCell ref="AL13:AL16"/>
    <mergeCell ref="AL18:AL20"/>
    <mergeCell ref="Q3:Q6"/>
    <mergeCell ref="R3:R6"/>
    <mergeCell ref="S3:S6"/>
    <mergeCell ref="AD13:AD16"/>
    <mergeCell ref="AE13:AE16"/>
    <mergeCell ref="AB3:AB6"/>
    <mergeCell ref="AC3:AC6"/>
    <mergeCell ref="AD3:AD6"/>
    <mergeCell ref="AE3:AE6"/>
    <mergeCell ref="AF3:AF6"/>
    <mergeCell ref="AJ3:AJ6"/>
    <mergeCell ref="AK3:AK6"/>
    <mergeCell ref="Z8:Z11"/>
    <mergeCell ref="AA8:AA11"/>
    <mergeCell ref="AB8:AB11"/>
    <mergeCell ref="AC8:AC11"/>
    <mergeCell ref="AD8:AD11"/>
    <mergeCell ref="AE8:AE11"/>
    <mergeCell ref="AF8:AF11"/>
    <mergeCell ref="AJ8:AJ11"/>
    <mergeCell ref="AB13:AB16"/>
    <mergeCell ref="AL22:AL25"/>
    <mergeCell ref="Y13:Y16"/>
    <mergeCell ref="Z13:Z16"/>
    <mergeCell ref="T10:T11"/>
    <mergeCell ref="U10:U11"/>
    <mergeCell ref="S8:S11"/>
    <mergeCell ref="V18:V20"/>
    <mergeCell ref="W18:W20"/>
    <mergeCell ref="X18:X20"/>
    <mergeCell ref="Y18:Y20"/>
    <mergeCell ref="Z18:Z20"/>
    <mergeCell ref="S18:S20"/>
    <mergeCell ref="X13:X16"/>
    <mergeCell ref="R13:R16"/>
    <mergeCell ref="AF18:AF20"/>
    <mergeCell ref="AK18:AK20"/>
    <mergeCell ref="U24:U25"/>
    <mergeCell ref="V22:V25"/>
    <mergeCell ref="AK22:AK25"/>
    <mergeCell ref="AB22:AB25"/>
    <mergeCell ref="AC22:AC25"/>
    <mergeCell ref="AD22:AD25"/>
    <mergeCell ref="AE22:AE25"/>
    <mergeCell ref="AF22:AF25"/>
    <mergeCell ref="AJ22:AJ25"/>
    <mergeCell ref="S22:S25"/>
    <mergeCell ref="T24:T25"/>
    <mergeCell ref="Z22:Z25"/>
    <mergeCell ref="V8:V11"/>
    <mergeCell ref="W8:W11"/>
    <mergeCell ref="X8:X11"/>
    <mergeCell ref="Y8:Y11"/>
    <mergeCell ref="AL221:AL224"/>
    <mergeCell ref="AL225:AL227"/>
    <mergeCell ref="V176:V178"/>
    <mergeCell ref="AL41:AL43"/>
    <mergeCell ref="AL45:AL47"/>
    <mergeCell ref="T167:T168"/>
    <mergeCell ref="U167:U168"/>
    <mergeCell ref="AD120:AD123"/>
    <mergeCell ref="AC125:AC127"/>
    <mergeCell ref="U115:U116"/>
    <mergeCell ref="AD158:AD161"/>
    <mergeCell ref="AD151:AD155"/>
    <mergeCell ref="AA151:AA155"/>
    <mergeCell ref="AB151:AB155"/>
    <mergeCell ref="AC151:AC155"/>
    <mergeCell ref="Y109:Y112"/>
    <mergeCell ref="Z109:Z112"/>
    <mergeCell ref="AL101:AL103"/>
    <mergeCell ref="AL105:AL107"/>
    <mergeCell ref="X81:X84"/>
    <mergeCell ref="V125:V127"/>
    <mergeCell ref="Z87:Z89"/>
    <mergeCell ref="T98:T99"/>
    <mergeCell ref="V145:V148"/>
    <mergeCell ref="AJ131:AJ134"/>
    <mergeCell ref="AC140:AC143"/>
    <mergeCell ref="AA140:AA143"/>
    <mergeCell ref="AC120:AC123"/>
    <mergeCell ref="V115:V118"/>
    <mergeCell ref="AL87:AL89"/>
    <mergeCell ref="AL91:AL93"/>
    <mergeCell ref="AF181:AF183"/>
    <mergeCell ref="B242:N242"/>
    <mergeCell ref="C213:N213"/>
    <mergeCell ref="B209:B213"/>
    <mergeCell ref="C219:N219"/>
    <mergeCell ref="B215:B219"/>
    <mergeCell ref="B221:B232"/>
    <mergeCell ref="K202:K206"/>
    <mergeCell ref="D193:D194"/>
    <mergeCell ref="E193:E194"/>
    <mergeCell ref="F193:F194"/>
    <mergeCell ref="G193:G194"/>
    <mergeCell ref="I193:I194"/>
    <mergeCell ref="F165:F168"/>
    <mergeCell ref="F169:F170"/>
    <mergeCell ref="B197:B206"/>
    <mergeCell ref="F197:F200"/>
    <mergeCell ref="G197:G200"/>
    <mergeCell ref="B240:N240"/>
    <mergeCell ref="C191:C195"/>
    <mergeCell ref="D195:N195"/>
    <mergeCell ref="N209:N212"/>
    <mergeCell ref="H191:H192"/>
    <mergeCell ref="G165:G168"/>
    <mergeCell ref="C197:C200"/>
    <mergeCell ref="D197:D200"/>
    <mergeCell ref="E197:E200"/>
    <mergeCell ref="C202:C206"/>
    <mergeCell ref="C176:C178"/>
    <mergeCell ref="G169:G170"/>
    <mergeCell ref="L165:L168"/>
    <mergeCell ref="L169:L170"/>
    <mergeCell ref="C184:N184"/>
    <mergeCell ref="A165:A190"/>
    <mergeCell ref="A191:A240"/>
    <mergeCell ref="B95:N95"/>
    <mergeCell ref="C100:N100"/>
    <mergeCell ref="C104:N104"/>
    <mergeCell ref="C108:N108"/>
    <mergeCell ref="C113:N113"/>
    <mergeCell ref="B114:N114"/>
    <mergeCell ref="C119:N119"/>
    <mergeCell ref="C124:N124"/>
    <mergeCell ref="C128:N128"/>
    <mergeCell ref="B163:N163"/>
    <mergeCell ref="C171:N171"/>
    <mergeCell ref="C175:N175"/>
    <mergeCell ref="C179:N179"/>
    <mergeCell ref="B165:B179"/>
    <mergeCell ref="G96:G98"/>
    <mergeCell ref="I197:I200"/>
    <mergeCell ref="I202:I206"/>
    <mergeCell ref="N96:N98"/>
    <mergeCell ref="A131:A164"/>
    <mergeCell ref="B158:B162"/>
    <mergeCell ref="J197:J200"/>
    <mergeCell ref="K197:K200"/>
    <mergeCell ref="J202:J206"/>
    <mergeCell ref="B239:N239"/>
    <mergeCell ref="B234:B238"/>
    <mergeCell ref="C238:N238"/>
    <mergeCell ref="G191:G192"/>
    <mergeCell ref="I191:I192"/>
    <mergeCell ref="H193:H194"/>
    <mergeCell ref="C185:C187"/>
    <mergeCell ref="F221:F227"/>
    <mergeCell ref="C209:C212"/>
    <mergeCell ref="D209:D212"/>
    <mergeCell ref="H209:H212"/>
    <mergeCell ref="I209:I212"/>
    <mergeCell ref="J209:J212"/>
    <mergeCell ref="K209:K212"/>
    <mergeCell ref="D202:D206"/>
    <mergeCell ref="E202:E206"/>
    <mergeCell ref="H202:H206"/>
    <mergeCell ref="B189:N189"/>
    <mergeCell ref="G221:G227"/>
    <mergeCell ref="N215:N218"/>
    <mergeCell ref="B191:B195"/>
    <mergeCell ref="L228:L231"/>
    <mergeCell ref="L234:L237"/>
    <mergeCell ref="M221:M227"/>
    <mergeCell ref="M228:M231"/>
    <mergeCell ref="M234:M237"/>
    <mergeCell ref="J234:J237"/>
    <mergeCell ref="K234:K237"/>
    <mergeCell ref="H221:H227"/>
    <mergeCell ref="I221:I227"/>
    <mergeCell ref="J221:J227"/>
    <mergeCell ref="K221:K227"/>
    <mergeCell ref="N221:N227"/>
    <mergeCell ref="H197:H200"/>
    <mergeCell ref="E234:E237"/>
    <mergeCell ref="F234:F237"/>
    <mergeCell ref="C172:C174"/>
    <mergeCell ref="M172:M174"/>
    <mergeCell ref="M185:M187"/>
    <mergeCell ref="M191:M192"/>
    <mergeCell ref="G234:G237"/>
    <mergeCell ref="H234:H237"/>
    <mergeCell ref="I234:I237"/>
    <mergeCell ref="W120:W123"/>
    <mergeCell ref="R96:R99"/>
    <mergeCell ref="W125:W127"/>
    <mergeCell ref="X125:X127"/>
    <mergeCell ref="L136:L138"/>
    <mergeCell ref="Q105:Q107"/>
    <mergeCell ref="S105:S107"/>
    <mergeCell ref="D140:D143"/>
    <mergeCell ref="D136:D138"/>
    <mergeCell ref="E136:E138"/>
    <mergeCell ref="V197:V200"/>
    <mergeCell ref="W191:W194"/>
    <mergeCell ref="V185:V187"/>
    <mergeCell ref="V181:V183"/>
    <mergeCell ref="V172:V174"/>
    <mergeCell ref="M193:M194"/>
    <mergeCell ref="M197:M200"/>
    <mergeCell ref="M202:M206"/>
    <mergeCell ref="M209:M212"/>
    <mergeCell ref="M215:M218"/>
    <mergeCell ref="K193:K194"/>
    <mergeCell ref="N234:N237"/>
    <mergeCell ref="D221:D227"/>
    <mergeCell ref="E221:E227"/>
    <mergeCell ref="V191:V194"/>
    <mergeCell ref="N165:N168"/>
    <mergeCell ref="C145:C148"/>
    <mergeCell ref="J145:J148"/>
    <mergeCell ref="N140:N143"/>
    <mergeCell ref="N158:N161"/>
    <mergeCell ref="J158:J161"/>
    <mergeCell ref="K158:K161"/>
    <mergeCell ref="H165:H168"/>
    <mergeCell ref="M120:M121"/>
    <mergeCell ref="M122:M123"/>
    <mergeCell ref="M125:M127"/>
    <mergeCell ref="M131:M134"/>
    <mergeCell ref="N151:N155"/>
    <mergeCell ref="C156:N156"/>
    <mergeCell ref="I158:I161"/>
    <mergeCell ref="N145:N148"/>
    <mergeCell ref="C149:N149"/>
    <mergeCell ref="C158:C161"/>
    <mergeCell ref="D158:D161"/>
    <mergeCell ref="E158:E161"/>
    <mergeCell ref="AJ172:AJ174"/>
    <mergeCell ref="AB172:AB174"/>
    <mergeCell ref="AC176:AC178"/>
    <mergeCell ref="R176:R178"/>
    <mergeCell ref="AJ151:AJ155"/>
    <mergeCell ref="W131:W134"/>
    <mergeCell ref="AF136:AF138"/>
    <mergeCell ref="W165:W168"/>
    <mergeCell ref="Q145:Q148"/>
    <mergeCell ref="Q151:Q155"/>
    <mergeCell ref="U117:U118"/>
    <mergeCell ref="Q125:Q127"/>
    <mergeCell ref="R125:R127"/>
    <mergeCell ref="S125:S127"/>
    <mergeCell ref="AC169:AC170"/>
    <mergeCell ref="AD169:AD170"/>
    <mergeCell ref="X151:X155"/>
    <mergeCell ref="S151:S155"/>
    <mergeCell ref="V158:V161"/>
    <mergeCell ref="AA131:AA134"/>
    <mergeCell ref="AJ140:AJ143"/>
    <mergeCell ref="AC131:AC134"/>
    <mergeCell ref="U147:U148"/>
    <mergeCell ref="AD136:AD138"/>
    <mergeCell ref="AC136:AC138"/>
    <mergeCell ref="R169:R170"/>
    <mergeCell ref="AA158:AA161"/>
    <mergeCell ref="AB158:AB161"/>
    <mergeCell ref="W151:W155"/>
    <mergeCell ref="R151:R155"/>
    <mergeCell ref="Q169:Q170"/>
    <mergeCell ref="Q176:Q178"/>
    <mergeCell ref="AF158:AF161"/>
    <mergeCell ref="AE158:AE161"/>
    <mergeCell ref="AE151:AE155"/>
    <mergeCell ref="AF151:AF155"/>
    <mergeCell ref="X120:X123"/>
    <mergeCell ref="V136:V138"/>
    <mergeCell ref="W158:W161"/>
    <mergeCell ref="X158:X161"/>
    <mergeCell ref="Y158:Y161"/>
    <mergeCell ref="AF165:AF168"/>
    <mergeCell ref="AE176:AE178"/>
    <mergeCell ref="AC165:AC168"/>
    <mergeCell ref="AD165:AD168"/>
    <mergeCell ref="X169:X170"/>
    <mergeCell ref="AA176:AA178"/>
    <mergeCell ref="X140:X143"/>
    <mergeCell ref="AB131:AB134"/>
    <mergeCell ref="AB140:AB143"/>
    <mergeCell ref="AC158:AC161"/>
    <mergeCell ref="AE145:AE148"/>
    <mergeCell ref="AF145:AF148"/>
    <mergeCell ref="Y120:Y123"/>
    <mergeCell ref="AB120:AB123"/>
    <mergeCell ref="Y125:Y127"/>
    <mergeCell ref="AD125:AD127"/>
    <mergeCell ref="W169:W170"/>
    <mergeCell ref="W172:W174"/>
    <mergeCell ref="X172:X174"/>
    <mergeCell ref="Y172:Y174"/>
    <mergeCell ref="Z172:Z174"/>
    <mergeCell ref="Z176:Z178"/>
    <mergeCell ref="Y169:Y170"/>
    <mergeCell ref="AE234:AE237"/>
    <mergeCell ref="AF234:AF237"/>
    <mergeCell ref="AJ234:AJ237"/>
    <mergeCell ref="AF215:AF218"/>
    <mergeCell ref="AJ215:AJ218"/>
    <mergeCell ref="AC215:AC218"/>
    <mergeCell ref="AD215:AD218"/>
    <mergeCell ref="AE215:AE218"/>
    <mergeCell ref="AJ209:AJ212"/>
    <mergeCell ref="AA209:AA212"/>
    <mergeCell ref="AF209:AF212"/>
    <mergeCell ref="X185:X187"/>
    <mergeCell ref="Y185:Y187"/>
    <mergeCell ref="Z185:Z187"/>
    <mergeCell ref="AA215:AA218"/>
    <mergeCell ref="AE202:AE206"/>
    <mergeCell ref="AE209:AE212"/>
    <mergeCell ref="AF202:AF206"/>
    <mergeCell ref="AJ202:AJ206"/>
    <mergeCell ref="AF191:AF194"/>
    <mergeCell ref="AA191:AA194"/>
    <mergeCell ref="AB191:AB194"/>
    <mergeCell ref="AD221:AD224"/>
    <mergeCell ref="AE221:AE224"/>
    <mergeCell ref="AC191:AC194"/>
    <mergeCell ref="AD191:AD194"/>
    <mergeCell ref="AE191:AE194"/>
    <mergeCell ref="AD185:AD187"/>
    <mergeCell ref="X197:X200"/>
    <mergeCell ref="D215:D218"/>
    <mergeCell ref="E215:E218"/>
    <mergeCell ref="F215:F218"/>
    <mergeCell ref="G215:G218"/>
    <mergeCell ref="H215:H218"/>
    <mergeCell ref="I215:I218"/>
    <mergeCell ref="Z225:Z227"/>
    <mergeCell ref="R197:R200"/>
    <mergeCell ref="U186:U187"/>
    <mergeCell ref="X215:X218"/>
    <mergeCell ref="Y215:Y218"/>
    <mergeCell ref="Z215:Z218"/>
    <mergeCell ref="V202:V206"/>
    <mergeCell ref="Z158:Z161"/>
    <mergeCell ref="Y145:Y148"/>
    <mergeCell ref="Z145:Z148"/>
    <mergeCell ref="AD234:AD237"/>
    <mergeCell ref="V165:V168"/>
    <mergeCell ref="V209:V212"/>
    <mergeCell ref="W209:W212"/>
    <mergeCell ref="W197:W200"/>
    <mergeCell ref="W181:W183"/>
    <mergeCell ref="X181:X183"/>
    <mergeCell ref="Z169:Z170"/>
    <mergeCell ref="AA169:AA170"/>
    <mergeCell ref="AB169:AB170"/>
    <mergeCell ref="W202:W206"/>
    <mergeCell ref="AA181:AA183"/>
    <mergeCell ref="M169:M170"/>
    <mergeCell ref="H169:H170"/>
    <mergeCell ref="I169:I170"/>
    <mergeCell ref="L145:L148"/>
    <mergeCell ref="B233:N233"/>
    <mergeCell ref="Q234:Q237"/>
    <mergeCell ref="R234:R237"/>
    <mergeCell ref="Q228:Q231"/>
    <mergeCell ref="R228:R231"/>
    <mergeCell ref="S228:S231"/>
    <mergeCell ref="V234:V237"/>
    <mergeCell ref="W234:W237"/>
    <mergeCell ref="C234:C237"/>
    <mergeCell ref="D234:D237"/>
    <mergeCell ref="AF228:AF231"/>
    <mergeCell ref="AJ228:AJ231"/>
    <mergeCell ref="AJ225:AJ227"/>
    <mergeCell ref="Z221:Z224"/>
    <mergeCell ref="AC221:AC224"/>
    <mergeCell ref="AB221:AB224"/>
    <mergeCell ref="AB215:AB218"/>
    <mergeCell ref="V221:V224"/>
    <mergeCell ref="W221:W224"/>
    <mergeCell ref="X221:X224"/>
    <mergeCell ref="Y221:Y224"/>
    <mergeCell ref="AA221:AA224"/>
    <mergeCell ref="I228:I231"/>
    <mergeCell ref="O215:O218"/>
    <mergeCell ref="P215:P218"/>
    <mergeCell ref="S225:S227"/>
    <mergeCell ref="T228:T231"/>
    <mergeCell ref="U228:U231"/>
    <mergeCell ref="T223:T224"/>
    <mergeCell ref="U223:U224"/>
    <mergeCell ref="B220:N220"/>
    <mergeCell ref="C215:C218"/>
    <mergeCell ref="P193:P194"/>
    <mergeCell ref="J193:J194"/>
    <mergeCell ref="C188:N188"/>
    <mergeCell ref="B190:N190"/>
    <mergeCell ref="B196:N196"/>
    <mergeCell ref="B181:B188"/>
    <mergeCell ref="R202:R206"/>
    <mergeCell ref="S202:S206"/>
    <mergeCell ref="X202:X206"/>
    <mergeCell ref="T217:T218"/>
    <mergeCell ref="AA225:AA227"/>
    <mergeCell ref="AB225:AB227"/>
    <mergeCell ref="Q209:Q212"/>
    <mergeCell ref="W215:W218"/>
    <mergeCell ref="V215:V218"/>
    <mergeCell ref="T236:T237"/>
    <mergeCell ref="U236:U237"/>
    <mergeCell ref="V228:V231"/>
    <mergeCell ref="Z228:Z231"/>
    <mergeCell ref="O228:O231"/>
    <mergeCell ref="P228:P231"/>
    <mergeCell ref="X228:X231"/>
    <mergeCell ref="W228:W231"/>
    <mergeCell ref="D228:D231"/>
    <mergeCell ref="E228:E231"/>
    <mergeCell ref="F228:F231"/>
    <mergeCell ref="O234:O237"/>
    <mergeCell ref="P234:P237"/>
    <mergeCell ref="G228:G231"/>
    <mergeCell ref="N228:N231"/>
    <mergeCell ref="Z234:Z237"/>
    <mergeCell ref="C232:N232"/>
    <mergeCell ref="O185:O187"/>
    <mergeCell ref="P185:P187"/>
    <mergeCell ref="Q181:Q183"/>
    <mergeCell ref="D172:D174"/>
    <mergeCell ref="D165:D168"/>
    <mergeCell ref="E165:E168"/>
    <mergeCell ref="M165:M168"/>
    <mergeCell ref="O165:O168"/>
    <mergeCell ref="P165:P168"/>
    <mergeCell ref="K172:K174"/>
    <mergeCell ref="S234:S237"/>
    <mergeCell ref="X234:X237"/>
    <mergeCell ref="Y234:Y237"/>
    <mergeCell ref="Y225:Y227"/>
    <mergeCell ref="H228:H231"/>
    <mergeCell ref="C207:N207"/>
    <mergeCell ref="B208:N208"/>
    <mergeCell ref="B214:N214"/>
    <mergeCell ref="F209:F212"/>
    <mergeCell ref="G209:G212"/>
    <mergeCell ref="Q202:Q206"/>
    <mergeCell ref="D185:D187"/>
    <mergeCell ref="E185:E187"/>
    <mergeCell ref="F185:F187"/>
    <mergeCell ref="G185:G187"/>
    <mergeCell ref="H185:H187"/>
    <mergeCell ref="I185:I187"/>
    <mergeCell ref="N191:N192"/>
    <mergeCell ref="O191:O192"/>
    <mergeCell ref="R191:R194"/>
    <mergeCell ref="S191:S194"/>
    <mergeCell ref="O193:O194"/>
    <mergeCell ref="E169:E170"/>
    <mergeCell ref="D169:D170"/>
    <mergeCell ref="F172:F174"/>
    <mergeCell ref="G172:G174"/>
    <mergeCell ref="O158:O161"/>
    <mergeCell ref="P158:P161"/>
    <mergeCell ref="O145:O148"/>
    <mergeCell ref="P145:P148"/>
    <mergeCell ref="Q158:Q161"/>
    <mergeCell ref="R158:R161"/>
    <mergeCell ref="U217:U218"/>
    <mergeCell ref="T204:T206"/>
    <mergeCell ref="Q197:Q200"/>
    <mergeCell ref="J185:J187"/>
    <mergeCell ref="K185:K187"/>
    <mergeCell ref="F202:F206"/>
    <mergeCell ref="G202:G206"/>
    <mergeCell ref="Q185:Q187"/>
    <mergeCell ref="R185:R187"/>
    <mergeCell ref="S185:S187"/>
    <mergeCell ref="I165:I168"/>
    <mergeCell ref="H172:H174"/>
    <mergeCell ref="Q172:Q174"/>
    <mergeCell ref="J165:J168"/>
    <mergeCell ref="K165:K168"/>
    <mergeCell ref="J169:J170"/>
    <mergeCell ref="K169:K170"/>
    <mergeCell ref="J172:J174"/>
    <mergeCell ref="B180:N180"/>
    <mergeCell ref="E172:E174"/>
    <mergeCell ref="S169:S170"/>
    <mergeCell ref="C165:C170"/>
    <mergeCell ref="AA145:AA148"/>
    <mergeCell ref="AB145:AB148"/>
    <mergeCell ref="N131:N134"/>
    <mergeCell ref="G140:G143"/>
    <mergeCell ref="H140:H143"/>
    <mergeCell ref="C136:C138"/>
    <mergeCell ref="C140:C143"/>
    <mergeCell ref="V151:V155"/>
    <mergeCell ref="Z151:Z155"/>
    <mergeCell ref="C135:N135"/>
    <mergeCell ref="C139:N139"/>
    <mergeCell ref="C144:N144"/>
    <mergeCell ref="S176:S178"/>
    <mergeCell ref="S181:S183"/>
    <mergeCell ref="R181:R183"/>
    <mergeCell ref="Q165:Q168"/>
    <mergeCell ref="R165:R168"/>
    <mergeCell ref="N172:N174"/>
    <mergeCell ref="C181:C183"/>
    <mergeCell ref="I172:I174"/>
    <mergeCell ref="C162:N162"/>
    <mergeCell ref="M145:M148"/>
    <mergeCell ref="M151:M155"/>
    <mergeCell ref="M158:M161"/>
    <mergeCell ref="I145:I148"/>
    <mergeCell ref="H158:H161"/>
    <mergeCell ref="C151:C155"/>
    <mergeCell ref="D151:D155"/>
    <mergeCell ref="E151:E155"/>
    <mergeCell ref="O151:O155"/>
    <mergeCell ref="P151:P155"/>
    <mergeCell ref="S165:S168"/>
    <mergeCell ref="P136:P138"/>
    <mergeCell ref="I136:I138"/>
    <mergeCell ref="J131:J134"/>
    <mergeCell ref="R109:R112"/>
    <mergeCell ref="W109:W112"/>
    <mergeCell ref="S109:S112"/>
    <mergeCell ref="Q109:Q112"/>
    <mergeCell ref="S115:S118"/>
    <mergeCell ref="F158:F161"/>
    <mergeCell ref="X131:X134"/>
    <mergeCell ref="F151:F155"/>
    <mergeCell ref="K145:K148"/>
    <mergeCell ref="G151:G155"/>
    <mergeCell ref="H151:H155"/>
    <mergeCell ref="I151:I155"/>
    <mergeCell ref="Y151:Y155"/>
    <mergeCell ref="L151:L155"/>
    <mergeCell ref="S158:S161"/>
    <mergeCell ref="J151:J155"/>
    <mergeCell ref="K151:K155"/>
    <mergeCell ref="L125:L127"/>
    <mergeCell ref="L131:L134"/>
    <mergeCell ref="L140:L143"/>
    <mergeCell ref="T133:T134"/>
    <mergeCell ref="U133:U134"/>
    <mergeCell ref="Y131:Y134"/>
    <mergeCell ref="AK105:AK107"/>
    <mergeCell ref="G120:G121"/>
    <mergeCell ref="I120:I121"/>
    <mergeCell ref="H120:H121"/>
    <mergeCell ref="J120:J121"/>
    <mergeCell ref="K120:K121"/>
    <mergeCell ref="W96:W99"/>
    <mergeCell ref="R87:R89"/>
    <mergeCell ref="AB115:AB118"/>
    <mergeCell ref="AC115:AC118"/>
    <mergeCell ref="AD115:AD118"/>
    <mergeCell ref="AE115:AE118"/>
    <mergeCell ref="AF115:AF118"/>
    <mergeCell ref="H101:H103"/>
    <mergeCell ref="Z101:Z103"/>
    <mergeCell ref="Q101:Q103"/>
    <mergeCell ref="I101:I103"/>
    <mergeCell ref="N101:N103"/>
    <mergeCell ref="AE96:AE99"/>
    <mergeCell ref="R105:R107"/>
    <mergeCell ref="N120:N121"/>
    <mergeCell ref="U98:U99"/>
    <mergeCell ref="V96:V99"/>
    <mergeCell ref="AA101:AA103"/>
    <mergeCell ref="P116:P118"/>
    <mergeCell ref="K96:K98"/>
    <mergeCell ref="O116:O118"/>
    <mergeCell ref="L116:L118"/>
    <mergeCell ref="L120:L121"/>
    <mergeCell ref="J87:J89"/>
    <mergeCell ref="K87:K89"/>
    <mergeCell ref="L101:L103"/>
    <mergeCell ref="S96:S99"/>
    <mergeCell ref="AA96:AA99"/>
    <mergeCell ref="V87:V89"/>
    <mergeCell ref="V101:V103"/>
    <mergeCell ref="Z96:Z99"/>
    <mergeCell ref="W87:W89"/>
    <mergeCell ref="J101:J103"/>
    <mergeCell ref="K101:K103"/>
    <mergeCell ref="R101:R103"/>
    <mergeCell ref="X96:X99"/>
    <mergeCell ref="F96:F98"/>
    <mergeCell ref="E81:E84"/>
    <mergeCell ref="J81:J84"/>
    <mergeCell ref="K81:K84"/>
    <mergeCell ref="AL96:AL99"/>
    <mergeCell ref="Q96:Q99"/>
    <mergeCell ref="AK101:AK103"/>
    <mergeCell ref="Q91:Q93"/>
    <mergeCell ref="AJ87:AJ89"/>
    <mergeCell ref="AF87:AF89"/>
    <mergeCell ref="J96:J98"/>
    <mergeCell ref="AC96:AC99"/>
    <mergeCell ref="AD96:AD99"/>
    <mergeCell ref="AA87:AA89"/>
    <mergeCell ref="AB87:AB89"/>
    <mergeCell ref="AC87:AC89"/>
    <mergeCell ref="AD87:AD89"/>
    <mergeCell ref="AE87:AE89"/>
    <mergeCell ref="AA91:AA93"/>
    <mergeCell ref="AB91:AB93"/>
    <mergeCell ref="AC91:AC93"/>
    <mergeCell ref="Q50:Q51"/>
    <mergeCell ref="C65:N65"/>
    <mergeCell ref="I68:I70"/>
    <mergeCell ref="AD55:AD64"/>
    <mergeCell ref="AD66:AD70"/>
    <mergeCell ref="S66:S70"/>
    <mergeCell ref="R77:R79"/>
    <mergeCell ref="AB66:AB70"/>
    <mergeCell ref="Y55:Y64"/>
    <mergeCell ref="H66:H67"/>
    <mergeCell ref="H68:H70"/>
    <mergeCell ref="C81:C84"/>
    <mergeCell ref="D81:D84"/>
    <mergeCell ref="D73:D74"/>
    <mergeCell ref="E73:E74"/>
    <mergeCell ref="F73:F74"/>
    <mergeCell ref="Z55:Z64"/>
    <mergeCell ref="X77:X79"/>
    <mergeCell ref="V72:V74"/>
    <mergeCell ref="N73:N74"/>
    <mergeCell ref="H81:H84"/>
    <mergeCell ref="I81:I84"/>
    <mergeCell ref="R81:R84"/>
    <mergeCell ref="W77:W79"/>
    <mergeCell ref="Z77:Z79"/>
    <mergeCell ref="Z81:Z84"/>
    <mergeCell ref="Y81:Y84"/>
    <mergeCell ref="AB55:AB64"/>
    <mergeCell ref="T68:T69"/>
    <mergeCell ref="Z72:Z74"/>
    <mergeCell ref="W72:W74"/>
    <mergeCell ref="W81:W84"/>
    <mergeCell ref="AE66:AE70"/>
    <mergeCell ref="AF66:AF70"/>
    <mergeCell ref="AE77:AE79"/>
    <mergeCell ref="AJ109:AJ112"/>
    <mergeCell ref="W66:W70"/>
    <mergeCell ref="V66:V70"/>
    <mergeCell ref="W55:W64"/>
    <mergeCell ref="AD81:AD84"/>
    <mergeCell ref="AE81:AE84"/>
    <mergeCell ref="O87:O89"/>
    <mergeCell ref="S101:S103"/>
    <mergeCell ref="W101:W103"/>
    <mergeCell ref="X101:X103"/>
    <mergeCell ref="Y101:Y103"/>
    <mergeCell ref="S87:S89"/>
    <mergeCell ref="X87:X89"/>
    <mergeCell ref="AE55:AE64"/>
    <mergeCell ref="R72:R74"/>
    <mergeCell ref="S72:S74"/>
    <mergeCell ref="X72:X74"/>
    <mergeCell ref="AD72:AD74"/>
    <mergeCell ref="AE72:AE74"/>
    <mergeCell ref="X66:X70"/>
    <mergeCell ref="P77:P78"/>
    <mergeCell ref="AC105:AC107"/>
    <mergeCell ref="AC101:AC103"/>
    <mergeCell ref="AB101:AB103"/>
    <mergeCell ref="Z105:Z107"/>
    <mergeCell ref="V91:V93"/>
    <mergeCell ref="Z91:Z93"/>
    <mergeCell ref="AB81:AB84"/>
    <mergeCell ref="Y105:Y107"/>
    <mergeCell ref="AJ81:AJ84"/>
    <mergeCell ref="AE91:AE93"/>
    <mergeCell ref="AE101:AE103"/>
    <mergeCell ref="AF101:AF103"/>
    <mergeCell ref="AJ77:AJ79"/>
    <mergeCell ref="AF77:AF79"/>
    <mergeCell ref="AJ96:AJ99"/>
    <mergeCell ref="AA72:AA74"/>
    <mergeCell ref="AB72:AB74"/>
    <mergeCell ref="AC72:AC74"/>
    <mergeCell ref="V77:V79"/>
    <mergeCell ref="V81:V84"/>
    <mergeCell ref="Y72:Y74"/>
    <mergeCell ref="AA81:AA84"/>
    <mergeCell ref="AJ120:AJ123"/>
    <mergeCell ref="AJ115:AJ118"/>
    <mergeCell ref="AE109:AE112"/>
    <mergeCell ref="AF109:AF112"/>
    <mergeCell ref="AD105:AD107"/>
    <mergeCell ref="AE105:AE107"/>
    <mergeCell ref="AF105:AF107"/>
    <mergeCell ref="AD109:AD112"/>
    <mergeCell ref="AD101:AD103"/>
    <mergeCell ref="AF91:AF93"/>
    <mergeCell ref="AJ91:AJ93"/>
    <mergeCell ref="AF81:AF84"/>
    <mergeCell ref="W105:W107"/>
    <mergeCell ref="AC81:AC84"/>
    <mergeCell ref="AD77:AD79"/>
    <mergeCell ref="Y77:Y79"/>
    <mergeCell ref="A1:N1"/>
    <mergeCell ref="J55:J64"/>
    <mergeCell ref="K55:K64"/>
    <mergeCell ref="N66:N67"/>
    <mergeCell ref="O66:O67"/>
    <mergeCell ref="P66:P67"/>
    <mergeCell ref="B55:B74"/>
    <mergeCell ref="C55:C64"/>
    <mergeCell ref="D55:D64"/>
    <mergeCell ref="E55:E64"/>
    <mergeCell ref="F55:F64"/>
    <mergeCell ref="B77:B84"/>
    <mergeCell ref="J92:J93"/>
    <mergeCell ref="K92:K93"/>
    <mergeCell ref="G87:G89"/>
    <mergeCell ref="H87:H89"/>
    <mergeCell ref="I87:I89"/>
    <mergeCell ref="C85:N85"/>
    <mergeCell ref="B86:N86"/>
    <mergeCell ref="E92:E93"/>
    <mergeCell ref="N55:N64"/>
    <mergeCell ref="O55:O64"/>
    <mergeCell ref="P55:P64"/>
    <mergeCell ref="N87:N89"/>
    <mergeCell ref="C28:C34"/>
    <mergeCell ref="F28:F34"/>
    <mergeCell ref="G28:G34"/>
    <mergeCell ref="P81:P84"/>
    <mergeCell ref="C80:N80"/>
    <mergeCell ref="C77:C79"/>
    <mergeCell ref="F81:F84"/>
    <mergeCell ref="G81:G84"/>
    <mergeCell ref="C72:C74"/>
    <mergeCell ref="C66:C70"/>
    <mergeCell ref="P87:P89"/>
    <mergeCell ref="C221:C231"/>
    <mergeCell ref="Q225:Q227"/>
    <mergeCell ref="R225:R227"/>
    <mergeCell ref="Q221:Q224"/>
    <mergeCell ref="R221:R224"/>
    <mergeCell ref="S221:S224"/>
    <mergeCell ref="N197:N200"/>
    <mergeCell ref="O197:O200"/>
    <mergeCell ref="P197:P200"/>
    <mergeCell ref="N202:N206"/>
    <mergeCell ref="O202:O206"/>
    <mergeCell ref="P191:P192"/>
    <mergeCell ref="C109:C112"/>
    <mergeCell ref="Q66:Q70"/>
    <mergeCell ref="K73:K74"/>
    <mergeCell ref="P68:P70"/>
    <mergeCell ref="S81:S84"/>
    <mergeCell ref="S77:S79"/>
    <mergeCell ref="Q77:Q79"/>
    <mergeCell ref="R66:R70"/>
    <mergeCell ref="G68:G70"/>
    <mergeCell ref="J66:J67"/>
    <mergeCell ref="H73:H74"/>
    <mergeCell ref="Q72:Q74"/>
    <mergeCell ref="E101:E103"/>
    <mergeCell ref="R115:R118"/>
    <mergeCell ref="Q81:Q84"/>
    <mergeCell ref="O96:O98"/>
    <mergeCell ref="P101:P103"/>
    <mergeCell ref="Y228:Y231"/>
    <mergeCell ref="AA228:AA231"/>
    <mergeCell ref="AB228:AB231"/>
    <mergeCell ref="AC228:AC231"/>
    <mergeCell ref="Q191:Q194"/>
    <mergeCell ref="S197:S200"/>
    <mergeCell ref="D191:D192"/>
    <mergeCell ref="E191:E192"/>
    <mergeCell ref="F191:F192"/>
    <mergeCell ref="E209:E212"/>
    <mergeCell ref="J191:J192"/>
    <mergeCell ref="C201:N201"/>
    <mergeCell ref="K191:K192"/>
    <mergeCell ref="W225:W227"/>
    <mergeCell ref="O209:O212"/>
    <mergeCell ref="Q215:Q218"/>
    <mergeCell ref="R215:R218"/>
    <mergeCell ref="S215:S218"/>
    <mergeCell ref="P209:P212"/>
    <mergeCell ref="P202:P206"/>
    <mergeCell ref="U204:U206"/>
    <mergeCell ref="T211:T212"/>
    <mergeCell ref="U211:U212"/>
    <mergeCell ref="U199:U200"/>
    <mergeCell ref="N193:N194"/>
    <mergeCell ref="O221:O227"/>
    <mergeCell ref="P221:P227"/>
    <mergeCell ref="J215:J218"/>
    <mergeCell ref="K215:K218"/>
    <mergeCell ref="J228:J231"/>
    <mergeCell ref="K228:K231"/>
    <mergeCell ref="X225:X227"/>
    <mergeCell ref="AK185:AK187"/>
    <mergeCell ref="AK172:AK174"/>
    <mergeCell ref="AK176:AK178"/>
    <mergeCell ref="P169:P170"/>
    <mergeCell ref="Y115:Y118"/>
    <mergeCell ref="Z115:Z118"/>
    <mergeCell ref="AA115:AA118"/>
    <mergeCell ref="S172:S174"/>
    <mergeCell ref="W115:W118"/>
    <mergeCell ref="X115:X118"/>
    <mergeCell ref="Q115:Q118"/>
    <mergeCell ref="V131:V134"/>
    <mergeCell ref="P131:P134"/>
    <mergeCell ref="Q131:Q134"/>
    <mergeCell ref="R131:R134"/>
    <mergeCell ref="K131:K134"/>
    <mergeCell ref="O125:O127"/>
    <mergeCell ref="O120:O121"/>
    <mergeCell ref="P125:P127"/>
    <mergeCell ref="Z125:Z127"/>
    <mergeCell ref="R120:R123"/>
    <mergeCell ref="K136:K138"/>
    <mergeCell ref="Q136:Q138"/>
    <mergeCell ref="P122:P123"/>
    <mergeCell ref="N125:N127"/>
    <mergeCell ref="O131:O134"/>
    <mergeCell ref="V140:V143"/>
    <mergeCell ref="N185:N187"/>
    <mergeCell ref="N169:N170"/>
    <mergeCell ref="O169:O170"/>
    <mergeCell ref="AK140:AK143"/>
    <mergeCell ref="AJ165:AJ168"/>
    <mergeCell ref="C131:C134"/>
    <mergeCell ref="D131:D134"/>
    <mergeCell ref="I125:I127"/>
    <mergeCell ref="E140:E143"/>
    <mergeCell ref="F140:F143"/>
    <mergeCell ref="F125:F127"/>
    <mergeCell ref="G125:G127"/>
    <mergeCell ref="C120:C123"/>
    <mergeCell ref="F136:F138"/>
    <mergeCell ref="G136:G138"/>
    <mergeCell ref="H136:H138"/>
    <mergeCell ref="AE120:AE123"/>
    <mergeCell ref="AD131:AD134"/>
    <mergeCell ref="AF120:AF123"/>
    <mergeCell ref="AF125:AF127"/>
    <mergeCell ref="I122:I123"/>
    <mergeCell ref="K122:K123"/>
    <mergeCell ref="J122:J123"/>
    <mergeCell ref="T122:T123"/>
    <mergeCell ref="L122:L123"/>
    <mergeCell ref="P120:P121"/>
    <mergeCell ref="O122:O123"/>
    <mergeCell ref="I131:I134"/>
    <mergeCell ref="F131:F134"/>
    <mergeCell ref="G131:G134"/>
    <mergeCell ref="H131:H134"/>
    <mergeCell ref="J125:J127"/>
    <mergeCell ref="K125:K127"/>
    <mergeCell ref="M136:M138"/>
    <mergeCell ref="M140:M143"/>
    <mergeCell ref="J136:J138"/>
    <mergeCell ref="W140:W143"/>
    <mergeCell ref="AK151:AK155"/>
    <mergeCell ref="O172:O174"/>
    <mergeCell ref="P172:P174"/>
    <mergeCell ref="B164:N164"/>
    <mergeCell ref="R136:R138"/>
    <mergeCell ref="R172:R174"/>
    <mergeCell ref="T147:T148"/>
    <mergeCell ref="T160:T161"/>
    <mergeCell ref="U160:U161"/>
    <mergeCell ref="B151:B157"/>
    <mergeCell ref="X136:X138"/>
    <mergeCell ref="AE140:AE143"/>
    <mergeCell ref="AE136:AE138"/>
    <mergeCell ref="F145:F148"/>
    <mergeCell ref="G145:G148"/>
    <mergeCell ref="H145:H148"/>
    <mergeCell ref="E145:E148"/>
    <mergeCell ref="AK169:AK170"/>
    <mergeCell ref="T152:T153"/>
    <mergeCell ref="U152:U153"/>
    <mergeCell ref="C157:N157"/>
    <mergeCell ref="I140:I143"/>
    <mergeCell ref="J140:J143"/>
    <mergeCell ref="K140:K143"/>
    <mergeCell ref="O140:O143"/>
    <mergeCell ref="P140:P143"/>
    <mergeCell ref="N136:N138"/>
    <mergeCell ref="O136:O138"/>
    <mergeCell ref="G158:G161"/>
    <mergeCell ref="AK136:AK138"/>
    <mergeCell ref="AK145:AK148"/>
    <mergeCell ref="W136:W138"/>
    <mergeCell ref="P73:P74"/>
    <mergeCell ref="AA77:AA79"/>
    <mergeCell ref="AB77:AB79"/>
    <mergeCell ref="J68:J70"/>
    <mergeCell ref="A3:A54"/>
    <mergeCell ref="A55:A130"/>
    <mergeCell ref="B50:B54"/>
    <mergeCell ref="D53:N53"/>
    <mergeCell ref="D54:N54"/>
    <mergeCell ref="B28:B49"/>
    <mergeCell ref="D7:N7"/>
    <mergeCell ref="C3:C7"/>
    <mergeCell ref="D12:N12"/>
    <mergeCell ref="C8:C12"/>
    <mergeCell ref="D17:N17"/>
    <mergeCell ref="C13:C17"/>
    <mergeCell ref="D21:N21"/>
    <mergeCell ref="C18:C21"/>
    <mergeCell ref="B3:B27"/>
    <mergeCell ref="D22:D25"/>
    <mergeCell ref="E22:E25"/>
    <mergeCell ref="F22:F25"/>
    <mergeCell ref="B87:B93"/>
    <mergeCell ref="E87:E89"/>
    <mergeCell ref="F87:F89"/>
    <mergeCell ref="C91:C93"/>
    <mergeCell ref="C96:C99"/>
    <mergeCell ref="E116:E118"/>
    <mergeCell ref="D125:D127"/>
    <mergeCell ref="E125:E127"/>
    <mergeCell ref="H125:H127"/>
    <mergeCell ref="H28:H34"/>
    <mergeCell ref="I4:I5"/>
    <mergeCell ref="J4:J5"/>
    <mergeCell ref="K4:K5"/>
    <mergeCell ref="N4:N5"/>
    <mergeCell ref="O4:O5"/>
    <mergeCell ref="D18:D20"/>
    <mergeCell ref="E18:E20"/>
    <mergeCell ref="L4:L5"/>
    <mergeCell ref="I8:I9"/>
    <mergeCell ref="I10:I11"/>
    <mergeCell ref="J8:J9"/>
    <mergeCell ref="K8:K9"/>
    <mergeCell ref="N8:N9"/>
    <mergeCell ref="K18:K20"/>
    <mergeCell ref="N18:N20"/>
    <mergeCell ref="D10:D11"/>
    <mergeCell ref="E10:E11"/>
    <mergeCell ref="F10:F11"/>
    <mergeCell ref="F8:F9"/>
    <mergeCell ref="D4:D5"/>
    <mergeCell ref="H13:H14"/>
    <mergeCell ref="I13:I14"/>
    <mergeCell ref="J13:J14"/>
    <mergeCell ref="E4:E5"/>
    <mergeCell ref="G13:G14"/>
    <mergeCell ref="F4:F5"/>
    <mergeCell ref="G4:G5"/>
    <mergeCell ref="H8:H9"/>
    <mergeCell ref="L8:L9"/>
    <mergeCell ref="L18:L20"/>
    <mergeCell ref="J10:J11"/>
    <mergeCell ref="K10:K11"/>
    <mergeCell ref="N10:N11"/>
    <mergeCell ref="O10:O11"/>
    <mergeCell ref="D27:N27"/>
    <mergeCell ref="H10:H11"/>
    <mergeCell ref="N22:N25"/>
    <mergeCell ref="O22:O25"/>
    <mergeCell ref="K13:K14"/>
    <mergeCell ref="N13:N14"/>
    <mergeCell ref="F18:F20"/>
    <mergeCell ref="G18:G20"/>
    <mergeCell ref="H18:H20"/>
    <mergeCell ref="J18:J20"/>
    <mergeCell ref="D52:N52"/>
    <mergeCell ref="I92:I93"/>
    <mergeCell ref="G77:G78"/>
    <mergeCell ref="H77:H78"/>
    <mergeCell ref="I77:I78"/>
    <mergeCell ref="J77:J78"/>
    <mergeCell ref="K77:K78"/>
    <mergeCell ref="N77:N78"/>
    <mergeCell ref="O77:O78"/>
    <mergeCell ref="D66:D67"/>
    <mergeCell ref="D36:D37"/>
    <mergeCell ref="E36:E37"/>
    <mergeCell ref="D68:D70"/>
    <mergeCell ref="G55:G64"/>
    <mergeCell ref="L45:L47"/>
    <mergeCell ref="L22:L25"/>
    <mergeCell ref="L28:L30"/>
    <mergeCell ref="L36:L37"/>
    <mergeCell ref="B96:B113"/>
    <mergeCell ref="P18:P20"/>
    <mergeCell ref="F36:F37"/>
    <mergeCell ref="G36:G37"/>
    <mergeCell ref="H36:H37"/>
    <mergeCell ref="D26:N26"/>
    <mergeCell ref="E109:E111"/>
    <mergeCell ref="F109:F111"/>
    <mergeCell ref="G109:G111"/>
    <mergeCell ref="H109:H111"/>
    <mergeCell ref="I109:I111"/>
    <mergeCell ref="J109:J111"/>
    <mergeCell ref="K109:K111"/>
    <mergeCell ref="N109:N111"/>
    <mergeCell ref="O109:O111"/>
    <mergeCell ref="P22:P25"/>
    <mergeCell ref="D105:D107"/>
    <mergeCell ref="K68:K70"/>
    <mergeCell ref="I18:I20"/>
    <mergeCell ref="H38:H39"/>
    <mergeCell ref="I38:I39"/>
    <mergeCell ref="J38:J39"/>
    <mergeCell ref="K38:K39"/>
    <mergeCell ref="N38:N39"/>
    <mergeCell ref="J36:J37"/>
    <mergeCell ref="K36:K37"/>
    <mergeCell ref="N36:N37"/>
    <mergeCell ref="O45:O47"/>
    <mergeCell ref="H92:H93"/>
    <mergeCell ref="F77:F78"/>
    <mergeCell ref="C22:C27"/>
    <mergeCell ref="I36:I37"/>
    <mergeCell ref="D13:D14"/>
    <mergeCell ref="E13:E14"/>
    <mergeCell ref="V3:V6"/>
    <mergeCell ref="W3:W6"/>
    <mergeCell ref="X3:X6"/>
    <mergeCell ref="O38:O39"/>
    <mergeCell ref="P38:P39"/>
    <mergeCell ref="Q13:Q16"/>
    <mergeCell ref="H4:H5"/>
    <mergeCell ref="O13:O14"/>
    <mergeCell ref="P13:P14"/>
    <mergeCell ref="N28:N34"/>
    <mergeCell ref="O28:O34"/>
    <mergeCell ref="P28:P34"/>
    <mergeCell ref="G22:G25"/>
    <mergeCell ref="H22:H25"/>
    <mergeCell ref="I22:I25"/>
    <mergeCell ref="J22:J25"/>
    <mergeCell ref="K22:K25"/>
    <mergeCell ref="V13:V16"/>
    <mergeCell ref="W13:W16"/>
    <mergeCell ref="P8:P9"/>
    <mergeCell ref="F13:F14"/>
    <mergeCell ref="L13:L14"/>
    <mergeCell ref="E8:E9"/>
    <mergeCell ref="P4:P5"/>
    <mergeCell ref="G8:G9"/>
    <mergeCell ref="G10:G11"/>
    <mergeCell ref="D8:D9"/>
    <mergeCell ref="O8:O9"/>
    <mergeCell ref="I28:I34"/>
    <mergeCell ref="J28:J34"/>
    <mergeCell ref="AK45:AK47"/>
    <mergeCell ref="K45:K47"/>
    <mergeCell ref="AK8:AK11"/>
    <mergeCell ref="AA18:AA20"/>
    <mergeCell ref="AB18:AB20"/>
    <mergeCell ref="AC18:AC20"/>
    <mergeCell ref="AD18:AD20"/>
    <mergeCell ref="AE18:AE20"/>
    <mergeCell ref="W22:W25"/>
    <mergeCell ref="X22:X25"/>
    <mergeCell ref="Y22:Y25"/>
    <mergeCell ref="AA22:AA25"/>
    <mergeCell ref="AC36:AC39"/>
    <mergeCell ref="AD36:AD39"/>
    <mergeCell ref="AE36:AE39"/>
    <mergeCell ref="AF36:AF39"/>
    <mergeCell ref="AJ36:AJ39"/>
    <mergeCell ref="AK36:AK39"/>
    <mergeCell ref="U28:U31"/>
    <mergeCell ref="V28:V31"/>
    <mergeCell ref="W28:W31"/>
    <mergeCell ref="X28:X31"/>
    <mergeCell ref="AG28:AG34"/>
    <mergeCell ref="AH28:AH34"/>
    <mergeCell ref="AI28:AI34"/>
    <mergeCell ref="P10:P11"/>
    <mergeCell ref="K28:K34"/>
    <mergeCell ref="O18:O20"/>
    <mergeCell ref="R18:R20"/>
    <mergeCell ref="S13:S16"/>
    <mergeCell ref="AA13:AA16"/>
    <mergeCell ref="AF13:AF16"/>
    <mergeCell ref="F66:F67"/>
    <mergeCell ref="G66:G67"/>
    <mergeCell ref="I66:I67"/>
    <mergeCell ref="J73:J74"/>
    <mergeCell ref="F122:F123"/>
    <mergeCell ref="G122:G123"/>
    <mergeCell ref="H122:H123"/>
    <mergeCell ref="J116:J118"/>
    <mergeCell ref="G101:G103"/>
    <mergeCell ref="L109:L111"/>
    <mergeCell ref="F105:F107"/>
    <mergeCell ref="J105:J107"/>
    <mergeCell ref="F116:F118"/>
    <mergeCell ref="G116:G118"/>
    <mergeCell ref="H96:H98"/>
    <mergeCell ref="O68:O70"/>
    <mergeCell ref="N105:N107"/>
    <mergeCell ref="O105:O107"/>
    <mergeCell ref="I96:I98"/>
    <mergeCell ref="I116:I118"/>
    <mergeCell ref="K116:K118"/>
    <mergeCell ref="L105:L107"/>
    <mergeCell ref="P105:P107"/>
    <mergeCell ref="D122:D123"/>
    <mergeCell ref="E122:E123"/>
    <mergeCell ref="P92:P93"/>
    <mergeCell ref="N81:N84"/>
    <mergeCell ref="O81:O84"/>
    <mergeCell ref="C45:C49"/>
    <mergeCell ref="E28:E34"/>
    <mergeCell ref="N45:N47"/>
    <mergeCell ref="D45:D47"/>
    <mergeCell ref="D35:N35"/>
    <mergeCell ref="N92:N93"/>
    <mergeCell ref="O92:O93"/>
    <mergeCell ref="C94:N94"/>
    <mergeCell ref="Y45:Y47"/>
    <mergeCell ref="W41:W43"/>
    <mergeCell ref="AF45:AF47"/>
    <mergeCell ref="D44:N44"/>
    <mergeCell ref="Y66:Y70"/>
    <mergeCell ref="V120:V123"/>
    <mergeCell ref="AE41:AE43"/>
    <mergeCell ref="AF41:AF43"/>
    <mergeCell ref="S36:S39"/>
    <mergeCell ref="T38:T39"/>
    <mergeCell ref="T36:T37"/>
    <mergeCell ref="V45:V47"/>
    <mergeCell ref="X41:X43"/>
    <mergeCell ref="Y41:Y43"/>
    <mergeCell ref="Z41:Z43"/>
    <mergeCell ref="AA41:AA43"/>
    <mergeCell ref="AB41:AB43"/>
    <mergeCell ref="AC41:AC43"/>
    <mergeCell ref="E45:E47"/>
    <mergeCell ref="F45:F47"/>
    <mergeCell ref="G45:G47"/>
    <mergeCell ref="H45:H47"/>
    <mergeCell ref="I45:I47"/>
    <mergeCell ref="J45:J47"/>
    <mergeCell ref="O73:O74"/>
    <mergeCell ref="D77:D78"/>
    <mergeCell ref="E77:E78"/>
    <mergeCell ref="T29:T34"/>
    <mergeCell ref="S41:S43"/>
    <mergeCell ref="C87:C89"/>
    <mergeCell ref="D87:D89"/>
    <mergeCell ref="P45:P47"/>
    <mergeCell ref="C36:C40"/>
    <mergeCell ref="E38:E39"/>
    <mergeCell ref="O36:O37"/>
    <mergeCell ref="P36:P37"/>
    <mergeCell ref="Q87:Q89"/>
    <mergeCell ref="C41:C44"/>
    <mergeCell ref="F68:F70"/>
    <mergeCell ref="Q36:Q39"/>
    <mergeCell ref="R36:R39"/>
    <mergeCell ref="Q55:Q64"/>
    <mergeCell ref="R55:R64"/>
    <mergeCell ref="S55:S64"/>
    <mergeCell ref="S28:S34"/>
    <mergeCell ref="F38:F39"/>
    <mergeCell ref="G38:G39"/>
    <mergeCell ref="C50:C54"/>
    <mergeCell ref="D40:N40"/>
    <mergeCell ref="E66:E67"/>
    <mergeCell ref="D38:D39"/>
    <mergeCell ref="B115:B130"/>
    <mergeCell ref="C129:N129"/>
    <mergeCell ref="C130:N130"/>
    <mergeCell ref="B131:B150"/>
    <mergeCell ref="C150:N150"/>
    <mergeCell ref="Q120:Q123"/>
    <mergeCell ref="P109:P111"/>
    <mergeCell ref="S120:S123"/>
    <mergeCell ref="S136:S138"/>
    <mergeCell ref="K105:K107"/>
    <mergeCell ref="N122:N123"/>
    <mergeCell ref="C101:C103"/>
    <mergeCell ref="D101:D103"/>
    <mergeCell ref="C125:C127"/>
    <mergeCell ref="D145:D148"/>
    <mergeCell ref="D116:D118"/>
    <mergeCell ref="I105:I107"/>
    <mergeCell ref="Q104:AN104"/>
    <mergeCell ref="AM105:AM107"/>
    <mergeCell ref="AN105:AN107"/>
    <mergeCell ref="Q108:AN108"/>
    <mergeCell ref="Q113:AN114"/>
    <mergeCell ref="Q119:AN119"/>
    <mergeCell ref="Q124:AN124"/>
    <mergeCell ref="C115:C118"/>
    <mergeCell ref="E131:E134"/>
    <mergeCell ref="F101:F103"/>
    <mergeCell ref="C105:C107"/>
    <mergeCell ref="AG109:AG112"/>
    <mergeCell ref="AH109:AH112"/>
    <mergeCell ref="AI109:AI112"/>
    <mergeCell ref="Q239:R239"/>
    <mergeCell ref="AA50:AA51"/>
    <mergeCell ref="G92:G93"/>
    <mergeCell ref="AI165:AI168"/>
    <mergeCell ref="AG221:AG224"/>
    <mergeCell ref="AH221:AH224"/>
    <mergeCell ref="AI221:AI224"/>
    <mergeCell ref="AG115:AG118"/>
    <mergeCell ref="AN5:AN6"/>
    <mergeCell ref="D109:D111"/>
    <mergeCell ref="E105:E107"/>
    <mergeCell ref="G105:G107"/>
    <mergeCell ref="H105:H107"/>
    <mergeCell ref="H116:H118"/>
    <mergeCell ref="AF221:AF224"/>
    <mergeCell ref="AJ221:AJ224"/>
    <mergeCell ref="AG3:AG6"/>
    <mergeCell ref="AH3:AH6"/>
    <mergeCell ref="AI3:AI6"/>
    <mergeCell ref="AG13:AG16"/>
    <mergeCell ref="AH13:AH16"/>
    <mergeCell ref="AI13:AI16"/>
    <mergeCell ref="AG105:AG107"/>
    <mergeCell ref="AH105:AH107"/>
    <mergeCell ref="AI105:AI107"/>
    <mergeCell ref="AM41:AM43"/>
    <mergeCell ref="Q7:AN7"/>
    <mergeCell ref="Q12:AN12"/>
    <mergeCell ref="Q17:AN17"/>
    <mergeCell ref="Q21:AN21"/>
    <mergeCell ref="R28:R34"/>
    <mergeCell ref="Q28:Q34"/>
    <mergeCell ref="AI225:AI227"/>
    <mergeCell ref="AF225:AF227"/>
    <mergeCell ref="AH45:AH47"/>
    <mergeCell ref="AI45:AI47"/>
    <mergeCell ref="AG81:AG84"/>
    <mergeCell ref="AH81:AH84"/>
    <mergeCell ref="AI81:AI84"/>
    <mergeCell ref="AG136:AG138"/>
    <mergeCell ref="AH136:AH138"/>
    <mergeCell ref="AI136:AI138"/>
    <mergeCell ref="AG165:AG168"/>
    <mergeCell ref="AH165:AH168"/>
    <mergeCell ref="D49:N49"/>
    <mergeCell ref="AG120:AG123"/>
    <mergeCell ref="AH120:AH123"/>
    <mergeCell ref="AI120:AI123"/>
    <mergeCell ref="AG96:AG99"/>
    <mergeCell ref="AH96:AH99"/>
    <mergeCell ref="AI96:AI99"/>
    <mergeCell ref="U122:U123"/>
    <mergeCell ref="AC55:AC64"/>
    <mergeCell ref="I73:I74"/>
    <mergeCell ref="AC66:AC70"/>
    <mergeCell ref="AG176:AG178"/>
    <mergeCell ref="AH176:AH178"/>
    <mergeCell ref="AI176:AI178"/>
    <mergeCell ref="N116:N118"/>
    <mergeCell ref="D120:D121"/>
    <mergeCell ref="E120:E121"/>
    <mergeCell ref="F120:F121"/>
    <mergeCell ref="X45:X47"/>
    <mergeCell ref="D48:N48"/>
    <mergeCell ref="T199:T200"/>
    <mergeCell ref="Q184:AN184"/>
    <mergeCell ref="Q188:AN190"/>
    <mergeCell ref="AM191:AM194"/>
    <mergeCell ref="AC225:AC227"/>
    <mergeCell ref="AD225:AD227"/>
    <mergeCell ref="AE225:AE227"/>
    <mergeCell ref="Q241:R241"/>
    <mergeCell ref="AN191:AN194"/>
    <mergeCell ref="Q195:AN196"/>
    <mergeCell ref="Q201:AN201"/>
    <mergeCell ref="Q238:AN238"/>
    <mergeCell ref="AM5:AM6"/>
    <mergeCell ref="W45:W47"/>
    <mergeCell ref="P96:P98"/>
    <mergeCell ref="O101:O103"/>
    <mergeCell ref="V41:V43"/>
    <mergeCell ref="AK66:AK70"/>
    <mergeCell ref="AJ41:AJ43"/>
    <mergeCell ref="AK41:AK43"/>
    <mergeCell ref="AK28:AK31"/>
    <mergeCell ref="U36:U37"/>
    <mergeCell ref="U38:U39"/>
    <mergeCell ref="V36:V39"/>
    <mergeCell ref="W36:W39"/>
    <mergeCell ref="X36:X39"/>
    <mergeCell ref="Y36:Y39"/>
    <mergeCell ref="Y28:Y31"/>
    <mergeCell ref="Q240:R240"/>
    <mergeCell ref="AM50:AM51"/>
    <mergeCell ref="AG225:AG227"/>
    <mergeCell ref="AH225:AH227"/>
    <mergeCell ref="AG185:AG187"/>
    <mergeCell ref="AH185:AH187"/>
    <mergeCell ref="AI185:AI187"/>
    <mergeCell ref="AG181:AG183"/>
    <mergeCell ref="AH181:AH183"/>
    <mergeCell ref="AI181:AI183"/>
    <mergeCell ref="AG209:AG212"/>
    <mergeCell ref="AH209:AH212"/>
    <mergeCell ref="AI209:AI212"/>
    <mergeCell ref="AG215:AG218"/>
    <mergeCell ref="AH215:AH218"/>
    <mergeCell ref="AI215:AI218"/>
    <mergeCell ref="W176:W178"/>
    <mergeCell ref="Z191:Z194"/>
    <mergeCell ref="AC209:AC212"/>
    <mergeCell ref="Y202:Y206"/>
    <mergeCell ref="Z202:Z206"/>
    <mergeCell ref="AA202:AA206"/>
    <mergeCell ref="Y191:Y194"/>
    <mergeCell ref="AB209:AB212"/>
    <mergeCell ref="AB202:AB206"/>
    <mergeCell ref="X209:X212"/>
    <mergeCell ref="AM22:AM25"/>
    <mergeCell ref="AM18:AM20"/>
    <mergeCell ref="AN18:AN20"/>
    <mergeCell ref="AN22:AN25"/>
    <mergeCell ref="Q26:AN27"/>
    <mergeCell ref="AM28:AM30"/>
    <mergeCell ref="AN28:AN30"/>
    <mergeCell ref="AJ35:AN35"/>
    <mergeCell ref="AM36:AM39"/>
    <mergeCell ref="AN36:AN39"/>
    <mergeCell ref="Q40:AN40"/>
    <mergeCell ref="AN41:AN43"/>
    <mergeCell ref="Q44:AN44"/>
    <mergeCell ref="Q48:AN49"/>
    <mergeCell ref="R41:R43"/>
    <mergeCell ref="AK72:AK74"/>
    <mergeCell ref="AL50:AL51"/>
    <mergeCell ref="Z36:Z39"/>
    <mergeCell ref="AA36:AA39"/>
    <mergeCell ref="AB36:AB39"/>
    <mergeCell ref="AG45:AG47"/>
    <mergeCell ref="Q41:Q43"/>
    <mergeCell ref="AD41:AD43"/>
    <mergeCell ref="Z28:Z31"/>
    <mergeCell ref="AA28:AA31"/>
    <mergeCell ref="AB28:AB31"/>
    <mergeCell ref="AC28:AC31"/>
    <mergeCell ref="AD28:AD31"/>
    <mergeCell ref="AE28:AE31"/>
    <mergeCell ref="AF28:AF31"/>
    <mergeCell ref="AJ28:AJ31"/>
    <mergeCell ref="AJ45:AJ47"/>
    <mergeCell ref="AK131:AK134"/>
    <mergeCell ref="S131:S134"/>
    <mergeCell ref="AJ105:AJ107"/>
    <mergeCell ref="AK77:AK79"/>
    <mergeCell ref="AK81:AK84"/>
    <mergeCell ref="AC77:AC79"/>
    <mergeCell ref="AB105:AB107"/>
    <mergeCell ref="Y91:Y93"/>
    <mergeCell ref="Y87:Y89"/>
    <mergeCell ref="R91:R93"/>
    <mergeCell ref="AG131:AG134"/>
    <mergeCell ref="AH131:AH134"/>
    <mergeCell ref="AI131:AI134"/>
    <mergeCell ref="AN50:AN51"/>
    <mergeCell ref="Q52:AN54"/>
    <mergeCell ref="AM55:AM64"/>
    <mergeCell ref="AN55:AN64"/>
    <mergeCell ref="Q65:AN65"/>
    <mergeCell ref="AM66:AM70"/>
    <mergeCell ref="AN66:AN70"/>
    <mergeCell ref="Q71:AN71"/>
    <mergeCell ref="AM72:AM74"/>
    <mergeCell ref="AN72:AN74"/>
    <mergeCell ref="Q75:AN76"/>
    <mergeCell ref="Z66:Z70"/>
    <mergeCell ref="AJ50:AJ51"/>
    <mergeCell ref="AJ101:AJ103"/>
    <mergeCell ref="AA66:AA70"/>
    <mergeCell ref="R50:R51"/>
    <mergeCell ref="S50:S51"/>
    <mergeCell ref="AF72:AF74"/>
    <mergeCell ref="AJ66:AJ70"/>
    <mergeCell ref="AN158:AN161"/>
    <mergeCell ref="Q162:AN164"/>
    <mergeCell ref="Q171:AN171"/>
    <mergeCell ref="AM172:AM174"/>
    <mergeCell ref="AN172:AN174"/>
    <mergeCell ref="Q175:AN175"/>
    <mergeCell ref="Q179:AN180"/>
    <mergeCell ref="AM125:AM127"/>
    <mergeCell ref="AK191:AK194"/>
    <mergeCell ref="AK197:AK200"/>
    <mergeCell ref="AK202:AK206"/>
    <mergeCell ref="AK209:AK212"/>
    <mergeCell ref="AK215:AK218"/>
    <mergeCell ref="AN145:AN148"/>
    <mergeCell ref="Q149:AN150"/>
    <mergeCell ref="AM77:AM79"/>
    <mergeCell ref="AN77:AN79"/>
    <mergeCell ref="Q80:AN80"/>
    <mergeCell ref="Q85:AN86"/>
    <mergeCell ref="AM87:AM89"/>
    <mergeCell ref="AN87:AN89"/>
    <mergeCell ref="Q90:AN90"/>
    <mergeCell ref="AM91:AM93"/>
    <mergeCell ref="AN91:AN93"/>
    <mergeCell ref="Q94:AN95"/>
    <mergeCell ref="Q100:AN100"/>
    <mergeCell ref="AM101:AM103"/>
    <mergeCell ref="AN101:AN103"/>
    <mergeCell ref="AK109:AK112"/>
    <mergeCell ref="AK115:AK118"/>
    <mergeCell ref="AK120:AK123"/>
    <mergeCell ref="AK125:AK127"/>
    <mergeCell ref="AC242:AF242"/>
    <mergeCell ref="AK234:AK237"/>
    <mergeCell ref="AL234:AL237"/>
    <mergeCell ref="AC234:AC237"/>
    <mergeCell ref="AA234:AA237"/>
    <mergeCell ref="AB234:AB237"/>
    <mergeCell ref="V225:V227"/>
    <mergeCell ref="AN15:AN16"/>
    <mergeCell ref="AM197:AM200"/>
    <mergeCell ref="AN197:AN200"/>
    <mergeCell ref="AM202:AM205"/>
    <mergeCell ref="AN202:AN205"/>
    <mergeCell ref="Q207:AN208"/>
    <mergeCell ref="Q213:AN214"/>
    <mergeCell ref="Q219:AN220"/>
    <mergeCell ref="AM228:AM231"/>
    <mergeCell ref="AN228:AN231"/>
    <mergeCell ref="Q232:AN233"/>
    <mergeCell ref="AM234:AM237"/>
    <mergeCell ref="AN234:AN237"/>
    <mergeCell ref="AN125:AN127"/>
    <mergeCell ref="Q128:AN130"/>
    <mergeCell ref="Q135:AN135"/>
    <mergeCell ref="Q139:AN139"/>
    <mergeCell ref="AM140:AM143"/>
    <mergeCell ref="AN140:AN143"/>
    <mergeCell ref="Q144:AN144"/>
    <mergeCell ref="AM145:AM148"/>
    <mergeCell ref="AM151:AM155"/>
    <mergeCell ref="AN151:AN155"/>
    <mergeCell ref="Q156:AN157"/>
    <mergeCell ref="AM158:AM161"/>
  </mergeCells>
  <hyperlinks>
    <hyperlink ref="AN96" r:id="rId1" xr:uid="{00000000-0004-0000-0000-000000000000}"/>
    <hyperlink ref="AN99" r:id="rId2" xr:uid="{00000000-0004-0000-0000-000001000000}"/>
    <hyperlink ref="AN15" r:id="rId3" xr:uid="{00000000-0004-0000-0000-000002000000}"/>
    <hyperlink ref="AN13" r:id="rId4" xr:uid="{00000000-0004-0000-0000-000003000000}"/>
    <hyperlink ref="AN3" r:id="rId5" display="https://alcart-my.sharepoint.com/:f:/g/personal/unidaddeplaneacionloc2_cartagena_gov_co/EvbEjKPIQRBHtRu9kBQYByUBJ_46NX_DwTm8ht1J6t99_Q?e=GLlKz7" xr:uid="{00000000-0004-0000-0000-000004000000}"/>
    <hyperlink ref="AN109" r:id="rId6" xr:uid="{00000000-0004-0000-0000-000005000000}"/>
    <hyperlink ref="AN115" r:id="rId7" xr:uid="{00000000-0004-0000-0000-000006000000}"/>
    <hyperlink ref="AN120" r:id="rId8" xr:uid="{00000000-0004-0000-0000-000007000000}"/>
    <hyperlink ref="AN136" r:id="rId9" xr:uid="{00000000-0004-0000-0000-000008000000}"/>
    <hyperlink ref="AN165" r:id="rId10" xr:uid="{00000000-0004-0000-0000-000009000000}"/>
    <hyperlink ref="AN183" r:id="rId11" xr:uid="{00000000-0004-0000-0000-00000A000000}"/>
    <hyperlink ref="AN185" r:id="rId12" xr:uid="{00000000-0004-0000-0000-00000B000000}"/>
    <hyperlink ref="AN209" r:id="rId13" xr:uid="{00000000-0004-0000-0000-00000C000000}"/>
    <hyperlink ref="AN221" r:id="rId14" xr:uid="{00000000-0004-0000-0000-00000D000000}"/>
  </hyperlinks>
  <pageMargins left="0.23622047244094491" right="0.23622047244094491" top="0.74803149606299213" bottom="0.74803149606299213" header="0.31496062992125984" footer="0.31496062992125984"/>
  <pageSetup paperSize="5" scale="55" orientation="landscape" horizontalDpi="300" verticalDpi="300" r:id="rId1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0aaf40c8-81c6-413f-a54e-4f3ba72c52a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38E9E77A911AF4D860E469740F5FC2A" ma:contentTypeVersion="12" ma:contentTypeDescription="Crear nuevo documento." ma:contentTypeScope="" ma:versionID="3318078169f1140a0bd52379b6455c6e">
  <xsd:schema xmlns:xsd="http://www.w3.org/2001/XMLSchema" xmlns:xs="http://www.w3.org/2001/XMLSchema" xmlns:p="http://schemas.microsoft.com/office/2006/metadata/properties" xmlns:ns3="0aaf40c8-81c6-413f-a54e-4f3ba72c52ab" xmlns:ns4="adf28f68-8ea9-47f7-8092-a3bfb94cc09f" targetNamespace="http://schemas.microsoft.com/office/2006/metadata/properties" ma:root="true" ma:fieldsID="6e6c7fbacac66a760a9c1c3abb7b6003" ns3:_="" ns4:_="">
    <xsd:import namespace="0aaf40c8-81c6-413f-a54e-4f3ba72c52ab"/>
    <xsd:import namespace="adf28f68-8ea9-47f7-8092-a3bfb94cc09f"/>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DateTaken" minOccurs="0"/>
                <xsd:element ref="ns3:MediaServiceAutoTags" minOccurs="0"/>
                <xsd:element ref="ns3:MediaLengthInSecond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af40c8-81c6-413f-a54e-4f3ba72c52ab"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f28f68-8ea9-47f7-8092-a3bfb94cc09f" elementFormDefault="qualified">
    <xsd:import namespace="http://schemas.microsoft.com/office/2006/documentManagement/types"/>
    <xsd:import namespace="http://schemas.microsoft.com/office/infopath/2007/PartnerControls"/>
    <xsd:element name="SharedWithUsers" ma:index="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Detalles de uso compartido" ma:internalName="SharedWithDetails" ma:readOnly="true">
      <xsd:simpleType>
        <xsd:restriction base="dms:Note">
          <xsd:maxLength value="255"/>
        </xsd:restriction>
      </xsd:simpleType>
    </xsd:element>
    <xsd:element name="SharingHintHash" ma:index="11"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B474D7-9D93-476B-B65C-B602FA8955C2}">
  <ds:schemaRefs>
    <ds:schemaRef ds:uri="http://schemas.microsoft.com/sharepoint/v3/contenttype/forms"/>
  </ds:schemaRefs>
</ds:datastoreItem>
</file>

<file path=customXml/itemProps2.xml><?xml version="1.0" encoding="utf-8"?>
<ds:datastoreItem xmlns:ds="http://schemas.openxmlformats.org/officeDocument/2006/customXml" ds:itemID="{3D31C8FD-6BAC-4585-93E7-16B1E659B5EA}">
  <ds:schemaRefs>
    <ds:schemaRef ds:uri="http://schemas.microsoft.com/office/2006/metadata/properties"/>
    <ds:schemaRef ds:uri="http://schemas.microsoft.com/office/infopath/2007/PartnerControls"/>
    <ds:schemaRef ds:uri="0aaf40c8-81c6-413f-a54e-4f3ba72c52ab"/>
  </ds:schemaRefs>
</ds:datastoreItem>
</file>

<file path=customXml/itemProps3.xml><?xml version="1.0" encoding="utf-8"?>
<ds:datastoreItem xmlns:ds="http://schemas.openxmlformats.org/officeDocument/2006/customXml" ds:itemID="{93ABED30-E3E0-4B05-AF76-FA1A1E6508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af40c8-81c6-413f-a54e-4f3ba72c52ab"/>
    <ds:schemaRef ds:uri="adf28f68-8ea9-47f7-8092-a3bfb94cc0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SEGUIMIENTO</vt:lpstr>
      <vt:lpstr>SEGUIMIENTO!Área_de_impresión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LUZ  MARINA SEVERICHE MONROY</dc:creator>
  <cp:keywords/>
  <dc:description/>
  <cp:lastModifiedBy>Luz Marlene Andrade Hong</cp:lastModifiedBy>
  <cp:revision/>
  <dcterms:created xsi:type="dcterms:W3CDTF">2021-06-24T15:42:32Z</dcterms:created>
  <dcterms:modified xsi:type="dcterms:W3CDTF">2025-01-21T19:36:33Z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0x010100538E9E77A911AF4D860E469740F5FC2A</vt:lpwstr>
  </property>
</Properties>
</file>