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mil\OneDrive\Desktop\"/>
    </mc:Choice>
  </mc:AlternateContent>
  <bookViews>
    <workbookView xWindow="0" yWindow="0" windowWidth="23040" windowHeight="9072" activeTab="1"/>
  </bookViews>
  <sheets>
    <sheet name="INSTRUCTIVO" sheetId="1" r:id="rId1"/>
    <sheet name="1. ESTRATÉGICO" sheetId="2" r:id="rId2"/>
    <sheet name="2. GESTIÓN-MIPG" sheetId="3" r:id="rId3"/>
    <sheet name="3. INVERSIÓN" sheetId="4" r:id="rId4"/>
    <sheet name="CONTROL DE CAMBIOS " sheetId="5" r:id="rId5"/>
    <sheet name="ANEXO1" sheetId="6" r:id="rId6"/>
    <sheet name="Hoja3"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3" hidden="1">'3. INVERSIÓN'!$A$8:$AV$8</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62913"/>
</workbook>
</file>

<file path=xl/calcChain.xml><?xml version="1.0" encoding="utf-8"?>
<calcChain xmlns="http://schemas.openxmlformats.org/spreadsheetml/2006/main">
  <c r="X25" i="2" l="1"/>
  <c r="V25" i="2"/>
  <c r="U25" i="2"/>
  <c r="W25" i="2" s="1"/>
  <c r="S25" i="2"/>
  <c r="T25" i="2" s="1"/>
  <c r="AS262" i="4" l="1"/>
  <c r="AR262" i="4"/>
  <c r="AQ262" i="4"/>
  <c r="AS79" i="4" l="1"/>
  <c r="AS64" i="4"/>
  <c r="AS52" i="4"/>
  <c r="AS9" i="4"/>
  <c r="U262" i="4" l="1"/>
  <c r="U219" i="4" l="1"/>
  <c r="U217" i="4"/>
  <c r="U210" i="4"/>
  <c r="U198" i="4"/>
  <c r="U192" i="4"/>
  <c r="U185" i="4"/>
  <c r="U177" i="4"/>
  <c r="U170" i="4"/>
  <c r="U163" i="4"/>
  <c r="U151" i="4"/>
  <c r="U105" i="4"/>
  <c r="U99" i="4"/>
  <c r="U101" i="4"/>
  <c r="U102" i="4"/>
  <c r="U103" i="4"/>
  <c r="U104" i="4"/>
  <c r="U97" i="4"/>
  <c r="U94" i="4"/>
  <c r="U95" i="4"/>
  <c r="U96" i="4"/>
  <c r="U93" i="4"/>
  <c r="U92" i="4"/>
  <c r="U87" i="4"/>
  <c r="U80" i="4"/>
  <c r="U77" i="4"/>
  <c r="U69" i="4"/>
  <c r="U62" i="4"/>
  <c r="U60" i="4"/>
  <c r="U58" i="4"/>
  <c r="U50" i="4"/>
  <c r="U41" i="4"/>
  <c r="U28" i="4"/>
  <c r="U29" i="4"/>
  <c r="U30" i="4"/>
  <c r="U31" i="4"/>
  <c r="U32" i="4"/>
  <c r="U26" i="4"/>
  <c r="U14" i="4"/>
  <c r="W17" i="2" l="1"/>
  <c r="X41" i="2" l="1"/>
  <c r="X43" i="2" s="1"/>
  <c r="W41" i="2"/>
  <c r="W43" i="2" s="1"/>
  <c r="U41" i="2" l="1"/>
  <c r="U43" i="2" s="1"/>
  <c r="X40" i="2"/>
  <c r="S40" i="2"/>
  <c r="W40" i="2" s="1"/>
  <c r="S39" i="2"/>
  <c r="U39" i="2" s="1"/>
  <c r="W39" i="2" s="1"/>
  <c r="S38" i="2"/>
  <c r="U38" i="2" s="1"/>
  <c r="W38" i="2" s="1"/>
  <c r="O38" i="2"/>
  <c r="S36" i="2"/>
  <c r="U36" i="2" s="1"/>
  <c r="W36" i="2" s="1"/>
  <c r="O36" i="2"/>
  <c r="X35" i="2"/>
  <c r="V35" i="2"/>
  <c r="W35" i="2"/>
  <c r="S35" i="2"/>
  <c r="U34" i="2"/>
  <c r="W34" i="2" s="1"/>
  <c r="S34" i="2"/>
  <c r="T34" i="2" s="1"/>
  <c r="V34" i="2" s="1"/>
  <c r="X34" i="2" s="1"/>
  <c r="O34" i="2"/>
  <c r="U33" i="2"/>
  <c r="S33" i="2"/>
  <c r="W33" i="2" s="1"/>
  <c r="O33" i="2"/>
  <c r="S32" i="2"/>
  <c r="U32" i="2" s="1"/>
  <c r="W32" i="2" s="1"/>
  <c r="O32" i="2"/>
  <c r="X30" i="2"/>
  <c r="W30" i="2"/>
  <c r="V30" i="2"/>
  <c r="W31" i="2"/>
  <c r="V31" i="2"/>
  <c r="X31" i="2" s="1"/>
  <c r="U31" i="2"/>
  <c r="U26" i="2"/>
  <c r="S31" i="2"/>
  <c r="T31" i="2" s="1"/>
  <c r="O31" i="2"/>
  <c r="T30" i="2"/>
  <c r="S30" i="2"/>
  <c r="O30" i="2"/>
  <c r="O29" i="2"/>
  <c r="W29" i="2"/>
  <c r="T29" i="2"/>
  <c r="S29" i="2"/>
  <c r="W28" i="2"/>
  <c r="S28" i="2"/>
  <c r="T28" i="2" s="1"/>
  <c r="V28" i="2" s="1"/>
  <c r="X28" i="2" s="1"/>
  <c r="O27" i="2"/>
  <c r="W27" i="2"/>
  <c r="S27" i="2"/>
  <c r="T27" i="2" s="1"/>
  <c r="V27" i="2" s="1"/>
  <c r="X27" i="2" s="1"/>
  <c r="W26" i="2"/>
  <c r="T26" i="2"/>
  <c r="V26" i="2" s="1"/>
  <c r="X26" i="2" s="1"/>
  <c r="S26" i="2"/>
  <c r="O26" i="2"/>
  <c r="O25" i="2"/>
  <c r="O24" i="2"/>
  <c r="V24" i="2"/>
  <c r="X24" i="2" s="1"/>
  <c r="W24" i="2"/>
  <c r="T24" i="2"/>
  <c r="S24" i="2"/>
  <c r="W23" i="2"/>
  <c r="S23" i="2"/>
  <c r="U23" i="2"/>
  <c r="T23" i="2"/>
  <c r="V23" i="2" s="1"/>
  <c r="X23" i="2" s="1"/>
  <c r="O22" i="2"/>
  <c r="V22" i="2" s="1"/>
  <c r="X22" i="2" s="1"/>
  <c r="O23" i="2"/>
  <c r="U22" i="2"/>
  <c r="W22" i="2"/>
  <c r="T22" i="2"/>
  <c r="V21" i="2"/>
  <c r="X21" i="2" s="1"/>
  <c r="U21" i="2"/>
  <c r="W21" i="2" s="1"/>
  <c r="V12" i="2"/>
  <c r="X20" i="2"/>
  <c r="W20" i="2"/>
  <c r="V20" i="2"/>
  <c r="U20" i="2"/>
  <c r="X18" i="2"/>
  <c r="W18" i="2"/>
  <c r="O18" i="2"/>
  <c r="V18" i="2"/>
  <c r="U18" i="2"/>
  <c r="V17" i="2"/>
  <c r="U17" i="2"/>
  <c r="X17" i="2"/>
  <c r="X16" i="2"/>
  <c r="W16" i="2"/>
  <c r="X15" i="2"/>
  <c r="W15" i="2"/>
  <c r="V16" i="2"/>
  <c r="V15" i="2"/>
  <c r="T16" i="2"/>
  <c r="T15" i="2"/>
  <c r="S15" i="2"/>
  <c r="X9" i="2"/>
  <c r="X10" i="2"/>
  <c r="X11" i="2"/>
  <c r="X12" i="2"/>
  <c r="X14" i="2" s="1"/>
  <c r="X13" i="2"/>
  <c r="X8" i="2"/>
  <c r="W9" i="2"/>
  <c r="W10" i="2"/>
  <c r="W11" i="2"/>
  <c r="W13" i="2"/>
  <c r="W14" i="2" s="1"/>
  <c r="W8" i="2"/>
  <c r="U14" i="2"/>
  <c r="V14" i="2"/>
  <c r="V9" i="2"/>
  <c r="V10" i="2"/>
  <c r="V11" i="2"/>
  <c r="V13" i="2"/>
  <c r="V8" i="2"/>
  <c r="U13" i="2"/>
  <c r="T13" i="2"/>
  <c r="S13" i="2"/>
  <c r="U11" i="2"/>
  <c r="T11" i="2"/>
  <c r="S11" i="2"/>
  <c r="O11" i="2"/>
  <c r="O10" i="2"/>
  <c r="O8" i="2"/>
  <c r="T10" i="2"/>
  <c r="S10" i="2"/>
  <c r="T9" i="2"/>
  <c r="S9" i="2"/>
  <c r="T8" i="2"/>
  <c r="S8" i="2"/>
  <c r="T40" i="2" l="1"/>
  <c r="V40" i="2" s="1"/>
  <c r="T39" i="2"/>
  <c r="V39" i="2" s="1"/>
  <c r="T38" i="2"/>
  <c r="V38" i="2" s="1"/>
  <c r="X38" i="2" s="1"/>
  <c r="T36" i="2"/>
  <c r="V36" i="2" s="1"/>
  <c r="X36" i="2" s="1"/>
  <c r="T35" i="2"/>
  <c r="T33" i="2"/>
  <c r="V33" i="2" s="1"/>
  <c r="X33" i="2" s="1"/>
  <c r="T32" i="2"/>
  <c r="V32" i="2" s="1"/>
  <c r="X32" i="2" s="1"/>
  <c r="V29" i="2"/>
  <c r="X29" i="2" s="1"/>
  <c r="X39" i="2" l="1"/>
  <c r="V41" i="2"/>
  <c r="V43" i="2" s="1"/>
  <c r="AL42" i="4" l="1"/>
  <c r="X9" i="3" l="1"/>
  <c r="S187" i="4" l="1"/>
  <c r="S176" i="4"/>
  <c r="S173" i="4"/>
  <c r="S91" i="4"/>
  <c r="S99" i="4"/>
  <c r="S101" i="4"/>
  <c r="S104" i="4"/>
  <c r="S144" i="4"/>
  <c r="S165" i="4"/>
  <c r="S194" i="4"/>
  <c r="S217" i="4"/>
  <c r="X193" i="4" l="1"/>
  <c r="X28" i="3"/>
  <c r="X27" i="3"/>
  <c r="X26" i="3"/>
  <c r="X25" i="3"/>
  <c r="X24" i="3"/>
  <c r="X23" i="3"/>
  <c r="A23" i="3"/>
  <c r="X20" i="3" l="1"/>
  <c r="A20" i="3"/>
  <c r="AF99" i="4" l="1"/>
  <c r="X21" i="3"/>
  <c r="A21" i="3"/>
  <c r="A16" i="3" l="1"/>
  <c r="X18" i="3" l="1"/>
  <c r="A18" i="3"/>
  <c r="X17" i="3"/>
  <c r="A17" i="3"/>
  <c r="X22" i="3" l="1"/>
  <c r="A22" i="3"/>
  <c r="A13" i="3" l="1"/>
  <c r="J57" i="1" l="1"/>
  <c r="A14" i="3" l="1"/>
  <c r="A15" i="3"/>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
  </authors>
  <commentList>
    <comment ref="M7" authorId="0" shapeId="0">
      <text>
        <r>
          <rPr>
            <sz val="11"/>
            <color theme="1"/>
            <rFont val="Aptos Narrow"/>
            <family val="2"/>
            <scheme val="minor"/>
          </rPr>
          <t xml:space="preserve">USUARIO:
1. BIEN
2. SERVICIO
</t>
        </r>
      </text>
    </comment>
  </commentList>
</comments>
</file>

<file path=xl/comments3.xml><?xml version="1.0" encoding="utf-8"?>
<comments xmlns="http://schemas.openxmlformats.org/spreadsheetml/2006/main">
  <authors>
    <author/>
    <author>Claudia Cecilia Correa Vitola</author>
    <author>tc={964C7181-0F0F-40AE-A846-95D38AA4CE18}</author>
  </authors>
  <commentList>
    <comment ref="O8" authorId="0" shapeId="0">
      <text>
        <r>
          <rPr>
            <sz val="11"/>
            <color theme="1"/>
            <rFont val="Aptos Narrow"/>
            <family val="2"/>
            <scheme val="minor"/>
          </rPr>
          <t>USUARIO:
Hitos intermedios que evidencian el avance en la generacion de un producto en el tiempo
PRODUCTO TANGIBLE DE LA ACTIVIDAD</t>
        </r>
      </text>
    </comment>
    <comment ref="AG8" authorId="0" shapeId="0">
      <text>
        <r>
          <rPr>
            <sz val="11"/>
            <color theme="1"/>
            <rFont val="Aptos Narrow"/>
            <family val="2"/>
            <scheme val="minor"/>
          </rPr>
          <t xml:space="preserve">VER ANEXO 1
</t>
        </r>
      </text>
    </comment>
    <comment ref="AH8" authorId="0" shapeId="0">
      <text>
        <r>
          <rPr>
            <sz val="11"/>
            <color theme="1"/>
            <rFont val="Aptos Narrow"/>
            <family val="2"/>
            <scheme val="minor"/>
          </rPr>
          <t xml:space="preserve">VER ANEXO 1
</t>
        </r>
      </text>
    </comment>
    <comment ref="AT32" authorId="0" shapeId="0">
      <text>
        <r>
          <rPr>
            <sz val="11"/>
            <color theme="1"/>
            <rFont val="Aptos Narrow"/>
            <family val="2"/>
            <scheme val="minor"/>
          </rPr>
          <t xml:space="preserve">VER ANEXO 1
</t>
        </r>
      </text>
    </comment>
    <comment ref="AU32" authorId="0" shapeId="0">
      <text>
        <r>
          <rPr>
            <sz val="11"/>
            <color theme="1"/>
            <rFont val="Aptos Narrow"/>
            <family val="2"/>
            <scheme val="minor"/>
          </rPr>
          <t xml:space="preserve">VER ANEXO 1
</t>
        </r>
      </text>
    </comment>
    <comment ref="R83" authorId="1" shapeId="0">
      <text>
        <r>
          <rPr>
            <b/>
            <sz val="9"/>
            <color indexed="81"/>
            <rFont val="Tahoma"/>
            <family val="2"/>
          </rPr>
          <t>Claudia Cecilia Correa Vitola:</t>
        </r>
        <r>
          <rPr>
            <sz val="9"/>
            <color indexed="81"/>
            <rFont val="Tahoma"/>
            <family val="2"/>
          </rPr>
          <t xml:space="preserve">
Las eapb actuales on 15 .se han realizado desarrollo de capacidades a IPS publicas y privadas
</t>
        </r>
      </text>
    </comment>
    <comment ref="Q94" authorId="2"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VISITAS DE ENERO A JUNIO 2024</t>
        </r>
      </text>
    </comment>
    <comment ref="R106" authorId="1" shapeId="0">
      <text>
        <r>
          <rPr>
            <b/>
            <sz val="9"/>
            <color indexed="81"/>
            <rFont val="Tahoma"/>
            <family val="2"/>
          </rPr>
          <t>Claudia Cecilia Correa Vitola:</t>
        </r>
        <r>
          <rPr>
            <sz val="9"/>
            <color indexed="81"/>
            <rFont val="Tahoma"/>
            <family val="2"/>
          </rPr>
          <t xml:space="preserve">
en ejecución pendiente informe final de la caracterización
</t>
        </r>
      </text>
    </comment>
    <comment ref="Q111" authorId="1" shapeId="0">
      <text>
        <r>
          <rPr>
            <b/>
            <sz val="9"/>
            <color indexed="81"/>
            <rFont val="Tahoma"/>
            <family val="2"/>
          </rPr>
          <t>Claudia Cecilia Correa Vitola:</t>
        </r>
        <r>
          <rPr>
            <sz val="9"/>
            <color indexed="81"/>
            <rFont val="Tahoma"/>
            <family val="2"/>
          </rPr>
          <t xml:space="preserve">
41 casos controlados
</t>
        </r>
      </text>
    </comment>
    <comment ref="R113" authorId="1" shapeId="0">
      <text>
        <r>
          <rPr>
            <b/>
            <sz val="9"/>
            <color indexed="81"/>
            <rFont val="Tahoma"/>
            <family val="2"/>
          </rPr>
          <t>Claudia Cecilia Correa Vitola:</t>
        </r>
        <r>
          <rPr>
            <sz val="9"/>
            <color indexed="81"/>
            <rFont val="Tahoma"/>
            <family val="2"/>
          </rPr>
          <t xml:space="preserve">
en ejecución realizadas 3 actividades pendientes 2  y el informe</t>
        </r>
      </text>
    </comment>
    <comment ref="Q114" authorId="1" shapeId="0">
      <text>
        <r>
          <rPr>
            <b/>
            <sz val="9"/>
            <color indexed="81"/>
            <rFont val="Tahoma"/>
            <family val="2"/>
          </rPr>
          <t>Claudia Cecilia Correa Vitola:</t>
        </r>
        <r>
          <rPr>
            <sz val="9"/>
            <color indexed="81"/>
            <rFont val="Tahoma"/>
            <family val="2"/>
          </rPr>
          <t xml:space="preserve">
no se han presentado casos positivos para leptospirosis
</t>
        </r>
      </text>
    </comment>
    <comment ref="R114" authorId="1" shapeId="0">
      <text>
        <r>
          <rPr>
            <b/>
            <sz val="9"/>
            <color indexed="81"/>
            <rFont val="Tahoma"/>
            <family val="2"/>
          </rPr>
          <t>Claudia Cecilia Correa Vitola:</t>
        </r>
        <r>
          <rPr>
            <sz val="9"/>
            <color indexed="81"/>
            <rFont val="Tahoma"/>
            <family val="2"/>
          </rPr>
          <t xml:space="preserve">
no se han presnatdo casos positivos para leptospirosis</t>
        </r>
      </text>
    </comment>
    <comment ref="R133" authorId="1" shapeId="0">
      <text>
        <r>
          <rPr>
            <b/>
            <sz val="9"/>
            <color indexed="81"/>
            <rFont val="Tahoma"/>
            <family val="2"/>
          </rPr>
          <t>Claudia Cecilia Correa Vitola:</t>
        </r>
        <r>
          <rPr>
            <sz val="9"/>
            <color indexed="81"/>
            <rFont val="Tahoma"/>
            <family val="2"/>
          </rPr>
          <t xml:space="preserve">
se realizaron 9 desarrollo de capacidades cardiometabolicas
</t>
        </r>
      </text>
    </comment>
    <comment ref="R134" authorId="1" shapeId="0">
      <text>
        <r>
          <rPr>
            <b/>
            <sz val="9"/>
            <color indexed="81"/>
            <rFont val="Tahoma"/>
            <family val="2"/>
          </rPr>
          <t>Claudia Cecilia Correa Vitola:</t>
        </r>
        <r>
          <rPr>
            <sz val="9"/>
            <color indexed="81"/>
            <rFont val="Tahoma"/>
            <family val="2"/>
          </rPr>
          <t xml:space="preserve">
se realizaron 3 desarrollo de capacidadespara tto oportuno de cancer infatil
</t>
        </r>
      </text>
    </comment>
    <comment ref="R138" authorId="1" shapeId="0">
      <text>
        <r>
          <rPr>
            <b/>
            <sz val="9"/>
            <color indexed="81"/>
            <rFont val="Tahoma"/>
            <family val="2"/>
          </rPr>
          <t>Claudia Cecilia Correa Vitola:</t>
        </r>
        <r>
          <rPr>
            <sz val="9"/>
            <color indexed="81"/>
            <rFont val="Tahoma"/>
            <family val="2"/>
          </rPr>
          <t xml:space="preserve">
se realizzaron 3 desarrollos de capacidades y coordinación intersectorial sobre tabaco, alcohol alimentación saludbale
</t>
        </r>
      </text>
    </comment>
    <comment ref="R139" authorId="1" shapeId="0">
      <text>
        <r>
          <rPr>
            <b/>
            <sz val="9"/>
            <color indexed="81"/>
            <rFont val="Tahoma"/>
            <family val="2"/>
          </rPr>
          <t>Claudia Cecilia Correa Vitola:</t>
        </r>
        <r>
          <rPr>
            <sz val="9"/>
            <color indexed="81"/>
            <rFont val="Tahoma"/>
            <family val="2"/>
          </rPr>
          <t xml:space="preserve">
se realizaron 17 acciones de coordinación intersectorial estrategia 4 x 4 em emtorno educativo 
</t>
        </r>
      </text>
    </comment>
    <comment ref="R140" authorId="1" shapeId="0">
      <text>
        <r>
          <rPr>
            <b/>
            <sz val="9"/>
            <color indexed="81"/>
            <rFont val="Tahoma"/>
            <family val="2"/>
          </rPr>
          <t>Claudia Cecilia Correa Vitola:</t>
        </r>
        <r>
          <rPr>
            <sz val="9"/>
            <color indexed="81"/>
            <rFont val="Tahoma"/>
            <family val="2"/>
          </rPr>
          <t xml:space="preserve">
se realizaron 5 desarrollo de capacidadesinstitucionales</t>
        </r>
      </text>
    </comment>
    <comment ref="R141" authorId="1" shapeId="0">
      <text>
        <r>
          <rPr>
            <b/>
            <sz val="9"/>
            <color indexed="81"/>
            <rFont val="Tahoma"/>
            <family val="2"/>
          </rPr>
          <t>Claudia Cecilia Correa Vitola:</t>
        </r>
        <r>
          <rPr>
            <sz val="9"/>
            <color indexed="81"/>
            <rFont val="Tahoma"/>
            <family val="2"/>
          </rPr>
          <t xml:space="preserve">
se realizaron 5 desarrollo de capacidades insftitucionales  mediante asistencias tecnicas</t>
        </r>
      </text>
    </comment>
    <comment ref="R143" authorId="1" shapeId="0">
      <text>
        <r>
          <rPr>
            <b/>
            <sz val="9"/>
            <color indexed="81"/>
            <rFont val="Tahoma"/>
            <family val="2"/>
          </rPr>
          <t>Claudia Cecilia Correa Vitola:</t>
        </r>
        <r>
          <rPr>
            <sz val="9"/>
            <color indexed="81"/>
            <rFont val="Tahoma"/>
            <family val="2"/>
          </rPr>
          <t xml:space="preserve">
se realizaron 6 asistencias tecnicas ruta de PY M por la fomoaudiologa</t>
        </r>
      </text>
    </comment>
    <comment ref="R166" authorId="1" shapeId="0">
      <text>
        <r>
          <rPr>
            <b/>
            <sz val="9"/>
            <color indexed="81"/>
            <rFont val="Tahoma"/>
            <family val="2"/>
          </rPr>
          <t>Claudia Cecilia Correa Vitola:</t>
        </r>
        <r>
          <rPr>
            <sz val="9"/>
            <color indexed="81"/>
            <rFont val="Tahoma"/>
            <family val="2"/>
          </rPr>
          <t xml:space="preserve">
Se ha presentado 1 caso con seguimiento
</t>
        </r>
      </text>
    </comment>
    <comment ref="Q193" authorId="1" shapeId="0">
      <text>
        <r>
          <rPr>
            <b/>
            <sz val="9"/>
            <color indexed="81"/>
            <rFont val="Tahoma"/>
            <family val="2"/>
          </rPr>
          <t>Claudia Cecilia Correa Vitola:</t>
        </r>
        <r>
          <rPr>
            <sz val="9"/>
            <color indexed="81"/>
            <rFont val="Tahoma"/>
            <family val="2"/>
          </rPr>
          <t xml:space="preserve">
se ajusta el dato estaba en 98 y son dos por cada eips por eso se divide enrtre dos
</t>
        </r>
      </text>
    </comment>
    <comment ref="R193" authorId="1" shapeId="0">
      <text>
        <r>
          <rPr>
            <b/>
            <sz val="9"/>
            <color indexed="81"/>
            <rFont val="Tahoma"/>
            <family val="2"/>
          </rPr>
          <t>Claudia Cecilia Correa Vitola:</t>
        </r>
        <r>
          <rPr>
            <sz val="9"/>
            <color indexed="81"/>
            <rFont val="Tahoma"/>
            <family val="2"/>
          </rPr>
          <t xml:space="preserve">
se realizan 38 dos por cada entidad para 18 según meta)
</t>
        </r>
      </text>
    </comment>
    <comment ref="R233" authorId="1" shapeId="0">
      <text>
        <r>
          <rPr>
            <b/>
            <sz val="9"/>
            <color indexed="81"/>
            <rFont val="Tahoma"/>
            <family val="2"/>
          </rPr>
          <t>Claudia Cecilia Correa Vitola:</t>
        </r>
        <r>
          <rPr>
            <sz val="9"/>
            <color indexed="81"/>
            <rFont val="Tahoma"/>
            <family val="2"/>
          </rPr>
          <t xml:space="preserve">
en ejecución
evidencias por entregar</t>
        </r>
      </text>
    </comment>
    <comment ref="R234" authorId="1" shapeId="0">
      <text>
        <r>
          <rPr>
            <b/>
            <sz val="9"/>
            <color indexed="81"/>
            <rFont val="Tahoma"/>
            <family val="2"/>
          </rPr>
          <t>Claudia Cecilia Correa Vitola:</t>
        </r>
        <r>
          <rPr>
            <sz val="9"/>
            <color indexed="81"/>
            <rFont val="Tahoma"/>
            <family val="2"/>
          </rPr>
          <t xml:space="preserve">
ENGATE TB en ejecución, se han realizado fortalecimiento de 2 redes, informes por entregar al lider
</t>
        </r>
      </text>
    </comment>
  </commentList>
</comments>
</file>

<file path=xl/comments4.xml><?xml version="1.0" encoding="utf-8"?>
<comments xmlns="http://schemas.openxmlformats.org/spreadsheetml/2006/main">
  <authors>
    <author/>
  </authors>
  <commentList>
    <comment ref="I8" authorId="0" shapeId="0">
      <text>
        <r>
          <rPr>
            <sz val="11"/>
            <color theme="1"/>
            <rFont val="Aptos Narrow"/>
            <family val="2"/>
            <scheme val="minor"/>
          </rPr>
          <t xml:space="preserve">VER ANEXO 1
</t>
        </r>
      </text>
    </comment>
  </commentList>
</comments>
</file>

<file path=xl/sharedStrings.xml><?xml version="1.0" encoding="utf-8"?>
<sst xmlns="http://schemas.openxmlformats.org/spreadsheetml/2006/main" count="3055" uniqueCount="1259">
  <si>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</si>
  <si>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</si>
  <si>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</si>
  <si>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</si>
  <si>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</si>
  <si>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</si>
  <si>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</si>
  <si>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</si>
  <si>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</si>
  <si>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</si>
  <si>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</si>
  <si>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</si>
  <si>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</si>
  <si>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</si>
  <si>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</si>
  <si>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</si>
  <si>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</si>
  <si>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</si>
  <si>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</si>
  <si>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</si>
  <si>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</si>
  <si>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</si>
  <si>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</si>
  <si>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</si>
  <si>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</si>
  <si>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</si>
  <si>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</si>
  <si>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</si>
  <si>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</si>
  <si>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</si>
  <si>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</si>
  <si>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</si>
  <si>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</si>
  <si>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</si>
  <si>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</si>
  <si>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</si>
  <si>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</si>
  <si>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</si>
  <si>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</si>
  <si>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</si>
  <si>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</si>
  <si>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</si>
  <si>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</si>
  <si>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</si>
  <si>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</si>
  <si>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</si>
  <si>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PLANES DECRETO 612 DE 2018</t>
  </si>
  <si>
    <t>Indique a cuál Plan Institucional, de los establecidos en el Decreto 612 del 2018, le aporta este producto.</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</si>
  <si>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</si>
  <si>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</si>
  <si>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</si>
  <si>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</si>
  <si>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</si>
  <si>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</si>
  <si>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</si>
  <si>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</si>
  <si>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</si>
  <si>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</si>
  <si>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</si>
  <si>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</si>
  <si>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</si>
  <si>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</si>
  <si>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</si>
  <si>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</si>
  <si>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</si>
  <si>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</si>
  <si>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</si>
  <si>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</si>
  <si>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</si>
  <si>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</si>
  <si>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</si>
  <si>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</si>
  <si>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</si>
  <si>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</si>
  <si>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</si>
  <si>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</si>
  <si>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</si>
  <si>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</si>
  <si>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</si>
  <si>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</si>
  <si>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</si>
  <si>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</si>
  <si>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</si>
  <si>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</si>
  <si>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</si>
  <si>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</si>
  <si>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</si>
  <si>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</si>
  <si>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</si>
  <si>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</si>
  <si>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</si>
  <si>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</si>
  <si>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</si>
  <si>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</si>
  <si>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</si>
  <si>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</si>
  <si>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</si>
  <si>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</si>
  <si>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</si>
  <si>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</si>
  <si>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</si>
  <si>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</si>
  <si>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</si>
  <si>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</si>
  <si>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</si>
  <si>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</si>
  <si>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</si>
  <si>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</si>
  <si>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</si>
  <si>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</si>
  <si>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</si>
  <si>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</si>
  <si>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</si>
  <si>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</si>
  <si>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</si>
  <si>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</si>
  <si>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</si>
  <si>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</si>
  <si>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</si>
  <si>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</si>
  <si>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</si>
  <si>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</si>
  <si>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</si>
  <si>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</si>
  <si>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</si>
  <si>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</si>
  <si>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</si>
  <si>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FORMATO PLAN DE ACCIÓN INSTITUCIONAL</t>
  </si>
  <si>
    <t>Página: 1 de 1</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</si>
  <si>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</si>
  <si>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</si>
  <si>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</si>
  <si>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</si>
  <si>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</si>
  <si>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</si>
  <si>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</si>
  <si>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</si>
  <si>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</si>
  <si>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</si>
  <si>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</si>
  <si>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</si>
  <si>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</si>
  <si>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</si>
  <si>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 xml:space="preserve">Bien </t>
  </si>
  <si>
    <t>Servicio</t>
  </si>
  <si>
    <t xml:space="preserve">DEPENDENCIA : </t>
  </si>
  <si>
    <t>GESTIÓN ADMINISTRATIVA - MIPG</t>
  </si>
  <si>
    <t>ADMINISTRACIÓN DE RIESGOS</t>
  </si>
  <si>
    <t>DIMENSIÓN (ES) DE MIPG</t>
  </si>
  <si>
    <t xml:space="preserve"> POLÍTICA DE GESTIÓN Y DESEMPEÑO INSTITUCIONAL</t>
  </si>
  <si>
    <t>PROCESO ASOCIADO</t>
  </si>
  <si>
    <t>GRUPO DE VALOR</t>
  </si>
  <si>
    <t>ENTIDADES</t>
  </si>
  <si>
    <t xml:space="preserve">
</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</si>
  <si>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</si>
  <si>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</si>
  <si>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</si>
  <si>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</si>
  <si>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</si>
  <si>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</si>
  <si>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</si>
  <si>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</si>
  <si>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</si>
  <si>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</si>
  <si>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</si>
  <si>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</si>
  <si>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CONTROL DE CAMBIOS</t>
  </si>
  <si>
    <t>FECHA</t>
  </si>
  <si>
    <t>DESCRIPCIÓN DEL CAMBIO</t>
  </si>
  <si>
    <t>VERSIÓN</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</si>
  <si>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</si>
  <si>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</si>
  <si>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</si>
  <si>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</si>
  <si>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</si>
  <si>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</si>
  <si>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</si>
  <si>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</si>
  <si>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</si>
  <si>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</si>
  <si>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</si>
  <si>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</si>
  <si>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</si>
  <si>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</si>
  <si>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</si>
  <si>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</si>
  <si>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</si>
  <si>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</si>
  <si>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</si>
  <si>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</si>
  <si>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</si>
  <si>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</si>
  <si>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</si>
  <si>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</si>
  <si>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</si>
  <si>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</si>
  <si>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</si>
  <si>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</si>
  <si>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</si>
  <si>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</si>
  <si>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</si>
  <si>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</si>
  <si>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</si>
  <si>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</si>
  <si>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</si>
  <si>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</si>
  <si>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</si>
  <si>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</si>
  <si>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</si>
  <si>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</si>
  <si>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SEGURIDAD HUMANA</t>
  </si>
  <si>
    <t>Salud Pública y Aseguramiento</t>
  </si>
  <si>
    <t>Incrementar la tasa de cobertura a la afiliación del Régimen Subsidiado al 100%</t>
  </si>
  <si>
    <t>SALUD CON COBERTURA, ACCESIBILIDAD, CALIDAD E INCLUSIÓN</t>
  </si>
  <si>
    <t>Número de usuarios con continuidad de la afiliación al régimen subsidiado en salud en el Distrito de Cartagena</t>
  </si>
  <si>
    <t>Personas afiliadas al régimen subsidiado  </t>
  </si>
  <si>
    <t>Mantener la continuidad anual de la afiliación a seiscientas setenta y nueve mil quinientas cincuenta y cinco (679.555) personas que están afiliados al régimen subsidiado en salud</t>
  </si>
  <si>
    <t>Incrementar el porcentaje de Población No Asegurada (PNA) con acceso garantizado a los servicios de salud mediante autorizaciones con máximo de 5 días hábiles, a 90%</t>
  </si>
  <si>
    <t>Número de personas nuevas afiliadas al sistema general de seguridad social en salud</t>
  </si>
  <si>
    <t>Personas atendidas con servicio de salud  </t>
  </si>
  <si>
    <t>Afiliar a veinte mil (20.000) personas nuevas al Sistema General de Seguridad Social en Salud (con o sin SISBEN)</t>
  </si>
  <si>
    <t>Incrementar el porcentaje de grupos poblacionales vulnerables participando en la promoción social en salud basado en el enfoque diferencial y preferencial al 100%</t>
  </si>
  <si>
    <t>Número de servicios de salud habilitados para atender Población No Asegurada</t>
  </si>
  <si>
    <t>Mantener habilitados ciento cuarenta y dos (142) servicios de salud anualmente para la red integrada de salud del Distrito</t>
  </si>
  <si>
    <t>Intervenir el 100% de los casos reportados al CRUED asociados a la mortalidad y/o modificación del patrón de enfermedades en salud pública, de riesgos medioambientales por la variabilidad del cambio climático, urgencia, emergencia y desastres.</t>
  </si>
  <si>
    <t>Documentos de evaluación realizados  </t>
  </si>
  <si>
    <t>Monitorear y evaluar a sesenta y dos (62) Equipos Básicos de Salud que operan en el Distrito</t>
  </si>
  <si>
    <t>Reducir la razón de mortalidad materna (a 42 días) a 32 por cada 100.000 nacidos vivos</t>
  </si>
  <si>
    <t>Centros de salud nuevos construidos para la protección y el aseguramiento en salud en el Distrito de Cartagena</t>
  </si>
  <si>
    <t>Hospitales de segundo nivel de atención construidos y dotados  </t>
  </si>
  <si>
    <t>Construir dos (2) nuevos centros de salud en el Distrito para la protección y el aseguramiento en salud</t>
  </si>
  <si>
    <t>Reducir la tasa de fecundidad específica en niñas de 10 a 14 años a 0,87 por cada 1.000</t>
  </si>
  <si>
    <t>Número de prestadores de servicios de salud con asistencia técnica de inspección, vigilancia y control para mejoramiento de la calidad de la atención en salud en IPS oncológicas, pediátricas y maternas</t>
  </si>
  <si>
    <t>asistencias técnica en Inspección, Vigilancia y Control realizadas </t>
  </si>
  <si>
    <t>Inspeccionar, vigilar y controlar a sesenta (60) prestadores de salud para mejoramiento de la calidad de la atención en salud en IPS oncológicas, pediátricas y maternas</t>
  </si>
  <si>
    <t>Reducir la tasa de fecundidad específica en adolescentes de 15 a 19 años a 47,60 por cada 1.000</t>
  </si>
  <si>
    <t>DERECHOS EN SALUD Y PROMOCIÓN SOCIAL</t>
  </si>
  <si>
    <t>Número de personas con valoración clínica multidisciplinaria simultánea elaborada con resultado de condición de discapacidad</t>
  </si>
  <si>
    <t>Personas con servicio de certificación de discapacidad </t>
  </si>
  <si>
    <t>Elaborar valoraciones clínicas multidisciplinaria del procedimiento de certificación de discapacidad y Registro de Localización y Certificación de Personas con Discapacidad a diez mil (10.000) personas del Distrito</t>
  </si>
  <si>
    <t>Reducir la tasa de mortalidad infantil a 11,4 por 1.000 nacidos vivos</t>
  </si>
  <si>
    <t>Número de personas  pertenecientes a los grupos poblaciones vulnerables participantes en estrategias de promoción de la participación social en salud</t>
  </si>
  <si>
    <t>Estrategias de promoción de la participación social en salud implementadas</t>
  </si>
  <si>
    <t>Vincular a treinta mil (30.000) personas en estrategias de promoción de la participación social en salud con paridad de género (pertenecientes a los grupos poblaciones vulnerables)</t>
  </si>
  <si>
    <t>Reducir la tasa de mortalidad por desnutrición en menores de 5 años a 5 por cada 100.000 habitantes</t>
  </si>
  <si>
    <t>FORTALECIMIENTO DEL CENTRO REGULADOR DE URGENCIAS, EMERGENCIAS Y DESASTRES EN EL DISTRITO DE CARTAGENA - CRUED</t>
  </si>
  <si>
    <t>Número de IPS asistidas con servicios del Plan de Emergencia Hospitalaria y desarrollo de capacidades en las competencias frente a las adaptaciones de posibles efectos de la variabilidad y el cambio climático</t>
  </si>
  <si>
    <t xml:space="preserve">Asistencias técnicas realizadas  </t>
  </si>
  <si>
    <t>Asistir anualmente a veintinueve (29) IPS con servicios del Plan de Emergencia Hospitalaria y desarrollo de capacidades en las competencias frente a las adaptaciones de posibles efectos de la variabilidad y el cambio climático</t>
  </si>
  <si>
    <t>Reducir la tasa de mortalidad por Infección Respiratoria Aguda a 10,72 por 100.000 menores de 5 años</t>
  </si>
  <si>
    <t>Centro Regulador De Urgencias construido y dotado con tecnología de punta</t>
  </si>
  <si>
    <t>Centros reguladores de urgencias, emergencias y desastres construidos y dotados  </t>
  </si>
  <si>
    <t>Construir y dotar un (1) Centro Regulador de Urgencias y Emergencias con tecnología de punta</t>
  </si>
  <si>
    <t>Mantener la tasa de mortalidad por EDA en menos de 4 por cada 100.000 menores de 5 años</t>
  </si>
  <si>
    <t>SALUD PÚBLICA</t>
  </si>
  <si>
    <t>Número de procesos de gestión de la salud pública en el marco de la ruta integral para la promoción y mantenimiento de la salud implementados</t>
  </si>
  <si>
    <t>Estrategias de promoción de la participación social en salud implementadas  </t>
  </si>
  <si>
    <t>Implementar cuatro (4) procesos de gestión de la salud pública en el marco de la ruta integral para la promoción y mantenimiento de la salud</t>
  </si>
  <si>
    <t>Reducir la tasa de mortalidad por cáncer de mama a 15,2 por 100.000 habitantes</t>
  </si>
  <si>
    <t>Número de establecimientos farmacéuticos y similares  vigilados y controlados con enfoque de riesgo</t>
  </si>
  <si>
    <t> visitas realizadas </t>
  </si>
  <si>
    <t>Vigilar y controlar anualmente con enfoque de riesgo a setecientos (700) establecimientos farmacéuticos y similares</t>
  </si>
  <si>
    <t>Reducir la tasa de incidencia de intentos de suicidio a 48 por 100.000 habitantes</t>
  </si>
  <si>
    <t>Número de tomas de muestras de agua elaboradas y visitas a objetos de interés de la calidad del agua para consumo humano y de diversión</t>
  </si>
  <si>
    <t>Análisis realizados</t>
  </si>
  <si>
    <t>Realizar anualmente dos mil cien (2.100) tomas de muestras de agua y visitas a objetos de interés de Inspección, Vigilancia y Control Sanitario (IVCS) de la calidad del agua para consumo humano y de diversión</t>
  </si>
  <si>
    <t>Mantener en 0,2% la letalidad por dengue</t>
  </si>
  <si>
    <t>Número de establecimientos de interés sanitario diferentes a establecimientos de medicamentos y alimentos, incluyendo motonaves y aeronaves vigilados y controlados</t>
  </si>
  <si>
    <t>visitas realizadas  </t>
  </si>
  <si>
    <t>Vigilar y controlar anualmente a siete mil seiscientos (7.600) establecimientos de interés sanitario diferentes a establecimientos de medicamentos y alimentos, incluyendo motonaves y aeronaves</t>
  </si>
  <si>
    <t>Reducir la tasa de mortalidad prematura por enfermedades no transmisibles en población de 30 a 70 años a 185,67 x 100.00 habitantes</t>
  </si>
  <si>
    <t>Número de animales vacunados contra la rabia</t>
  </si>
  <si>
    <t>Campañas de gestión del riesgo para abordar situaciones de salud relacionadas con condiciones ambientales implementadas</t>
  </si>
  <si>
    <t>Vacunar anualmente noventa mil (90.000) animales contra la rabia</t>
  </si>
  <si>
    <t>Lograr un 95% de cobertura útil de vacunación de biológicos trazadores en el Distrito de Cartagena</t>
  </si>
  <si>
    <t>Número de grupos de eventos de interés en salud pública con acciones de vigilancia en salud pública y vigilancia comunitaria elaboradas</t>
  </si>
  <si>
    <t>Documentos de investigación elaborados</t>
  </si>
  <si>
    <t>Elaborar anualmente acciones de vigilancia en salud pública y vigilancia comunitaria a diecisiete (17) grupos de eventos de interés en salud pública</t>
  </si>
  <si>
    <t>Número de entidades con acciones de salud pública en enfermedades cardiovasculares, huérfanas, diabetes mellitus, cáncer, salud visual, auditiva y salud bucal desarrolladas en diferentes entornos</t>
  </si>
  <si>
    <t>Campañas de gestión del riesgo para abordar condiciones crónicas prevalentes implementadas</t>
  </si>
  <si>
    <t>Desarrollar anualmente acciones de salud pública a doscientas cincuenta (250) entidades en enfermedades cardiovasculares, huérfanas, diabetes mellitus, cáncer, salud visual, auditiva y salud bucal en diferentes entornos</t>
  </si>
  <si>
    <t>Número de productos de la Política Distrital de Salud Mental y Política Nacional para la Prevención y Atención del Consumo de Sustancias Psicoactivas implementados</t>
  </si>
  <si>
    <t>Implementar los diecisiete (17) productos de la Política de Salud Mental y la Política Nacional para la Prevención y Atención del Consumo de Sustancias Psicoactivas</t>
  </si>
  <si>
    <t>Número de entidades de salud con acciones en Rutas Integrales de Atención en Salud relacionadas con las alteraciones nutricionales y promoción de las Guías Alimentarias Basadas en Alimentos</t>
  </si>
  <si>
    <t xml:space="preserve">Campañas de gestión del riesgo para temas de consumo, aprovechamiento biológico, calidad e inocuidad de los alimentos implementadas  
Unidad de Medida: Número </t>
  </si>
  <si>
    <t>Número de establecimientos y transportadores de alimentos vigilados y controlados con enfoque de riesgo</t>
  </si>
  <si>
    <t>Vigilar y controlar anualmente con enfoque de riesgo a tres mil quinientos (3.500) establecimientos y transportadores de alimentos</t>
  </si>
  <si>
    <t>Número de acciones de salud pública desarrolladas para la promoción de la salud materna en entidades de salud y en el entorno comunitario</t>
  </si>
  <si>
    <t>Campañas de gestión del riesgo en temas de salud sexual y reproductiva implementadas  </t>
  </si>
  <si>
    <t>Desarrollar anualmente noventa y cinco (95) acciones de salud pública para promoción de la salud materna en entidades de salud y entorno comunitario</t>
  </si>
  <si>
    <t>Número de acciones de salud pública desarrolladas para promoción de la salud sexual y reproductiva en entidades de salud, entorno comunitario y educativo.</t>
  </si>
  <si>
    <t> Campañas de gestión del riesgo en temas de salud sexual y reproductiva implementadas  </t>
  </si>
  <si>
    <t>Desarrollar anualmente seiscientas setenta y cinco (675) acciones de salud pública para promoción de la salud sexual y reproductiva en entidades de salud, entorno comunitario y educativo, incluyendo el cumplimiento de sentencias como la C055 de 2022 de la Corte Constitucional</t>
  </si>
  <si>
    <t>Número de niños y niñas menores de un año con seguimiento del esquema de vacunación de acuerdo a la edad desarrollado</t>
  </si>
  <si>
    <t>Campañas de gestión del riesgo para enfermedades inmunoprevenibles implementadas  </t>
  </si>
  <si>
    <t>Desarrollar el seguimiento anual a la vacunación de catorce mil setecientos noventa y seis (14.796) niños y niñas menores de un año con todos los biológicos del esquema de acuerdo a la edad</t>
  </si>
  <si>
    <t>Número de componentes de la Estrategia de Gestión Integrada (EGI) de vectores desarrollada en los microterritorios priorizados</t>
  </si>
  <si>
    <t>Desarrollar anualmente los siete (7) componentes de la Estrategia de Gestión Integrada (EGI) de vectores en los microterritorios priorizados</t>
  </si>
  <si>
    <t>Número de salas de atención a enfermedades respiratorias agudas y Unidades de Atención Integral Comunitaria habilitadas</t>
  </si>
  <si>
    <t>Campañas de gestión del riesgo para enfermedades emergentes, reemergentes y desatendidas implementadas  </t>
  </si>
  <si>
    <t>Habilitar treinta (30) salas de atención a atención a enfermedades respiratorias agudas y habilitar dos (2) Unidades de Atención Integral Comunitaria en barrios y corregimientos priorizados para la prevención, manejo y control de la IRA y la EDA en los niños y niñas menores de 5 años</t>
  </si>
  <si>
    <t>Número de estrategias de salud infantil institucionales y comunitarias ejecutadas</t>
  </si>
  <si>
    <t>Instituciones Prestadoras de Servicios de Salud asistidas técnicamente  </t>
  </si>
  <si>
    <t>Ejecutar anualmente estrategias de salud infantil institucionales en setenta (70) instituciones prestadoras de salud priorizadas con servicios de atención materno – infantil y atención del recién nacido y ejecutar dos (2) estrategias comunitarias sobre AIEPI Comunitario y Cuidados del Recién Nacido en los diferentes entornos</t>
  </si>
  <si>
    <t>Número de entidades con acciones de salud pública elaboradas sobre prevención y control de la tuberculosis en los
diferentes entornos</t>
  </si>
  <si>
    <t>Asistencias técnicas realizadas</t>
  </si>
  <si>
    <t>Elaborar anualmente acciones de salud pública en setenta y cinco (75) entidades sobre prevención y control de la tuberculosis en los diferentes entornos</t>
  </si>
  <si>
    <t>Número de entidades con acciones de salud pública elaboradas sobre prevención y control de la lepra y prevención de la discapacidad en los diferentes entornos</t>
  </si>
  <si>
    <t>Elaborar anualmente acciones de salud pública en setenta y cinco (75) entidades sobre prevención y control de la lepra y prevención de la discapacidad en los diferentes entornos</t>
  </si>
  <si>
    <t>Número de acciones de promoción de entornos de trabajo seguros y prevención de enfermedades y accidentes laborales elaboradas</t>
  </si>
  <si>
    <t>Campañas de gestión del riesgo para abordar situaciones prevalentes de origen laboral implementadas  </t>
  </si>
  <si>
    <t>Elaborar setecientas veinte (720) acciones de promoción de entornos de trabajo seguros y prevención de enfermedades y accidentes laborales</t>
  </si>
  <si>
    <t>1.3,1</t>
  </si>
  <si>
    <t>1.3.2</t>
  </si>
  <si>
    <t>1.3.3</t>
  </si>
  <si>
    <t>1.3.4</t>
  </si>
  <si>
    <t xml:space="preserve">Número </t>
  </si>
  <si>
    <t> Instituciones financiadas para la atención en salud a la población  </t>
  </si>
  <si>
    <t> Campañas de gestión del riesgo en temas de trastornos mentales implementadas </t>
  </si>
  <si>
    <t>3. Salud y Bienestar Social</t>
  </si>
  <si>
    <t>Numero de equipos básicos de salud que operan en el Distrito monitoreados y evaluados</t>
  </si>
  <si>
    <t>Ampliación y continuidad del aseguramiento al régimen subsidiado en salud en el Distrito de Cartagena de Indias</t>
  </si>
  <si>
    <t>Desarrollo Institucional del Departamento Administrativo Distrital de Salud del Distrito de   Cartagena de Indias</t>
  </si>
  <si>
    <t>Fortalecimiento de la calidad de la atención en salud para la población residente en el Distrito de Cartagena de Indias</t>
  </si>
  <si>
    <t xml:space="preserve">Fortalecimiento de la Promoción y la Participación Social en Salud de los Grupos Poblacionales Vulnerables en el Distrito de Cartagena de Indias  </t>
  </si>
  <si>
    <t>Fortalecimiento de la capacidad técnica, tecnológica y de infraestructura del centro regulador de urgencias emergencias y desastres del Distrito de Cartagena de Indias</t>
  </si>
  <si>
    <t xml:space="preserve"> Fortalecimiento de la gestión de la salud pública y cuidado de la salud colectiva en el Distrito de Cartagena de Indias </t>
  </si>
  <si>
    <t>Control y vigilancia de Medicamentos en el Distrito de Cartagena de Indias</t>
  </si>
  <si>
    <t>Control , inspección y vigilancia de la calidad del agua para consumo humano y de diversión en el Distrito de Cartagena de Indias</t>
  </si>
  <si>
    <t>Prevención y Control de las Zoonosis en el Distrito de  Cartagena de Indias</t>
  </si>
  <si>
    <t>Fortalecimiento del Saneamiento Ambiental y Seguridad Sanitaria en el Distrito de Cartagena de Indias</t>
  </si>
  <si>
    <t>Fortalecimiento  de la Vigilancia en Salud Pública en el Distrito de Cartagena de Indias Cartagena de Indias</t>
  </si>
  <si>
    <t>Fortalecimiento de los estilos de vida saludable y prevención de las enfermedades no transmisibles en el Distrito de  Cartagena de Indias</t>
  </si>
  <si>
    <t>Control y Vigilancia de Alimentos en el Distrito de  Cartagena de Indias</t>
  </si>
  <si>
    <t>1,2,4,2,02-170 - SGP SALUD PUBLICA</t>
  </si>
  <si>
    <t>1,2,1,0,00-001 - ICLD</t>
  </si>
  <si>
    <t>1,3,3,4,19-95-184 RB MULTAS DADIS</t>
  </si>
  <si>
    <t>Fortalecimiento de la nutrición y aprovechamiento biológico de los alimentos de la poblacion del Distrito de Cartagena de Indias</t>
  </si>
  <si>
    <t>Fortalecimiento de la promoción de la salud y seguridad en el entorno laboral en el Distrito de Cartagena de Indias</t>
  </si>
  <si>
    <t>Fortalecimiento de la Salud Sexual y Reproductiva en el Distrito de Cartagena de Indias</t>
  </si>
  <si>
    <t>Fortalecimiento de la Promoción y Mantenimiento de la Salud Materna y Perinatal en el Distrito de Cartagena de Indias</t>
  </si>
  <si>
    <t>Fortalecimiento de la Promoción y Mantenimiento de la Salud Mental en el Distrito de Cartagena de Indias</t>
  </si>
  <si>
    <t>1,3,3,5,07-95-016 RB MINISTERIO DE SALUD</t>
  </si>
  <si>
    <t>Prevención y Control de la Lepra en el Distrito de Cartagena de Indias</t>
  </si>
  <si>
    <t>1,2,3,3,10-016 - TRANSFERENCIAS DEL MINISTERIO DE PROTECCION SOCIAL SALUD PUBLICA</t>
  </si>
  <si>
    <t>1,3,2,3,01-017 - RF FONDO LOCAL DE SALUD</t>
  </si>
  <si>
    <t>1,3,3,5,07-95-017 RB RF FONDO LOCAL DE SALUD</t>
  </si>
  <si>
    <t>1,3,3,7,02-95-170 RB SGP SALUD PUBLICA</t>
  </si>
  <si>
    <t>1,3,3,7,02-95-087 RB RF SGP SALUD PUBLICA</t>
  </si>
  <si>
    <t>1,3,3,7,02-93-087 RB RF SGP SALUD PUBLICA</t>
  </si>
  <si>
    <t>Prevención y Control de la Tuberculosis en el Distrito de Cartagena de Indias</t>
  </si>
  <si>
    <t>Prevención y control de las enfermedades prevenibles por vacunación en el Distrito de Cartagena de Indias</t>
  </si>
  <si>
    <t>Fortalecimiento de la Salud Infantil en el Distrito de   Cartagena de Indias</t>
  </si>
  <si>
    <t>Prevención , Manejo y Control de la Infección Respiratoria Aguda (IRA) y la Enfermedad Diarreica Aguda (EDA) en Niños y Niñas en el Distrito de  Cartagena de Indias</t>
  </si>
  <si>
    <t>Prevención y control de las enfermedades transmitidas por vectores (ETV) en el Distrito de Cartagena de Indias</t>
  </si>
  <si>
    <t>1,3,2,2,06-087 - RF SGP SALUD PUBLICA</t>
  </si>
  <si>
    <t>1,3,3,5,07-93-017 RB RF FONDO LOCAL DE SALUD</t>
  </si>
  <si>
    <t>Garantizar la continuidad del aseguramiento de la población afiliada al régimen subsidiado en el Distrito de Cartagena de Indias.</t>
  </si>
  <si>
    <t>Aumentar la afiliación al régimen subsidiado en salud de la población de los Grupos de SISBEN A, B y C del SISBEN IV.</t>
  </si>
  <si>
    <t xml:space="preserve">Garantizar y mantener la continuidad de la afiliación de 679.555 personas que vienen afiliadas del año 2023.  </t>
  </si>
  <si>
    <t>Legalizar en un 100% los giros para Inspección, Vigilancia y Control - IVC que realiza la Superintendencia Nacional de Salud - SNS, en nombre de las entidades territoriales.</t>
  </si>
  <si>
    <t>Afiliar a 5.000 nuevas personas clasificados en los Grupos de SISBEN A, B y C y sin SISBEN que no tienen afiliación en salud.</t>
  </si>
  <si>
    <t>Servicio de afiliaciones al régimen subsidiado del Sistema General de Seguridad Social</t>
  </si>
  <si>
    <t>Servicio de atención en salud a la población</t>
  </si>
  <si>
    <t>Gestión con Valores</t>
  </si>
  <si>
    <t>Fortalecimiento Organizacional y Simplificación de Procesos</t>
  </si>
  <si>
    <t>ASEGURAMIENTO EN SALUD</t>
  </si>
  <si>
    <t>Política de Servicio al ciudadano</t>
  </si>
  <si>
    <t>Direccionamiento Estratégico y Planeación</t>
  </si>
  <si>
    <t>Política de Planeación institucional</t>
  </si>
  <si>
    <t>PRESTACIÓN DE SERVICIOS EN SALUD</t>
  </si>
  <si>
    <t>Lograr que 142 servicios de salud habilitados conformen la red integrada de salud del distrito de Cartagena.</t>
  </si>
  <si>
    <t xml:space="preserve">SALUD PUBLICA </t>
  </si>
  <si>
    <t>PROMOCIÓN SOCIAL EN SALUD</t>
  </si>
  <si>
    <t>Valorar a 1.000 personas con discapacidad en el Distrito de Cartagena según Resolución 1239 de 2022. (Primera Infancia, Infancia, Adolescencia, Jóvenes y Adultos, Población Negra, Afrocolombiana, Raizal y Palenquera e Indígena).</t>
  </si>
  <si>
    <t>Reintegrar los Rendimientos Financieros de fuente de recursos MINSALUD al tesoro nacional.</t>
  </si>
  <si>
    <t>Servicio de certificación de discapacidad para las personas con discapacidad</t>
  </si>
  <si>
    <t>Realizar asistencias técnicas a 10 Entidades Administradoras de Planes de Beneficios (EAPB) contributivas y subsidiadas en relación al cumplimiento de la atención preferencial y diferencial en los Grupos Poblacionales Vulnerables.</t>
  </si>
  <si>
    <t>Atender y orientar a 2.500 usuarios de los servicios de salud pertenecientes a comunidad general y población vulnerable del Distrito de Cartagena.</t>
  </si>
  <si>
    <t>Gestionar la atención y orientación en deberes y derechos a 5.057 personas víctima del conflicto armado del Distrito de Cartagena.</t>
  </si>
  <si>
    <t>Entregar 100 Productos de Apoyo para mejorar la autonomía funcional de personas con discapacidad</t>
  </si>
  <si>
    <t>Implementar 1 Estrategia de Rehabilitación Basada en Comunidad-RBC en el Distrito de Cartagena.</t>
  </si>
  <si>
    <t xml:space="preserve">SALUD PÚBLICA EN EMERGENCIAS Y DESASTRES </t>
  </si>
  <si>
    <t>si</t>
  </si>
  <si>
    <t>no</t>
  </si>
  <si>
    <t>Garantizar la Seguridad Humana en el Distrito de Cartagena de Indias, a través de la implementación de estrategias focalizadas y programas de apoyo integral para reducir las tasas de homicidios, mortalidad materna e infantil, violencia de género, pobreza extrema e inseguridad alimentaria, para proteger la vida de todos los ciudadanos de todo lo que lo ponga en riesgo, durante el período de gobierno 2024-2027.</t>
  </si>
  <si>
    <t>Fortalecer la gestión integral de las áreas de apoyo y misionales del Departamento Administrativo Distrital de Salud</t>
  </si>
  <si>
    <t>Realizar el proceso de autorización de servicios de auditorías concurrentes</t>
  </si>
  <si>
    <t xml:space="preserve">Depurar y mantener la continuidad asegurados al sistema general de salud </t>
  </si>
  <si>
    <t>Fortalecer las auditorias concurrentes para servicios de salud financiados por el distrito</t>
  </si>
  <si>
    <t>Servicio de asistencia técnica</t>
  </si>
  <si>
    <t>Fortalecer los procesos de seguimiento a la información de la población que puede acceder al Sistema General de seguridad social en salud del régimen subsidiado</t>
  </si>
  <si>
    <t>Realizar asesoría técnica, vigilancia y seguimiento a las acciones de APS por parte de los equipos básicos de salud Familiar</t>
  </si>
  <si>
    <t>Aumentar la oferta hospitalaria en el Distrito de Crtagena</t>
  </si>
  <si>
    <t xml:space="preserve"> Documentos de evaluación</t>
  </si>
  <si>
    <t>Servicio de apoyo financiero para la atención en salud a la población</t>
  </si>
  <si>
    <t xml:space="preserve"> Hospitales de segundo nivel de atención construidos y dotados</t>
  </si>
  <si>
    <t>Realizar asistencias técnicas u auditoria al cumplimiento de las funciones y actividades que debe realizar el equipo básico de salud familiar</t>
  </si>
  <si>
    <t>Construir dos (2) nuevos Hospitales en el Distrito para la protección y el aseguramiento en salud</t>
  </si>
  <si>
    <t>Garantizar la atención en el I nivel de los servicios de salud y de los derechos sexuales y reproductivos de 2685 mujeres.</t>
  </si>
  <si>
    <t>Garantizar en un 100% , dentro del modelo de atención integral de salud distrital la atención para los niños , las niñas, los adolescentes y las familias de la comunidad indígena</t>
  </si>
  <si>
    <t>Garantizar en un 100% la continuidad de servicios de salud mediante abonos de cuenta por pagar a Ips</t>
  </si>
  <si>
    <t>Reintegrar el 100% de los recursos que se deban realizar</t>
  </si>
  <si>
    <t>Adecuar el 100% de Hospitales de primer nivel de atención priorizados</t>
  </si>
  <si>
    <t>Mejorar la prestación de servicios de salud con cobertura, accesibilidad, Calidad e inclusión a la población del Distrito de Cartagena de
Indias</t>
  </si>
  <si>
    <t>Mejorar el grado de satisfacción de la ciudadanía cartagenera en el área de la salud como autoridad sanitaria</t>
  </si>
  <si>
    <t>Fomentar la gestión de los derechos y la promoción social en salud con enfoque diferencial y preferencial de las poblaciones vulnerables en el Distrito de Cartagena.</t>
  </si>
  <si>
    <t>Implementar estrategias de promoción de la participación social en salud de los grupos poblaciones vulnerables.</t>
  </si>
  <si>
    <t>Garantizar valoraciones clínicas multidisciplinaria del procedimiento de certificación de discapacidad y Registro de Localización y Caracterización de Personas con Discapacidad</t>
  </si>
  <si>
    <t xml:space="preserve">Servicio de promoción de la participación social en salud </t>
  </si>
  <si>
    <t>Reintegrar al tesoro nacional recursos no ejecutados destinados para financiar el procedimiento de certificación de discapacidad y el Registro de Localización y Caracterización de las Personas con Discapacidad – RLCPD en el Distrito de Cartagena.</t>
  </si>
  <si>
    <t>Realizar Talleres sobre las herramientas de participación social en salud dirigida a las Asociaciones de Usuarios en Salud-ASODEUS dentro del Sistema General de Seguridad Social en Salud-SGSSS.</t>
  </si>
  <si>
    <t>Construir y dotar al CRUED con tecnología de punta para la respuesta oportuna en salud frente a situaciones de Urgencias, emergencias y
desastres.</t>
  </si>
  <si>
    <t>Centros reguladores de urgencias, emergencias y desastres
construidos y dotados</t>
  </si>
  <si>
    <t>Aumentar el acompañamiento y asistencia con desarrollar capacidades a la red de Atención Inmediata, comunidad y operadores del Sistema de Emergencias Médicas y Centro de Operación en Salud</t>
  </si>
  <si>
    <t>Construcción del CRUED inteligente en infraestructura, dotación y tecnología de punta</t>
  </si>
  <si>
    <t>Reubicación, conservación y actualización tecnológica para el fortalecimiento a la central de telemática, sala de crisis y centro de operaciones de emergencia y desastres CRUED-del Distrito de Cartagena.</t>
  </si>
  <si>
    <t>Dotar al Centro de reserva del CRUED para actuar en situaciones de urgencias, emergencias o desastres y los simulacros en el Distrito de Cartagena</t>
  </si>
  <si>
    <t>Regulación de las solicitudes realizadas al CRUED y al NUSE en contexto de urgencias, emergencias y lograr que la Instituciones con atención (29 servicios de urgencias,105 ambulancias, 21 APH), respondan oportunamente ante las emergencias y desastres que enfrenten.</t>
  </si>
  <si>
    <t>Implementar en Cartagena en la Zona Urbana, Rural e Insular Zonas Cardioprotegidas en Entidades Públicas, sector turístico, estadios, sitios de recreación, centro histórico y certificar Primeros Respondiente en salud</t>
  </si>
  <si>
    <t>Implementar una estrategia de sensibilización que promueva la Gestión para la seguridad del personal sanitario, en el marco de la misión medica, el reglamento sanitario internacional, para las instituciones con servicios de atención inmediata, redes comunitarias y otros sectores</t>
  </si>
  <si>
    <t>Asistir técnicamente a la red de atención en salud en la gestión integral del riesgo, bajo la implementación del programa de hospitales resilientes frente a la respuesta en salud e intersectorialidad de situaciones de urgencias, emergencias, Desastres y el impacto en la variabilidad del cambio climático.</t>
  </si>
  <si>
    <t>Implementar el Centro Información Asesoría y Atención en Salud Mental (CIAAASM), para intervención inmediata en situación de urgencias, emergencias o desastres en salud mental</t>
  </si>
  <si>
    <t>Monitorear y evaluar la atención hospitalaria y pre hospitalaria en salud de las Urgencias, emergencias, desastres y el impacto de la variabilidad del cambio climático en los eventos de interés en salud publica en las instituciones con servicios de de Atención Inmediata,</t>
  </si>
  <si>
    <t>Capacitar al personal de los servicios de Atención inmediata hospitalaria, Prehospitalaria, Urgencias y Transporte Asistencial en los manuales, y Guías de Atención de urgencia, Toxicología</t>
  </si>
  <si>
    <t>Monitorear y evaluar la Atención Prehospitalaria y planes de gestión del riesgo para la respuesta en salud de los Eventos de Afluencia Masiva de Público, los Servicios de Atención Inmediata y zonas cardioprotegidas en el cumplimientos de las normas de salud y la seguridad del personal sanitario en el marco de la misión medica y situaciones de urgencias, emergencias, desastres y la variabilidad del cambio climático.</t>
  </si>
  <si>
    <t>Realizar acciones de apoyo a la gestión del CRUED y seguimiento institucional de reglamento sanitario, gestión documental Sistema de Calidad</t>
  </si>
  <si>
    <t>Implementar el Centro Información Asesoría y atención en Toxicología (CIAAT), para intervención inmediata en situación de urgencias, emergencias o desastres que involucren Materiales Peligros</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</si>
  <si>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</si>
  <si>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t>
  </si>
  <si>
    <t>Promover mecanismos que faciliten la habilitación de los prestadores de servicios de salud.</t>
  </si>
  <si>
    <t>Servicio de asistencia técnica en inspección, vigilancia y control</t>
  </si>
  <si>
    <t>Realizar asistencia técnica de inspección, vigilancia y control para mejoramiento de la calidad de la atención en salud a 15 IPS oncológicas pediátricas y maternas</t>
  </si>
  <si>
    <t>Capacitar a los prestadores de servicios de salud en las normas del sistema obligatorio de garantia de la calidad del sistema general de seguridad social en salud</t>
  </si>
  <si>
    <t>Gestionar la solicitud de inscripción del 100% de los prestadores de servicios de salud, en el Registro Especial de Prestadores de servicios de salud (REPSS), acorde con la Normatividad vigente</t>
  </si>
  <si>
    <t>Lograr que el 10% de los prestadores de salud que sean visitados e incumplan las normas de habilitación sean sancionados</t>
  </si>
  <si>
    <t>Realizar anualmente visitas para evaluar el proceso de Mantenimiento Hospitalario y tecnología Biomédica a 60 IPS que les aplica</t>
  </si>
  <si>
    <t>Realizar anualmente visita de IVC a 15 Instituciones prestadoras de servicios de salud de baja, mediana y alta complejidad</t>
  </si>
  <si>
    <t>Hacer inspeccion , vigilancia y control y Emitir las licencias correspondientes el uso de equipos generadores de radiación ionizante y su control de calidad en prácticas médicas, veterinarias, industriales o de investigación a quien la soliciten.</t>
  </si>
  <si>
    <t>Fortalecer los procesos de gestión de salud pública, promoción y mantenimiento de la salud integral del Distrito de Cartagena</t>
  </si>
  <si>
    <t>Incrementar acciones de promoción y mantenimiento de la salud integral, continua y de mayor cobertura, dentro del marco del proceso de gestión en la salud pública del distrito de Cartagena</t>
  </si>
  <si>
    <t>Servicio de promoción de la participación social en salud</t>
  </si>
  <si>
    <t>Realizar seguimiento mensual de la ejecución de las actividades del plan territorial de salud PTS, Componente Operativo Anual de Inversiones COAI y el Plan de Intervenciones Colectivas de Salud Pública PICSP</t>
  </si>
  <si>
    <t>Ejecutar los 8 compromisos del Modelo de Acción Integral Territorial (MAITE) en la línea de Salud Pública según lineamientos del MSPS</t>
  </si>
  <si>
    <t>Realizar apoyo en la formulación, actualización y seguimiento de los proyectos de inversión de salud pública</t>
  </si>
  <si>
    <t>Implementar una herramienta para sistematizar de forma adecuada la información, que permita caracterizar y focalizar las atenciones en salud pública a la población con enfoque diferencial y toma de decisiones</t>
  </si>
  <si>
    <t>Realizar desarrollo de capacidades en 18 entidades (EAPB y su red prestadora) que operan en el Distrito de Cartagena para la implementación de la Ruta de Atención Integral de Promoción y Mantenimiento de la Salud RIAPMS</t>
  </si>
  <si>
    <t>Realizar un desarrollo de capacidades al Talento Humano de Salud Pública y similares en el componente de gestión</t>
  </si>
  <si>
    <t>Conformar (4) redes Etnicas Diferenciadas (1 organización urbanas y 3 rurales con consejos comunitarios) para la adecuación sociocultural de promoción y mantenimiento de salud</t>
  </si>
  <si>
    <t>Desarrollar mecanismos de coordinación, establecer alianzas estratégicas, y promover la cooperación e integración para maximizar los recursos y mejorar los determinantes sociales en los microterritorios priorizados del Distrito de Cartagena.</t>
  </si>
  <si>
    <t>Realizar 700 visitas de IVC bajo enfoque de riesgo a establecimientos farmacéuticos y similares priorizados en el Distrito de Cartagena</t>
  </si>
  <si>
    <t xml:space="preserve">Realizar   en 30 prestadores de salud priorizados del Distrito  acciones de desarrollo de capacidades y gestión del conocimiento sobre los programas institucionales poscomercialización de medicamentos, dispositivos médicos y reactivos de diagnóstico in vitro </t>
  </si>
  <si>
    <t>Diseñar, ejecutar y evaluar una campaña publicitaria de medios masivos de comunicación para promoción de uso racional de medicamentos, uso adecuado de antibióticos y promoción de donación altruista de sangre dirigida a la población del Distrito</t>
  </si>
  <si>
    <t>Disminuir el riesgo de enfermar o morir asociado al consumo o utilización de medicamentos, dispositivos médicos y otros productos de consumo relacionados que puedan tener impacto en la salud individual y colectiva en el Distrito de Cartagena</t>
  </si>
  <si>
    <t>Vigilar y controlar con enfoque de riesgo el cumplimiento de las normas vigentes en los establecimientos farmacéuticos, servicios farmacéuticos y similares
Producto</t>
  </si>
  <si>
    <t>Intervenir los riesgos de mortalidad y morbilidad a los que está expuesta la población del Distrito de Cartagena de Indias por consumo y uso de agua.</t>
  </si>
  <si>
    <t>Fortalecer la inspección, vigilancia y control para el cumplimiento de las condiciones higiénico-sanitarias en transportadores, distribuidores, plantas de tratamiento y almacenamiento de agua en el Distrito de Cartagena de Indias</t>
  </si>
  <si>
    <t>Servicio de análisis de laboratorio</t>
  </si>
  <si>
    <t>Tomar 900 muestras de agua de vigilancia  y 300 muestras de agua de diagnóstico y llevarlas al Laboratorio para análisis físicos, químicos y microbiológicos.</t>
  </si>
  <si>
    <t>Realizar 800 visitas de Inspección, Vigilancia y Control Sanitario (IVCS) a piscinas y estructuras similares del Distrito de Cartagena.</t>
  </si>
  <si>
    <t>Realizar una (1) actualización anual del Mapa de riesgo de calidad del agua para consumo humano.</t>
  </si>
  <si>
    <t>Desarrollar 54 acciones de educación y comunicación para la salud sobre Saneamiento Básico Ambiental, Entornos saludables y Agua a la comunidad priorizadas del distrito de Cartagena.</t>
  </si>
  <si>
    <t>Mitigar el riesgo de accidentes y enfermedades laborales en entornos de trabajo de los microterritorios priorizados del Distrito de Cartagena.</t>
  </si>
  <si>
    <t>Fortalecer las medidas protectoras y preventivas en los entornos laborales de microterritorios priorizados del Distrito de Cartagena</t>
  </si>
  <si>
    <t>Servicio de gestión del riesgo para abordar situaciones prevalentes de origen laboral</t>
  </si>
  <si>
    <t>Disminuir el riesgo de enfermedades relacionadas con las condiciones ambientales y efectos del cambio climático en el Distrito de
Cartagena de Indias.</t>
  </si>
  <si>
    <t>Fortalecer la vigilancia y control de las condiciones higiénico, sanitarias y locativas para el control de los factores de riesgo del ambiente
sobre la salud en establecimientos abiertos al público y puntos de entrada (puertos y aeropuertos)</t>
  </si>
  <si>
    <t>Servicio de inspección, vigilancia y control</t>
  </si>
  <si>
    <t>Realizar inspección higiénico sanitaria y vigilancia epidemiológica de 6.200 Aeronaves o Motonaves y hacer seguimiento a los Eventos en salud Pública de Interés Sanitario</t>
  </si>
  <si>
    <t>Implementar y desarrollar una (1) herramienta tecnológica como apoyo actividades de Sistematización de la información generada por las actividades de Inspección, Vigilancia y Control sanitario.</t>
  </si>
  <si>
    <t>Realizar actividades de Inspección, Vigilancia y Control Sanitario (IVCS) a 1.400 objetos o establecimientos especiales.</t>
  </si>
  <si>
    <t>Adquisición de equipos e insumos para acciones de inspección, vigilancia y control de todos los factores de riesgo medio ambiental.</t>
  </si>
  <si>
    <t>Realizar una (1) estretagia de Información en salud para la prevención de exposiciones y orientación para la atención de eventos en salud que se deriven de la aplicación de plaguicidas a la población aplicadora y expuesta a los plaguicidas organofosforados y carbamatos en zonas de explotación agrícola priorizadas del Distrito de Cartagena de Indias.</t>
  </si>
  <si>
    <t>Realizar coordinación intersectorial en las tres (3) localidades del Distrito para mejorar la  adaptación, mitigación, y promoción de la salud, que aporten a reducir los casos de enfermedades sensibles al cambio climático en el Distrito de Cartagena</t>
  </si>
  <si>
    <t>Caracterizar 300 viviendas en comunidades expuestas al humo por el uso de combustibles sólido, leña o biomasa, con énfasis en población vulnerable, menores de 5 años y mayor de 65 años, en una zona priorizada del distrito de cartagena de indias.</t>
  </si>
  <si>
    <t>Incrementar la capacidad técnica, tecnológica y de infraestructura para la gestión del riesgo, la respuesta en salud de los reportes al CRUED de Atención Pre hospitalario, Hospitalario, comunidad y los efectos de la variabilidad del cambio climático</t>
  </si>
  <si>
    <t>Reducir el riesgo de presentación y propagación de enfermedades zoonóticas en la población del Distrito de Cartagena de Indias.</t>
  </si>
  <si>
    <t>Fortalecer las acciones de gestión del riesgo que eviten la aparición de evento relacionados con zoonosis</t>
  </si>
  <si>
    <t>Servicio de gestión del riesgo para abordar situaciones situaciones endemo-epidémicas</t>
  </si>
  <si>
    <t>Realizar un proceso de caracterización para estimar la población de perros y gatos y determinar la población a vacunar en las áreas urbana y rural de los microterritorios priorizados</t>
  </si>
  <si>
    <t>Aplicar Vacuna antirrabica a 90.000 caninos y felinos en las tres (3) localidades del Distrito de Cartagena para el logro de coberturas utiles de vacunacion, interrupcion de la circulación del virus, eliminación de la rabia humana transmitida por perros y gatos.</t>
  </si>
  <si>
    <t>Observar y controlar técnicamente el 100% de las agresiones producidas por animales potencialmente transmisores de rabia en contacto con humanos</t>
  </si>
  <si>
    <t>Realizar acciones de inspección, vigilancia y control sanitario a 72 establecimientos veterinarios y afines, quejas sanitarias y eventos de zoonosis.</t>
  </si>
  <si>
    <t>Desarrollar una (1) estrategia de intervención de información en salud, sobre tenencia responsable de animales de compañía a través de movilizaciones sociales realizadas en el ámbito urbano y rural de zonas priorizadas del Distrito de Cartagena</t>
  </si>
  <si>
    <t>Realizar acciones para el control de Focos de Leptospirosis en el 100% de los eventos presentados/notificados por vigilancia epidemiológica en el Distrito de Cartagena.</t>
  </si>
  <si>
    <t>Asistir técnicamente y Desarrollar capacidades a las UPGD y UI en cumplimiento de protocolos y lineamientos para la vigilancia en salud pública del distrito de Cartagena</t>
  </si>
  <si>
    <t>Responder y gestionar eficiente y oportunamente los eventos de interés en salud pública notificados al sistema de vigilancia en salud pública del distrito de Cartagena.</t>
  </si>
  <si>
    <t>Documentos de investigación</t>
  </si>
  <si>
    <t>Realizar visita de asistencia técnica en 164 UPGD del distrito de Cartagena en las acciones de los EISP y cumplimiento de los lineamientos nacionales del programa de vigilancia en salud pública.</t>
  </si>
  <si>
    <t>Operar y Gestionar el sistema de alerta temprana y vigilancia comunitaria para Identificar y monitorear señales, alertas, brotes, epidemias y situaciones de emergencias, que pondrían en riesgo la salud de las poblaciones, y de esta manera, generar mecanismos oportunos de respuesta.</t>
  </si>
  <si>
    <t>Realizar visita al 100% de potenciales operadores para verificar la capacidad de un prestador de servicios para detectar eventos de interés en salud pública que puedan poner en riesgo la salud de la población del distrito de Cartagena.</t>
  </si>
  <si>
    <t>Consolidar y Notificar 52 semanas epidemiológicas en el aplicativo SIVIGILA y brindar soporte técnico a las UPGD y UI del Distrito</t>
  </si>
  <si>
    <t>Realizar vigilancia basada en comunidad como mecanismo de respuesta oportuna ante la presentación de eventos de interés en salud pública</t>
  </si>
  <si>
    <t>Disminuir las tasas de morbimortalidad por enfermedades no transmisibles incluyendo las alteraciones de la salud bucal, visual auditiva y enfermedades. huérfanas en la población del Distrito de Cartagena.</t>
  </si>
  <si>
    <t>Fortalecer procesos de coordinación intersectorial y desarrollar capacidades en la aplicación de las rutas de atención integral en salud, guías, protocolos y lineamientos relacionados con las ENT.</t>
  </si>
  <si>
    <t>Servicio de gestión del riesgo para abordar condiciones crónicas prevalentes</t>
  </si>
  <si>
    <t>Realizar desarrollo de capacidades a los profesionales de la salud al 100% de las EPAB e IPS priorizadas del Distrito de Cartagena en detección temprana de alteraciones en población adolescente, adulto joven y del adulto mayor en la ruta de promoción y mantenimiento de la salud con énfasis en patologías cardiometabolicas y apoyar al proceso de adopción para implementar la estrategia conoce tu riesgo peso saludable en el entorno educativo, comunitario, institucional y laboral.</t>
  </si>
  <si>
    <t>Realizar desarrollo de capacidades a los profesionales de la salud del 100% de las EAPB e IPS priorizadas en el diagnóstico temprano y tratamiento oportuno de las leucemias y linfomas pediátricos (cáncer infantil).</t>
  </si>
  <si>
    <t>Realizar de desarrollo de capacidades al talento humano de 42 entorno institucional en detección temprana tratamiento oportuno y rutas integrales de atención en salud de eventos crónicos y fortalecer la implementación de los Modos condiciones y estilos de vida saludables en el entorno educativo, comutario y laboral informa</t>
  </si>
  <si>
    <t>Realizar 12 informes sobre el comportamiento de la tasa de mortalidad por cáncer de cérvix</t>
  </si>
  <si>
    <t>Realizar un proceso de desarrollo de capacidades y cordinacion intersectorial en instituciones y comunidad en actores del SGSS y los profesionales de la salud mediante asistencia tecnicas y seguimiento del 100% de las EAPB , 20 IPS priorizadas , instituciones y comunidades priorizadas para la promocion de habitos saludables , implementacion de programas y estrategias de gestión de salud publica realacionadas con tabaco, actividad fisica, alcohol y alimentacion saludables y los eventos</t>
  </si>
  <si>
    <t>Desarrollar acciones en el proceso de desarrollo de capacidades y de coordinación intersectorial para el abordaje de la estrategia 4x4 en los entornos educativos, laboral</t>
  </si>
  <si>
    <t>Realizar Desarrollo de capacidades institucionales, actores del SGSS y odontologos mediante asistencias tecnicas y seguimiento del 100% de las EAPB e IPS priorizadas para la promocion y mantenimiento de la salud oral en el distrito de Cartagena</t>
  </si>
  <si>
    <t>Realizar desarrollo de capacidades institucionales, actores del SGSS mediante asistencias tecnicas y seguimiento del 100% de las EAPB e IPS priorizadas para la la promocion y mantenimiento de la salud visual en el Distrito de Cartagenaa</t>
  </si>
  <si>
    <t>Realizar Desarrollo de capacidades institucionales, actores del SGSS mediante asistencias tecnicas y seguimiento del 100% de las EAPB e IPS priorizadas para la la promocion y mantenimiento de la salud auditiva en el Distrito de Cartagena a traves de una fonoaudiologa con experiencia en salud publica de 24 meses</t>
  </si>
  <si>
    <t>Realizar 30 acciones de coordinacion intersectorial y comunitaria para la vigilancia en salud publica de las alteraciones auditivas en la poblacion infantil y la promocion de habitos de higiene oral y demas acciones para la salud auditiva en el Distrito de Cartagena.</t>
  </si>
  <si>
    <t>Realizar una estrategia de educación en salud a redes comunitarias conformadas para la movilización social en detección temprana de eventos crónicos y hábitos saludables para la prevención de las enfermedades crónicas priorizadas en el Distrito de Cartagena en las localidades 1,2 y 3 a través de la contratación de un operador idóneo</t>
  </si>
  <si>
    <t>Desarrollar 8 jornadas de información en salud con Intervenciones breves en promoción de alimentación saludable con énfasis en reducción de sodio, azucares añadidas y grasas trans, actividad física, prevención del consumo de alcohol y tabaco dirigidas a fomentar factores protectores para la aparición de enfermedades crónicas (cardiovasculares, metabólicas y cáncer) en adolescentes jóvenes y adultos de los entornos educativo , universitario y comunitario de los microterritorio priorizados</t>
  </si>
  <si>
    <t>Desarrollar 4 jornadas de movilizacion social en informacion en salud con promoción en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jóvenes y adultos de los entornos educativo y comunitario de los microterritorio priorizados de las localidades</t>
  </si>
  <si>
    <t>Realizar Cinco (5) intervenciones de información en salud en los entornos hogar, institucional y educativo a través de jornadas lúdico-recreativas, cuñas radiales, video institucional, transmisión en vivo y folletos dirrigidos a padres de familias, cuidadores de los microterritorios priorizados de la localidad uno y dos del Distrito de Cartagena para la promoción e identificación de las alteraciones de la salud bucal.</t>
  </si>
  <si>
    <t>Realizar 4 intervenciones de información en salud consistentes en (cuna radial , publicación en medio escrito, diseño y difusión de piezas publicitarias en plataformas digitales y video institucional) dirigido a la población del Distrito de Cartagena con el propósito de orientar, advertir, anunciar o recomendar sobre la promoción de la salud visua</t>
  </si>
  <si>
    <t>Disminuir los problemas y trastornos de salud mental y el consumo de sustancias psicoactivas.</t>
  </si>
  <si>
    <t>Fortalecer las acciones acciones de promoción y prevención para la detección oportuna de problemas y trastornos asociados a la salud mental y al Consumo de Sustancias Psicoactivas.</t>
  </si>
  <si>
    <t>Realizar acompañamiento técnico al 100% de IPS de Salud Mental habilitadas en el Distrito, para el desarrollo de capacidades en los derechos de las personas en el ámbito de la salud mental.</t>
  </si>
  <si>
    <t>Realizar acciones en el marco del Plan de Intervenciones Colectivas y la Politica Pública Distrital de Salud Mental, de centros de escucha, educación en salud con la estrategia Familias Fuertes, Rehabilitación Basada en comunidad y Equipos Básicos en Salud; para la prevención de problemas y trastornos mentales, los intentos de suicidio y el consumo de sustancias psicoactivas en los entornos comunitarios, educativo y laboral (economía informal) en el Distrito de Cartagena de Indias.</t>
  </si>
  <si>
    <t>Realizar asistencia y acompañamiento técnico para el desarrollo de capacidades en atención integral del consumo de sustancias psicoactivas, problemas y trastornos mentales en el 100% de EAPB e IPS habilitadas y priorizadas.</t>
  </si>
  <si>
    <t>Realizar acompañamiento técnico al 100% de EAPB e IPS de salud mental habilitadas en el Distrito para el desarrollo de capacidades tendientes a fortalecer la atención integral a las personas con diagnóstico con COVID 19, Epilepsia, problemas y trastornos y consumo de sustancias psicoactivas</t>
  </si>
  <si>
    <t>Realizar acompañamiento técnico a EAPB para el seguimiento al 100% de los casos de conducta suicida notificados al SIVIGILA</t>
  </si>
  <si>
    <t>Implementar en un 100% segunda fase de la Política Nacional de Salud Mental 2018 y la Política Integral para la prevención y atención del consumo de sustancias psicoactivas 2019, en el Distrito de Cartagena.</t>
  </si>
  <si>
    <t>Servicio de gestión del riesgo en temas de trastornos mentales</t>
  </si>
  <si>
    <t>Aumento de morbimortalidad por desnutricion aguda en menores de 5 años, en el Distrito de Cartagena.</t>
  </si>
  <si>
    <t>Mejorar la adherencia a la Ruta Integral de Atención -RIA- para la población con riesgo o presencia de alteraciones nutricionales así comopatrones y conducta alimentaria por parte de padres y/o cuidadores.</t>
  </si>
  <si>
    <t>Servicio de gestión del riesgo para temas de consumo, aprovechamiento biológico, calidad e inocuidad de los alimentos</t>
  </si>
  <si>
    <t>Realizar  una estrategia de educacion mediante el desarrollo de  2 ciclos educativos de minimo 9 sesiones  en 7 instituciones educativas priorizadas   en alimentación saludables y Soberanía Alimentaria con enfoque de DDHH, DHAN  , que permita la mejora de los hábitos y estilos de vida saludables en el entorno educativo en el Distrito de Cartagena.</t>
  </si>
  <si>
    <t>Realizar la conformacion  una red,familiar, comunitaria y social con el  fin de  sensibilizar en hábitos de vida saludable y la protección del ambiente,para la implementación de la PPAEAS, en una UNALDE del Distrto de Cartagena según la priorizacion de eventos de interes en salud pública.</t>
  </si>
  <si>
    <t xml:space="preserve">Realizar seguimiento al 100% de los casos reportados al sistema de vigilancia en salud publica que tengan relación con los eventos de nutrición </t>
  </si>
  <si>
    <t>Realizar desarrollo de capacidades a 40 IPS y EAPB en estrategia IAMI y Consejería en Lactancia.</t>
  </si>
  <si>
    <t>Disminuir el riesgo de enfermar y/o morir por el consumo de alimentos o bebidas alcohólicas.en el Distrito de Cartagena</t>
  </si>
  <si>
    <t>Vigilar y controlar el cumplimiento de las normas vigentes en los establecimientos preparadores y comercializadores de alimentos y bebidas alcohólicas, servicios de alimentación y similares, y transportadores de alimentos.</t>
  </si>
  <si>
    <t>Intervenir a 100 establecimientos expendedores y comercializadores de carnes en el marco del Plan de carnes para el Distrito, priorizados por el enfoque de riesgo</t>
  </si>
  <si>
    <t>Realizar 100 toma de muestras de alimentos de alto riesgo en salud pública disponibles en el Distrito</t>
  </si>
  <si>
    <t>Intervenir 1000 establecimientos de alimentos, bebidas alcohólicas, puestos de ventas de alimentos de la vía pública y en puntos de entrada nacional, con acciones de aseguramiento de la cadena productiva sobre la normatividad sanitaria vigente.</t>
  </si>
  <si>
    <t>Diseñar, ejecutar y evaluar una campaña publicitaria de medios masivos de comunicación para prevención de Enfermedades Transmitidas por Alimentos e Intoxicaciones por bebidas alcohólicas dirigida a la población del Distrito</t>
  </si>
  <si>
    <t>Realizar visitas de IVC a 3000 establecimientos de alimentos, expendios de alimentos en la via publica y establecimientos de bebidas alcohólicas del Distrito de Cartagena, priorizados por el enfoque de riesgo.</t>
  </si>
  <si>
    <t>Disminuir la morbimortalidad materna y perinatal en el Distrito de Cartagena.</t>
  </si>
  <si>
    <t>Mejorar la calidad de la atención del evento obstétrico y adherencia a RIAMMP</t>
  </si>
  <si>
    <t>Servicio de gestión del riesgo en temas de salud sexual y reproductiva</t>
  </si>
  <si>
    <t>Realizar desarrollo de capacidades institucionales y al talento humano del 100% de las EAPS e IPS de su red prestadora en la estrategias de maternidad segura en el marco de la RIA Materno Perinatal</t>
  </si>
  <si>
    <t>Realizar desarrollo de capacidades al 100% de las redes institucionales para la gestión de la atención del evento obstétrico, y las gestantes con emergencias obstétricas.</t>
  </si>
  <si>
    <t>Desarrollar capacidades a 150 médicos en la Estrategia de Maternidad Segura para fortalecer y mejorar la calidad de la atención de la gestante</t>
  </si>
  <si>
    <t>Realizar 6 intervenciones de información en salud mediante el desarrollo de foros informativos dirigido a población gestante de microterriotrios priorizados de las 3 localidades del distrito, con información relevante para el cuidado del embarazo, presentación de la oferta institucional y de las EAPB. en cursos de vida adolescencia, juventud y adultez.</t>
  </si>
  <si>
    <t xml:space="preserve">Desarrollar una estrategia de información y educación en salud, en el entorno comunitario, a mujeres gestantes para promoción del ingreso temprano al control prenatal y la importancia de éste
</t>
  </si>
  <si>
    <t xml:space="preserve">Realizar la creación de 3 nuevas redes y el fortalecimiento de 3 redes comunitarias ya existentes, una por cada territorio, que sirvan de apoyo y acompañamiento a las gestantes y su familia, para la prevención y reducción de la morbilidad y mortalidad materna y perinatal </t>
  </si>
  <si>
    <t>Reducir las tasas de morbilidad y mortalidad relacionada con la sexualidad y la reproducción.</t>
  </si>
  <si>
    <t>Realizar siete (7) intervenciones de informacion en salud a traves de foros didacticos desarrollados en el entorno educativo dirigidos a docentes, adolescentes, padres y/o cuidadores de siete (7) instituciones educativas publicas ubicadas en el ambito urbano, rural e insular de microterritorios priorizados de las tres localidades del Distrito de Cartagena sobre promocion, derechos sexuales y reproductivos y prevencion de embarazos en adolescentes.</t>
  </si>
  <si>
    <t>Desarrollar una (1) intervención de informacion en salud por medio de cuñas radiales, para promocion de derechos sexuales y reproductivos, prevencion de embarazo en adolescentes y violencias de genero dirigidos a adolescentes y jovenes del entorno comunitario de las unidades comuneras: cinco, seis y catorce u otras priorizadas del Distrito de Cartagena</t>
  </si>
  <si>
    <t>Desarrollar capacidades al 100% de las EAPB y su red prestadora en la estrategia de promoción de los derechos sexuales y reproductivos en Adolescentes y jóvenes, de los SSAAJ en el distrito de Cartagena.</t>
  </si>
  <si>
    <t>Aplicar 2600 pruebas de tamizaje para VIH en el entorno comunitario en el marco del Plan de Salud Pública de Intervenciones Colectivas 􀂱􀀃PIC a las personas de la población vulnerable (Hombres que tienen relaciones sexuales con hombres - HSH, Trabajores Sexuales y mujeres trans) para la deteccion temprana, identificacion oportuna y canalizacion a los servicios de salud.</t>
  </si>
  <si>
    <t>Realizar 30 acciones de coordinación intersectorial en el marco del compromiso adquirido por el ente territorial en el Proyecto de País para Prevención de VIH en población clave (hombres que tiene relaciones sexuales con hombres y trabajador sexual) y acompañamiento en ruta de atención.</t>
  </si>
  <si>
    <t>Desarrollar capacidades al recurso humano del 100% de las EAPB y su red prestadora en Atención Integral en Salud a víctimas de violencia de género y sexual así como el desarrollo de procesos de coordinación intersectorial en las diferentes instituciones que conforman el Comité Interinstitucional Consultivo para prevención de violencias de genero y sexual del Disrito de Cartagena de Indias</t>
  </si>
  <si>
    <t>Mejorar la calidad en la atención en salud relacionada con el mantenimiento y promoción de la salud sexual y reproductiva</t>
  </si>
  <si>
    <t>Disminuir la incidencia de enfermedades prevenibles por vacunación en el Distrito de Cartagena de Indias.</t>
  </si>
  <si>
    <t>Incrementar la cobertura de vacunación de la población objeto del programa con todos los biológicos del esquema de acuerdo a la edad.</t>
  </si>
  <si>
    <t>Servicio de gestión del riesgo para enfermedades inmunoprevenibles</t>
  </si>
  <si>
    <t>Realizar desarrollo de capacidades a 70 Instituciones Prestadoras de Servicio de vacunación y 15 EAPB que contribuyan a la gestión técnica, administrativa y operativa para el logro de cobertura útil del programa acorde a los lineamientos nacionales y normatividad vigente</t>
  </si>
  <si>
    <t>Realizar 24 acciones de coordinación intersectorial y desarrollo de capacidades orientadas al posicionamiento del PAI que propendan por el logro de cobertura útil de vacunación</t>
  </si>
  <si>
    <t xml:space="preserve">Realizar análisis, seguimiento y evaluación al componente de Sistema de Información a 70 instituciones que prestan el servicio de vacunación y 15 EAPB acorde a los lineamientos nacionales del PAI y normatividad vigente en el marco de la gestión del conocimiento.
</t>
  </si>
  <si>
    <t>Fortalecer las acciones colectivas de vacunación que mejoren la oportunidad y la cobertura en la aplicación de las vacunas, a la cual tiene derecho la población menor de 1 año, un año, 18 meses, cinco años, niñas de de 9 a 17 años, niños de 9 años, mujeres en edad fértil de 10 a 49 años, gestantes, adultos mayores de 60 y mas años y talento humano en salud</t>
  </si>
  <si>
    <t>Realizar acciones del componente de cadena de frío y gestión de insumos a 70 IPS de acuerdo con las normas técnico administrativas del PAI, para garantizar la protección y calidad de biológicos especificadas en el manual PAI vigente y lineamientos nacionales emitidos por el MSPS.</t>
  </si>
  <si>
    <t>Disminuir riesgo de enfermar o morir por eventos en salud asociados a la transmisión vectorial en el Distrito de Cartagena de Indias.</t>
  </si>
  <si>
    <t>Reducir la letalidad y complicaciones de los casos de arbovirosis (principalmente dengue grave) y demás patologías relacionadas con la transmisión vectorial</t>
  </si>
  <si>
    <t>Servicio de gestión del riesgo para abordar situaciones de salud relacionadas con condiciones ambientales</t>
  </si>
  <si>
    <t>Adoptar, implementar y evaluar los siete (7) componentes de la estrategia EGI para la Inspección, Vigilancia y Control de las ETV</t>
  </si>
  <si>
    <t>Desarrollar la Estrategia de cambio conductual COMBI en barrios priorizados de las localidades del Distrito</t>
  </si>
  <si>
    <t>Ejecutar el 100% de las acciones del Plan de Intervenciones Colectivas planeadas para la prevención de las ETV en los entornos definidos en los lineamientos vigentes</t>
  </si>
  <si>
    <t>Realizar desarrollo de capacidades al 100% de las Entidades de Salud del Distrito con mayor notificación de casos de dengue en la guía clínica y rutas de atención de las ETV</t>
  </si>
  <si>
    <t>Realizar acciones de vigilancia y control de vectores, análisis de información al 100% de los sectores en donde se prevengan casos de ETV en el Distrito y adoptar medidas de prevención y seguimiento que garanticen la protección de la salud pública.</t>
  </si>
  <si>
    <t>Maria Cristina Ricardo Gómez</t>
  </si>
  <si>
    <t>Disminuir la morbilidad y mortalidad infantil por infección respiratoria aguda y enfermedad diarreica aguda en menores de 5 años en el distrito de Cartagena de indias.</t>
  </si>
  <si>
    <t>Mejorar servicios con disposición de IPS que cuenten con Salas ERA y salas de rehidratación Oral, y Unidades comunitarias para la atención integral en salud infantil.</t>
  </si>
  <si>
    <t>Servicio de gestión del riesgo para enfermedades emergentes, reemergentes y desatendidas</t>
  </si>
  <si>
    <t>Realizar 20 desarrollo de capacidades mediante asistencia técnica que para la implementación y/o habilitación de la estrategia Salas de atención a las Enfermedades Respiratorias agudas en Instituciones Prestadoras de Salud y salas de rehidratación oral en el Distrito de Cartagena de indias</t>
  </si>
  <si>
    <t>Realizar 30 procesos de coordinación intersectorial para la prevención de EDA e IRA en los entornos priorizados de las tres localidades del Distrito.</t>
  </si>
  <si>
    <t>Realizar anualmente acciones de Educación para la Salud a 150 Voluntarios como agentes de cambio (Lideres y lideresas, actores claves en la comunidad) para la habilitación de dos unidades de atención comunitaria en la prevención y manejo la Infección respiratoria Aguda y enfermedad diarreica aguda en menores 5 Años</t>
  </si>
  <si>
    <t>Disminuir la morbilidad y mortalidad infantil en niños y niñas menores de 5 años en el Distrito de Cartagena de indias</t>
  </si>
  <si>
    <t>Fortalecer la implementación de las estrategias de salud infantil en instituciones prestadoras de servicios de salud en atención materno - infantil y del recién nacido y la estrategia comunitaria - AIEPI en los diferentes
entornos</t>
  </si>
  <si>
    <t>Servicio de asistencia técnica a Instituciones Prestadoras de Servicios de Salud</t>
  </si>
  <si>
    <t>Realizar desarrollo de capacidades técnicas y seguimiento a diez (10) Instituciones prestadoras de salud priorizadas en protocolos, guías y estrategias de salud infantil y organizar un (1) plan de capacitaciones dirigido al talento humano en salud de Instituciones Prestadoras de salud y Empresa Administradoras de Planes de Beneficios-EAPB.</t>
  </si>
  <si>
    <t>Realizar dos estrategias de educación en salud que faciliten la adopción de prácticas claves para el cuidado de la salud infantil en el marco de la estrategia AIEPI y cuidarte en el entorno hogar y comunitario mediante encuentro de saberes</t>
  </si>
  <si>
    <t>Fortalecer la adherencia a los protocolos de atención, lineamientos técnicos y operativos del programa de TB por parte de los actores del
SGSSS.</t>
  </si>
  <si>
    <t>Disminuir la Incidencia, la mortalidad y los efectos catastróficos de las personas afectadas por la tuberculosis en el Distrito de Cartagena de Indias.</t>
  </si>
  <si>
    <t>Realizar la Vigilancia en salud pública de TB en 100%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</si>
  <si>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Apoyar mensualmente las acciones del proceso para verificar la calidad del dato, sistematizar la información estadística y velar por la oportunidad en la entrega de informes y actualización de las bases de datos que se requieran</t>
  </si>
  <si>
    <t xml:space="preserve">Implementar anualmente una estrategia de información en salud para la Prevención y Control de la Tuberculosis
</t>
  </si>
  <si>
    <t>Realizar fortalecimiento de diez (10) redes sociales y comunitarias intersectoriales (sectores: público, privado, voluntariado y organizaciones de base comunitarias (OBC) a través de la implementación de la estrategia ENGAGE TB con el propósito de desarrollar capacidades, interacciones, sinergias y establecer lazos de cooperación para prevención y control de la Tuberculosis</t>
  </si>
  <si>
    <t>Realizar un Desarrollo de Capacidades a 150 profesionales del área de la salud de las instituciones del SGSSS, para la implementación del plan estratégico hacia el fin de la tuberculosis 2016-2025 en sus, tres líneas estratégicas y seguimiento a los planes de mejoramiento Institucional.</t>
  </si>
  <si>
    <t>Realizar acciones en el Proceso de Coordinación Intersectorial e Inter programática al 100% de poblaciones vulnerables para articular esfuerzos y crear sinergias que favorezcan la captación, detección, seguimiento de los contactos y la Investigación operativa en estos grupos de interés.</t>
  </si>
  <si>
    <t>Desarrollar Capacidades del talento humano de 150 instituciones del SGSSS, para la implementación del plan estratégico hacia el fin de la tuberculosis 2016-2025 en sus, tres líneas estratégicas en el marco de las MIAS y seguimiento a los planes de mejoramiento Institucional, a través de la asistencia técnica del programa</t>
  </si>
  <si>
    <t>Disminuir la discapacidad severa en personas afectadas por la enfermedad de la lepra en el Distrito de Cartagena de Indias</t>
  </si>
  <si>
    <t xml:space="preserve">Fortalacer la adherencia a las guías y protocolos de atención en el control de la lepra por el personal de salud de las Instituciones Prestadoras de Servicios de Salud </t>
  </si>
  <si>
    <t>Realizar la Vigilancia en salud pública a través de la búsqueda activa de campo, estudio de contactos y convivientes del 100% de los pacientes paucibacilares y multibacilares inscritos en el programa de control de la Lepra</t>
  </si>
  <si>
    <t>Realizar tres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</si>
  <si>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Desarrollar anualmente una estrategia que incluya acciones dirigidas a familias, colectivos y comunidades para la promoción de la salud y la identificación, análisis e intervención de riesgos en salud asociados a la Lepra en el marco de la Atención Primaria en Salud - APS.</t>
  </si>
  <si>
    <t>Santiago Elias Fadul perez</t>
  </si>
  <si>
    <t>Ethel Sofia Garcìa Angulo</t>
  </si>
  <si>
    <t>Desarrollar capacidades en 165 microempresas y empresas del Distrito de Cartagena sobre el SGSST</t>
  </si>
  <si>
    <t>Realizar acciones de coordinación intersectorial para la creación de 10 alianzas estratégicas y plan de acción con sectores: público, privado y comunitario del Distrito para fortalecimiento de la seguridad y salud en el trabajo</t>
  </si>
  <si>
    <t>Desarrollar capacidades al 100% de las ARL que funcionan en el Distrito para el abordaje y participación de la salud y ámbito laboral</t>
  </si>
  <si>
    <t>Realizar caracterización socio económica y laboral a los trabajadores de la Economía popular y comunitaria pertenecientes al sector turístico del Distrito de Cartagena para obtener información de las condiciones de salud y los riesgos propios de sus actividades económicas en los microterritorios priorizados</t>
  </si>
  <si>
    <t>Beatriz de la Peña</t>
  </si>
  <si>
    <t>Aumentar los niveles de cobertura universal de aseguramiento y continuidad de la afiliación en el régimen subsidiado en salud de la población de los Grupos de SISBEN A, B y C metodología IV, en el Distrito de Cartagena de Indias.</t>
  </si>
  <si>
    <t>DEPARTAMENTO ADMINISTRATIVO DISTRITAL DE SALUD DADIS</t>
  </si>
  <si>
    <t>Alex Tejada Nuñez</t>
  </si>
  <si>
    <t>Maria Paulina Osorio</t>
  </si>
  <si>
    <t>Nacira Consuegra</t>
  </si>
  <si>
    <t>Mercy Muñoz</t>
  </si>
  <si>
    <t>Gustavo Orozco</t>
  </si>
  <si>
    <t>James Idarraga</t>
  </si>
  <si>
    <t>Wilson Ortega</t>
  </si>
  <si>
    <t>Jorge Morelo</t>
  </si>
  <si>
    <t>Eva Perez</t>
  </si>
  <si>
    <t>Claudia Vasquez</t>
  </si>
  <si>
    <t>Cesar Gavalo</t>
  </si>
  <si>
    <t>Patricia Buelvas</t>
  </si>
  <si>
    <t>Claudia Velasquez</t>
  </si>
  <si>
    <t>Edelia Pajaro</t>
  </si>
  <si>
    <t>FORTALECIMIENTO DE LA GESTION DEL PLAN DE SALUD PUBLICA EN   CARTAGENA DE INDIAS</t>
  </si>
  <si>
    <t>1,3,3,5,07-95-188 RB COLJUEGOS 25%</t>
  </si>
  <si>
    <t>1,3,3,5,07-93-188 RB COLJUEGOS 25%</t>
  </si>
  <si>
    <t>1,2,3,2,28-188 - COLJUEGOS 25%</t>
  </si>
  <si>
    <t>1,3,3,5,07-95-192 RB TRANSFERENCIAS DEL MINISTERIO DE PROTECCION SOCIAL OTRAS TRANSFERENCIAS</t>
  </si>
  <si>
    <t>Fortalecer la red de servicio del Distrito de Cartagena</t>
  </si>
  <si>
    <t>1,3,2,2,07-179 RF SGP - SALUD - PRESTACION DE SERVICIOS DE SALUD</t>
  </si>
  <si>
    <t>1,3,3,7,03-93-179 RB RF SGP - SALUD - PRESTACION DE SERVICIOS DE SALUD</t>
  </si>
  <si>
    <t>1,3,3,11,10-93-181-RB RETIROS FONPET - SALUD</t>
  </si>
  <si>
    <t xml:space="preserve">1,3,3,7,03-95-196 RB SGP SALUD - PRESTACION DE SERVICIOS </t>
  </si>
  <si>
    <t>1,3,3,7,03-95-179 RB RF SGP - SALUD - PRESTACION DE SERVICIOS DE SALUD</t>
  </si>
  <si>
    <t>1,3,3,11,05-95-038 RB RF CREDITO</t>
  </si>
  <si>
    <t xml:space="preserve">Control , Vigilancia, Inspección y Promoción del Sistema Obligatorio de Garantía de la Calidad en el Distrito de  Cartagena de Indias </t>
  </si>
  <si>
    <t>1,2,3,3,10-192 - TRANSFERENCIAS DEL MINISTERIO DE PROTECCION SOCIAL OTRAS TRANSFERENCIAS</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</si>
  <si>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</si>
  <si>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</si>
  <si>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</si>
  <si>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</si>
  <si>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</si>
  <si>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</si>
  <si>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</si>
  <si>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</si>
  <si>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</si>
  <si>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</si>
  <si>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</si>
  <si>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</si>
  <si>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</si>
  <si>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SEPTIEMBRE A 31 DE DICIEMBRE 2024</t>
  </si>
  <si>
    <t>REPORTE ACTIVIDAD DE PROYECTO
EJECUTADO DE SEPTIEMBRE 1 A DICIEMBRE 31 DE 2024</t>
  </si>
  <si>
    <t>TRAZADOR PRESUPUESTAL</t>
  </si>
  <si>
    <t>REPORTE (ENLACE DE SECOP)</t>
  </si>
  <si>
    <t>EJECUCIÓN PRESUPUESTAL SEGÚN REGISTROS PRESUPUESTALES DE JUNIO A AGOSTO 31 DE 2024</t>
  </si>
  <si>
    <t>EJECUCIÓN PRESUPUESTAL SEGÚN GIROS DE JUNIO A AGOSTO 31 DE 2024</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</si>
  <si>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</si>
  <si>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</si>
  <si>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</si>
  <si>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SI</t>
  </si>
  <si>
    <t>N.A.</t>
  </si>
  <si>
    <t>EN CONSTRUCCION</t>
  </si>
  <si>
    <t xml:space="preserve">Infancia </t>
  </si>
  <si>
    <t xml:space="preserve">Informe final </t>
  </si>
  <si>
    <t xml:space="preserve">Seguimiento nominal </t>
  </si>
  <si>
    <t xml:space="preserve">Actas de seguiento </t>
  </si>
  <si>
    <t>PROGRAMA AMPLIADO DE INMUNIZACIONES (PAI)</t>
  </si>
  <si>
    <t>Porcentaje de recien nacidos vacunados con Hepatitis B</t>
  </si>
  <si>
    <t>Evaluar la cobertura de vacunación con Hepatitis B en recien nacidos en el Distrito de Cartagena.</t>
  </si>
  <si>
    <t>Mensual</t>
  </si>
  <si>
    <t>Eficacia</t>
  </si>
  <si>
    <t xml:space="preserve">Reunión con EAPB, aseguramiento DADIS para la evaluación de coberturas de vacunación de sus afiliados  establecer compromisos, cumplimiento de lineamientos técnicos y administrativos del PAI  a las  IPS con servicio de vacunación, "Acta con los compromisos por parte de las EAPB de  realizar seguimiento nominal a su población para iniciar y completar esquemas de vacunación, Implementar Estrategias de vacunación Extramural complementarias a la vacunación institucional y demanda inducida efectiva.
Plan de mejora con compromisos de seguimiento a la población susceptibles para iniciar y/o completar el esquema de vacunación"	</t>
  </si>
  <si>
    <t>Posibilidad de pérdida económica y reputacional por daño y descarte de vacunas y posterior reposición de las mismas; y por desabastecimiento temporal del biológico para la comunidad debido a falla en equipos, falta de mantenimiento en equipos de conservación de las vacunas o fallas de energía eléctrica</t>
  </si>
  <si>
    <t>Profesional o técnico asignado al programa mide dos veces al día de manera presencial, las temperaturas de los equipos que contienen los biológicos. Las temperaturas se miden diariamente, en dos oportunidades al día.
Software de medición remota de temperatura mide y monitorea remotamente de manera continua las temperaturas de los equipos que contienen biológicos, mediante equipos que contienen alarmas que llegan a través de mensaje de texto, llamadas y correos, al profesional y técnico responsable de los insumos y red de frio.
Supervisor asignado para el contrato monitorea la ejecución de los mantenimientos preventivo y correctivos contratados para los equipos de red de frio.
Enfermera de Red de frío aplica el plan de contingencia en caso de falla de fluido eléctrico.</t>
  </si>
  <si>
    <t>Porcentaje de Niños y niñas menores de 1 año vacunados con BCG</t>
  </si>
  <si>
    <t>Evaluar la cobertura de vacunación con BCG en la Población menor de 1 año de edad en el Distrito de Cartagena.</t>
  </si>
  <si>
    <t>Porcentaje de Niños y niñas menores de 1 año vacunados con tercera dosis de pentavalente</t>
  </si>
  <si>
    <t>Evaluar la cobertura de vacunación con pentavalente, terceras dosis en menores de 1 año de edad en el Distrito de Cartagena.</t>
  </si>
  <si>
    <t>Porcentaje de Niños y niñas  de 1 año vacunados con triple viral.</t>
  </si>
  <si>
    <t>Evaluar la cobertura de vacunación con triple viral en niños y niñas de 1 año de edad en el Distrito de Cartagena.</t>
  </si>
  <si>
    <t xml:space="preserve">Porcentaje de niños y niñas vacunados con primer refuerzo de DPT </t>
  </si>
  <si>
    <t xml:space="preserve">Evaluar la cobertura de vacunación con primer refuerzo de DPT en niños y niñas, en el Distrito de Cartagena.
</t>
  </si>
  <si>
    <t>Porcentaje de niños y niñas de 5 años vacunados con primer refuerzo de Triple viral</t>
  </si>
  <si>
    <t xml:space="preserve">Evaluar la cobertura de vacunación con primer refuerzo de Triple viral en niños y niñas de 5 años en el Distrito de Cartagena.
</t>
  </si>
  <si>
    <t>Infancia</t>
  </si>
  <si>
    <t>ACTAS DE SEGUIMIENTO A IPS</t>
  </si>
  <si>
    <t>ACTAS DE ACTIVIDADES A IPS</t>
  </si>
  <si>
    <t>INFORME DEAPLICACIÓN DE VACUNAS Y SOPORTES DE CORREOS</t>
  </si>
  <si>
    <t>FORMATOS DE ENTREGAS , FOTOS</t>
  </si>
  <si>
    <t>TODAS</t>
  </si>
  <si>
    <t xml:space="preserve">Implementación de acciones en los cuales la entidad tome medidas de prevención y de adaptación a los factores externos o internos que los generen. </t>
  </si>
  <si>
    <t>Contrato de prestación de servicios, para recurso humano (3 enfermeras Especialistas y 1 enfermera profesionales universitarias).
Contratar un operador idóneo que realice desarrollo de capacidades a médicos generales y pedíatras de IPS con servicio de atención infantil, en el esquema de vacunación actualizado con el fin de generar mayor confianza de los cuidadores hacia la vacunación.</t>
  </si>
  <si>
    <t xml:space="preserve">Contrato de prestación de servicios, para recurso humano 3 Profesionales de enfermería </t>
  </si>
  <si>
    <t>Contrato de prestación de servicios, para recurso humano (1 Ingeniero de sistema,1 enfermera, 1 Profesional Universitario administrativo con experiencia y entrenamiento en sistema de información PAI 1     auxiliar de enfermería y 1 técnico en salud y Contratar con operador idóneo que realice Evaluaciones de Cobertura y Monitoreo Rápido de Coberturas según lineamientos vigentes establecido por el Ministerio de Salud y Protección Social. GESTION DEL CONOCIMIENTO</t>
  </si>
  <si>
    <t xml:space="preserve">Contrato de prestación de servicios, para recurso humano (1 profesional de enfermería con más de 36 meses de experiencia relacionada, 1 auxiliar de enfermería  y 1 técnico) y 
Contratar operador idóneo que preste servicio de medición y monitoreo de la temperatura de los equipos de la red de frio remoto y emitir alarmas de manera oportuna para asegurar la conservación de los biológicos del PAI con calidad y toda su potencia inmunitaria.    GESTION – INSUMOS
</t>
  </si>
  <si>
    <t>Contratar un operador idóneo que realice acciones de información y comunicación en salud orientada a sensibilizar a padres y cuidadores de niños y niñas sobre la importancia de la aplicación oportuna y completa de las vacunas para prevenir la morbimortalidad por enfermedades inmunoprevenibles en la población infantil.</t>
  </si>
  <si>
    <t>SALUD MENTAL</t>
  </si>
  <si>
    <t>Contribuir a la gestión integral de los riesgos asociados a la salud mental y la convivencia social para la disminución de los problemas y trastornos mentales en el Distrito de Cartagena de Indias.</t>
  </si>
  <si>
    <t>Tasa de incidencia de intentos
de suicidio</t>
  </si>
  <si>
    <t>Reducir la tasa de incidencia
de intentos de suicidio a 48
por 100.000 habitantes</t>
  </si>
  <si>
    <t>Anual</t>
  </si>
  <si>
    <t>Número</t>
  </si>
  <si>
    <t>N/A</t>
  </si>
  <si>
    <t xml:space="preserve">Actas-listado establecimientos visitados </t>
  </si>
  <si>
    <t>Listado de  instituciones fortalecidas</t>
  </si>
  <si>
    <t>Informe de ejecución</t>
  </si>
  <si>
    <t>Actas</t>
  </si>
  <si>
    <t>Registro de actividades de aseguramiento de cadena productiva</t>
  </si>
  <si>
    <t>Se encuentra en proceso de caracterización en el marco del proceso de Salud Pública - Gestión en Salud</t>
  </si>
  <si>
    <t>MUJER - SALUD SEXUAL</t>
  </si>
  <si>
    <t>Actas de desarrollo de capacidades</t>
  </si>
  <si>
    <t>Informe de las intervenciones</t>
  </si>
  <si>
    <t>Informe de la intervencione</t>
  </si>
  <si>
    <t>Informe de la intervención</t>
  </si>
  <si>
    <t>ADOLESCENTES -  SALUD SEXUAL</t>
  </si>
  <si>
    <t>ADOLESCENTES - JÓVENES - MUJER - SALUD SEXUAL</t>
  </si>
  <si>
    <t>Actas de acciones de coordinación</t>
  </si>
  <si>
    <t>INFANCIA - ADOLESCENTES - JÓVENES - MUJER - SALUD SEXUAL</t>
  </si>
  <si>
    <t>10.094 Gestantes</t>
  </si>
  <si>
    <t>150 profesionales del área de la salud</t>
  </si>
  <si>
    <t>480 gestantes</t>
  </si>
  <si>
    <t>180 lideres y lideresas</t>
  </si>
  <si>
    <t>800 personas</t>
  </si>
  <si>
    <t>20.000 adolescentes</t>
  </si>
  <si>
    <t>3100 personas LGTBI</t>
  </si>
  <si>
    <t>1500 adolescentes y jóvenes</t>
  </si>
  <si>
    <t>110 instituciones</t>
  </si>
  <si>
    <t>Vida saludable y condiciones no transmisibles</t>
  </si>
  <si>
    <t>Disminuir las tasas de morbilidad y mortalidad por enfermedades circulatorias y neoplásicas en todos los cursos de vida a toda la población y  mejorar la atención integral en salud oral, Visual y Auditiva de la  población infantil y adolescentes  del Distrito de Cartagena de Indias, realizando asistencia técnica y verificando las atenciones o intervenciones estipuladas por ley la ofertadas según curso de vida a los aseguradores y prestadores, para mejorar las condiciones garantizando la gestión del riesgo y promoviendo la salud en la población según curso de vida de manera permanente.</t>
  </si>
  <si>
    <t>Tasa de mortalidad por cáncer de mama</t>
  </si>
  <si>
    <t>Disminuir las tasas de mortalidad por tumor maligno de la mama en el Distrito de Cartagena.</t>
  </si>
  <si>
    <t>trimestral</t>
  </si>
  <si>
    <t>Tasa</t>
  </si>
  <si>
    <t xml:space="preserve">Posibilidad de perdida reputacional y economica por falta de competencia del personal asignado en la ejecución de visitas de asistencia técnica para la implementación de las rutas integrales de atención en salud,  falta de seguimiento a la adhesión de estas; y por disminución en la asignación de recursos para el programa debido a contratación de personal sin el cumplimiento del perfil y experiencia solicitado </t>
  </si>
  <si>
    <t>Lider del programa de vida saludable y condiciones no transmisibles hace y entrega oportunamente la actualización del proyecto relacionado con la contratación del recurso humano que cumpla con el perfil requerido. Al finalizar cada año se hace la actualización del proyecto.</t>
  </si>
  <si>
    <t>VIDA SALUDABLE Y CONDICIONES NO TRANSMISIBLES</t>
  </si>
  <si>
    <t xml:space="preserve">Tasa de mortalidad prematura por
enfermedades no transmisibles en población
de 30 a 70 años </t>
  </si>
  <si>
    <t xml:space="preserve">Actas y registros de acciones de a los profesionales de la salud de las EPAB e IPS priorizadas del Distrito de Cartagena en detección temprana de alteraciones en población adolescente, adulto joven y del adulto mayor </t>
  </si>
  <si>
    <t>Actas y registros de desarrollo de capacidades a los profesionales de la salud  de las EAPB e IPS priorizadas en el diagnóstico temprano y tratamiento oportuno de las leucemias y linfomas pediátricos</t>
  </si>
  <si>
    <t>Actas y registros de desarrollo de capacidades al talento humano del entorno institucional en detección temprana tratamiento oportuno y rutas integrales de atención en salud de eventos crónicos</t>
  </si>
  <si>
    <t>Informes presentados</t>
  </si>
  <si>
    <t>Actas y registros de desarrollo de capacidades a actores del SGSS</t>
  </si>
  <si>
    <t>Actas y registros de desarrollo de capacidades entornos educativos</t>
  </si>
  <si>
    <t>Contratos, informes de actividades, enlace SECOP II, para cada uno de los procesos.</t>
  </si>
  <si>
    <t xml:space="preserve"> </t>
  </si>
  <si>
    <t>PROMOCION, PREVENCIÓN, VIGILANCIA Y CONTROL DE ENFERMEDADES TRANSMITIDAS POR VECTORES</t>
  </si>
  <si>
    <t xml:space="preserve">Disminuir el riesgo de enfermar o morir por eventos en salud asociados a la transmisión vectorial en el distrito de Cartagena de indias, mediante la implementación del 100% de los componentes de la estrategia de gestión integral y el desarrollo de acciones del plan de intervenciones colectivas, de forma cuatrianual. </t>
  </si>
  <si>
    <t>Letalidad por Dengue</t>
  </si>
  <si>
    <t>Porcentaje</t>
  </si>
  <si>
    <t xml:space="preserve">Anual </t>
  </si>
  <si>
    <t>Posibilidad de perdida reputacional por incumplimiento de las acciones de promoción, prevención y control de los criaderos de mosquitos transmisores de Enfermedades de Transmisión Vectorial debido a escasez de recurso humano, financiero y logístico para realizar dichas actividades de manera eficiente</t>
  </si>
  <si>
    <t>. Lider de Programa de salud ambiental hace y entrega oportunamente la actualización del proyecto relacionado con las necesidades de contratación del recurso humano y logístico. Al finalizar cada año se hace la actualización del proyecto para el año siguiente                                                                                                                                                                           .Lider de Programa de salud ambiental solicita la contratación de recurso humano adicional con los recursos de reincorporación. A mediados del primer semestre de cada año, de acuerdo con el monto de recursos de reincorporación, se presentan las necesidades de Talento Humano.</t>
  </si>
  <si>
    <t>SALUD INFANTIL</t>
  </si>
  <si>
    <t>Identificar las necesidades de desarrollo de capacidades en las a todos IPS públicas y privadas, Entidades Administradoras de Planes de Beneficios de Salud-EAPB, instituciones académicas,  organizaciones No gubernamentales, sin ánimo de lucro que atienden la población infantil , por medio de asistencia técnica y capacitación basado en las Rutas Integrales de Atención en Salud-RIAS, guías, lineamientos y protocolos del MSPS, para mejorar la atención en los niños, niñas y adolescentes de la ciudad de manera continua</t>
  </si>
  <si>
    <t xml:space="preserve">Porcentaje de cumplimiento en visitas de Asistencias técnicas realizadas a IPS para la verificación de la implementación de programas y estrategias de salud infantil </t>
  </si>
  <si>
    <t xml:space="preserve">Evaluar el cumplimiento de las visitas de asistencia técnica a las Instituciones prestadoras de servicios de salud (IPS) en el Distrito de Cartagena, para la verificación de la implementación de programas y estrategias de salud infantil </t>
  </si>
  <si>
    <t xml:space="preserve">Porcentaje de IPS  evaluadas, que cumplen con la implementación de programas y estrategias de salud infantil </t>
  </si>
  <si>
    <t xml:space="preserve">Verificar y evaluar periodicamente el cumplimiento  en la implementación de programas y estrategias de salud infantil </t>
  </si>
  <si>
    <t>Trimestral</t>
  </si>
  <si>
    <t xml:space="preserve">Efectividad </t>
  </si>
  <si>
    <t>Posibilidad de perdida economica y reputacional por disminución en la asignación de recursos para el programa e  incumplimiento en la implementacion de estrategias de salud infantil  debido a contratación insuficiente de personal para la ejecución e implementación de las rutas integrales de atención</t>
  </si>
  <si>
    <t>Lider del programa de salud infantil entrega oportunamente las necesidades y perfiiles de contratación del recurso humano requerido. Al finalizar cada año se hace la actualización del proyecto</t>
  </si>
  <si>
    <t>Lider del programa de salud infantil analiza y hace seguimiento al indicador de cumplimiento de visitas de asistencia técnica. Trimestralmente se evalúa el cumplimiento de la meta programada en el indicador. En caso de no cumplir, se establecen acciones correctivas como reasignación de actividades, actualización de cronograma, etc.</t>
  </si>
  <si>
    <t>Numero de estrategias de salud infantil institucionales en  instituciones prestadoras de salud priorizadas con servicios de atención materno – infantil y atención del recién nacido y numero de  estrategias comunitarias sobre AIEPI Comunitario y Cuidados del Recién Nacido en los diferentes entornos.</t>
  </si>
  <si>
    <t>Gestión y ejecución oportuna de los recursos asignado</t>
  </si>
  <si>
    <t>Implementación de los procesos de gestión</t>
  </si>
  <si>
    <t>Realizar desarrollo de capacidades</t>
  </si>
  <si>
    <t>Contratación oportuna de apoyo a la gestión para acciones de inspección y vigilancia</t>
  </si>
  <si>
    <t>Riesgos Administrativos: Inoportunidad en la intervención 
de los riesgos asociados al 
consumo de agua. Efecto:orbilidad y mortalidad por 
enfermedades de origen hídrico</t>
  </si>
  <si>
    <t>Riesgos Financieros:uficiencia de recursos 
financieros para la compra de 
insumos, reactivos y equipos, 
contratación del talento humano 
y transporte para la toma y 
análisis de muestras de agua. Efecto: incumplimiento en las actividades 
programadas</t>
  </si>
  <si>
    <t>Contratación oportuna de recurso humano e insumos necesarios para llevar a cabo las acciones de inspección, vigilancia y control</t>
  </si>
  <si>
    <t>Suficiencia de recursos</t>
  </si>
  <si>
    <t>Contratación oportuna</t>
  </si>
  <si>
    <t>Riesgo Financiero:Sistema de Gestión 
incorporación de recursos 
financieros y procesos de 
contratación. Efectos: Proceso de contratación tardía/ Baja ejecución presupuestal /Reducción del presupuesto asignado al Proyecto en los años subsiguientes</t>
  </si>
  <si>
    <t>Riesgo Administrativo:Sistema de Gestión para la 
implementación progresiva de 
los procesos de gestión de la 
salud pública. Efecto:  Se aumenta la Morbilidad y Mortalidad evitables</t>
  </si>
  <si>
    <t>Riesgo Administrativo:Sistema de gestión para el 
diagnóstico y seguimiento del 
grado de avance del desarrollo 
de capacidades a los actores del 
sistema. Efectos: Bajos grado de avance en la implementación de la ruta de promoción y mantenimiento por parte de los actores del sistema.</t>
  </si>
  <si>
    <t>Riesgos Administrativos: No disponibilidad de recurso 
humano idóneo asignado para 
realizar las acciones. Efectos: Limitación de los controles</t>
  </si>
  <si>
    <t>Riesgos Legales: No disponibilidad de recurso 
humano idóneo asi Efectos: gnadoIncumplimiento a acciones de 
obligatorio cumplimiento, sanciones de 
entes de control.     Riesgos Legales:o ejecución de acciones de 
IVC en establecimientos 
farmacéuticos priorizado. Efectos: Sanciones por entes de control por 
incumplimiento de acciones de 
obligatorio cumplimiento</t>
  </si>
  <si>
    <t>Riesgos Sanitarios: Establecimientos farmacéuticos 
y similares sin acciones de 
inspección y vigilancia 
ejecutadas. Efecgtos: Establecimientos con incumplimiento de normas sanitarias</t>
  </si>
  <si>
    <t>Riesgos Financieros: Poca disponibilidad de recursos. Efecto: Incumplimiento en los objetivos del 
programa</t>
  </si>
  <si>
    <t>Asignar recursos suficientes para el desarrollo de las acciones</t>
  </si>
  <si>
    <t>Realizar campañas de 
concienciación, involucrar líderes 
comunitarios, crear incentivos para 
la participación</t>
  </si>
  <si>
    <t>Adquisición suficiente y oportuna de equipos, bienes y servicios</t>
  </si>
  <si>
    <t>Riesgos Operacionales: oco interés de las comunidade. Efecto: Desconocimiento por parte de la 
población del impacto de 
enfermedades zoonóticas (rabia y 
leptospirosis) en la salud humana</t>
  </si>
  <si>
    <t>Desarrollar acciones de IEC y movilización social dirigidas a la comunidad capaces de impactar sobre sus conductas de riesgo.</t>
  </si>
  <si>
    <t>riesgos Financieros: aja disponibilidad de recursos 
financieros.. Efecto: Aumento del gasto en recurso humano 
sanitario e insumos.</t>
  </si>
  <si>
    <t>Riesgo Administrativo: noportunidad en la contratación 
de las actividades del Plan de 
Intervenciones Colectivas -PIC. Efecto ncumplimiento en las coberturas de 
vacunación antirrábica a caninos y 
felinos.</t>
  </si>
  <si>
    <t>Contratación oportuna del PIC.</t>
  </si>
  <si>
    <t>Asignación oportuna y suficiente de recursos sanitario e insumos</t>
  </si>
  <si>
    <t>Riesgo Financiero: roceso de contratación tardía/ 
Baja ejecución presupuestal /alta 
rotación del personal / Baja 
sensibilización o 
desconocimiento por parte del 
personal de las instituciones de 
Salud en cuanto a la importancia 
en la notificación oportuna y 
completa de los eventos de
Interés en Salud Publica. Efectos: ntervenciones inoportuna de los 
eventos</t>
  </si>
  <si>
    <t>Contratacion oportuna y suficiente de personal</t>
  </si>
  <si>
    <t xml:space="preserve">Riesgos Administrativos: Capacidad de respuesta de las 
instituciones. Efectos: ntervencion tardia de los eventos </t>
  </si>
  <si>
    <t>Notificacion oportuna de las UPGD</t>
  </si>
  <si>
    <t>Riesgos Administrativos: ambios en los patrones de 
ocurrencia, para evitar la 
propagación de los eventos 
objeto de vigilancia en salud
pública. Efectos: dificultades para la realizacion de las 
investigaciones de campo-</t>
  </si>
  <si>
    <t>Fortalecer el equipo ERI</t>
  </si>
  <si>
    <t>Riesgos Administrativos: o se desarrollen los procesos 
de contratación de recurso 
humano y pic oportunamente. Efecto: ncumplimiento de metas y afectación 
de la población</t>
  </si>
  <si>
    <t>Contratación oportuna de recurso humano y pic</t>
  </si>
  <si>
    <t>Riesgos Administrativos: Contratación inoportuna del plan 
de intervenciones colectivas y 
acciones de gestión en salud 
pública. Efecto: ncumplimiento de competencias de 
ley, no disponibilidad continua de 
acciones de promoción en salud para la 
comunidad</t>
  </si>
  <si>
    <t>Riesgos Operacionales: No disponibilidad de recurso 
humano idoneo para ejecución 
de actividades. Efectos: No ejecución de acciones de obligatorio 
cumplimiento</t>
  </si>
  <si>
    <t>Riesgos Operacionales: Contratación tardía. Efectos: oco tiempo para realizar las 
actividades</t>
  </si>
  <si>
    <t>Celeridad en la contratación de parte del Distrito.</t>
  </si>
  <si>
    <t>Riesgos Administrativos a no disponibilidad de recursos 
financieros, proceso 
administrativo,perfil de recurso 
humano no idóneo. Efecto: Cronicidad de proceso en la 
contratación</t>
  </si>
  <si>
    <t>Contratación oportuna de recurso humano idóneo, suficiente y estable</t>
  </si>
  <si>
    <t>Riesgos de costos: aja acciones de educación y 
comunicación en salud. Efectos: Practicas inadecuadas en la 
alimentación.</t>
  </si>
  <si>
    <t>Asignación suficiente de recursos</t>
  </si>
  <si>
    <t>Riesgos Administrativos: Contratación inoportuna de 
actividades y recurso humano 
idóneo. Efectos: Incumplimiento de metas,competencias 
de ley, aumento riesgo en salud de la 
población.</t>
  </si>
  <si>
    <t>Contratación oportuna de actividades y recurso humano idóneo.</t>
  </si>
  <si>
    <t>Riesgos Legales: No ejecución de las acciones de 
inspección, vigilancia y control a 
los establecimientos de 
alimentos y bebidas. Efectos: Sanciones por entes de control por 
incumplimiento de acciones de 
obligatorio cumplimiento</t>
  </si>
  <si>
    <t>Contratación mínima de recurso humano idoneo y logística en actividades especificas y prioritarias</t>
  </si>
  <si>
    <t>Riesgos legales: No disponibilidad de recurso 
humano idóneo y de recursos de 
apoyo logístico requerido para el 
cumplimiento de las acciones de
IVC. Efecto: Sanciones por entes de control por 
incumplimiento de acciones de 
obligatorio cumplimiento</t>
  </si>
  <si>
    <t>Disponer de recurso humano idóneo y apoyo logístico oportunamente para ejecutar acciones de IVC de alimentos y bebidas alcohólicas</t>
  </si>
  <si>
    <t>Riesgos Sanitarios:Establecimientos de alimentos y 
bebidas alcohólicas con 
deficiencia en acciones de 
inspección y vigilancia Efectos: o cobertura de establecimientos 
asistidos técnicamente sobre 
normatividad sanitaria vigente</t>
  </si>
  <si>
    <t>Riesgos  Administrativos Dificultades políticas de la administración del ente territorial, como ha ocurrido en los últimos años. Efectos: El no desarrollo del proyecto de 
Prevención de la Morbimortalidad 
Materna y Perinatal por dificultades 
administrativas, como el cambio de 
alcalde.</t>
  </si>
  <si>
    <t>Para evitar o mitigar el impacto de 
los riesgos calificados como 
probable se implementarán acciones 
en los cuales la entidad tome 
medidas de prevención y de 
adaptación a los factores externos o 
internos que los generen. Para evitar 
los riesgos calificados como posible 
se optimizará los procesos y 
procedimientos y se realizará un 
seguimiento, monitoreo y evaluación 
de las acciones, considerando la 
viabilidad jurídica, técnica y 
financiera que más se ajuste a una
solución.</t>
  </si>
  <si>
    <t>Riesgos Administrativos: ontratación inoportuna de 
recurso humano, pic y 
actividades de gestion. Efectos: Incumplimiento de metas y 
competencias de ley</t>
  </si>
  <si>
    <t>Riesgos Administrativos: Cambio en la legislación o
jurisprudencia. Efectos: Tocaría realizar adaptación a las
nuevas exigencias, las cuales podrían
no estar incluídas en las obligaciones
contractuales</t>
  </si>
  <si>
    <t>Redacción de obligación contractual en la que se contemplen este tipo de modificaciones</t>
  </si>
  <si>
    <t>Riesgo Administrativo: No contratación oportuna de 
recurso humano idoneo y 
acciones colectivas relacionadas 
con la sexualidad y la 
reproducción. Efecto: ncumplimiento de metas y acciones de 
competencia de ley</t>
  </si>
  <si>
    <t>contratación oportuna de recurso humano idoneo y acciones colectivas</t>
  </si>
  <si>
    <t>Riesgo Administrativos: Contratación inoportuna de 
actividades y recurso humano 
idone. Efecto: ncumplimiento de metas, 
competencias de ley, aumento riesgo 
en salud de la población</t>
  </si>
  <si>
    <t>Contratación oportuna de actividades y recurso humano idóneo</t>
  </si>
  <si>
    <t>Riesgo Administrativo: ontratación inoportuna de 
actividades Plan de 
intervenciones colectivas. Efectos: ncumplimiento normatividad 
contratación PIC</t>
  </si>
  <si>
    <t>Contratación oportuna del PIC</t>
  </si>
  <si>
    <t xml:space="preserve">Riesgo Administrativo: Proceso de contratación tardía, Baja ejecución presupuestal, No disponibilidad e biológicos e insumos. Daño en la cadena de frio . Efecto: Poblacion con esquemas incompletos, 
coberturas de vacunacion no utiles y 
como resultado presencia brotes de 
enferrmedades prevenibles por 
vacunacion. </t>
  </si>
  <si>
    <t>Riesgo Administrativo: Proceso de contratación tardía, Baja ejecución presupuestal,  Efeto: Poblacion con defiente informacion 
sobre importancia de la vacunacion y 
riesgo de desarrollar brotes de 
enfermedades prevenibles por la 
vacunacion</t>
  </si>
  <si>
    <t>Riesgo Administrativo: Contratación de Talento 
Humano no idóneo, Efecto: No cumplimiento de las metas e 
indicadores del programa</t>
  </si>
  <si>
    <t>Riesgos Financieros: Deficientes recursos asignado. Efectos: ncumplimiento en el logro de la Meta</t>
  </si>
  <si>
    <t>Riesgos operacionales: oca participación comunitaria y 
desinterés en las acciones de 
prevención individual y colectivo. , Efectos: Baja efectividad de las estrategias 
implementadas en el plan de 
intervenciones colectivas</t>
  </si>
  <si>
    <t>Asignar los recursos suficientes para el desarrollo de las actividades programadas</t>
  </si>
  <si>
    <t>Establecer mecanismos para incentivar y motivar a las comunidades</t>
  </si>
  <si>
    <t>Riesgos Administrativos: Sanción por parte del Ministerio 
de Salud. Efectos: Disminución en la asignación de 
recursos por SGP</t>
  </si>
  <si>
    <t>Implementar en su totalidad los componentes de la EGI-ETV</t>
  </si>
  <si>
    <t>Riesgos Financieros Limitados recursos para el 
desarrollo del proyecto. Efecto: Incumplimiento en las metas 
establecidas</t>
  </si>
  <si>
    <t>Suficiencia en la destinación de recursos al programa</t>
  </si>
  <si>
    <t>Riesgos Administrativos: ontratación tardía de recurso 
humano para la gestión del 
programa. Efecto: Incumplimiento en las metas del 
programa</t>
  </si>
  <si>
    <t>Oportunidad en la contratación del recurso humano.</t>
  </si>
  <si>
    <t>Riesgos Administrativos: Contratación tardía del Plan de 
Intervenciones Colectivas-PIC. Efectos: ncumplimiento a las metas programas 
a implementar en la comunidad.</t>
  </si>
  <si>
    <t>Contratación Oportuna del PIC</t>
  </si>
  <si>
    <t>Fortalecer la intersectorialidad y convocar a todos los actores del sistema de salud. (Instituciones, comunidad, organización civil, entre otros.</t>
  </si>
  <si>
    <t>Riesgos Operacionales:Deficiencias en el desarrollo de 
capacidades que impactan sobre 
las demoras en la captación y 
diagnostico oportuno de casos 
de Tuberculosis. Efectos: Deficiencias en la adherencia a los 
esquemas, aumento de la 
farmacorresistencia y complicaciones 
clínicas.</t>
  </si>
  <si>
    <t>Entrenamiento del recurso humano que maneja los programas de TB, cumplimiento en los indicadores de gestión e impact</t>
  </si>
  <si>
    <t>Riesgos Administrativos: Debilidades en el abordaje de 
los determinantes sociales en 
salud y las poblaciones 
vulnerables de alto riesgo 
epidemiológico de TB. Efectos: Mantener la cadena de transmisión de 
la enfermedad en el distrito, aumento 
de casos en poblaciones vulnerables y 
aumento de la mortalidad</t>
  </si>
  <si>
    <t>Análisis de la situación de la TB, investigación operativa e intervenciones de abordaje con enfoque diferencial</t>
  </si>
  <si>
    <t>Riesgo Administrativo: No disponibilidad de recursos 
humano idóneo y apoyo logístico 
para la ejecución de acciones de 
la entidad territorial. Efecto: No se cumplen las metas establecidas 
en el marco de competencias de ley</t>
  </si>
  <si>
    <t>contratación a tiempo del recurso 
humano</t>
  </si>
  <si>
    <t>contratación a tiempo del recurso humano</t>
  </si>
  <si>
    <t>Contratación oportuna de recurso humano y acciones colectivas</t>
  </si>
  <si>
    <t>Riesgos Administrativos: Poco compromiso institucional y 
voluntad politica, que afectan el 
fortalecimiento de los procesos 
relacionados con el 
cumplimiento de los objetivos. Efectos: Aumento de la morbilidad por lepra, 
que generen complicaciones y muertes 
asociadas a las personas que la 
padecen.</t>
  </si>
  <si>
    <t>Riesgo Administrativo: Deficiencias en el desarrollo de capacidades que impactan sobre las demoras en la captación y diagnostico oportuno de casos de Lepra. Efecto: Deficiencia en adherencia a los 
protocolos y lineamientos técnicos y 
operativos en las guías de atención 
para el manejo integral de las personas 
afectadas</t>
  </si>
  <si>
    <t>Entrenamiento del recurso humano 
que maneja los programas de Lepra, 
cumplimiento en los indicadores de 
gestión e impacto</t>
  </si>
  <si>
    <t>Riesgo Administrativo: Debilidades en el abordaje de 
los determinantes sociales en 
salud y las poblaciones 
vulnerables de alto riesgo 
epidemiológico de Lepra. Efectos: Mantener la cadena de transmisión de 
la enfermedad en el distrito, aumento 
de casos en poblaciones vulnerables y 
aumento de la mortalidad</t>
  </si>
  <si>
    <t>Análisis de la situación de la Lepra, investigación operativa e intervenciones de abordaje con enfoque diferencial</t>
  </si>
  <si>
    <t>Fortalecer la intersectorialidad y convocar a todos los actores del sistema de salud. (Instituciones, comunidad, organización civil, entre otros.)</t>
  </si>
  <si>
    <t>Riesgo Administrativos: alta de compromiso 
institucional y voluntad política, 
que afectan el fortalecimiento de 
los procesos relacionados con el 
cumplimiento de los objetivo. Efecto:Aumento de la morbilidad por 
tuberculosis, que generen 
complicaciones y muertes asociadas a 
las personas que la padecen</t>
  </si>
  <si>
    <t>Riesgo Administrativo: No contratación de recurso humano idóneo Efecto: incumplimiento de las actividades de 
competencias de ley</t>
  </si>
  <si>
    <t>Riesgo Administrativo: No disponibilidad de recurso humano y acciones de 
promoción. Efecto: Incumplimiento de acciones de competencia de ley</t>
  </si>
  <si>
    <t>Seguimiento a cargue mensual - oficio</t>
  </si>
  <si>
    <t>Herramienta de sistematización de datos</t>
  </si>
  <si>
    <t>actas de visitas de desarrollo de capacidades</t>
  </si>
  <si>
    <t>informe desarrollo de capacidades</t>
  </si>
  <si>
    <t>informe conformación de redes - certifcado de cumplimiento PIC</t>
  </si>
  <si>
    <t>Informe</t>
  </si>
  <si>
    <t>evidencia soporte de toma de muestras</t>
  </si>
  <si>
    <t>mapa de riesgo actualizado</t>
  </si>
  <si>
    <t>soporte de acciones de educación y comunicación</t>
  </si>
  <si>
    <t>actas de visita de IVC</t>
  </si>
  <si>
    <t>Herramienta tecnológica</t>
  </si>
  <si>
    <t>Evidencia de acciones de IVC</t>
  </si>
  <si>
    <t>soportes de adquisición de equipos e insumos</t>
  </si>
  <si>
    <t xml:space="preserve">Soportes de estrategia de información </t>
  </si>
  <si>
    <t>Caracterización</t>
  </si>
  <si>
    <t>Soporte listados de vacunas aplicadas- reportes</t>
  </si>
  <si>
    <t>Soporte de seguimiento de casos</t>
  </si>
  <si>
    <t>acta de IVC</t>
  </si>
  <si>
    <t>soportes de coordinación intersectorial</t>
  </si>
  <si>
    <t>informe</t>
  </si>
  <si>
    <t>actas de visitas de asistencia tecnica</t>
  </si>
  <si>
    <t>boletines de Vigilancia epidemiológica</t>
  </si>
  <si>
    <t>actas de visitas</t>
  </si>
  <si>
    <t xml:space="preserve">soporte de consolidación de notificaciones </t>
  </si>
  <si>
    <t>informes</t>
  </si>
  <si>
    <t>desarrollo de capacidades</t>
  </si>
  <si>
    <t>Asistencias técnicas</t>
  </si>
  <si>
    <t>soporte seguimiento de casos</t>
  </si>
  <si>
    <t xml:space="preserve">Documentos soportes de avance de la Política </t>
  </si>
  <si>
    <t>Soportes desarrollo de capacidades</t>
  </si>
  <si>
    <t>Soporte de acciones de IVC</t>
  </si>
  <si>
    <t>informe anual</t>
  </si>
  <si>
    <t xml:space="preserve">caracterización </t>
  </si>
  <si>
    <t>matriz de seguimiento a comproisos MAITE</t>
  </si>
  <si>
    <t>SEGUIMIENTO A LA AFILIACIÓN AL RÉGIMEN SUBSIDIADO DE SALUD</t>
  </si>
  <si>
    <t>Realizar seguimiento a las afiliaciones de oficio al Régimen Subsidiado en salud de la población pobre no asegurada del Distrito de Cartagena de Indias.</t>
  </si>
  <si>
    <t>Tasa de Cobertura de la afiliación al Régimen Subsidiado en el Distrito de Cartagena de Indias</t>
  </si>
  <si>
    <t>Evidenciar la continuidad y agfiliacionesde del aseguramiento en salud para la población afiliada y nueva al régimen subsidiado en salud.</t>
  </si>
  <si>
    <t xml:space="preserve">Indicador de Resultado </t>
  </si>
  <si>
    <t>Indicador de Gestión de Proyectos</t>
  </si>
  <si>
    <t>NA</t>
  </si>
  <si>
    <t>Plan anticorrupción y atención al usuario.</t>
  </si>
  <si>
    <t>Glosa generada por la ADRES a las afiliaciones de oficio realizadas a través del Sistema de Afiliación Transaccional - (SAT)</t>
  </si>
  <si>
    <r>
      <rPr>
        <b/>
        <sz val="11"/>
        <color theme="1"/>
        <rFont val="Aptos Narrow"/>
        <family val="2"/>
        <scheme val="minor"/>
      </rPr>
      <t>Control 1.</t>
    </r>
    <r>
      <rPr>
        <sz val="11"/>
        <color theme="1"/>
        <rFont val="Aptos Narrow"/>
        <family val="2"/>
        <scheme val="minor"/>
      </rPr>
      <t xml:space="preserve">    Hacer segumiento semanal a las afiliaciones de oficios realizadas a través del Sistema de Afiliación Transaccional (SAT) y verificar el resultado de los procesos de novedades de BDUA realizados por la ADRES.                                                                                                                                                                                                                                                                                                                                                                                                                                                                                                                                                                                                                                                                                                                                                                                                                                                                                                                                                                                                                                                                                                                                                                                                                                                                                                                            </t>
    </r>
    <r>
      <rPr>
        <b/>
        <sz val="11"/>
        <color theme="1"/>
        <rFont val="Aptos Narrow"/>
        <family val="2"/>
        <scheme val="minor"/>
      </rPr>
      <t>Control 2</t>
    </r>
    <r>
      <rPr>
        <sz val="11"/>
        <color theme="1"/>
        <rFont val="Aptos Narrow"/>
        <family val="2"/>
        <scheme val="minor"/>
      </rPr>
      <t>.   Gestionar ante la ADRES el desbloqueo de la glosa para el cargue efectivo de la afiliación de oficio.</t>
    </r>
  </si>
  <si>
    <t>AUTORIZACIÓN DE SERVICIOS DE SALUD</t>
  </si>
  <si>
    <t>Garantizar el derecho fundamental a la salud a la población no asegurada y migrantes irregulares, facilitando la accesibilidad, integralidad y oportunidad a los servicios de salud demandados por la población objeto, a través de la red de prestadores públicos y demás requerida, en el distrito de Cartagena.</t>
  </si>
  <si>
    <t>Porcentaje de Población No Asegurada (PNA) con acceso garantizado a los servicios de salud mediante autorizaciones con máximo de 5 días hábiles</t>
  </si>
  <si>
    <t>Garantizar el acceo el acceso a servicios de salud , mediante autorizaciones  se entregaran a población no asegurada</t>
  </si>
  <si>
    <t>EFICIENCIA</t>
  </si>
  <si>
    <t xml:space="preserve"> Plan Anticorrupción y de Atención al Ciudadano</t>
  </si>
  <si>
    <t>Posibilidad de recibir, ofrecer o solicitar cualquier dádiva o beneficio a nombre propio o de terceros para agilizar trámites, informes, emitir conceptos favorables en la prestación de servicios de salud, y/o autorizar servicios de salud a quien no corresponde.</t>
  </si>
  <si>
    <r>
      <t xml:space="preserve">El profesional asignado, mensualmente,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t>
    </r>
    <r>
      <rPr>
        <b/>
        <sz val="10"/>
        <color rgb="FF0070C0"/>
        <rFont val="Arial"/>
        <family val="2"/>
      </rPr>
      <t>Evidencia: listas de chequeo diligenciadas, con su respectivo trámite, informe o concepto favorable, y en los casos donde se solicitó información faltante; los correos a que hubo lugar.</t>
    </r>
  </si>
  <si>
    <t>PROMOCION DE LA ATENCION EN SALUD DE GRUPOS POBLACIONALES ESPECIALES</t>
  </si>
  <si>
    <t>Garantizar en un 100%  la atención  en salud por medio del fortalecimiento de la participación social, promoviendo la transversalización  del enfoque diferencial de manera permanente a las población del Distrito de Cartagena</t>
  </si>
  <si>
    <t>Promociòn social y reconocimiento de los deberes y derechos en salud de los grupos poblacionales vulnerables del Distrito de Cartagena.                    Formaciòn a los funcionarios actores del SGSSSS</t>
  </si>
  <si>
    <t xml:space="preserve">Empoderar a los grupos poblacionales vulnerables emndiente el reconocimiento de sus deberes y derechos en salud.                            Desarrollar las capacidades del talento humano actores del SGSSS, en deberes y derechos en salus, atenciòn preferencial con enfoque diferencial   y politicas de los grupos poblacionales vulnerables.                </t>
  </si>
  <si>
    <t>INdicador de Gestiòn</t>
  </si>
  <si>
    <t>Ciudadanìa / Entidades</t>
  </si>
  <si>
    <t>Plan Anticorrupción y de Atención al Ciudadano</t>
  </si>
  <si>
    <t>No hay riesgos asociados al proceso</t>
  </si>
  <si>
    <t>Se establece un cronograma de actividades formativas.</t>
  </si>
  <si>
    <t xml:space="preserve"> GESTIÓN INTEGRAL  DE RIESGO EN EMERGENCIAS Y DESASTRES</t>
  </si>
  <si>
    <t>Intervenir, identificar, prevenir y mitigar los riesgo y la vulnerabilidad en Cartagena, que afectan la salud en el territorio, mediante la integración de los procesos de desarrollo y planificacón sectorial, transectorial y comunitario que permita fortalecer las capacidades de respuesta de manera permanente.</t>
  </si>
  <si>
    <t>Cumplimiento de  asistencia técnica en emergencias y desastres</t>
  </si>
  <si>
    <t>Gestión</t>
  </si>
  <si>
    <t>Posibilidad de pérdida Reputacional por incumplimiento en las capacitaciones y asistencia técnica en la Gestión Integral  de Riesgo en Emergencias y Desastres debido a falta o demora de la contratación de personal para la ejecución de las actividades</t>
  </si>
  <si>
    <t>El Coordinador del CRUED realiza interventoría a los contratistas en el cumplimiento de sus actividades. Mensualmente se verifica el cumplimiento de las actividades contratadas</t>
  </si>
  <si>
    <t>El Coordinador del CRUED mantiene la utilización de las dos lineas móviles adicionales para garantizar la comunicación continua con el centro regulador. La lineas permanecen activas las 24 horas del día.</t>
  </si>
  <si>
    <t>Mujer</t>
  </si>
  <si>
    <t>Población afiliada con continuidad del aseguramiento garantizado</t>
  </si>
  <si>
    <t>679.555 más 14.504 de lo programado</t>
  </si>
  <si>
    <t>Todas</t>
  </si>
  <si>
    <t>William Jurado Orozco</t>
  </si>
  <si>
    <t>El Distrito de Cartagena de Indias, no compromete sus recursos para la continuidad del aseguramiento.</t>
  </si>
  <si>
    <t>Elaboración, aprobación y expedición del acto administrativo en el que el distrito compromete sus recursos para la continuidad del aseguramiento</t>
  </si>
  <si>
    <t>No</t>
  </si>
  <si>
    <t>31-RESOLUCION</t>
  </si>
  <si>
    <t>1.2.3.3.07-049 - ADRES  UPC Regimen subsidiado</t>
  </si>
  <si>
    <t>Tasa supersalud legalizada</t>
  </si>
  <si>
    <t>No acceso al SGSSS de la población no asegurada.</t>
  </si>
  <si>
    <t>Afiliación de la persona no asegurada al momento de requerir la atención en salud, esté registrada o no en el SISBEN.</t>
  </si>
  <si>
    <t>1.2.4.2.01-068 - SGP SALUD REGIMEN SUBSIDIADO</t>
  </si>
  <si>
    <t>Nuevas personas afiliadas</t>
  </si>
  <si>
    <t>William Jurado Orozc</t>
  </si>
  <si>
    <t>Retraso en garantizar la continuidad del aseguramiento de las personas que vienen afiliadas</t>
  </si>
  <si>
    <t>Seguimiento y legalización de los giros directos que aparecen publicados en la Liquidación Mensual de Afiliados - LMA de la página del ADRES para pago a las EAPB.</t>
  </si>
  <si>
    <t>1.2.3.3.07-186 - ADRES ICV</t>
  </si>
  <si>
    <t>1.3.3.5.07-95-188 RB COLJUEGOS 25%</t>
  </si>
  <si>
    <t>1.3.3.7.01-95-197 RB RF SGP SALUD REGIMEN SUBSIDIADO</t>
  </si>
  <si>
    <t>Autorizaciones de servicios de auditoria concurrente</t>
  </si>
  <si>
    <t xml:space="preserve">42 ACTAS DE CONCURRENCIA </t>
  </si>
  <si>
    <t>Todo el Distrito</t>
  </si>
  <si>
    <t>Poco interés de los prestadores de servicios de salud contratados.</t>
  </si>
  <si>
    <t>Realizar una evaluación detallada de los recursos necesarios frente a los recursos disponibles desde el inicio del proyecto. Asegurar un  compromiso claro y continuo de la alta dirección para asignar los recursos necesarios.
Implementar un monitoreo regular del uso de recursos para identificar desviaciones y tomar medidas correctivas oportunas..</t>
  </si>
  <si>
    <t>Realizar el proceso de autorización de servicios de auditorías concurrentes. ales de la salud con especialidad en auditoría en salud de calidad de la prestación del servicio (Un bacteriólogo y dos médico)  para elContratar tres (03) profesionales de la salud con especialidad en auditoría en salud de calidad de la prestación del servicio (Un bacteriólogo y dos médico)  para el componente de disminución de la  letalidad ETV.</t>
  </si>
  <si>
    <t>Informes de Gestión de areas de apoyo y misionales DADIS</t>
  </si>
  <si>
    <t>2 Informes de Gestión de areas de apoyo y misionales DADIS</t>
  </si>
  <si>
    <t>SE REALIZA INFORME DE CONTINUIDAD DE ASEGURAMIENTO</t>
  </si>
  <si>
    <t>Disponibilidad de recursos financieros</t>
  </si>
  <si>
    <t>El líder del proyecto de desarrollo institucional realizar un análisi exhaustivo de los objetivos estratégicos de la institución y se  asegura de que el proyecto esté alineado con estos desde su concepción, estableciendo  un proceso formal para la revisión y aprobación de los planes y actividades del proyecto por parte de la alta dirección.</t>
  </si>
  <si>
    <t>Depurar las bases de datos del régimen subsidiado, Contratar un (1) Profesional Del Derecho con conocimientos y experiencia en el sistema  general de seguridad social en salud</t>
  </si>
  <si>
    <t>septiembre</t>
  </si>
  <si>
    <t>Continuidad de afiliados</t>
  </si>
  <si>
    <t>SE REALIZA ENVIO DE 5 INFORMES DE CONTROL A AGOSTO DE 2024</t>
  </si>
  <si>
    <t xml:space="preserve">Desconocimiento de la satisfacción </t>
  </si>
  <si>
    <t>Monitoreo permanente de la satisfaccion de la ciudadania</t>
  </si>
  <si>
    <t xml:space="preserve">Atender de manera oportuna las peticiones, quejas y reclamos presentados </t>
  </si>
  <si>
    <t>octubre</t>
  </si>
  <si>
    <t>Falta de motivación y aprendizaje del personal vinculado.</t>
  </si>
  <si>
    <t>noviembre</t>
  </si>
  <si>
    <t>diciembre</t>
  </si>
  <si>
    <t>SALUD, DERECHOS SEXUALES Y REPRODUCTIVOS. Subcategoria; Derechos sexuales y reproductivos</t>
  </si>
  <si>
    <t>Certificacion  de pacientes atendidos en las diferentes IPS</t>
  </si>
  <si>
    <t>Malka Piña Berdugo</t>
  </si>
  <si>
    <t>Bajo seguimiento a la atención
en salud en las IPS del distrito</t>
  </si>
  <si>
    <t>Contratación personal idóneo acorde
a las necesidades</t>
  </si>
  <si>
    <t>. Contratos                                    . Autorizaciones</t>
  </si>
  <si>
    <t>Contratación del personal no
idóneo</t>
  </si>
  <si>
    <t>Mejor control en la revisión de las
hojas de vida del personal a
contratar</t>
  </si>
  <si>
    <t>Contratacion de las tres ESEs que conforman la red publica del distrito de Cartagena de Indias, para la atencion de la poblacion pobre no asegurada y demas poblacion vulnerable competencia de la Alcaldia (85101706)</t>
  </si>
  <si>
    <t>Reporte de la ESE de garantia en la atención de la comunidad indigena</t>
  </si>
  <si>
    <t>No cumplimiento de envió por
parte de las IPS de los
requerimientos por parte de las
auditorias para su seguimiento</t>
  </si>
  <si>
    <t>Aumentar el Seguimiento y
evaluación al reporte de los
actividades realizadas por parte de
la IPS</t>
  </si>
  <si>
    <t>Reportes de Pagos financiera</t>
  </si>
  <si>
    <t>No garantizar el flujo de los
recursos en forma oportuna</t>
  </si>
  <si>
    <t>Garantizar un adecuado flujo de los
recursos y una bue na interventoría
a los mismos</t>
  </si>
  <si>
    <t>NO</t>
  </si>
  <si>
    <t>Informe de avances por parte deInterventoria  y ejecucion financira por parte de financiera Dadis</t>
  </si>
  <si>
    <t xml:space="preserve">Adecuar el 100% de Hospitales de primer nivel de atención priorizados - 3 Hospitales </t>
  </si>
  <si>
    <t>Documentos de evaluacion entregados por parte del auditor asignado</t>
  </si>
  <si>
    <t>Actas de asistencias tecnicas y /o registro de asistencias  a la  assietencia tecnicas</t>
  </si>
  <si>
    <t>DISTRITO DE CARTAGENA DE INDIAS</t>
  </si>
  <si>
    <t>Posibilidad de recibir, ofrecer o solicitar cualquier dádiva o beneficio a nombre propio o de terceros para agilizar la expedición de trámites, informes o emitir conceptos favorables en la vigilancia y control del Sistema Obligatorio de Garantía de Calidad en salud.</t>
  </si>
  <si>
    <t xml:space="preserve">El profesional asignado, cada vez que realiza la actividad,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El profesional asignado, cada vez que realiza la actividad,registra en el formato establecido ,en  orden cronologico la fecha de solicitud de la visita de verificacion , teniendose en cuenta para realizar las visitas ,solo se toma en cuenta el orden cronologico establecido en este listado y /o la autorizacion del director operativo de vigilancia y control   </t>
  </si>
  <si>
    <t>Contratacion de recurso humano para el Subprograma de PROMOCIÓN, VIGILANCIA Y CONTROL DEL SISTEMA OBLIGATORIO DE GARANTÍA DE LA CALIDAD DE LA ATENCIÓN EN SALUD SOGC</t>
  </si>
  <si>
    <t>Registro de capacitaciones del total de prestadores priorizados</t>
  </si>
  <si>
    <t>Realizar desarrollo de capacidades a los prestadores de servicios de salud inscritos en el REPS y a funcionarios del DADIS, en la actualización del Sistema Obligatorio de la Garantía de la Calidad en Salud, dentro del programa PROMOCIÓN, VIGILANCIA Y CONTROL DEL SISTEMA OBLIGATORIO DE GARANTÍA DE LA CALIDAD DE LA ATENCIÓN EN SALUD SOGC.</t>
  </si>
  <si>
    <t>Porcentaje de inscripciones gestionada</t>
  </si>
  <si>
    <t>Notiifcaciones procesos sancionatorios</t>
  </si>
  <si>
    <t>Realizar anualmente visitas de verificación del cumplimiento de los requisitos mínimos de habilitación al 25 % prestadores de servicios de salud del distrito de Cartagena (332)</t>
  </si>
  <si>
    <t>Informe de visitas de verificación</t>
  </si>
  <si>
    <t>informes seguimiento al matenimiento hospitalario</t>
  </si>
  <si>
    <t>Informe de visitas de IVC</t>
  </si>
  <si>
    <t xml:space="preserve">Rseolucion expedicion licencias </t>
  </si>
  <si>
    <t>Victimas</t>
  </si>
  <si>
    <t>BASE DE DATOS DE PERSONAS VALORADAS</t>
  </si>
  <si>
    <t>Falta de motivación de los funcionarios en los procesos de gestión de la promoción social en salud de los grupos vulnerables.</t>
  </si>
  <si>
    <t>Asistencias técnicas, talleres de motivación y normas en salud vigentes.</t>
  </si>
  <si>
    <t>IPS AUTORIZA PARA REALIZAR VALORACIONES DE CERTIFICACION DE DISCAPACIDAD</t>
  </si>
  <si>
    <t>ACTO ADMINISTRATIVO Y DEMAS DOCUMENETOS SORTES DEL REINTEGRO DE LOS RENDIMIENTOS FINANCIEROS</t>
  </si>
  <si>
    <t>Poco interés en los protocolos de atención en salud diferencial de los grupos poblacionales vulnerables.</t>
  </si>
  <si>
    <t>Asistencia técnica y monitoreo a las EAPB.</t>
  </si>
  <si>
    <t>Transferencias corrientes y de capital</t>
  </si>
  <si>
    <t>ACTO ADMINISTRATIVO Y DEMAS DOCUMENETOS SORTES DEL REINTEGRO DE LOS RECURSOS NO EJECUTADOS</t>
  </si>
  <si>
    <t>Escasez de recurso humano y financiero para garantizar las ordenes de valoración de certificación de discapacidad.</t>
  </si>
  <si>
    <t>Gestionar recursos humanos y financieros de otras fuentes de financiación.</t>
  </si>
  <si>
    <t>Mano de obra calificada</t>
  </si>
  <si>
    <t>FORMATOS DE ATENCION Y ORIENTACIONES</t>
  </si>
  <si>
    <t>INFORME FINAL DE ACTIVIDADES DEL TALLER DE ASODEUS</t>
  </si>
  <si>
    <r>
      <rPr>
        <sz val="11"/>
        <color rgb="FF000000"/>
        <rFont val="Aptos Narrow"/>
        <family val="2"/>
        <scheme val="minor"/>
      </rPr>
      <t xml:space="preserve">Implementar el Programa de Atención Psicosocial y Salud Integral a Víctimas del Conflicto Armado– PAPSIV en el Distrito de Cartagena. </t>
    </r>
    <r>
      <rPr>
        <sz val="11"/>
        <color theme="1"/>
        <rFont val="Aptos Narrow"/>
        <family val="2"/>
        <scheme val="minor"/>
      </rPr>
      <t>(Primera Infancia, Infancia, Adolescencia, Jóvenes y Adultos, Población Negra, Afrocolombiana, Raizal y Palenquera e Indígena).</t>
    </r>
  </si>
  <si>
    <t>INFORME FINAL DE ACTIVIDADES IMPLEMENTACION DEL PAPSIVI</t>
  </si>
  <si>
    <t>FORMATOS CONTRATOS DE COMODATOS PRODUCTOS DE APOYO</t>
  </si>
  <si>
    <t>Materiales</t>
  </si>
  <si>
    <t>INFORME FINAL DE ACTIVIDADES IMPLEMENTACION ESTRATEGIA RBC</t>
  </si>
  <si>
    <t>Regulación de las solicitudes al CRUESD y NUSE con respuesta oportuna de las emergencias y desastres.</t>
  </si>
  <si>
    <t>3 Localidades</t>
  </si>
  <si>
    <t>Posibilidad de pérdida reputacional por dificultad de comunicación con la línea 125 de Emergencias debido a saturación en la red telefónica de la Alcaldía</t>
  </si>
  <si>
    <t>Zonas Cardioprotegidas implementadas y  certificadas en Primer Respondiente en salud</t>
  </si>
  <si>
    <t>Posibilidad de pérdida reputacional por incumplimiento en las capacitaciones y asistencia técnica en la Gestión Integral de Riesgo en Emergencias y Desastres debido a falta o demora de la contratación de personal para la ejecución de las actividades</t>
  </si>
  <si>
    <t>El profesional especializado   verifica que se cumplan las capacitaciones programadas. Mensualmente se realiza conteo de las actividades realizadas.</t>
  </si>
  <si>
    <t>Estrategia de sensibilización que promueva la Gestión para la seguridad del personal sanitario Implementada en las instituciones con servicios de atención inmediata, redes comunitarias y otros sectores</t>
  </si>
  <si>
    <t>24 IPS</t>
  </si>
  <si>
    <t>Red de atención en salud asistida tecnicamente en Gestión Integral del Riesgo</t>
  </si>
  <si>
    <t>3 (Localidad 1: Hospital Universitario del carbe, Localidad 2 :Hospital Serena del Mar y Localidad 3: Clínica Madre Bernarda)</t>
  </si>
  <si>
    <t>3 IPS</t>
  </si>
  <si>
    <t>Centro Información Asesoría y Atención en Salud Mental (CIAAASM), implementado</t>
  </si>
  <si>
    <t>Instituciones con servicios de de Atención Inmediata, Monitoreados y evaluados.</t>
  </si>
  <si>
    <t>Capacitaciones realizadas</t>
  </si>
  <si>
    <t>Eventos de Afluencia Masiva de Público, los Servicios de Atención Inmediata y zonas cardioprotegidas monitoreadas y evaluadas</t>
  </si>
  <si>
    <t>Posibilidad de recibir o solicitar cualquier dádiva o beneficio a nombre propio o de terceros para cumplir con los documentos requeridos en la expedición de viabilidad en salud para eventos de aglomeración masiva de público, desde el proceso de Salud Pública en emergencias y desastres – CRUED.</t>
  </si>
  <si>
    <t>El profesional asignado, cada vez que se realiza el trámite, revisa el cumplimiento de los requisitos y/o procedimientos establecidos, en las solicitudes de los tramites gestionados en la dependencia, a través de una lista de chequeo donde están los requisitos para el suministro del trámite, informe o concepto favorable</t>
  </si>
  <si>
    <t>Acciones de apoyo a la gestión del CRUED y seguimiento institucional de reglamento sanitario realizados.</t>
  </si>
  <si>
    <t>Centro Información Asesoría y atención en Toxicología (CIAAT). Implementado.</t>
  </si>
  <si>
    <t>CRUED Contruido y dotado con tecnología de punta.</t>
  </si>
  <si>
    <t>Areas del CRUED reubicada, conservadas y actualizadas</t>
  </si>
  <si>
    <t>Centro de reserva del CRUED dotado</t>
  </si>
  <si>
    <t>REPORTE META PRODUCTO DE  JUNIO A  AGOSTO DE 2024</t>
  </si>
  <si>
    <t>REPORTE ACTIVIDAD DE PROYECTO
EJECUTADO DE JUNIO 1 A AGOSTO 30 DE 2024</t>
  </si>
  <si>
    <t>COLUMNA AD</t>
  </si>
  <si>
    <t>COLUMNA AE</t>
  </si>
  <si>
    <t>COLUMNA W</t>
  </si>
  <si>
    <t>COLUMNA V</t>
  </si>
  <si>
    <t>COLUMNA AB</t>
  </si>
  <si>
    <t>COLUMNA AC</t>
  </si>
  <si>
    <t>COLUMNA AG</t>
  </si>
  <si>
    <t>Desarrollar anualmente acciones en noventa (90) entidades de salud de Rutas Integrales de Atención en Salud relacionadas con las alteraciones nutricionales y promoción de las Guías Alimentarias Basadas en Alimentos (GABAS)</t>
  </si>
  <si>
    <t>Apoyar la gestión en salud publica en relación con los procesos administrativos, contractuales de bienes y de servicios necesarios para el cumplimiento de las metas en el marco de la planeación integral en salud.</t>
  </si>
  <si>
    <t>Apoyar la gestion para la Ejecucion de los 8 compromisos del Modelo de Acción Integral Territorial 
(MAITE) en la línea de Salud Pública según lineamientos del MSPS atraves de la contratacion de dos (2) profesional especializado y un (1) profesionales universitario del area de la salud</t>
  </si>
  <si>
    <t>PRESTACION DE SERVICIOS PROFESIONALES PARA APOYAR LA FORMULACION, PREPARACION Y EVALUACION DE PROYECTOS Y SEGUIMIENTO EN SUS APLICATIVOS EN EL MARCO DE LA PLANEACION INTEGRAL EN SALUD A TRAVES DE LA CONTRATACION UN (1) PROFESIONAL UNIVERSITARIO CON EXPERIENCIA MINIMA DE (2) A?OS EN FORMULACION, SEGUIMIENTO Y PROYECTOS DE INVERSION DE SALUD PUBLICA, ENTIDADES TERRITORIALES Y/O ESES Y UN PROFESIONAL UNIVERSITARIO DEL AREA DE LA SALUD CON EXPERIENCIA EN SISTEMAS DE GESTION DE CALIDAD EN SALUD</t>
  </si>
  <si>
    <t>Apoyar la construccion de una herramienta para sistematizar de forma adecuada la 
información, que permita caracterizar y focalizar las atenciones en salud pública a 
traves de la contratacion de un ingeniero de sistema y de un tecnico con experiencia en salud publica</t>
  </si>
  <si>
    <t>Apoyar el desarrollo de Capacidades institucionales y del talento humano de las EAPB e IPS en Rutas Integrales de Atención en Salud – RIAS a través de la Contratación de dos (2) médicos con experiencia en desarrollo de capacidades en salud pública y en la implementación de Rutas de Atención Integral en salud con experiencia mínima de (2) años</t>
  </si>
  <si>
    <t>Realizar  un desarrollo de capacidades al talento humano de Salud publica y similares en el componente de Gestion a traves de la contratacion de un operador idoneo</t>
  </si>
  <si>
    <t>Apoyar la coordinacion intersectorial en el marco de la adecuacion sociocultural de promoción y mantenimiento de salud atraves de la contratacion de 3 profesionales universitarios del area de la salud con experiencia en trabajo comunitario.                                                                                                                                                                                                                                              Realizar la conformacion de una (1) red etnica urbana y 3 rurales con consejos comunitarios para la adecuación sociocultural de promoción y mantenimiento de salud (adicional)</t>
  </si>
  <si>
    <t>Ejecutar mecanismos de coordinación, alianzas estratégicas, de cooperación e integración para potenciar los recursos a fin de afectar positivamente los determinantes sociales de los microterritorios priorizados del Distrito de Cartagena atraves de la contratacion de un operador idoneo y dos (2)  profesionales en ciencias sociales y humanas.</t>
  </si>
  <si>
    <t>Realizar un Encuentro Distrital de Farmacovigilancia y un encuentro Distrital de Tecnovigilancia y Reactivovigilancia en el marco de las acciones de gestión del conocimiento y desarrollo de capacidades con Universidad que tenga Programa de Química Farmacéutica o Química y Farmacia con experiencia certificada de acciones de farmacovigilancia, tecnovigilancia y reactivovigilancia con entidades territoriales en salud.</t>
  </si>
  <si>
    <t>Diseñar, ejecutar y evaluar una campaña publicitaria de medios masivos de comunicación para promoción de uso racional de medicamentos, uso adecuado de antibióticos y promoción de donación altruista de sangre dirigida a la población del Distrito a través de la contratación de entidad especializada y con experiencia en diseño, ejecución y evaluación de campañas publicitarias en salud</t>
  </si>
  <si>
    <t>1) Apoyo de  las actividades de toma de muestras de agua de vigilancia y de diagnóstico en el distrito de Cartagena a través de la contratación de dos (2) técnicos o tecnólogos en saneamiento básico, técnicos o tecnólogos en salud ambiental, técnicos o tecnólogos en saneamiento ambiental, técnicos o tecnólogos en alimentos, técnicos o tecnólogos ambiental,  técnicos o tecnólogos en monitoreo ambiental, técnicos o tecnólogos en salud pública y técnicos o tecnólogos químico.  2) Adquisición de reactivos, insumos y equipos requeridos para toma y análisis de muestras de agua mediante la contratación de un (1) operador idóneo . 3) Apoyo de las actividades de reporte en el aplicativo SIVICAP de los resultados de laboratorio de las  tomas de muestras de agua de vigilancia en la red del acueducto, visitas de inspección sanitaria al acueducto, actualización del mapa de riesgo de la calidad del agua, actualización de las actividades del subprograma en el drive a través de la contratación de un (1) técnico, tecnólogo o ingeniero de sistemas, técnico, tecnólogo o administrador de empresas, técnico, tecnólogo o profesional en mercadeo y técnico, tecnólogo o licenciado en informática. 4) Apoyo de las actividades de toma de muestras de agua e Inspección, Vigilancia y Control Sanitario a  piscinas, estructuras similares, establecimientos, vehículos de transporte de agua potable a través de la contratación de servicio de transporte terrestre especial de un (1) vehículo automotor con conductor.</t>
  </si>
  <si>
    <t>Realizar las actividades de Inspección, Vigilancia y Control sanitario (IVCS) a piscinas y estructuras similares, establecimientos, vehículos transportadores de agua potable en el distrito de Cartagena a través de la contratación de cinco (5) Ingenieros Sanitarios, Ingenieros Ambientales, Ingenieros Sanitarios y Ambientales, Ingenieros Químicos, Químicos o Ingeniero de Alimentos</t>
  </si>
  <si>
    <t>Realizar  visita de inpeccion higienico sanitaria y vigilancia epidemiologica a los puntos de entrada  mediante la contratación de tres (3) médicos generales con experiencia en salud publica comprobable de minino dos años.</t>
  </si>
  <si>
    <t>Implementación y desarrollo de una  herramienta tecnológica como apoyo actividades de Sistematización de la información generada por las actividades de Inspección, Vigilancia y Control sanitario mediante un operador idóneo</t>
  </si>
  <si>
    <t>Realizar actividades de Inspección, Vigilancia y Control Sanitario (IVCS) a 900 objetos o establecimientos especiales a través de la contratación de dos (2) Profesionales del Área Salud, Ingeniero ambiental, Ingeniero químico, Ingeniero Sanitario, Químico, Ingeniero de Alimentos, biólogo con maestría en ingeniería ambiental.    Realizar actividades de Inspección, Vigilancia y Control Sanitario (IVCS) a 900 objetos o establecimientos especiales a través de la contratación de dos (02) tecnólogos del área de la salud, en saneamiento básico y/o salubrista ocupacional</t>
  </si>
  <si>
    <t>Adquisición de equipos e insumos para acciones de vigilancia y control</t>
  </si>
  <si>
    <t>Realizar actividades de información en salud, que permitan identificar síntomas y signos de alarma de intoxicación por plaguicidas, y direccionarlas a la IPS o EPS, donde se encuentren afiliadas las personas encuestadas.</t>
  </si>
  <si>
    <t>Realiza asistencia tecnica a actores de sistema de salud   sobre el manejo, uso y consecuencias del cambio climático sobre la salud. y desarrollar un  diagnóstico  sobre la situación de vulnerabilidad de los microterritorios priorizados mediamte la contratacion de un ingeniero ambiental y tecnico con experiencia en salud publica</t>
  </si>
  <si>
    <t>Desarrollar una caracterizacion de  los riesgos sanitarios y ambientales relacionados con la contaminación producida por el uso de combustibles fósiles como madera, carbón, residuos, orgánicos, entre otros, que permitan brindar información en salud al entorno familiar con el fin de promover la salud y el cuidado, orientar, recomendar, para prevenir y proteger los entornos y gestionar riesgos en salud</t>
  </si>
  <si>
    <t>s|</t>
  </si>
  <si>
    <t>Prestación de servicios de aplicación de Vacuna antirrabica a 90.000 caninos y felinos en las tres (3) localidades del Distrito de Cartagena para el logro de coberturas utiles de vacunacion, interrupcion de la circulación del virus, eliminación de la rabia humana transmitida por perros y gatos en el marco del Plan de Intervenciones Colectivas</t>
  </si>
  <si>
    <t>Prestación de Servicios de tres (3) médicos veterinarios zootecnistas y dos (2) vacunadores para apoyar los procesos de inspección, vigilancia y control sanitario a 72 establecimientos veterinarios y afines, quejas sanitarias y eventos de zoonosis.</t>
  </si>
  <si>
    <t>Prestación de servicios de Clínica Veterinaria a fin de Observar y controlar técnicamente el 100% de las agresiones producidas por animales potencialmente transmisores de rabia en contacto con humanos</t>
  </si>
  <si>
    <t>Prestación de servicios para el desarrollo de una (1) estrategia de intervención de información en salud, sobre tenencia responsable de animales de compañía a través de movilizaciones sociales realizadas en el ámbito urbano y rural de zonas priorizadas del Distrito de Cartagena.</t>
  </si>
  <si>
    <t>Suministro de insumos tipo rodenticida para la realización de acciones para el control de Focos de Leptospirosis en el 100% de los eventos presentados/notificados por vigilancia epidemiológica  en el Distrito de Cartagena.</t>
  </si>
  <si>
    <t>Prestación de servicios para llevar a cabo un proceso de  caracterización para estimar la población de perros y gatos y  determinar la población a vacunar en las áreas urbana y rural  de los microterritorios priorizados en el marco del Plan de Intervenciones Colectivas</t>
  </si>
  <si>
    <t xml:space="preserve">Prestación de servicios para llevar a cabo un proceso de Monitoreo de coberturas de vacunación canina - felina en el marco de la Vigilancia en Salud Pública </t>
  </si>
  <si>
    <t xml:space="preserve">2. Un (1) bacteriologo con especialización en auditoría en salud, certificado como tutor en primera linea en epidemiología de campo Frontline por el Insituto nacional de salud, con expriencia en centro de operaciones y emergencia epidemiológicas COE y expriencia en VSP de 24 meses. </t>
  </si>
  <si>
    <t xml:space="preserve">3. Un profesional en odontología magister en epidemiología </t>
  </si>
  <si>
    <t xml:space="preserve">Apoyar las acciones del proceso de vigilancia en salud pública de la gestión en salud pública a través de la contratación de 1 profesionales especialistas así:
1. Un (1) Veterinario con Maestría en Epidemiología con experiencia en COVID 19 y experiencia en VPS </t>
  </si>
  <si>
    <t>Desarrollar mecanismos de sistematización y socialización de las experiencias, estrategias y resultados alcanzados, como mecanismo de retroalimentación a traves de la gestion del sistema de alerta temprana epidemiológica y de base comunitaria  de los resultados en salud como línea de gestión del conocimiento mediante la contratación de 3 profesionales especialistas asi:
1. Un (1) Bacteriologo con especialización en epidemiología certificado en FRONTLINE (curso de epidemiología de campo en primera línea) por el Instituto nacional de salud con experiencia mínima de 36 meses.
2. Un (1) Fisioterapeuta con especialización en epidemiología, y epidemiólogo de campo, certificado en Programa de Entrenamiento en Epidemiologia de Campo Avanzado, FETP Thepinet por el Instituto nacional de salud con experiencia en el programa de vigilancia en salud pública que permita reorientar las acciones y dar respuesta oportuna de tal manera que se proteja la salud de la población del distrito de Cartagena</t>
  </si>
  <si>
    <t xml:space="preserve">Apoyar las acciones del proceso de vigilancia en salud pública de la gestión en salud pública   para caracterización de potenciales  UI y UPGD en BAI por RIPS  y apoyo en aplicativo sivigila y entrenamiento a las UPGD del Distrito de Cartagena a Través de la contratación de 3 profesionales asi:
1.  2 (dos) profesionales especialista en epidemiología certificado en FRONTLINE (curso de epidemiología de campo en primera línea) por el Instituto nacional o  Certificada como tutor en epidemiología de campo con experiencia comprobada en sivigila, caracterizacion de potenciales operadores de sivigila y busqueda activa institucional por rips </t>
  </si>
  <si>
    <t>Apoyar las acciones del proceso de vigilancia en salud pública de la gestión en salud pública a través de la contratación de 2 técnicos así: 1. Uno (1) tecnico con experiencia comprobada en HV en  manejo de aplicativo SIVIGILA certificado en FRONTLINE (curso de epidemiología de campo en primera línea) por el Instituto nacional con experiencia de 36 meses en SIVIGLA. 
2.Uno (1) tecnico con experiencia de un año en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</si>
  <si>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Realizar vigilancia basada en comunidad como mecanismo de respuesta oportuna ante la presentación de eventos de interés en salud pública
Apoyar las acciones del proceso de vigilancia en salud pública de la gestión en salud pública a través de la contratación de 2 auxiliares de enfermeria o tecnico con experiencia laboral, para el fortalecimiento de la vigilancia de EISP, vigilancia comunitaria, BAC  de EISP  según lineamientos nacionales de vsp  que permita dar respuesta oportuna de tal manera que se proteja la salud de la población del distrito de Cartagena</t>
  </si>
  <si>
    <t xml:space="preserve">Realizar vigilancia basada en comunidad como mecanismo de respuesta oportuna ante la presentación de eventos de interés en salud pública a través de la contrtacion de u operador idoneo para entrenamiento y activacion de la revcom Cartagena  </t>
  </si>
  <si>
    <t>Apoyar las acciones del proceso de vigilancia en salud pública de la gestión en salud pública a través de la contratación 4 profesionales del área de la salud  de la certificado en FRONTLINE (curso de epidemiología de campo en primera línea) por el Instituto nacional de salud con expriencia en VSP minima de 20 meses para el fortalecimiento según lineamientos nacionales de vsp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</si>
  <si>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a través de la contratación 3 profesionales del área de la salud   con expriencia en VSP para el fortalecimiento según lineamientos nacionales de vsp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</si>
  <si>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a través de la contratación 1 profesionales asi 
1. Un (1) profesional en enfermería certificado en FRONTLINE (curso de epidemiología de campo en primera línea) por el Instituto nacional de salud con expriencia en VSP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t>
  </si>
  <si>
    <t>Prestación de servicios para desarrollar capacidades institucionales, actores del SGSS y los profesionales de la salud mediante asistencia técnicas y seguimiento del 100% de las EAPB y 20 IPS priorizadas para la gestion del riesgo e implementación de la rutas integrales de atención para las enfermedades circulatorias , cardiocerebrovasculares, metabólicas y renales en el Distrito de Cartagena mediante la contratación de una enfermera especializada en salud familiar con experiencia mínima de 36 meses</t>
  </si>
  <si>
    <t>Desarrollo de capacidades institucionales, actores del SGSS y los profesionales de la salud mediante asistencias técnicas y seguimiento del 100% de las EAPB y 20 IPS priorizadas para la gestión del riesgo e implementación de la rutas integrales de atención para cáncer de mama, cuello uterino, próstata , colorrectal, pulmón, piel y cáncer en menores de 18 años para la identificación temprana, diagnóstico oportuno y tratamiento del cáncer en el Distrito de Cartagena mediante la contratación de un</t>
  </si>
  <si>
    <t>Desarrollo de capacidades al talento humano de 42 entorno institucional en detección temprana, tratamiento oportuno y rutas integrales de atención en salud de eventos crónicos y fortalecer la implementación de los modos, condiciones y estilos de vida saludables en el entorno educativo, comunitario y laboral informal mediante la contratación de una auxiliar de enfermería, con experiencia certificable en eventos crónicos no transmisibles</t>
  </si>
  <si>
    <t>Realizar 12 informes sobre el comportamiento de la tasa de mortalidad por cáncer de cérvix y consolidación del seguimiento a eventos crónicos mediante la contratación de un técnico en sistema.</t>
  </si>
  <si>
    <t>Desarrollo de capacidades y cordinacion intersectorial  en  instituciones y comunidad  en actores del SGSS y   los  profesionales de la salud  mediante asistencia técnicas y seguimiento  del 100% de las EAPB ,   20 IPS priorizadas , instituciones y comunidades priorizadas para la promoción de hábitos saludables , implementación de programas y estrategias  de gestion de salud pública  relacionadas con tabaco, actividad física, alcohol y alimentación saludables y los eventos de  enfermedades huérfanas, EPOC, asma y programas de cesación de tabaco  en el distrito de Cartagena , mediante la contratación de  profesionales  en enfermería con experiencia mínima de 4 años  en salud publica</t>
  </si>
  <si>
    <t>Realizar desarrollo de capacidades a los diferentes actores secretarios, coordinadores y gobernantes   locales del distrito para lograr el modelo de gestion la implementación (CERSS)  mediante la contratación/a</t>
  </si>
  <si>
    <t>Desarrollo de capacidades institucionales, actores del SGSS mediante asistencias técnicas y seguimiento del 100% de las EAPB e IPS priorizadas para la promoción y mantenimiento de la salud visual en el distrito de Cartagena a través de la contratación de un profesional en optometría con experiencia mínima de 36 meses en salud publica</t>
  </si>
  <si>
    <t>Desarrollo de capacidades institucionales, actores del SGSS mediante asistencias técnicas y seguimiento del 100% de las EAPB e IPS priorizadas para la promoción y mantenimiento de la salud auditiva en el distrito de Cartagena a través de una fonoaudiologa con experiencia en salud pública de 24 meses.</t>
  </si>
  <si>
    <t>Realizar 30 acciones de coordinación intersectorial y comunitaria para la vigilancia en salud pública de las alteraciones auditivas en la población infantil y la promoción de hábitos de higiene oral y demás acciones para la salud auditiva en el distrito de Cartagena a través de la contratación de una fonoaudiologa experiencia mínima de 36 meses en trabajo comunitario y de salud publica</t>
  </si>
  <si>
    <t>Prestación de los servicios para la ejecución de las intervenciones del plan de salud pública de intervenciones colectivas – PIC, mediante acciones de promoción de salud y gestion del riesgo en salud publica</t>
  </si>
  <si>
    <t>Servicio de promoción de la salud</t>
  </si>
  <si>
    <t>Desarrollo de capacidades  desde el  Eje de Participación Social en Salud Mental  en los entornos comunitario, educativo e institucional, con acciones de promoción de la salud mental, prevención de problemas y trastornos mentales y prevención del suicidio, que incluya  desarrolloa de capacidades en los derechos de las personas en el ámbito de la salud mental, mediante la contratación de un  (a) profesional en psicología con más de 36años de experiencia en gestión de la salud pública en salud mental.</t>
  </si>
  <si>
    <t>Realizar una estrategia de informacion en salud para la prevención de problemas y trastornos mentales, los intentos de suicidio y el consumo de sustancias psicoactivas en el distrito de cartagena mediante cuñas radiasles, facebook live y folletos.</t>
  </si>
  <si>
    <t>Desarrollo de capacidades en la atención integral del consumo de sustancias psicoactivas, problemas y trastornos mentales en el 100% de EAPB e IPS habilitadas y priorizadas; mediante la contratación de  un Psicólogo en el area clinica  con ecperiencia en salud mental demostrable en 2 años</t>
  </si>
  <si>
    <t xml:space="preserve">Desarrollo de capacidades al 100% de las EAPB e IPS para la prevención y atención integral de personas con problemas y trastornos mentales derivados de la Epilepsia, personas contagiadas con Covid19, problemas y trastornos mentales derivados del  consumo de alcohol,  mediante un Psicólogo (a),  en el area  psicología clínica, con experiencia en el desarrollo de programas de salud mental. y experiencia en salud publica desmostrable de 36 meses </t>
  </si>
  <si>
    <t>Realizar seguimiento  a EAPB, entidades de la intersectorialidad y comunidades, al 100% de los casos de intento de suicidio atendidos en el Distrito y notificados al SIVIGILA. mediante la contratacion de un Psicólogo (a) con experiencia comunitaria en salud mental y experiencia de 24 meses en salud publica</t>
  </si>
  <si>
    <t>Realizar apoyo técnico en el seguimiento  a EAPB, entidades de la intersectorialidad y comunidades, al 100% de los casos de intento de suicidio atendidos en el Distrito y notificados al SIVIGILA mediante la contratación de un (a) auxiliar de enfermería.con experiencia en salud publica</t>
  </si>
  <si>
    <t xml:space="preserve">Realizar una estrategia de informacion en salud para la prevención de problemas y trastornos mentales, los intentos de suicidio y el consumo de sustancias psicoactivas en el distrito de cartagena mediante cuñas radiasles, facebook live y folletos. </t>
  </si>
  <si>
    <t>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 mediante la contratación de un (a) profesional en psicología, con post-grado en el área de la psicología y/o ciencias sociales y experiencia demostrable en implemetación de acciones intersectoriales en salud mental y el consumo de sustancias psicoactivas</t>
  </si>
  <si>
    <t>Realizar gestiones para: la formulación, adopción y adaptación de  la Política Nacional para la Prevención y Atención del Consumo de Sustancias Psicoactivas, la implementación de la Política  Distrital de Salud Mental  y  acciones de Gestión del Conocimiento en la Dimensión de Convivencia Social y Salud Mental; mediante la contratación de un (a) profesional en psicología  con posgrado en Epidemiología y experiencia demostrable en la gestión en salud pública de salud mental y el consumo de sustancias psicoactivas.</t>
  </si>
  <si>
    <t>Formular, adaptar, adoptar e implementar la Política Pública de Prevención y Atención al Consumo de Sustancias Psicoactivas en el contexto Distrital.</t>
  </si>
  <si>
    <t>Realizar  una estrategia de educación mediante el desarrollo de 2 ciclos educativos de mínimo 9 sesiones  en 7 instituciones educativas priorizadas   en alimentación saludables y Soberanía Alimentaria con enfoque de DDHH, DHAN  , que permita la mejorar  los hábitos y estilos de vida saludables en el entorno educativo en el Distrito de Cartagena.A través de la contratacion de un operador idonio.</t>
  </si>
  <si>
    <t>Realizar la conformación de  una red, familiar, comunitaria y social con fin sensibilizar en hábitos de vida saludable y la protección del ambiente, para la implementación de la PPAEAS, en una UNALDE del Distrito de Cartagena según la priorización de eventos de interés en salud pública.A través de la contratacion de un operador idonio.</t>
  </si>
  <si>
    <t xml:space="preserve">Realizar las acciones del proceso de nutrición para el fortalecimiento de las acciones del sistema de vigilancia en salud pública, sistematizar la información estadística, orientar y optimizar las acciones del proceso de nutrición, mediante la contratación de un (01) técnico en sistemas.
</t>
  </si>
  <si>
    <t xml:space="preserve">Desarrollar capacidades para implementar acciones sectoriales y transectoriales en el marco de la garantía del derecho humano a la alimentación y nutrición adecuada, para la promoción de prácticas de hábitos alimentarios saludables en las diferentes etapas del ciclo de vida en especial de grupos vulnerables, promoción de la lactancia materna manteniendo la proporción de bajo peso al nacer y desnutrición aguda en niños y niñas menores de cinco años, prevención en general de otros tipos de malnutrición, cumplimiento del acuerdo 021/2019, implementación, sostenibilidad y certificación de estrategias IAMII, SAFL, PMC y RIAS.a través de la contratación de una(1) Nutricionista - Dietista. </t>
  </si>
  <si>
    <t>Realizar un proceso de desarrollo de capacidades en habilidades de  consejería en lactancia materna  y alimentación del lactante y del niño pequeño  a los profesionales de salud  que atienden la consulta lactancia materna.Atraves de la contratacion de un operador con experiencia/ o persona natural  y facilitador evaluador externo IAMII  y   certificado en  consejeria  en lactancia materna por el Ministerio de Salud y Proteccion Socia.l</t>
  </si>
  <si>
    <t>Apoyar  el proceso de  Inspección, Vigilancia y Control-IVC de la gestión en salud pública   a través de la contratación de  una entidad para la incineración, destrucción y/o desnaturalización y disposición final de productos objeto de medidas sanitarias en el marco del proceso de gestión de insumos en salud pública,   en el marco de la ejecución de las acciones de obligatorio cumplimiento de Vigilancia y Control de Alimentos en el Distrito de Cartagena</t>
  </si>
  <si>
    <t>Apoyar las  acciones de fiscalización sanitaria de  Inspección, Vigilancia y Control  y aseguramiento de la cadena productiva de  Alimentos y bebidas  de la gestión de la salud pública da través de la contratación de un profesional ingeniero químico con Diplomado del INVIMA en Vigilancia y Control de Medicamentos, Productos Biológicos, Alimentos y Bebidas Alcohólicas e Insumos para la Salud y Productos Varios, con experiencia mínima de cinco años en acciones de inspección, vigilancia y control de buenas prácticas de manufactura y HACCP en establecimientos de alimentos, bebidas alcohólicas, monitoreo de la calidad de alimentos de alto riesgo en salud pública, para  acciones de plan de carnes, bebidas alcohólicas y  fiscalización sanitaria,   en el marco de la ejecución de las acciones de obligatorio cumplimiento de Vigilancia y Control de Alimentos en el Distrito de Cartagena.</t>
  </si>
  <si>
    <t>Apoyar las acciones de Inspección, Vigilancia y Control  y de aseguramiento de la cadena productiva de alimentos  y bebidas de la gestión en salud pública  a través de la contratación de un (1)  técnico auxiliar de laboratorio con experiencia mínima de cinco años de apoyo en aseguramiento de la cadena productiva en alimentos y bebidas  e inspección y vigilancia de alimentos y bebidas.para el monitoreo de la calidad de alimentos, censo santiarios  y otros   en el marco de la ejecución de las acciones de obligatorio cumplimiento de Vigilancia y Control de Alimentos en el Distrito de Cartagena.</t>
  </si>
  <si>
    <t>Apoyar las acciones de   Inspección, Vigilancia y Control de alimentos y bebidas a través de la adquisición de  insumos y reactivos  requeridos para  el análisis de muestras de alimentos de alto riesgo en salud pública  para dar cumplimiento a  acciones de obligatorio cumplimiento    de Vigilancia y Control de Alimentos en el Distrito de Cartagena</t>
  </si>
  <si>
    <t>Apoyar  a las acciones de Inspección, Vigilancia y Control y aseguramiento de la cadena productiva de alimentos y bebidas  de la gestión en salud pública a través de la contratación de un  técnico en alimentos con experiencia de cinco años de apoyo en aseguramiento de la cadena productiva en alimentos y bebidas  e  inspección y vigilancia de alimentos y bebidas, con curso sobre pescados y mariscos , para fortalecimiento de aseguramiento de la cadena productiva, inspección y vigilancia en establecimientos de alimentos, bebidas, puestos de venta  productos de la pesca, en el marco de la ejecución de las acciones de Vigilancia y Control de Alimentos de obligatorio cumplimiento.</t>
  </si>
  <si>
    <t>Contratar un médico general y una enfermeras con experiencia en salud materna para desarrollar capacidades en ese tema en el 100% de las EAPB y su red prestadora en la RIA Materno-Perinatal y seguimiento del Plan Acelerado de Reducción de la Mortalidad Materna</t>
  </si>
  <si>
    <t>Contratar 2 gineco-obstetras con experiencia certificada en maternidad segura para realizar el análisis y asesoramiento en la morbimortalidad materna del distrito de Cartagena y la implementación del parto humanizado y respetado en el 100% de las IPS de Atención del Parto.</t>
  </si>
  <si>
    <t>Desarrollar  capacidades a 150 médicos a través de la organización, coordinación y desarrollo de  talleres dirigidos a 150  médicos en la estrategia de Maternidad Segura  y la Emergencia Obstétrica, bajo la modalidad de simulación.</t>
  </si>
  <si>
    <t>Realizar seis (6) intervenciones de información en salud mediante el desarrollo de foros/ferias informativos sobre los cuidados en el embarazo, presentación de la oferta institucional y de las EAPB, dirigidos a la población gestante en curso de vida adolescencia, juventud y adultez en el entorno comunitario del ambito urbano, rural e insular de microterriotrios priorizados de las tres (3) Localidades del Distrito.</t>
  </si>
  <si>
    <t>Realizar 2 intervenciones de información en salud consistentes en vallas tipo pantalla y cuña radial dirigidas al curso de vida: adolescencia, juventud, adultez y vejez en todos los entornos de los microterritorios del Distrito de Cartagena para la promoción e importancia del control prenatal, signos de alarma y rutas de atención integral.</t>
  </si>
  <si>
    <t xml:space="preserve">Realizar la creación de 3 nuevas redes  y  el fortalecimiento de 3 redes comunitarias ya existentes, una por cada territrorio, que sirvan de apoyo y acompañamiento a las gestantes y su familia, para la prevención y reducción de la morbilidad y mortalidad materna en el distrito de Cartagena.        </t>
  </si>
  <si>
    <t xml:space="preserve">Desarrollar una (1) intervención de informacion en salud por medio de cuñas radiales, sobre promocion de derechos sexuales y reproductivos, prevencion de embarazo en adolescentes y violencias de genero dirigidos a adolescentes y jovenes del entorno comunitario de las unidades comuneras: cinco, seis y catorce u otras priorizadas del Distrito de Cartagena. </t>
  </si>
  <si>
    <t xml:space="preserve">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 </t>
  </si>
  <si>
    <t>Aplicar 2600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</si>
  <si>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 xml:space="preserve">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 </t>
  </si>
  <si>
    <t xml:space="preserve">Fortalecer el sistema de información de salud sexual y reproductiva,  prevención de violencia de género y otras  a través de la contratación de un técnico profesional en administración de servicios de salud con experiencia  mínima de cinco años en salud pública </t>
  </si>
  <si>
    <t>Realizar adaptación monitoreo y evaluación de la estrategia EGI-ETV en el marco del cumplimiento de las acciones establecidas en el plan distrital de salud, mediante la contratación de un (1) profesional de biología, tres (3) ingenierios sanitarios o ambientales, estudios de entomología, investigaciones biológicas, adquisición de insumos y plan de manejo integrado de vectores</t>
  </si>
  <si>
    <t xml:space="preserve">Implementación de Plan de Manejo Integrado de Vectores PMIV.  </t>
  </si>
  <si>
    <t xml:space="preserve">Adquirir 100 litros de Plaguicida Adulticida  intradomiciliario Piretroide y larvicidas biológicos </t>
  </si>
  <si>
    <t xml:space="preserve">Desarrollar la estrategia Mi Barrio contra el Dengue para la prevención y control de las ETV con énfasis en el entorno comunitario y hogar </t>
  </si>
  <si>
    <t xml:space="preserve">Desarrollo de actividades de control integrado y selectivo de 7.000 mil viviendas control larvario y 5.000 control químico intradomiciliario Unidades de Viviendas en el área urbana y rural de Cartagena para el fortalecimiento de las actividades de control vectorial mediante operador externo y contratación de nto humano (1 biólogo, 2 técnicos de saneamiento ambiental y 8 agentes educativos) </t>
  </si>
  <si>
    <t>MIV Desarrollar la estrategia "MI ESCUELA CONTRA EL DENGUE y" para la prevención y control de las ETV con énfasis en el entorno educativo</t>
  </si>
  <si>
    <t>Prestación del servicio (Un bacteriólogo y dos médico) para el componente de disminución de la  letalidad ETV.</t>
  </si>
  <si>
    <t xml:space="preserve">Apoyo de las acciones de control Integral  de las ETV  con énfasis en aplicaciones espaciales para control de focos mediante la contratación de:
Dos (2) profesionales del área de la salud 
Ocho (8) bachilleres
Doce (12) agentes educativos
Un (1) técnico en sistemas </t>
  </si>
  <si>
    <t>Remuneración de recurso humano técnico operativo para acciones de campo.</t>
  </si>
  <si>
    <t>Devolución de Recursos</t>
  </si>
  <si>
    <t>Decreto Local- Devolución de recursos</t>
  </si>
  <si>
    <t>Realizar desarrollo de capacidades que permitan fortalecimiento en la  prevención manejo y control de la Enfermedad respiratoria aguda  en los entornos institucionales en el Distrito de Cartagena</t>
  </si>
  <si>
    <t xml:space="preserve">Realizar asistencia tecnica que  permita la implementación del programa de prevención manejo y control de la Infección Respiratoria aguda  y fortalecimiento  de la estrategia  Salas de atención a las Enfermedades Respiratorias agudas en Instituciones Prestadoras de Salud mediante la Contratación de tres  (3) fisioterapeutas con experiencia demostrable de dos años </t>
  </si>
  <si>
    <t>Coordinación institucional y asistencia técnicas que permita  implementación de modelos y rutas de atención integral en salud en niñas y niñas que incluya la aplicación de  protocolos, guías y estrategias de salud infantil mediante la Contratación de Un (1) médico- pediatra especialista en neonatología para desarrollar capacidades  institucionales en estrategias de salud infantil.</t>
  </si>
  <si>
    <t>Coordinación institucional y asistencia técnicas que permita la implementación  todas las estrategias de Salud Infantil en Instituciones Prestadoras de Salud mediante la Contratación de un (1) psicologa</t>
  </si>
  <si>
    <t>Realizar desarroollo de capacidades  mediante la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un (1) Médico pediatra con especialidad en Neumologia.</t>
  </si>
  <si>
    <t xml:space="preserve">Realizas asistencia tecnica en las IPS, EPS del Distrito de cartagena que permita  fortalecer   capacidades en la prevención manejo y control de la Enfermedad respiratoria aguda  en los entornos institucionales en el Distrito de Cartagena mediante la Contratación de un Profesional del área de la salud </t>
  </si>
  <si>
    <t>Realizar coordinación intersectorial  para la prevención de enfermedades respitatorias a organizaciones de base  agentes educativo, CDI,fundaciones entre otros en las tres localidades del Distrito    mediante la contratacion de (1) Administrador en Salud con  entrenamiento  en  Salud publica demostrable por mas 3 años</t>
  </si>
  <si>
    <t>Realizar una estrategia de información en salud consistente en elaboración de mensajes claves interactivos relacionados con la Salud Infantil</t>
  </si>
  <si>
    <t xml:space="preserve">Realizar una estrategia de educacion en salud sobre prevención de enfermedades respiratorias a  150  líderes y agentes educativos, que permitan un adecuado abordaje en comunidad mediante la comntratacion de un operador idoneo </t>
  </si>
  <si>
    <t>Realizar desarrollo de capacidades técnicas y seguimiento a treinta (30) Instituciones prestadoras de salud priorizadas en protocolos, guías y estrategias de salud infantil.</t>
  </si>
  <si>
    <t>Realizar desarrollo de capacidades minimo  en Diez (10) Instituciones prestadoras de salud  publicas o privadas  para la implementacion de las Ruta atencion de Integrales (RIA) especificando las atenciones en los momentos de vida de primera infancia (nuevos estandares de crecimiento y escalas para valoraciaon del desarrollo infantil).</t>
  </si>
  <si>
    <t>Realizar desarrollo de capacidades minimo  en cinco (5)   Instituciones prestadoras de salud publicas o privadas que cuenten con atencion al parto y recien nacido  para la implementacion de las Ruta atencion de Integral (RIA) Materno -perinatal.</t>
  </si>
  <si>
    <t>Coordinación institucional y asistencia técnicas que permita la implementación de todas las estrategias de Salud Infanti en Instituciones Prestadoras de Salud.</t>
  </si>
  <si>
    <t xml:space="preserve">Documentar el 100%  de las actividades generadas en el progrma de slaud infantil para la toma de decisiones. </t>
  </si>
  <si>
    <t>Realizar desarrollo de capacidades técnicas y seguimiento a Instituciones prestadoras de salud priorizadas en protocolos, guías y estrategias de salud infantil mediante la Contratación de una  (1) enfermera especialista en Promocion y Comunicacion para la Salud entrenadas en Rutas integrales de atencion (RIA) en los momentos de vida de primera infancia, infancia y adolescencia.</t>
  </si>
  <si>
    <t>Realizar desarrollo de capacidades técnicas y seguimiento a Instituciones prestadoras de salud priorizadas en protocolos, guías y estrategias de salud infantil mediante la Contratación de una  (1) enfermera  especialista en Gestion de la calidad y Auditoria en Saud, entrenadas en Rutas integrales de atencion (RIA) en los momentos de vida de primera infancia, infancia y adolescencia.</t>
  </si>
  <si>
    <t xml:space="preserve">Realizar desarrollo de capacidades técnicas y seguimiento a Instituciones prestadoras de salud priorizadas en protocolos, guías y estrategias de salud infantil mediante la Contratación de dos (2) enfermeras con experiencia en salud publica 3 años </t>
  </si>
  <si>
    <t>Coordinación institucional y asistencia técnicas que permita  implementación de modelos y rutas de atención integral en salud en niñas y niñas que incluya la aplicación de  protocolos, guías y estrategias de salud infantil mediante la Contratación de un (1) Medico pediatra con entrenamiento en escala abreviada y desarollo III</t>
  </si>
  <si>
    <t> Realizar  dos (2) estrategias  de educacion y comunicacion , mediante encuentro de saberes , que permitan  la adopción de prácticas claves para el cuidado de la salud infantil en el entorno hogar mediante la realizacion de  ciclos de capacitaciones en la estrategia Aiepi y cuidArte.</t>
  </si>
  <si>
    <t xml:space="preserve">Realizar una estrategia de informacion en salud para educar a la comunidad en practicas claves saludables para la primera infancia, infancia  en el Distrito de Cartagena de Indias </t>
  </si>
  <si>
    <t>Desarrollar acciones de gestion del conocimiento en el marco actividades  de  educación y comunicación y para la salud infantil mediante la Contratación de  un (1) tecnico  en sistemas con experiencia demostrada en programas  de administracion de bases de datos  para el fortalecimiento del sistema de información.</t>
  </si>
  <si>
    <t>Proceso de contratación tardía/ 
Baja ejecución presupuestal. Efecto: incumplimiento en las metas del 
Proyecto</t>
  </si>
  <si>
    <t>Oportunidad en la contratación</t>
  </si>
  <si>
    <t>Contratación tardía de recurso 
humano, Efecto:ncumplimiento de las metas 
programadas</t>
  </si>
  <si>
    <t>Limitada asignación de recursos 
al proyecto. Efecto: Incumplimiento de las actividades de 
obligatorio cumplimiento</t>
  </si>
  <si>
    <t>Asignar recursos suficientes</t>
  </si>
  <si>
    <t>Vigilancia en Salud Pública – Estudio de Contactos mediante la contratación de dos (2) auxiliares de enfermería al 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</si>
  <si>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Sistematización de la información estadística e informes mediante la contratación de un (1) técnico en sistemas y un (1) bachiller con formación en gestión de archivo para acciones del proceso para verificar la calidad del dato, sistematizar la información estadística y velar por la oportunidad en la entrega de informes y actualización de las bases de datos que se requieran</t>
  </si>
  <si>
    <t>Acciones del Plan de Intervenciones Colectivas mediante operador externo para estrategia de información en salud para la Prevención y Control de la Tuberculosis</t>
  </si>
  <si>
    <t xml:space="preserve">Acciones del Plan de Intervenciones Colectivas mediante operador externo para el fortalecimiento de diez (10) redes sociales y comunitarias intersectoriales (sectores: público, privado, voluntariado y organizaciones de base comunitarias (OBC) a través de la implementación de la estrategia ENGAGE TB con el propósito de desarrollar capacidades, interacciones, sinergias y establecer lazos de cooperación para prevención y control de la Tuberculosis.  </t>
  </si>
  <si>
    <t>Desarrollo de capacidades mediante operador externo a 150 profesionales del área de la salud de las instituciones del SGSSS, para la implementación del plan estratégico hacia el fin de la tuberculosis 2016-2025 en sus, tres líneas estratégicas y seguimiento a los planes de mejoramiento Institucional.</t>
  </si>
  <si>
    <t>Proceso de coordinación intersectorial e interprogramática mediante la contratación de un (1) profesional de enfermería al 100% de poblaciones vulnerables para articular esfuerzos y crear sinergias que favorezcan la captación, detección, seguimiento de los contactos y la Investigación operativa en estos grupos de interés.</t>
  </si>
  <si>
    <t>Acciones de Gestión de la Salud Pública mediante operador externo y asistencia técnica mediante dos (2) enfermeras especializadas, dos (2) bacteriólogas especializadas, un (1) médico especializado y una (1) trabajadora social para la implementación del plan estratégico hacia el fin de la tuberculosis 2016-2025 en sus, tres líneas estratégicas en el marco de las MIAS y  seguimiento a los planes de mejoramiento Institucional, a través de la asistencia técnica del programa.</t>
  </si>
  <si>
    <t>Realizar Ia inspeccion,vigilancia y estudio de contactos al  100% pacientes paucibacilares y multibacilares mediante la contratación de  ocho (8) Auxiliares de Enfermería</t>
  </si>
  <si>
    <t>Acciones de coordinación intersectorial mediante un (1) profesional de psicología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</si>
  <si>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Contratación de un (1) profesional en Trabajo Social y dos (2) auxiliares de enfermería para articular esfuerzos y crear sinergias que favorezcan la conformación y mantenimiento de  organizaciones de base comunitaria</t>
  </si>
  <si>
    <t>Ejecución de una estrategia de información en salud  y de rehabilitación basada en comunidad mediante operador externo</t>
  </si>
  <si>
    <t>Realizar de desarrollo de capacidades a los actores del SGSSS mediate la Contratación de un  (2) Fisioterapeuta con  experiencia minima de ocho  años en salud publica .</t>
  </si>
  <si>
    <t xml:space="preserve"> Realizar desarrollar capacidades en los actores de las microempresas y empresas del distrito de Cartagena sobre el SGSST, para lo cual se requiere la contratación de un (1) técnico en salud ocupacional </t>
  </si>
  <si>
    <t>Realizar  desarrollo de capacidades a los actores del sistema  y poblaciones laborales mediante la Contratación de  dos  Enfermeras con formación en salud ocupacional, con experiencia de minimo tres años en salud pública.</t>
  </si>
  <si>
    <t>Realizar caracterización socio económica y laboral a los trabajadores de la Economía popular y comunitaria pertenecientes al sector turístico del Distrito de Cartagena para obtener información de las condiciones de salud y los riesgos propios de sus actividades económicas en los microterritorios priorizados de las playas de bocagrande- loguito, playa blanca - Baru, mediante la aplicación del nuevo formato realizado por el ministerio de salud y protección social " instrumento</t>
  </si>
  <si>
    <t xml:space="preserve">Apoyar el proceso de coordinación intersectorial  a través del desarrollo de actividades mediante  la contratación de un  (1)Profesional univeristario con estudios en gestión ambiental  con curso en implementación del sistema de gestión de la seguridad y salud en el trabajo,  con experiencia mínimo cinco años en salud pública </t>
  </si>
  <si>
    <t>Apoyar el proceso de coordinación intersectorial  a través del desarrollo de actividades y consolidación de información para el abordaje de la seguridad y salud en el trabajo de la población trabajadora del sector de la economía formal   y de la  economía popular y comunitaria l, mediante la contratación de un (1 técnologo en sistema con experiencia en salud pública.</t>
  </si>
  <si>
    <t>Apoyar el proceso de coordinación intersectorial  a través del desarrollo de actividades y consolidación de información para el abordaje de la seguridad y salud en el trabajo de la población trabajadora del sector de la economía formal   y de la  economía popular y comunitaria l, mediante la contratación de un (1 tecnologo en seguridad y salud en el trabajo)</t>
  </si>
  <si>
    <t>Riesgos Administrativos: Demoras en el proceso de 
contratación para la compra de insumos, reactivos y equipos,  talento humano y transporte 
para la toma y análisis de muestras de agua. Efecto: Incumplimiento en las metas 
programadas</t>
  </si>
  <si>
    <t>Reducir la tasa de fecundidad específica en niñas de 10 a 14 años a 0,87 por cada 1.000.                                                                             Reducir la tasa de fecundidad específica en adolescentes de 15 a 19 años a 47,60 por cada 1.000</t>
  </si>
  <si>
    <t>REPORTE ACTIVIDAD DE PROYECTO
EJECUTADO DE  1 DE SEPTIEMBRE A 15 DE NOVIEMBRE DE  2024</t>
  </si>
  <si>
    <t>EJECUCIÓN PRESUPUESTAL SEGÚN REGISTROS PRESUPUESTALES DE 1 SEPTIEMBRE A  31 DE OCTUBRE DE 2024</t>
  </si>
  <si>
    <t>15% de los microterritorios del Distrito de Cartagena con intervenciones para la promoción de un entorno laboral seguro, favorable y saludable de los trabajadores que pertenecen a las pymes y la economía popular y comunitaria</t>
  </si>
  <si>
    <t>Dando cumplimiento a los perfiles 
requeridos en normatividad para el 
cumplimiento exclusivo de acciones 
de IVC de medicamentos.                                           Disponer de recurso humano idoneo 
y apoyo logístico oportunamente 
para ejecutar acciones de IVC de 
medicamentos</t>
  </si>
  <si>
    <t>Apoyar  las acciones del subproceso de Inspección, Vigilancia y Control de  Medicamentos y otros productos de consumo de la gestión en salud pública  a través de la contratación de recurso humano  profesional químico farmacéutico magister en salud pública,  especialista en epidemiología, verificador de las condiciones del sistema obligatorio de la garantía de la calidad en salud, con Diplomado  en Vigilancia y Control de Medicamentos, Productos Biológicos, Alimentos y Bebidas Alcohólicas e Insumos para la Salud y Productos Varios, con mínimo cinco años de experiencia en acciones de inspección, vigilancia y control de establecimientos farmacéuticos mayoristas, minoristas, servicios farmacéuticos y establecimientos similares y gestión del conocimiento en vigilancia posconsumo de medicamentos y dispositivos médicos formulación, monitoreo de planes territoriales en salud, programas y proyectos de salud pública, experiencia en plataforma Vigiflow, metodología WHO-AEFI.y dos técnicos en servicio farmacéutico   con experiencia mínima de cuatro años  en apoyo  en acciones de inspección y vigilancia a establecimientos farmacéuticos minoristas y  aseguramiento de la cadena productiva medicamentos o  cuatro años de experiencia en  buenas practicas de almacenamiento de medicamentos y dispositivos médicos</t>
  </si>
  <si>
    <t xml:space="preserve">Diseñar y reproducir  de material impreso para realización de acciones de obligatorio cumplimiento del proceso de  inspección, vigilancia y control en el marco de la gestión en salud pública </t>
  </si>
  <si>
    <t>Contratación oportuna de plan de intervenciones colectivas medicamentos</t>
  </si>
  <si>
    <t>1.ASISTENCIAS TECNICAS</t>
  </si>
  <si>
    <t>SEPTIEMBRE</t>
  </si>
  <si>
    <t>3. INSTITUCIONES EDUCATIVAS    https://alcart-my.sharepoint.com/:f:/g/personal/ecntdadis_cartagena_gov_co/EoSgs2b-g5BEv8vbR_geUbABeR_D91dBMefJGf2qDycQsg?e=hFqGRK</t>
  </si>
  <si>
    <t>CDI U HOGARES COMUNITARIOS</t>
  </si>
  <si>
    <t>1. ASISTENCIAS TECNICAS</t>
  </si>
  <si>
    <t>4 COMITES Y MESAS DISTRITALES</t>
  </si>
  <si>
    <t>ASISTENCIAS TECNICAS</t>
  </si>
  <si>
    <t>actas de visita</t>
  </si>
  <si>
    <t>178,010,000</t>
  </si>
  <si>
    <t>Riesgo de Operaciones:Poca participación comunitaria en actividades de prevención. Efectos: Fracaso en los objetivos del proyecto, incremento de riesgos de salud pública o seguridad</t>
  </si>
  <si>
    <t xml:space="preserve">Riesgos Administrativos: eficiencia en equipos, bienes y servicios. Efectos:ncumplimiento en las metas del 
programa. </t>
  </si>
  <si>
    <t>1.2.4.2.02-170 - SGP SALUD PUBLICA</t>
  </si>
  <si>
    <t>1.2.1.0.00-001 - ICLD</t>
  </si>
  <si>
    <t xml:space="preserve">1.2.4.2.02-170 - SGP SALUD PUBLICA </t>
  </si>
  <si>
    <t>Tasa de Fecundidad en niñas de 10 a 14 años 0,84 por cada 1000-                        Tasa de Fecundidad en adolescentes de 15 a 19 años de 48,2 por cada 1000</t>
  </si>
  <si>
    <t xml:space="preserve">En construcción </t>
  </si>
  <si>
    <t>ACUMULADO A 31 DE DICIEMBRE DE 2024</t>
  </si>
  <si>
    <t>REPORTE PRODUCTO DE  DICIEMBRE 31  DE 2024</t>
  </si>
  <si>
    <t>EJECUCIÓN PRESUPUESTAL SEGÚN GIROS A DICIEMBRE DE 2024</t>
  </si>
  <si>
    <t>EVIDENCIAS</t>
  </si>
  <si>
    <t>REPORTE META PRODUCTO A DICIEMBRE 2024</t>
  </si>
  <si>
    <t>https://1drv.ms/u/c/a1061ce093702cd0/EeHryAA2fTVPsOXH-04ntkkBtRUSCa_KZpyptbceWT3gVA</t>
  </si>
  <si>
    <t>1,3,3,5,07-93-192-RB TRANSFERENCIAS DEL MINISTERIO DE PROTECCION SOCIAL OTRAS TRANSFERENCIAS</t>
  </si>
  <si>
    <t>1,3,3,5,07-215 - RB ADRES OTRAS TRANSFERENCIAS SSF</t>
  </si>
  <si>
    <t>14 (100%)</t>
  </si>
  <si>
    <t>332(100%)</t>
  </si>
  <si>
    <t>https://alcart-my.sharepoint.com/:f:/g/personal/vycdadis_cartagena_gov_co/ErnvorkEFOxCqN3jNePKM2UB31yGe4dUx2d_HcRQflWWog?e=I9eIzo&amp;xsdata=MDV8MDJ8bmVtZWxvcEBjYXJ0YWdlbmEuZ292LmNvfGYxMTI2M2Y3ZWUzOTQ5MTQwYzJlMDhkZDIxMTNlODIwfDU5NmZhMDE0YTBiZjRkN2FhYTk2MDZkOTkwYjllNmZifDB8MHw2Mzg3MDMwOTE1NzIwMTcwNDB8VW5rbm93bnxUV0ZwYkdac2IzZDhleUpGYlhCMGVVMWhjR2tpT25SeWRXVXNJbFlpT2lJd0xqQXVNREF3TUNJc0lsQWlPaUpYYVc0ek1pSXNJa0ZPSWpvaVRXRnBiQ0lzSWxkVUlqb3lmUT09fDB8fHw%3d&amp;sdata=ZUpJZFFMMGZGaXhvbkNTK2VvTENoRFEvR1IxYnI0cFlWZ1NLNlkwTmxkbz0%3d</t>
  </si>
  <si>
    <t>https://alcart-my.sharepoint.com/:u:/g/personal/jquinterob_cartagena_gov_co/ERjqLMX9NNxCg8mhzrx__1ABaP-sXeWv65aKz82VkoFBNw</t>
  </si>
  <si>
    <t>Carpeta META GESTION S PUBLICA: https://alcart-my.sharepoint.com/:f:/g/personal/ccorrea_cartagena_gov_co/EjsSM2s-4cZIqdECdHDrkOkBoo3dTaWMBfmaqqXaaYzzNg?e=MZUpLH</t>
  </si>
  <si>
    <t>Carpeta META IVC MEDICAMENTOS : https://alcart-my.sharepoint.com/:f:/g/personal/ccorrea_cartagena_gov_co/EonNTz2a6y9IkO05_w1yXRYBy1D-iYyL5jLZ7Bz9OcxxgQ?e=5LjayZ</t>
  </si>
  <si>
    <t>Carpeta META IVC AGUA: https://alcart-my.sharepoint.com/:f:/g/personal/ccorrea_cartagena_gov_co/EglMTONT5PpCg6xhlfHxKH8BHcKU0AV8Y4IK-LMyvLjdBg?e=BGJXPZ</t>
  </si>
  <si>
    <t>Carpeta META SEG SANITARIA: https://alcart-my.sharepoint.com/:f:/g/personal/ccorrea_cartagena_gov_co/Eqkiwobz6h5Hiw3gAnVjjEQBc-R53HFh0MptZcXD3syn1Q?e=zUhprz</t>
  </si>
  <si>
    <t>Carpeta META ZOONOSIS: https://alcart-my.sharepoint.com/:f:/g/personal/ccorrea_cartagena_gov_co/EglMTONT5PpCg6xhlfHxKH8BHcKU0AV8Y4IK-LMyvLjdBg?e=BGJXPZ</t>
  </si>
  <si>
    <t>Carpeta META VSP:https://alcart-my.sharepoint.com/:f:/g/personal/ccorrea_cartagena_gov_co/Eie_LRWNyxdGhTJbAf7lf6QBuZnXOjdjXlLkJtqHRT14GQ?e=nGNRNn</t>
  </si>
  <si>
    <t>Carpeta META ECNT: https://alcart-my.sharepoint.com/:f:/g/personal/ccorrea_cartagena_gov_co/EtwZs-qicppNtUgaKAQPob8B6l0EhST59jur-Kwv48enZA?e=43ejeg</t>
  </si>
  <si>
    <t>Carpeta META SALUD MENTAL: https://alcart-my.sharepoint.com/:f:/g/personal/ccorrea_cartagena_gov_co/EiH176C9qVdEr9Yc9aCPilAB5R_GfoGVCpn8NrTvwRaqng?e=tBgcbO</t>
  </si>
  <si>
    <t>Carpeta META NUTRICION:https://alcart-my.sharepoint.com/:f:/g/personal/ccorrea_cartagena_gov_co/Ek7GYw7924pFn0JnC1-aE40BhQNtq0EpCYQ8ZjehjN_VZg?e=o6eTh0</t>
  </si>
  <si>
    <t>Carpeta META IVC ALIMENTOS: https://alcart-my.sharepoint.com/:f:/g/personal/ccorrea_cartagena_gov_co/EoCTru4JNU1GiVFosChF1lcBeGvy8wFOTiJAodlQcwLSQQ?e=P6yENw</t>
  </si>
  <si>
    <t>Carpeta META MATERNA: https://alcart-my.sharepoint.com/:f:/g/personal/ccorrea_cartagena_gov_co/Em_txm9pV_BLhRXYI9ppl-oBE133A-rJGVhyVbuskgI2Sg?e=Q1emvm</t>
  </si>
  <si>
    <t>Carpeta META SSR: https://alcart-my.sharepoint.com/:f:/g/personal/ccorrea_cartagena_gov_co/Ep1X2ZgZOgpOvLILxkXbP0EBfTqUTamTIxSiQC8W35oNDw?e=a3a3jb</t>
  </si>
  <si>
    <t>Carpeta META PAI-VACUNACION:https://alcart-my.sharepoint.com/:f:/g/personal/ccorrea_cartagena_gov_co/Et6ZRm8k91lKp6oAC7xPAhcBHFSeiEcyXe4w8T7v0e65bA?e=9JgC8l</t>
  </si>
  <si>
    <t>Carpeta META ETV: https://alcart-my.sharepoint.com/:f:/g/personal/ccorrea_cartagena_gov_co/EldEFXHxOGFFrbN2ajR0w6kB18z0p5hMOtS85ww_wCu5rw?e=Y6Mg8M</t>
  </si>
  <si>
    <t>Carpeta META IRA EDA: https://alcart-my.sharepoint.com/:f:/g/personal/ccorrea_cartagena_gov_co/ErIPWG4XWuBAqcmb3O4b_DABY4u-JA5OG4d5mnbvHGuZdQ?e=GL7ZlJ</t>
  </si>
  <si>
    <t>Carpeta META S INFANTIL: https://alcart-my.sharepoint.com/:f:/g/personal/ccorrea_cartagena_gov_co/Eh3breWLHOZOprsko3U_VVIBZNPlLUIi8KbBh9-Q4jhk5w?e=ZY0kFn</t>
  </si>
  <si>
    <t>Carpeta META TB: https://alcart-my.sharepoint.com/:f:/g/personal/ccorrea_cartagena_gov_co/EgZnM4O0EX5FsOV76KAoFCoBnExaRoutNkHp3V01u3dfUA?e=nLtGwt</t>
  </si>
  <si>
    <t>Carpeta META LEPRA: https://alcart-my.sharepoint.com/:f:/g/personal/ccorrea_cartagena_gov_co/EhhRt-5NCCNChZ6evPytaM0Bz41YW3f3y17JLVjHAisKxw?e=WPmhrU</t>
  </si>
  <si>
    <t>Carpeta META LABORAL: https://alcart-my.sharepoint.com/:f:/g/personal/ccorrea_cartagena_gov_co/EqVuGQTBLDFLoKRGVQE5ALYBmsnCb9mbBuT2nNjm-Zrutw?e=Ww3fc1</t>
  </si>
  <si>
    <t>https://alcart-my.sharepoint.com/:f:/g/personal/jepachecoc_cartagena_gov_co/Ei7ygEoEFe9FnAiALOG69ZwB_JwGwpEcwDRjnZ9ItwjJKA?e=Oe6AW5</t>
  </si>
  <si>
    <t>https://alcart-my.sharepoint.com/:f:/g/personal/jepachecoc_cartagena_gov_co/EiF83iFG7XNOsw0Js6GMY28B-CwolDoXNfvQ_cje6nPTIA?e=izkGlW</t>
  </si>
  <si>
    <t>https://alcart-my.sharepoint.com/:u:/g/personal/coespdadis_cartagena_gov_co/EfqBeV92NaBNubIeiJXlK2cBjY4zJjj5JW55-B66pQLWZQ?xsdata=MDV8MDJ8Y2N2ZWxhc2NvYUBjYXJ0YWdlbmEuZ292LmNvfDJjNGZhYzk4N2FiMDRjODM3ZmFiMDhkZDBlMjJhZWU4fDU5NmZhMDE0YTBiZjRkN2FhYTk2MDZkOTkwYjllNmZifDB8MHw2Mzg2ODIyNjQzMjY2NDY0ODF8VW5rbm93bnxUV0ZwYkdac2IzZDhleUpGYlhCMGVVMWhjR2tpT25SeWRXVXNJbFlpT2lJd0xqQXVNREF3TUNJc0lsQWlPaUpYYVc0ek1pSXNJa0ZPSWpvaVRXRnBiQ0lzSWxkVUlqb3lmUT09fDB8fHw%3d&amp;sdata=cVFxdFh5eENyUG5Fb3o1ZTBBZXJ0UGFkeHB0WU9tdXhsWEs5OGRkeFJacz0%3d</t>
  </si>
  <si>
    <t>7774</t>
  </si>
  <si>
    <t>10</t>
  </si>
  <si>
    <t>4500</t>
  </si>
  <si>
    <t>0</t>
  </si>
  <si>
    <t>3695</t>
  </si>
  <si>
    <t>ACUMULADO META PRODUCTO AL AÑO 2024</t>
  </si>
  <si>
    <t>ACUMULADO AL CUATRIENIO</t>
  </si>
  <si>
    <t xml:space="preserve">AVANCE META PRODUCTO AL AÑO </t>
  </si>
  <si>
    <t xml:space="preserve">AVANCE META PRODUCTO AL CUATRIENIO </t>
  </si>
  <si>
    <t>AVANCE META PRODUCTO AL AÑO (PONDERACION)</t>
  </si>
  <si>
    <t>AVANCE META PRODUCTO AL CUATRIENIO (PONDERACION)</t>
  </si>
  <si>
    <t>Desarrollar anualmente acciones en cuarenta (40) entidades de salud de Rutas Integrales de Atención en Salud relacionadas con las alteraciones nutricionales y promoción de las Guías Alimentarias Basadas en Alimentos (GABAS)</t>
  </si>
  <si>
    <t>AVANCE PLAN DE DESARROLLO PARTE ESTRATÉGICA - DEPARTAMENTO ADMINISTRATIVO DISTRITAL DE SALUD (DADIS) ENERO AL 31 DICIEMBRE DE  2024</t>
  </si>
  <si>
    <t>AVANCE EN LAS ACTIVIDADES DE LOS PROYECTOS  2024</t>
  </si>
  <si>
    <t>AVANCE PLAN DE ACCIÓN (PROYECTOS) DEPARTAMENTO ADMINISTRATIVO DISTRITAL DE SALUD (DADIS). CORTE DICIEMBRE 2024</t>
  </si>
  <si>
    <t>APROPIACION DEFINITIVA DICIEMBRE 2024</t>
  </si>
  <si>
    <t>EJECUCIÓN PRESUPUESTAL SEGÚN GIROS CORTE DICIEMBRE 2024</t>
  </si>
  <si>
    <t>AVANCE EJECUCIÓN PRESUPUESTAL SEGÚN GIROS CORTE DICIEMBRE 2023</t>
  </si>
  <si>
    <t>EJECUCION PRESUPUESTAL  DEPARTAMENTO ADMINISTRATIVO DISTRITAL DE SALUD (DADIS). CORTE DICIEMBRE 2024.</t>
  </si>
  <si>
    <t>Observaciones y soportes de evidencias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</si>
</sst>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_-;\-* #,##0_-;_-* &quot;-&quot;??_-;_-@_-"/>
    <numFmt numFmtId="166" formatCode="&quot;$&quot;#,##0;[Red]\-&quot;$&quot;#,##0"/>
    <numFmt numFmtId="167" formatCode="&quot;$&quot;#,##0.00;[Red]\-&quot;$&quot;#,##0.00"/>
    <numFmt numFmtId="168" formatCode="&quot;$&quot;#,##0.00"/>
    <numFmt numFmtId="169" formatCode="0.0"/>
    <numFmt numFmtId="170" formatCode="&quot;$&quot;\ #,##0.00"/>
    <numFmt numFmtId="171" formatCode="&quot;$&quot;\ #,##0"/>
    <numFmt numFmtId="172" formatCode="_(&quot;$&quot;\ * #,##0.00_);_(&quot;$&quot;\ * \(#,##0.00\);_(&quot;$&quot;\ * &quot;-&quot;??_);_(@_)"/>
    <numFmt numFmtId="173" formatCode="\$#,##0.00"/>
    <numFmt numFmtId="174" formatCode="_-&quot;$&quot;\ * #,##0_-;\-&quot;$&quot;\ * #,##0_-;_-&quot;$&quot;\ * &quot;-&quot;??_-;_-@_-"/>
    <numFmt numFmtId="175" formatCode="_-* #,##0.0_-;\-* #,##0.0_-;_-* &quot;-&quot;??_-;_-@_-"/>
  </numFmts>
  <fonts count="116">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6"/>
      <color theme="1"/>
      <name val="Arial"/>
      <family val="2"/>
    </font>
    <font>
      <sz val="11"/>
      <name val="Aptos Narrow"/>
      <family val="2"/>
    </font>
    <font>
      <sz val="12"/>
      <color theme="1"/>
      <name val="Arial"/>
      <family val="2"/>
    </font>
    <font>
      <b/>
      <sz val="12"/>
      <color theme="1"/>
      <name val="Arial"/>
      <family val="2"/>
    </font>
    <font>
      <sz val="11"/>
      <color theme="1"/>
      <name val="Aptos Narrow"/>
      <family val="2"/>
    </font>
    <font>
      <b/>
      <sz val="20"/>
      <color theme="1"/>
      <name val="Aptos Narrow"/>
      <family val="2"/>
    </font>
    <font>
      <b/>
      <sz val="11"/>
      <color theme="1"/>
      <name val="Arial"/>
      <family val="2"/>
    </font>
    <font>
      <sz val="11"/>
      <color theme="1"/>
      <name val="Arial"/>
      <family val="2"/>
    </font>
    <font>
      <sz val="11"/>
      <color rgb="FF0C0C0C"/>
      <name val="Aptos Narrow"/>
      <family val="2"/>
    </font>
    <font>
      <b/>
      <sz val="11"/>
      <color theme="1"/>
      <name val="Aptos Narrow"/>
      <family val="2"/>
    </font>
    <font>
      <sz val="11"/>
      <color theme="1"/>
      <name val="Aptos Narrow"/>
      <family val="2"/>
      <scheme val="minor"/>
    </font>
    <font>
      <b/>
      <sz val="11"/>
      <color rgb="FF0C0C0C"/>
      <name val="Arial"/>
      <family val="2"/>
    </font>
    <font>
      <b/>
      <sz val="14"/>
      <color theme="1"/>
      <name val="Arial"/>
      <family val="2"/>
    </font>
    <font>
      <b/>
      <sz val="10"/>
      <color theme="1"/>
      <name val="Verdana"/>
      <family val="2"/>
    </font>
    <font>
      <sz val="10"/>
      <color theme="1"/>
      <name val="Verdana"/>
      <family val="2"/>
    </font>
    <font>
      <b/>
      <sz val="9"/>
      <color indexed="81"/>
      <name val="Tahoma"/>
      <family val="2"/>
    </font>
    <font>
      <sz val="9"/>
      <color indexed="81"/>
      <name val="Tahoma"/>
      <family val="2"/>
    </font>
    <font>
      <sz val="11"/>
      <color rgb="FF000000"/>
      <name val="Aptos Narrow"/>
      <family val="2"/>
      <scheme val="major"/>
    </font>
    <font>
      <b/>
      <sz val="20"/>
      <color theme="1"/>
      <name val="Aptos Narrow"/>
      <family val="2"/>
      <scheme val="minor"/>
    </font>
    <font>
      <b/>
      <sz val="11"/>
      <color theme="1"/>
      <name val="Aptos Narrow"/>
      <family val="2"/>
      <scheme val="minor"/>
    </font>
    <font>
      <sz val="14"/>
      <color theme="1"/>
      <name val="Aptos Narrow"/>
      <family val="2"/>
      <scheme val="minor"/>
    </font>
    <font>
      <sz val="10"/>
      <name val="Arial"/>
      <family val="2"/>
    </font>
    <font>
      <sz val="11"/>
      <color rgb="FF000000"/>
      <name val="Aptos Narrow"/>
      <family val="2"/>
      <scheme val="minor"/>
    </font>
    <font>
      <sz val="12"/>
      <color theme="1"/>
      <name val="Aptos Narrow"/>
      <family val="2"/>
      <scheme val="minor"/>
    </font>
    <font>
      <sz val="11"/>
      <color rgb="FF000000"/>
      <name val="Aptos Display"/>
      <family val="2"/>
    </font>
    <font>
      <b/>
      <sz val="10"/>
      <color rgb="FF000000"/>
      <name val="Calibri"/>
      <family val="2"/>
    </font>
    <font>
      <b/>
      <sz val="11"/>
      <color theme="1" tint="4.9989318521683403E-2"/>
      <name val="Arial"/>
      <family val="2"/>
    </font>
    <font>
      <sz val="12"/>
      <color theme="1" tint="4.9989318521683403E-2"/>
      <name val="Arial"/>
      <family val="2"/>
    </font>
    <font>
      <sz val="12"/>
      <name val="Arial"/>
      <family val="2"/>
    </font>
    <font>
      <sz val="11"/>
      <name val="Arial"/>
      <family val="2"/>
    </font>
    <font>
      <sz val="11"/>
      <color rgb="FFFF0000"/>
      <name val="Aptos Narrow"/>
      <family val="2"/>
      <scheme val="minor"/>
    </font>
    <font>
      <sz val="11"/>
      <color theme="1"/>
      <name val="Aptos Narrow"/>
      <family val="2"/>
    </font>
    <font>
      <sz val="11"/>
      <color rgb="FF000000"/>
      <name val="Aptos Narrow"/>
      <family val="2"/>
      <scheme val="major"/>
    </font>
    <font>
      <sz val="9"/>
      <name val="Arial"/>
      <family val="2"/>
    </font>
    <font>
      <sz val="9"/>
      <color theme="1"/>
      <name val="Segoe UI"/>
      <family val="2"/>
    </font>
    <font>
      <sz val="11"/>
      <color rgb="FF0070C0"/>
      <name val="Aptos Narrow"/>
      <family val="2"/>
    </font>
    <font>
      <sz val="11"/>
      <name val="Aptos Narrow"/>
      <family val="2"/>
      <scheme val="minor"/>
    </font>
    <font>
      <u/>
      <sz val="11"/>
      <color theme="10"/>
      <name val="Aptos Narrow"/>
      <family val="2"/>
      <scheme val="minor"/>
    </font>
    <font>
      <sz val="10"/>
      <color rgb="FF000000"/>
      <name val="Arial"/>
      <family val="2"/>
    </font>
    <font>
      <sz val="11"/>
      <name val="Aptos Narrow"/>
      <family val="2"/>
      <scheme val="major"/>
    </font>
    <font>
      <sz val="11"/>
      <color rgb="FF242424"/>
      <name val="Aptos Narrow"/>
      <family val="2"/>
      <scheme val="minor"/>
    </font>
    <font>
      <sz val="10"/>
      <name val="Calibri"/>
      <family val="2"/>
    </font>
    <font>
      <sz val="11"/>
      <name val="Aptos Narrow"/>
      <family val="2"/>
    </font>
    <font>
      <sz val="11"/>
      <color theme="1"/>
      <name val="Aptos Narrow"/>
      <family val="2"/>
      <scheme val="minor"/>
    </font>
    <font>
      <sz val="11"/>
      <color rgb="FF000000"/>
      <name val="Aptos Narrow"/>
      <family val="2"/>
      <scheme val="major"/>
    </font>
    <font>
      <sz val="11"/>
      <color theme="1"/>
      <name val="Aptos Narrow"/>
      <family val="2"/>
    </font>
    <font>
      <b/>
      <sz val="11"/>
      <color theme="1"/>
      <name val="Aptos Narrow"/>
      <family val="2"/>
      <scheme val="minor"/>
    </font>
    <font>
      <b/>
      <sz val="10"/>
      <color rgb="FF0070C0"/>
      <name val="Arial"/>
      <family val="2"/>
    </font>
    <font>
      <sz val="10"/>
      <color theme="1"/>
      <name val="Arial"/>
      <family val="2"/>
    </font>
    <font>
      <sz val="11"/>
      <color theme="1"/>
      <name val="Aptos Narrow"/>
      <family val="2"/>
      <scheme val="minor"/>
    </font>
    <font>
      <sz val="11"/>
      <color rgb="FF000000"/>
      <name val="Aptos Narrow"/>
      <family val="2"/>
      <scheme val="minor"/>
    </font>
    <font>
      <sz val="11"/>
      <color rgb="FF000000"/>
      <name val="Aptos Narrow"/>
      <family val="2"/>
      <scheme val="minor"/>
    </font>
    <font>
      <sz val="12"/>
      <color theme="1"/>
      <name val="Segoe UI"/>
      <family val="2"/>
    </font>
    <font>
      <sz val="11"/>
      <color rgb="FFFF0000"/>
      <name val="Aptos Narrow"/>
      <family val="2"/>
      <scheme val="major"/>
    </font>
    <font>
      <sz val="10"/>
      <color rgb="FFFF0000"/>
      <name val="Aptos Narrow"/>
      <family val="2"/>
      <scheme val="minor"/>
    </font>
    <font>
      <sz val="10"/>
      <color rgb="FFFF0000"/>
      <name val="Arial"/>
      <family val="2"/>
    </font>
    <font>
      <sz val="11"/>
      <color theme="1"/>
      <name val="Calibri"/>
      <family val="2"/>
    </font>
    <font>
      <sz val="11"/>
      <color theme="1"/>
      <name val="Arial Narrow"/>
      <family val="2"/>
    </font>
    <font>
      <sz val="11"/>
      <color theme="1"/>
      <name val="Aptos Narrow"/>
      <family val="2"/>
      <scheme val="major"/>
    </font>
    <font>
      <b/>
      <sz val="12"/>
      <color rgb="FFFF0000"/>
      <name val="Arial"/>
      <family val="2"/>
    </font>
    <font>
      <b/>
      <sz val="12"/>
      <color rgb="FFFF0000"/>
      <name val="Aptos Narrow"/>
      <family val="2"/>
      <scheme val="major"/>
    </font>
    <font>
      <sz val="11"/>
      <color theme="1"/>
      <name val="Aptos Narrow"/>
      <family val="2"/>
      <scheme val="minor"/>
    </font>
    <font>
      <sz val="11"/>
      <color theme="1"/>
      <name val="Aptos Narrow"/>
      <family val="2"/>
    </font>
    <font>
      <sz val="11"/>
      <color rgb="FF000000"/>
      <name val="Aptos Narrow"/>
      <family val="2"/>
      <scheme val="major"/>
    </font>
    <font>
      <sz val="11"/>
      <color theme="1"/>
      <name val="Aptos Narrow"/>
      <scheme val="minor"/>
    </font>
    <font>
      <b/>
      <sz val="20"/>
      <color rgb="FF000000"/>
      <name val="Aptos Narrow"/>
      <scheme val="major"/>
    </font>
    <font>
      <sz val="12"/>
      <name val="Calibri"/>
      <family val="2"/>
    </font>
    <font>
      <b/>
      <sz val="14"/>
      <color theme="1"/>
      <name val="Aptos Narrow"/>
      <family val="2"/>
      <scheme val="minor"/>
    </font>
    <font>
      <b/>
      <sz val="14"/>
      <color rgb="FFFF0000"/>
      <name val="Aptos Narrow"/>
      <family val="2"/>
      <scheme val="minor"/>
    </font>
    <font>
      <b/>
      <sz val="22"/>
      <color theme="1"/>
      <name val="Aptos Narrow"/>
      <scheme val="minor"/>
    </font>
    <font>
      <b/>
      <sz val="24"/>
      <name val="Aptos Narrow"/>
      <scheme val="minor"/>
    </font>
    <font>
      <b/>
      <sz val="34"/>
      <name val="Aptos Narrow"/>
      <family val="2"/>
      <scheme val="minor"/>
    </font>
    <font>
      <b/>
      <sz val="30"/>
      <color theme="1"/>
      <name val="Aptos Narrow"/>
      <scheme val="minor"/>
    </font>
    <font>
      <b/>
      <sz val="18"/>
      <color theme="1"/>
      <name val="Aptos Narrow"/>
      <scheme val="minor"/>
    </font>
    <font>
      <b/>
      <sz val="22"/>
      <color rgb="FF000000"/>
      <name val="Aptos Narrow"/>
      <scheme val="major"/>
    </font>
    <font>
      <b/>
      <sz val="24"/>
      <color theme="1"/>
      <name val="Aptos Narrow"/>
      <scheme val="minor"/>
    </font>
    <font>
      <b/>
      <sz val="20"/>
      <color theme="1"/>
      <name val="Aptos Narrow"/>
      <scheme val="minor"/>
    </font>
    <font>
      <b/>
      <sz val="26"/>
      <color theme="1"/>
      <name val="Aptos Narrow"/>
      <scheme val="minor"/>
    </font>
    <font>
      <b/>
      <sz val="23"/>
      <color theme="1"/>
      <name val="Aptos Narrow"/>
      <scheme val="minor"/>
    </font>
    <font>
      <b/>
      <sz val="20"/>
      <color theme="1"/>
      <name val="Calibri"/>
      <family val="2"/>
    </font>
    <font>
      <b/>
      <sz val="20"/>
      <color theme="1"/>
      <name val="Arial"/>
      <family val="2"/>
    </font>
    <font>
      <b/>
      <sz val="20"/>
      <color theme="1"/>
      <name val="Aptos Narrow"/>
    </font>
    <font>
      <b/>
      <sz val="20"/>
      <color theme="1"/>
      <name val="Aptos Narrow"/>
      <scheme val="major"/>
    </font>
    <font>
      <b/>
      <sz val="60"/>
      <color theme="1"/>
      <name val="Calibri"/>
      <family val="2"/>
    </font>
    <font>
      <b/>
      <sz val="72"/>
      <color theme="1"/>
      <name val="Calibri"/>
      <family val="2"/>
    </font>
    <font>
      <b/>
      <sz val="18"/>
      <name val="Calibri"/>
      <family val="2"/>
    </font>
    <font>
      <b/>
      <sz val="40"/>
      <color theme="1"/>
      <name val="Aptos Narrow"/>
      <family val="2"/>
      <scheme val="minor"/>
    </font>
    <font>
      <b/>
      <sz val="50"/>
      <color theme="1"/>
      <name val="Arial"/>
      <family val="2"/>
    </font>
    <font>
      <b/>
      <sz val="50"/>
      <color theme="1"/>
      <name val="Aptos Narrow"/>
      <scheme val="minor"/>
    </font>
    <font>
      <b/>
      <sz val="55"/>
      <color theme="1"/>
      <name val="Calibri"/>
      <family val="2"/>
    </font>
    <font>
      <b/>
      <sz val="70"/>
      <name val="Calibri"/>
      <family val="2"/>
    </font>
    <font>
      <b/>
      <sz val="16"/>
      <color theme="1"/>
      <name val="Calibri"/>
      <family val="2"/>
    </font>
  </fonts>
  <fills count="30">
    <fill>
      <patternFill patternType="none"/>
    </fill>
    <fill>
      <patternFill patternType="gray125"/>
    </fill>
    <fill>
      <patternFill patternType="solid">
        <fgColor theme="0"/>
        <bgColor theme="0"/>
      </patternFill>
    </fill>
    <fill>
      <patternFill patternType="solid">
        <fgColor rgb="FFE2EFDA"/>
        <bgColor rgb="FFE2EFDA"/>
      </patternFill>
    </fill>
    <fill>
      <patternFill patternType="solid">
        <fgColor rgb="FFDBE5F1"/>
        <bgColor rgb="FFDBE5F1"/>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theme="0"/>
      </patternFill>
    </fill>
    <fill>
      <patternFill patternType="solid">
        <fgColor theme="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DBE5F1"/>
        <bgColor indexed="64"/>
      </patternFill>
    </fill>
    <fill>
      <patternFill patternType="solid">
        <fgColor theme="5" tint="0.59999389629810485"/>
        <bgColor rgb="FF000000"/>
      </patternFill>
    </fill>
    <fill>
      <patternFill patternType="solid">
        <fgColor theme="8" tint="0.39997558519241921"/>
        <bgColor indexed="64"/>
      </patternFill>
    </fill>
    <fill>
      <patternFill patternType="solid">
        <fgColor theme="8" tint="0.39997558519241921"/>
        <bgColor rgb="FF000000"/>
      </patternFill>
    </fill>
    <fill>
      <patternFill patternType="solid">
        <fgColor theme="9" tint="-0.249977111117893"/>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FFFF"/>
        <bgColor indexed="64"/>
      </patternFill>
    </fill>
  </fills>
  <borders count="5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theme="6"/>
      </top>
      <bottom style="thin">
        <color indexed="64"/>
      </bottom>
      <diagonal/>
    </border>
    <border>
      <left style="thin">
        <color auto="1"/>
      </left>
      <right style="thin">
        <color auto="1"/>
      </right>
      <top style="thin">
        <color theme="6" tint="0.39997558519241921"/>
      </top>
      <bottom style="thin">
        <color auto="1"/>
      </bottom>
      <diagonal/>
    </border>
    <border>
      <left style="thin">
        <color rgb="FF000000"/>
      </left>
      <right/>
      <top style="medium">
        <color indexed="64"/>
      </top>
      <bottom/>
      <diagonal/>
    </border>
    <border>
      <left style="thin">
        <color rgb="FF000000"/>
      </left>
      <right style="thin">
        <color indexed="64"/>
      </right>
      <top style="thin">
        <color rgb="FF00000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11">
    <xf numFmtId="0" fontId="0" fillId="0" borderId="0"/>
    <xf numFmtId="0" fontId="23" fillId="0" borderId="7"/>
    <xf numFmtId="43" fontId="23" fillId="0" borderId="7" applyFont="0" applyFill="0" applyBorder="0" applyAlignment="0" applyProtection="0"/>
    <xf numFmtId="0" fontId="22" fillId="0" borderId="7"/>
    <xf numFmtId="9" fontId="22" fillId="0" borderId="7" applyFont="0" applyFill="0" applyBorder="0" applyAlignment="0" applyProtection="0"/>
    <xf numFmtId="41" fontId="22" fillId="0" borderId="7" applyFont="0" applyFill="0" applyBorder="0" applyAlignment="0" applyProtection="0"/>
    <xf numFmtId="0" fontId="45" fillId="0" borderId="7"/>
    <xf numFmtId="44" fontId="22" fillId="0" borderId="7" applyFont="0" applyFill="0" applyBorder="0" applyAlignment="0" applyProtection="0"/>
    <xf numFmtId="43" fontId="22" fillId="0" borderId="7" applyFont="0" applyFill="0" applyBorder="0" applyAlignment="0" applyProtection="0"/>
    <xf numFmtId="0" fontId="22" fillId="0" borderId="7"/>
    <xf numFmtId="43" fontId="34" fillId="0" borderId="0" applyFont="0" applyFill="0" applyBorder="0" applyAlignment="0" applyProtection="0"/>
    <xf numFmtId="42" fontId="34" fillId="0" borderId="0" applyFont="0" applyFill="0" applyBorder="0" applyAlignment="0" applyProtection="0"/>
    <xf numFmtId="9" fontId="34" fillId="0" borderId="0" applyFont="0" applyFill="0" applyBorder="0" applyAlignment="0" applyProtection="0"/>
    <xf numFmtId="44" fontId="34" fillId="0" borderId="0" applyFont="0" applyFill="0" applyBorder="0" applyAlignment="0" applyProtection="0"/>
    <xf numFmtId="0" fontId="61" fillId="0" borderId="7" applyNumberFormat="0" applyFill="0" applyBorder="0" applyAlignment="0" applyProtection="0"/>
    <xf numFmtId="0" fontId="19" fillId="0" borderId="7"/>
    <xf numFmtId="0" fontId="19" fillId="0" borderId="7"/>
    <xf numFmtId="43" fontId="19" fillId="0" borderId="7" applyFont="0" applyFill="0" applyBorder="0" applyAlignment="0" applyProtection="0"/>
    <xf numFmtId="0" fontId="19" fillId="0" borderId="7"/>
    <xf numFmtId="9" fontId="19" fillId="0" borderId="7" applyFont="0" applyFill="0" applyBorder="0" applyAlignment="0" applyProtection="0"/>
    <xf numFmtId="41" fontId="19" fillId="0" borderId="7" applyFont="0" applyFill="0" applyBorder="0" applyAlignment="0" applyProtection="0"/>
    <xf numFmtId="44" fontId="19" fillId="0" borderId="7" applyFont="0" applyFill="0" applyBorder="0" applyAlignment="0" applyProtection="0"/>
    <xf numFmtId="43" fontId="19" fillId="0" borderId="7" applyFont="0" applyFill="0" applyBorder="0" applyAlignment="0" applyProtection="0"/>
    <xf numFmtId="0" fontId="19" fillId="0" borderId="7"/>
    <xf numFmtId="0" fontId="16" fillId="0" borderId="7"/>
    <xf numFmtId="0" fontId="16" fillId="0" borderId="7"/>
    <xf numFmtId="43" fontId="16" fillId="0" borderId="7" applyFont="0" applyFill="0" applyBorder="0" applyAlignment="0" applyProtection="0"/>
    <xf numFmtId="0" fontId="16" fillId="0" borderId="7"/>
    <xf numFmtId="9" fontId="16" fillId="0" borderId="7" applyFont="0" applyFill="0" applyBorder="0" applyAlignment="0" applyProtection="0"/>
    <xf numFmtId="41" fontId="16" fillId="0" borderId="7" applyFont="0" applyFill="0" applyBorder="0" applyAlignment="0" applyProtection="0"/>
    <xf numFmtId="44" fontId="16" fillId="0" borderId="7" applyFont="0" applyFill="0" applyBorder="0" applyAlignment="0" applyProtection="0"/>
    <xf numFmtId="43" fontId="16" fillId="0" borderId="7" applyFont="0" applyFill="0" applyBorder="0" applyAlignment="0" applyProtection="0"/>
    <xf numFmtId="0" fontId="16" fillId="0" borderId="7"/>
    <xf numFmtId="43" fontId="16" fillId="0" borderId="7" applyFont="0" applyFill="0" applyBorder="0" applyAlignment="0" applyProtection="0"/>
    <xf numFmtId="9" fontId="16" fillId="0" borderId="7" applyFont="0" applyFill="0" applyBorder="0" applyAlignment="0" applyProtection="0"/>
    <xf numFmtId="49" fontId="38" fillId="0" borderId="7" applyFill="0" applyBorder="0" applyProtection="0">
      <alignment horizontal="left" vertical="center"/>
    </xf>
    <xf numFmtId="0" fontId="12" fillId="0" borderId="7"/>
    <xf numFmtId="0" fontId="37" fillId="14" borderId="7" applyNumberFormat="0" applyBorder="0" applyProtection="0">
      <alignment horizontal="center" vertical="center"/>
    </xf>
    <xf numFmtId="43" fontId="12" fillId="0" borderId="7" applyFont="0" applyFill="0" applyBorder="0" applyAlignment="0" applyProtection="0"/>
    <xf numFmtId="43" fontId="12" fillId="0" borderId="7" applyFont="0" applyFill="0" applyBorder="0" applyAlignment="0" applyProtection="0"/>
    <xf numFmtId="172" fontId="12" fillId="0" borderId="7" applyFont="0" applyFill="0" applyBorder="0" applyAlignment="0" applyProtection="0"/>
    <xf numFmtId="0" fontId="45" fillId="0" borderId="7"/>
    <xf numFmtId="9" fontId="12" fillId="0" borderId="7" applyFont="0" applyFill="0" applyBorder="0" applyAlignment="0" applyProtection="0"/>
    <xf numFmtId="0" fontId="45" fillId="0" borderId="7"/>
    <xf numFmtId="0" fontId="80" fillId="0" borderId="7"/>
    <xf numFmtId="42" fontId="12" fillId="0" borderId="7" applyFont="0" applyFill="0" applyBorder="0" applyAlignment="0" applyProtection="0"/>
    <xf numFmtId="43" fontId="12" fillId="0" borderId="7" applyFont="0" applyFill="0" applyBorder="0" applyAlignment="0" applyProtection="0"/>
    <xf numFmtId="172" fontId="12" fillId="0" borderId="7" applyFont="0" applyFill="0" applyBorder="0" applyAlignment="0" applyProtection="0"/>
    <xf numFmtId="43" fontId="12" fillId="0" borderId="7" applyFont="0" applyFill="0" applyBorder="0" applyAlignment="0" applyProtection="0"/>
    <xf numFmtId="172" fontId="12" fillId="0" borderId="7" applyFont="0" applyFill="0" applyBorder="0" applyAlignment="0" applyProtection="0"/>
    <xf numFmtId="43" fontId="12" fillId="0" borderId="7" applyFont="0" applyFill="0" applyBorder="0" applyAlignment="0" applyProtection="0"/>
    <xf numFmtId="172" fontId="12" fillId="0" borderId="7" applyFont="0" applyFill="0" applyBorder="0" applyAlignment="0" applyProtection="0"/>
    <xf numFmtId="172" fontId="12" fillId="0" borderId="7" applyFont="0" applyFill="0" applyBorder="0" applyAlignment="0" applyProtection="0"/>
    <xf numFmtId="43" fontId="12" fillId="0" borderId="7" applyFont="0" applyFill="0" applyBorder="0" applyAlignment="0" applyProtection="0"/>
    <xf numFmtId="43" fontId="12" fillId="0" borderId="7" applyFont="0" applyFill="0" applyBorder="0" applyAlignment="0" applyProtection="0"/>
    <xf numFmtId="172" fontId="12" fillId="0" borderId="7" applyFont="0" applyFill="0" applyBorder="0" applyAlignment="0" applyProtection="0"/>
    <xf numFmtId="43" fontId="12" fillId="0" borderId="7" applyFont="0" applyFill="0" applyBorder="0" applyAlignment="0" applyProtection="0"/>
    <xf numFmtId="172" fontId="12" fillId="0" borderId="7" applyFont="0" applyFill="0" applyBorder="0" applyAlignment="0" applyProtection="0"/>
    <xf numFmtId="0" fontId="11" fillId="0" borderId="7"/>
    <xf numFmtId="43" fontId="11" fillId="0" borderId="7" applyFont="0" applyFill="0" applyBorder="0" applyAlignment="0" applyProtection="0"/>
    <xf numFmtId="43" fontId="11" fillId="0" borderId="7" applyFont="0" applyFill="0" applyBorder="0" applyAlignment="0" applyProtection="0"/>
    <xf numFmtId="172" fontId="11" fillId="0" borderId="7" applyFont="0" applyFill="0" applyBorder="0" applyAlignment="0" applyProtection="0"/>
    <xf numFmtId="9" fontId="11" fillId="0" borderId="7" applyFont="0" applyFill="0" applyBorder="0" applyAlignment="0" applyProtection="0"/>
    <xf numFmtId="172" fontId="11" fillId="0" borderId="7" applyFont="0" applyFill="0" applyBorder="0" applyAlignment="0" applyProtection="0"/>
    <xf numFmtId="172" fontId="11" fillId="0" borderId="7" applyFont="0" applyFill="0" applyBorder="0" applyAlignment="0" applyProtection="0"/>
    <xf numFmtId="43" fontId="11" fillId="0" borderId="7" applyFont="0" applyFill="0" applyBorder="0" applyAlignment="0" applyProtection="0"/>
    <xf numFmtId="172" fontId="11" fillId="0" borderId="7" applyFont="0" applyFill="0" applyBorder="0" applyAlignment="0" applyProtection="0"/>
    <xf numFmtId="172" fontId="11" fillId="0" borderId="7" applyFont="0" applyFill="0" applyBorder="0" applyAlignment="0" applyProtection="0"/>
    <xf numFmtId="43" fontId="11" fillId="0" borderId="7" applyFont="0" applyFill="0" applyBorder="0" applyAlignment="0" applyProtection="0"/>
    <xf numFmtId="43" fontId="11" fillId="0" borderId="7" applyFont="0" applyFill="0" applyBorder="0" applyAlignment="0" applyProtection="0"/>
    <xf numFmtId="43" fontId="11" fillId="0" borderId="7" applyFont="0" applyFill="0" applyBorder="0" applyAlignment="0" applyProtection="0"/>
    <xf numFmtId="43" fontId="11" fillId="0" borderId="7" applyFont="0" applyFill="0" applyBorder="0" applyAlignment="0" applyProtection="0"/>
    <xf numFmtId="172" fontId="11" fillId="0" borderId="7" applyFont="0" applyFill="0" applyBorder="0" applyAlignment="0" applyProtection="0"/>
    <xf numFmtId="42" fontId="11" fillId="0" borderId="7" applyFont="0" applyFill="0" applyBorder="0" applyAlignment="0" applyProtection="0"/>
    <xf numFmtId="43" fontId="11" fillId="0" borderId="7" applyFont="0" applyFill="0" applyBorder="0" applyAlignment="0" applyProtection="0"/>
    <xf numFmtId="172" fontId="11" fillId="0" borderId="7" applyFont="0" applyFill="0" applyBorder="0" applyAlignment="0" applyProtection="0"/>
    <xf numFmtId="43" fontId="11" fillId="0" borderId="7" applyFont="0" applyFill="0" applyBorder="0" applyAlignment="0" applyProtection="0"/>
    <xf numFmtId="172" fontId="11" fillId="0" borderId="7" applyFont="0" applyFill="0" applyBorder="0" applyAlignment="0" applyProtection="0"/>
    <xf numFmtId="43" fontId="11" fillId="0" borderId="7" applyFont="0" applyFill="0" applyBorder="0" applyAlignment="0" applyProtection="0"/>
    <xf numFmtId="43" fontId="11" fillId="0" borderId="7" applyFont="0" applyFill="0" applyBorder="0" applyAlignment="0" applyProtection="0"/>
    <xf numFmtId="172" fontId="11" fillId="0" borderId="7" applyFont="0" applyFill="0" applyBorder="0" applyAlignment="0" applyProtection="0"/>
    <xf numFmtId="172" fontId="11" fillId="0" borderId="7" applyFont="0" applyFill="0" applyBorder="0" applyAlignment="0" applyProtection="0"/>
    <xf numFmtId="43" fontId="11" fillId="0" borderId="7" applyFont="0" applyFill="0" applyBorder="0" applyAlignment="0" applyProtection="0"/>
    <xf numFmtId="172" fontId="11" fillId="0" borderId="7" applyFont="0" applyFill="0" applyBorder="0" applyAlignment="0" applyProtection="0"/>
    <xf numFmtId="172" fontId="11" fillId="0" borderId="7" applyFont="0" applyFill="0" applyBorder="0" applyAlignment="0" applyProtection="0"/>
    <xf numFmtId="43" fontId="11" fillId="0" borderId="7" applyFont="0" applyFill="0" applyBorder="0" applyAlignment="0" applyProtection="0"/>
    <xf numFmtId="43" fontId="11" fillId="0" borderId="7" applyFont="0" applyFill="0" applyBorder="0" applyAlignment="0" applyProtection="0"/>
    <xf numFmtId="172" fontId="11" fillId="0" borderId="7" applyFont="0" applyFill="0" applyBorder="0" applyAlignment="0" applyProtection="0"/>
    <xf numFmtId="43" fontId="11" fillId="0" borderId="7" applyFont="0" applyFill="0" applyBorder="0" applyAlignment="0" applyProtection="0"/>
    <xf numFmtId="43" fontId="11" fillId="0" borderId="7" applyFont="0" applyFill="0" applyBorder="0" applyAlignment="0" applyProtection="0"/>
    <xf numFmtId="172" fontId="11" fillId="0" borderId="7" applyFont="0" applyFill="0" applyBorder="0" applyAlignment="0" applyProtection="0"/>
    <xf numFmtId="172" fontId="11" fillId="0" borderId="7" applyFont="0" applyFill="0" applyBorder="0" applyAlignment="0" applyProtection="0"/>
    <xf numFmtId="172" fontId="11" fillId="0" borderId="7" applyFont="0" applyFill="0" applyBorder="0" applyAlignment="0" applyProtection="0"/>
    <xf numFmtId="43" fontId="11" fillId="0" borderId="7" applyFont="0" applyFill="0" applyBorder="0" applyAlignment="0" applyProtection="0"/>
    <xf numFmtId="172" fontId="11" fillId="0" borderId="7" applyFont="0" applyFill="0" applyBorder="0" applyAlignment="0" applyProtection="0"/>
    <xf numFmtId="43" fontId="11" fillId="0" borderId="7" applyFont="0" applyFill="0" applyBorder="0" applyAlignment="0" applyProtection="0"/>
    <xf numFmtId="0" fontId="10" fillId="0" borderId="7"/>
    <xf numFmtId="43" fontId="10" fillId="0" borderId="7" applyFont="0" applyFill="0" applyBorder="0" applyAlignment="0" applyProtection="0"/>
    <xf numFmtId="43" fontId="10" fillId="0" borderId="7" applyFont="0" applyFill="0" applyBorder="0" applyAlignment="0" applyProtection="0"/>
    <xf numFmtId="172" fontId="10" fillId="0" borderId="7" applyFont="0" applyFill="0" applyBorder="0" applyAlignment="0" applyProtection="0"/>
    <xf numFmtId="9" fontId="10" fillId="0" borderId="7" applyFont="0" applyFill="0" applyBorder="0" applyAlignment="0" applyProtection="0"/>
    <xf numFmtId="42" fontId="10" fillId="0" borderId="7" applyFont="0" applyFill="0" applyBorder="0" applyAlignment="0" applyProtection="0"/>
    <xf numFmtId="43" fontId="10" fillId="0" borderId="7" applyFont="0" applyFill="0" applyBorder="0" applyAlignment="0" applyProtection="0"/>
    <xf numFmtId="172" fontId="10" fillId="0" borderId="7" applyFont="0" applyFill="0" applyBorder="0" applyAlignment="0" applyProtection="0"/>
    <xf numFmtId="172" fontId="10" fillId="0" borderId="7" applyFont="0" applyFill="0" applyBorder="0" applyAlignment="0" applyProtection="0"/>
    <xf numFmtId="43" fontId="10" fillId="0" borderId="7" applyFont="0" applyFill="0" applyBorder="0" applyAlignment="0" applyProtection="0"/>
    <xf numFmtId="43" fontId="10" fillId="0" borderId="7" applyFont="0" applyFill="0" applyBorder="0" applyAlignment="0" applyProtection="0"/>
    <xf numFmtId="172" fontId="10" fillId="0" borderId="7" applyFont="0" applyFill="0" applyBorder="0" applyAlignment="0" applyProtection="0"/>
    <xf numFmtId="0" fontId="88" fillId="0" borderId="7"/>
    <xf numFmtId="0" fontId="2" fillId="0" borderId="7"/>
    <xf numFmtId="44" fontId="2" fillId="0" borderId="7" applyFont="0" applyFill="0" applyBorder="0" applyAlignment="0" applyProtection="0"/>
  </cellStyleXfs>
  <cellXfs count="1274">
    <xf numFmtId="0" fontId="0" fillId="0" borderId="0" xfId="0"/>
    <xf numFmtId="0" fontId="26" fillId="0" borderId="0" xfId="0" applyFont="1" applyAlignment="1">
      <alignment horizontal="left"/>
    </xf>
    <xf numFmtId="0" fontId="26" fillId="0" borderId="0" xfId="0" applyFont="1" applyAlignment="1">
      <alignment horizontal="left" vertical="center" wrapText="1"/>
    </xf>
    <xf numFmtId="0" fontId="26" fillId="0" borderId="0" xfId="0" applyFont="1" applyAlignment="1">
      <alignment horizontal="left" vertical="center"/>
    </xf>
    <xf numFmtId="0" fontId="27" fillId="2" borderId="4" xfId="0" applyFont="1" applyFill="1" applyBorder="1" applyAlignment="1">
      <alignment horizontal="left" vertical="center"/>
    </xf>
    <xf numFmtId="0" fontId="28" fillId="2" borderId="7" xfId="0" applyFont="1" applyFill="1" applyBorder="1"/>
    <xf numFmtId="0" fontId="28" fillId="2" borderId="7" xfId="0" applyFont="1" applyFill="1" applyBorder="1" applyAlignment="1">
      <alignment horizontal="center"/>
    </xf>
    <xf numFmtId="0" fontId="29" fillId="2" borderId="12" xfId="0" applyFont="1" applyFill="1" applyBorder="1" applyAlignment="1">
      <alignment horizontal="center" vertical="center" wrapText="1"/>
    </xf>
    <xf numFmtId="0" fontId="27" fillId="2" borderId="13" xfId="0" applyFont="1" applyFill="1" applyBorder="1" applyAlignment="1">
      <alignment horizontal="left" vertical="center"/>
    </xf>
    <xf numFmtId="0" fontId="30" fillId="2" borderId="4" xfId="0" applyFont="1" applyFill="1" applyBorder="1" applyAlignment="1">
      <alignment horizontal="center" vertical="center" wrapText="1"/>
    </xf>
    <xf numFmtId="0" fontId="31" fillId="2" borderId="7" xfId="0" applyFont="1" applyFill="1" applyBorder="1"/>
    <xf numFmtId="0" fontId="28" fillId="2" borderId="7" xfId="0" applyFont="1" applyFill="1" applyBorder="1" applyAlignment="1">
      <alignment horizontal="center" vertical="center"/>
    </xf>
    <xf numFmtId="0" fontId="32" fillId="2" borderId="7" xfId="0" applyFont="1" applyFill="1" applyBorder="1" applyAlignment="1">
      <alignment horizontal="center"/>
    </xf>
    <xf numFmtId="0" fontId="34" fillId="0" borderId="0" xfId="0" applyFont="1"/>
    <xf numFmtId="0" fontId="27" fillId="3" borderId="27" xfId="0" applyFont="1" applyFill="1" applyBorder="1" applyAlignment="1">
      <alignment horizontal="center" vertical="center"/>
    </xf>
    <xf numFmtId="0" fontId="27" fillId="3" borderId="28" xfId="0" applyFont="1" applyFill="1" applyBorder="1" applyAlignment="1">
      <alignment horizontal="center" vertical="center"/>
    </xf>
    <xf numFmtId="0" fontId="28" fillId="0" borderId="0" xfId="0" applyFont="1" applyAlignment="1">
      <alignment vertical="center"/>
    </xf>
    <xf numFmtId="14" fontId="28" fillId="0" borderId="4" xfId="0" applyNumberFormat="1" applyFont="1" applyBorder="1" applyAlignment="1">
      <alignment horizontal="center" vertical="center"/>
    </xf>
    <xf numFmtId="0" fontId="26" fillId="0" borderId="4" xfId="0" applyFont="1" applyBorder="1" applyAlignment="1">
      <alignment horizontal="center" vertical="center"/>
    </xf>
    <xf numFmtId="14" fontId="31" fillId="0" borderId="4" xfId="0" applyNumberFormat="1" applyFont="1" applyBorder="1" applyAlignment="1">
      <alignment horizontal="center" vertical="center"/>
    </xf>
    <xf numFmtId="0" fontId="26" fillId="0" borderId="4" xfId="0" applyFont="1" applyBorder="1"/>
    <xf numFmtId="0" fontId="26" fillId="0" borderId="4" xfId="0" applyFont="1" applyBorder="1" applyAlignment="1">
      <alignment horizontal="center" wrapText="1"/>
    </xf>
    <xf numFmtId="0" fontId="27" fillId="3" borderId="4" xfId="0" applyFont="1" applyFill="1" applyBorder="1" applyAlignment="1">
      <alignment horizontal="center" vertical="center"/>
    </xf>
    <xf numFmtId="0" fontId="27" fillId="3" borderId="4" xfId="0" applyFont="1" applyFill="1" applyBorder="1" applyAlignment="1">
      <alignment vertical="center"/>
    </xf>
    <xf numFmtId="0" fontId="37" fillId="4" borderId="4" xfId="0" applyFont="1" applyFill="1" applyBorder="1" applyAlignment="1">
      <alignment vertical="center"/>
    </xf>
    <xf numFmtId="0" fontId="37" fillId="4" borderId="4" xfId="0" applyFont="1" applyFill="1" applyBorder="1" applyAlignment="1">
      <alignment horizontal="center" vertical="center"/>
    </xf>
    <xf numFmtId="49" fontId="38" fillId="0" borderId="4" xfId="0" applyNumberFormat="1" applyFont="1" applyBorder="1" applyAlignment="1">
      <alignment vertical="center" wrapText="1"/>
    </xf>
    <xf numFmtId="3" fontId="38" fillId="0" borderId="4" xfId="0" applyNumberFormat="1" applyFont="1" applyBorder="1" applyAlignment="1">
      <alignment horizontal="center" vertical="center"/>
    </xf>
    <xf numFmtId="49" fontId="38" fillId="0" borderId="4" xfId="0" applyNumberFormat="1" applyFont="1" applyBorder="1" applyAlignment="1">
      <alignment horizontal="left" vertical="center"/>
    </xf>
    <xf numFmtId="0" fontId="30" fillId="2" borderId="40" xfId="0" applyFont="1" applyFill="1" applyBorder="1" applyAlignment="1">
      <alignment horizontal="center" vertical="center" wrapText="1"/>
    </xf>
    <xf numFmtId="0" fontId="0" fillId="0" borderId="0" xfId="0" applyAlignment="1">
      <alignment horizontal="center"/>
    </xf>
    <xf numFmtId="0" fontId="42" fillId="2" borderId="12"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4" fillId="2" borderId="7" xfId="0" applyFont="1" applyFill="1" applyBorder="1" applyAlignment="1">
      <alignment horizontal="center" vertical="center"/>
    </xf>
    <xf numFmtId="0" fontId="0" fillId="0" borderId="29" xfId="0" applyBorder="1"/>
    <xf numFmtId="0" fontId="0" fillId="0" borderId="29" xfId="0" applyBorder="1" applyAlignment="1">
      <alignment horizontal="justify" vertical="top"/>
    </xf>
    <xf numFmtId="0" fontId="34" fillId="0" borderId="29" xfId="0" applyFont="1" applyBorder="1"/>
    <xf numFmtId="3" fontId="0" fillId="0" borderId="29" xfId="0" applyNumberFormat="1" applyBorder="1" applyAlignment="1">
      <alignment horizontal="center" vertical="top"/>
    </xf>
    <xf numFmtId="0" fontId="29" fillId="2" borderId="22" xfId="0" applyFont="1" applyFill="1" applyBorder="1" applyAlignment="1">
      <alignment horizontal="center" vertical="center" wrapText="1"/>
    </xf>
    <xf numFmtId="0" fontId="30" fillId="6" borderId="29" xfId="0" applyFont="1" applyFill="1" applyBorder="1" applyAlignment="1">
      <alignment horizontal="center" vertical="center" wrapText="1"/>
    </xf>
    <xf numFmtId="0" fontId="49" fillId="7" borderId="45" xfId="0" applyFont="1" applyFill="1" applyBorder="1" applyAlignment="1">
      <alignment horizontal="center" vertical="center" wrapText="1"/>
    </xf>
    <xf numFmtId="0" fontId="51" fillId="0" borderId="0" xfId="0" applyFont="1" applyAlignment="1">
      <alignment horizontal="left" vertical="center" wrapText="1"/>
    </xf>
    <xf numFmtId="0" fontId="52" fillId="0" borderId="0" xfId="0" applyFont="1" applyAlignment="1">
      <alignment horizontal="left" vertical="center" wrapText="1"/>
    </xf>
    <xf numFmtId="0" fontId="26" fillId="8" borderId="29" xfId="0" applyFont="1" applyFill="1" applyBorder="1" applyAlignment="1">
      <alignment horizontal="left" vertical="center" wrapText="1"/>
    </xf>
    <xf numFmtId="0" fontId="26" fillId="8" borderId="29" xfId="0" applyFont="1" applyFill="1" applyBorder="1" applyAlignment="1">
      <alignment horizontal="left" vertical="center"/>
    </xf>
    <xf numFmtId="0" fontId="26" fillId="5" borderId="41" xfId="0" applyFont="1" applyFill="1" applyBorder="1" applyAlignment="1">
      <alignment horizontal="center" vertical="center"/>
    </xf>
    <xf numFmtId="0" fontId="26" fillId="5" borderId="43" xfId="0" applyFont="1" applyFill="1" applyBorder="1" applyAlignment="1">
      <alignment horizontal="center" vertical="center"/>
    </xf>
    <xf numFmtId="0" fontId="26" fillId="5" borderId="30" xfId="0" applyFont="1" applyFill="1" applyBorder="1" applyAlignment="1">
      <alignment horizontal="center" vertical="center"/>
    </xf>
    <xf numFmtId="0" fontId="51" fillId="8" borderId="29" xfId="0" applyFont="1" applyFill="1" applyBorder="1" applyAlignment="1">
      <alignment horizontal="left" vertical="center" wrapText="1"/>
    </xf>
    <xf numFmtId="0" fontId="52" fillId="8" borderId="29" xfId="0" applyFont="1" applyFill="1" applyBorder="1" applyAlignment="1">
      <alignment horizontal="left" vertical="center" wrapText="1"/>
    </xf>
    <xf numFmtId="0" fontId="0" fillId="0" borderId="29" xfId="0" applyBorder="1" applyAlignment="1">
      <alignment horizontal="center" vertical="top"/>
    </xf>
    <xf numFmtId="0" fontId="0" fillId="0" borderId="0" xfId="0" applyAlignment="1">
      <alignment horizontal="center" vertical="top"/>
    </xf>
    <xf numFmtId="14" fontId="0" fillId="0" borderId="0" xfId="0" applyNumberFormat="1"/>
    <xf numFmtId="0" fontId="59" fillId="2" borderId="7" xfId="0" applyFont="1" applyFill="1" applyBorder="1"/>
    <xf numFmtId="0" fontId="28" fillId="0" borderId="29" xfId="0" applyFont="1" applyBorder="1" applyAlignment="1">
      <alignment horizontal="justify" vertical="top"/>
    </xf>
    <xf numFmtId="0" fontId="63" fillId="0" borderId="29" xfId="1" applyFont="1" applyBorder="1" applyAlignment="1">
      <alignment horizontal="justify" vertical="top" wrapText="1"/>
    </xf>
    <xf numFmtId="0" fontId="34" fillId="0" borderId="29" xfId="0" applyFont="1" applyBorder="1" applyAlignment="1">
      <alignment horizontal="center" vertical="top"/>
    </xf>
    <xf numFmtId="0" fontId="60" fillId="0" borderId="29" xfId="0" applyFont="1" applyBorder="1" applyAlignment="1">
      <alignment vertical="top"/>
    </xf>
    <xf numFmtId="0" fontId="60" fillId="0" borderId="29" xfId="0" applyFont="1" applyBorder="1" applyAlignment="1">
      <alignment wrapText="1"/>
    </xf>
    <xf numFmtId="0" fontId="0" fillId="0" borderId="29" xfId="0" applyBorder="1" applyAlignment="1">
      <alignment wrapText="1"/>
    </xf>
    <xf numFmtId="0" fontId="0" fillId="0" borderId="29" xfId="0" applyBorder="1" applyAlignment="1">
      <alignment vertical="top" wrapText="1"/>
    </xf>
    <xf numFmtId="0" fontId="45" fillId="0" borderId="29" xfId="1" applyFont="1" applyBorder="1" applyAlignment="1">
      <alignment horizontal="justify" vertical="top" wrapText="1"/>
    </xf>
    <xf numFmtId="0" fontId="0" fillId="0" borderId="0" xfId="0" applyAlignment="1">
      <alignment vertical="top"/>
    </xf>
    <xf numFmtId="0" fontId="0" fillId="0" borderId="29" xfId="0" applyBorder="1" applyAlignment="1">
      <alignment horizontal="left" vertical="top"/>
    </xf>
    <xf numFmtId="0" fontId="0" fillId="0" borderId="29" xfId="0" applyBorder="1" applyAlignment="1">
      <alignment horizontal="left" vertical="top" wrapText="1"/>
    </xf>
    <xf numFmtId="0" fontId="0" fillId="0" borderId="29" xfId="0" applyBorder="1" applyAlignment="1">
      <alignment vertical="top"/>
    </xf>
    <xf numFmtId="0" fontId="45" fillId="0" borderId="29" xfId="1" applyFont="1" applyBorder="1" applyAlignment="1">
      <alignment horizontal="left" vertical="top" wrapText="1"/>
    </xf>
    <xf numFmtId="0" fontId="0" fillId="0" borderId="44" xfId="0" applyBorder="1" applyAlignment="1">
      <alignment horizontal="justify" vertical="top"/>
    </xf>
    <xf numFmtId="1" fontId="57" fillId="0" borderId="29" xfId="3" applyNumberFormat="1" applyFont="1" applyBorder="1" applyAlignment="1" applyProtection="1">
      <alignment horizontal="center" vertical="top" wrapText="1"/>
      <protection locked="0"/>
    </xf>
    <xf numFmtId="1" fontId="45" fillId="0" borderId="29" xfId="3" applyNumberFormat="1" applyFont="1" applyBorder="1" applyAlignment="1" applyProtection="1">
      <alignment horizontal="center" vertical="top"/>
      <protection locked="0"/>
    </xf>
    <xf numFmtId="0" fontId="58" fillId="0" borderId="29" xfId="0" applyFont="1" applyBorder="1" applyAlignment="1">
      <alignment wrapText="1"/>
    </xf>
    <xf numFmtId="0" fontId="0" fillId="0" borderId="42" xfId="0" applyBorder="1" applyAlignment="1">
      <alignment wrapText="1"/>
    </xf>
    <xf numFmtId="0" fontId="27" fillId="10" borderId="4" xfId="0" applyFont="1" applyFill="1" applyBorder="1" applyAlignment="1">
      <alignment horizontal="justify" vertical="top"/>
    </xf>
    <xf numFmtId="0" fontId="0" fillId="11" borderId="0" xfId="0" applyFill="1"/>
    <xf numFmtId="0" fontId="25" fillId="11" borderId="22" xfId="0" applyFont="1" applyFill="1" applyBorder="1"/>
    <xf numFmtId="0" fontId="25" fillId="11" borderId="23" xfId="0" applyFont="1" applyFill="1" applyBorder="1"/>
    <xf numFmtId="0" fontId="0" fillId="11" borderId="0" xfId="0" applyFill="1" applyAlignment="1">
      <alignment horizontal="center" vertical="top"/>
    </xf>
    <xf numFmtId="0" fontId="0" fillId="11" borderId="0" xfId="0" applyFill="1" applyAlignment="1">
      <alignment horizontal="center"/>
    </xf>
    <xf numFmtId="0" fontId="0" fillId="11" borderId="0" xfId="0" applyFill="1" applyAlignment="1">
      <alignment vertical="top"/>
    </xf>
    <xf numFmtId="0" fontId="0" fillId="11" borderId="0" xfId="0" applyFill="1" applyAlignment="1">
      <alignment horizontal="justify" vertical="top"/>
    </xf>
    <xf numFmtId="0" fontId="0" fillId="11" borderId="0" xfId="0" applyFill="1" applyAlignment="1">
      <alignment horizontal="center" vertical="center"/>
    </xf>
    <xf numFmtId="3" fontId="0" fillId="0" borderId="0" xfId="0" applyNumberFormat="1" applyAlignment="1">
      <alignment horizontal="center" vertical="top"/>
    </xf>
    <xf numFmtId="0" fontId="60" fillId="0" borderId="29" xfId="0" applyFont="1" applyBorder="1"/>
    <xf numFmtId="0" fontId="25" fillId="0" borderId="29" xfId="0" applyFont="1" applyBorder="1" applyAlignment="1">
      <alignment horizontal="left" vertical="top"/>
    </xf>
    <xf numFmtId="0" fontId="60" fillId="0" borderId="29" xfId="0" applyFont="1" applyBorder="1" applyAlignment="1">
      <alignment horizontal="left" vertical="top"/>
    </xf>
    <xf numFmtId="0" fontId="68" fillId="5" borderId="29" xfId="1" applyFont="1" applyFill="1" applyBorder="1" applyAlignment="1">
      <alignment horizontal="justify" vertical="top" wrapText="1"/>
    </xf>
    <xf numFmtId="0" fontId="69" fillId="2" borderId="29" xfId="0" applyFont="1" applyFill="1" applyBorder="1" applyAlignment="1">
      <alignment horizontal="justify" vertical="top"/>
    </xf>
    <xf numFmtId="0" fontId="69" fillId="2" borderId="29" xfId="0" applyFont="1" applyFill="1" applyBorder="1" applyAlignment="1">
      <alignment horizontal="center" vertical="top"/>
    </xf>
    <xf numFmtId="0" fontId="68" fillId="5" borderId="29" xfId="1" applyFont="1" applyFill="1" applyBorder="1" applyAlignment="1">
      <alignment horizontal="center" vertical="top" wrapText="1"/>
    </xf>
    <xf numFmtId="0" fontId="69" fillId="2" borderId="7" xfId="0" applyFont="1" applyFill="1" applyBorder="1"/>
    <xf numFmtId="0" fontId="69" fillId="2" borderId="29" xfId="0" applyFont="1" applyFill="1" applyBorder="1"/>
    <xf numFmtId="0" fontId="67" fillId="5" borderId="29" xfId="1" applyFont="1" applyFill="1" applyBorder="1" applyAlignment="1">
      <alignment horizontal="center" vertical="top"/>
    </xf>
    <xf numFmtId="0" fontId="0" fillId="0" borderId="29" xfId="0" applyBorder="1" applyAlignment="1">
      <alignment horizontal="center" vertical="center"/>
    </xf>
    <xf numFmtId="9" fontId="0" fillId="0" borderId="29" xfId="0" applyNumberFormat="1" applyBorder="1" applyAlignment="1">
      <alignment horizontal="center" vertical="center"/>
    </xf>
    <xf numFmtId="3" fontId="0" fillId="0" borderId="29" xfId="0" applyNumberFormat="1" applyBorder="1" applyAlignment="1">
      <alignment horizontal="justify" vertical="top"/>
    </xf>
    <xf numFmtId="0" fontId="0" fillId="0" borderId="29" xfId="0" applyBorder="1" applyAlignment="1">
      <alignment horizontal="center" vertical="center" wrapText="1"/>
    </xf>
    <xf numFmtId="0" fontId="62" fillId="0" borderId="48" xfId="0" applyFont="1" applyBorder="1" applyAlignment="1" applyProtection="1">
      <alignment horizontal="justify" vertical="center" wrapText="1"/>
      <protection locked="0"/>
    </xf>
    <xf numFmtId="0" fontId="62" fillId="0" borderId="49" xfId="0" applyFont="1" applyBorder="1" applyAlignment="1" applyProtection="1">
      <alignment horizontal="justify" vertical="center" wrapText="1"/>
      <protection locked="0"/>
    </xf>
    <xf numFmtId="0" fontId="67" fillId="0" borderId="0" xfId="0" applyFont="1"/>
    <xf numFmtId="0" fontId="0" fillId="5" borderId="37" xfId="0" applyFill="1" applyBorder="1" applyAlignment="1">
      <alignment horizontal="justify" vertical="top"/>
    </xf>
    <xf numFmtId="0" fontId="70" fillId="5" borderId="29" xfId="0" applyFont="1" applyFill="1" applyBorder="1"/>
    <xf numFmtId="0" fontId="0" fillId="5" borderId="39" xfId="0" applyFill="1" applyBorder="1" applyAlignment="1">
      <alignment horizontal="justify" vertical="top"/>
    </xf>
    <xf numFmtId="0" fontId="0" fillId="12" borderId="29" xfId="0" applyFill="1" applyBorder="1" applyAlignment="1">
      <alignment horizontal="center" vertical="top"/>
    </xf>
    <xf numFmtId="0" fontId="0" fillId="12" borderId="29" xfId="0" applyFill="1" applyBorder="1"/>
    <xf numFmtId="0" fontId="0" fillId="13" borderId="29" xfId="0" applyFill="1" applyBorder="1" applyAlignment="1">
      <alignment horizontal="center" vertical="top"/>
    </xf>
    <xf numFmtId="0" fontId="0" fillId="13" borderId="29" xfId="0" applyFill="1" applyBorder="1"/>
    <xf numFmtId="14" fontId="0" fillId="11" borderId="0" xfId="0" applyNumberFormat="1" applyFill="1"/>
    <xf numFmtId="0" fontId="30" fillId="10" borderId="29" xfId="0" applyFont="1" applyFill="1" applyBorder="1" applyAlignment="1">
      <alignment horizontal="center" vertical="center" wrapText="1"/>
    </xf>
    <xf numFmtId="0" fontId="30" fillId="10" borderId="29" xfId="0" applyFont="1" applyFill="1" applyBorder="1" applyAlignment="1">
      <alignment horizontal="center" vertical="top" wrapText="1"/>
    </xf>
    <xf numFmtId="0" fontId="30" fillId="10" borderId="29" xfId="0" applyFont="1" applyFill="1" applyBorder="1" applyAlignment="1">
      <alignment vertical="top" wrapText="1"/>
    </xf>
    <xf numFmtId="0" fontId="0" fillId="0" borderId="0" xfId="0" applyAlignment="1">
      <alignment vertical="top" wrapText="1"/>
    </xf>
    <xf numFmtId="44" fontId="0" fillId="0" borderId="0" xfId="13" applyFont="1"/>
    <xf numFmtId="0" fontId="0" fillId="12" borderId="29" xfId="0" applyFill="1" applyBorder="1" applyAlignment="1">
      <alignment horizontal="center" vertical="center"/>
    </xf>
    <xf numFmtId="0" fontId="0" fillId="12" borderId="0" xfId="0" applyFill="1"/>
    <xf numFmtId="0" fontId="0" fillId="12" borderId="0" xfId="0" applyFill="1" applyAlignment="1">
      <alignment horizontal="center" vertical="top"/>
    </xf>
    <xf numFmtId="0" fontId="49" fillId="15" borderId="45" xfId="0" applyFont="1" applyFill="1" applyBorder="1" applyAlignment="1">
      <alignment horizontal="center" vertical="center" wrapText="1"/>
    </xf>
    <xf numFmtId="0" fontId="34" fillId="12" borderId="0" xfId="0" applyFont="1" applyFill="1"/>
    <xf numFmtId="0" fontId="8" fillId="0" borderId="29" xfId="0" applyFont="1" applyBorder="1" applyAlignment="1">
      <alignment vertical="top"/>
    </xf>
    <xf numFmtId="0" fontId="8" fillId="0" borderId="29" xfId="0" applyFont="1" applyBorder="1" applyAlignment="1">
      <alignment vertical="top" wrapText="1"/>
    </xf>
    <xf numFmtId="0" fontId="8" fillId="0" borderId="29" xfId="0" applyFont="1" applyBorder="1" applyAlignment="1">
      <alignment horizontal="center" vertical="top"/>
    </xf>
    <xf numFmtId="0" fontId="8" fillId="0" borderId="36" xfId="0" applyFont="1" applyBorder="1" applyAlignment="1">
      <alignment horizontal="center" vertical="top"/>
    </xf>
    <xf numFmtId="0" fontId="8" fillId="12" borderId="29" xfId="0" applyFont="1" applyFill="1" applyBorder="1" applyAlignment="1">
      <alignment horizontal="center" vertical="top"/>
    </xf>
    <xf numFmtId="1" fontId="8" fillId="0" borderId="29" xfId="0" applyNumberFormat="1" applyFont="1" applyBorder="1" applyAlignment="1">
      <alignment horizontal="center" vertical="top"/>
    </xf>
    <xf numFmtId="0" fontId="8" fillId="0" borderId="29" xfId="0" applyFont="1" applyBorder="1" applyAlignment="1">
      <alignment horizontal="left" vertical="top" wrapText="1"/>
    </xf>
    <xf numFmtId="0" fontId="8" fillId="0" borderId="0" xfId="0" applyFont="1" applyAlignment="1">
      <alignment horizontal="left" vertical="top" wrapText="1"/>
    </xf>
    <xf numFmtId="0" fontId="8" fillId="0" borderId="29" xfId="0" applyFont="1" applyBorder="1" applyAlignment="1">
      <alignment horizontal="left" vertical="top"/>
    </xf>
    <xf numFmtId="0" fontId="65" fillId="0" borderId="46" xfId="0" applyFont="1" applyBorder="1" applyAlignment="1">
      <alignment vertical="top" wrapText="1"/>
    </xf>
    <xf numFmtId="0" fontId="65" fillId="0" borderId="47" xfId="0" applyFont="1" applyBorder="1" applyAlignment="1">
      <alignment horizontal="center" vertical="top" wrapText="1"/>
    </xf>
    <xf numFmtId="0" fontId="65" fillId="0" borderId="46" xfId="0" applyFont="1" applyBorder="1" applyAlignment="1">
      <alignment horizontal="center" vertical="top" wrapText="1"/>
    </xf>
    <xf numFmtId="0" fontId="28" fillId="0" borderId="44" xfId="0" applyFont="1" applyBorder="1" applyAlignment="1">
      <alignment horizontal="justify" vertical="top"/>
    </xf>
    <xf numFmtId="0" fontId="28" fillId="5" borderId="44" xfId="0" applyFont="1" applyFill="1" applyBorder="1" applyAlignment="1">
      <alignment horizontal="justify" vertical="top"/>
    </xf>
    <xf numFmtId="0" fontId="28" fillId="0" borderId="30" xfId="0" applyFont="1" applyBorder="1" applyAlignment="1">
      <alignment horizontal="justify" vertical="top"/>
    </xf>
    <xf numFmtId="0" fontId="28" fillId="5" borderId="36" xfId="0" applyFont="1" applyFill="1" applyBorder="1" applyAlignment="1">
      <alignment horizontal="justify" vertical="top"/>
    </xf>
    <xf numFmtId="0" fontId="28" fillId="5" borderId="42" xfId="0" applyFont="1" applyFill="1" applyBorder="1" applyAlignment="1">
      <alignment horizontal="justify" vertical="top"/>
    </xf>
    <xf numFmtId="0" fontId="6" fillId="0" borderId="29" xfId="0" applyFont="1" applyBorder="1" applyAlignment="1">
      <alignment horizontal="center" vertical="top"/>
    </xf>
    <xf numFmtId="0" fontId="6" fillId="0" borderId="29" xfId="0" applyFont="1" applyBorder="1"/>
    <xf numFmtId="1" fontId="6" fillId="0" borderId="29" xfId="0" applyNumberFormat="1" applyFont="1" applyBorder="1" applyAlignment="1">
      <alignment horizontal="center" vertical="top"/>
    </xf>
    <xf numFmtId="0" fontId="6" fillId="12" borderId="29" xfId="0" applyFont="1" applyFill="1" applyBorder="1" applyAlignment="1">
      <alignment horizontal="center" vertical="top"/>
    </xf>
    <xf numFmtId="0" fontId="5" fillId="12" borderId="29" xfId="0" applyFont="1" applyFill="1" applyBorder="1" applyAlignment="1">
      <alignment vertical="center" wrapText="1"/>
    </xf>
    <xf numFmtId="0" fontId="5" fillId="5" borderId="29" xfId="0" applyFont="1" applyFill="1" applyBorder="1" applyAlignment="1">
      <alignment horizontal="center" vertical="top"/>
    </xf>
    <xf numFmtId="0" fontId="8" fillId="12" borderId="36" xfId="0" applyFont="1" applyFill="1" applyBorder="1" applyAlignment="1">
      <alignment horizontal="center" vertical="top"/>
    </xf>
    <xf numFmtId="0" fontId="8" fillId="12" borderId="29" xfId="0" applyFont="1" applyFill="1" applyBorder="1" applyAlignment="1">
      <alignment horizontal="center" vertical="center"/>
    </xf>
    <xf numFmtId="0" fontId="0" fillId="13" borderId="0" xfId="0" applyFill="1"/>
    <xf numFmtId="0" fontId="0" fillId="16" borderId="29" xfId="0" applyFill="1" applyBorder="1"/>
    <xf numFmtId="0" fontId="0" fillId="16" borderId="0" xfId="0" applyFill="1"/>
    <xf numFmtId="0" fontId="0" fillId="16" borderId="29" xfId="0" applyFill="1" applyBorder="1" applyAlignment="1">
      <alignment horizontal="center" vertical="top"/>
    </xf>
    <xf numFmtId="0" fontId="49" fillId="17" borderId="45" xfId="0" applyFont="1" applyFill="1" applyBorder="1" applyAlignment="1">
      <alignment horizontal="center" vertical="center" wrapText="1"/>
    </xf>
    <xf numFmtId="0" fontId="34" fillId="16" borderId="29" xfId="0" applyFont="1" applyFill="1" applyBorder="1" applyAlignment="1">
      <alignment horizontal="center" vertical="top"/>
    </xf>
    <xf numFmtId="0" fontId="8" fillId="16" borderId="29" xfId="0" applyFont="1" applyFill="1" applyBorder="1" applyAlignment="1">
      <alignment horizontal="center" vertical="top"/>
    </xf>
    <xf numFmtId="0" fontId="6" fillId="16" borderId="30" xfId="0" applyFont="1" applyFill="1" applyBorder="1" applyAlignment="1">
      <alignment horizontal="center" vertical="top"/>
    </xf>
    <xf numFmtId="0" fontId="6" fillId="16" borderId="7" xfId="0" applyFont="1" applyFill="1" applyBorder="1" applyAlignment="1">
      <alignment horizontal="center" vertical="top"/>
    </xf>
    <xf numFmtId="0" fontId="34" fillId="16" borderId="0" xfId="0" applyFont="1" applyFill="1"/>
    <xf numFmtId="0" fontId="28" fillId="16" borderId="29" xfId="0" applyFont="1" applyFill="1" applyBorder="1" applyAlignment="1">
      <alignment horizontal="justify" vertical="top"/>
    </xf>
    <xf numFmtId="0" fontId="55" fillId="16" borderId="29" xfId="0" applyFont="1" applyFill="1" applyBorder="1" applyAlignment="1">
      <alignment horizontal="justify" vertical="top"/>
    </xf>
    <xf numFmtId="0" fontId="60" fillId="16" borderId="29" xfId="0" applyFont="1" applyFill="1" applyBorder="1" applyAlignment="1">
      <alignment wrapText="1"/>
    </xf>
    <xf numFmtId="0" fontId="60" fillId="16" borderId="29" xfId="0" applyFont="1" applyFill="1" applyBorder="1"/>
    <xf numFmtId="0" fontId="34" fillId="16" borderId="29" xfId="0" applyFont="1" applyFill="1" applyBorder="1"/>
    <xf numFmtId="0" fontId="28" fillId="13" borderId="29" xfId="0" applyFont="1" applyFill="1" applyBorder="1" applyAlignment="1">
      <alignment horizontal="justify" vertical="top"/>
    </xf>
    <xf numFmtId="0" fontId="6" fillId="13" borderId="29" xfId="0" applyFont="1" applyFill="1" applyBorder="1" applyAlignment="1">
      <alignment vertical="top"/>
    </xf>
    <xf numFmtId="49" fontId="6" fillId="13" borderId="29" xfId="0" applyNumberFormat="1" applyFont="1" applyFill="1" applyBorder="1" applyAlignment="1">
      <alignment vertical="top" wrapText="1"/>
    </xf>
    <xf numFmtId="0" fontId="6" fillId="13" borderId="29" xfId="0" applyFont="1" applyFill="1" applyBorder="1" applyAlignment="1">
      <alignment horizontal="center" vertical="top"/>
    </xf>
    <xf numFmtId="0" fontId="0" fillId="18" borderId="0" xfId="0" applyFill="1"/>
    <xf numFmtId="0" fontId="64" fillId="13" borderId="0" xfId="0" applyFont="1" applyFill="1" applyAlignment="1">
      <alignment vertical="top" wrapText="1"/>
    </xf>
    <xf numFmtId="0" fontId="6" fillId="13" borderId="29" xfId="0" applyFont="1" applyFill="1" applyBorder="1"/>
    <xf numFmtId="1" fontId="6" fillId="13" borderId="29" xfId="0" applyNumberFormat="1" applyFont="1" applyFill="1" applyBorder="1" applyAlignment="1">
      <alignment horizontal="center" vertical="top"/>
    </xf>
    <xf numFmtId="0" fontId="0" fillId="13" borderId="29" xfId="0" applyFill="1" applyBorder="1" applyAlignment="1">
      <alignment vertical="top" wrapText="1"/>
    </xf>
    <xf numFmtId="0" fontId="6" fillId="13" borderId="29" xfId="0" applyFont="1" applyFill="1" applyBorder="1" applyAlignment="1">
      <alignment wrapText="1"/>
    </xf>
    <xf numFmtId="9" fontId="6" fillId="13" borderId="29" xfId="12" applyFont="1" applyFill="1" applyBorder="1" applyAlignment="1">
      <alignment horizontal="center" vertical="top"/>
    </xf>
    <xf numFmtId="0" fontId="6" fillId="16" borderId="29" xfId="0" applyFont="1" applyFill="1" applyBorder="1" applyAlignment="1">
      <alignment horizontal="center" vertical="top"/>
    </xf>
    <xf numFmtId="0" fontId="30" fillId="2" borderId="14"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60" fillId="5" borderId="29" xfId="1" applyFont="1" applyFill="1" applyBorder="1" applyAlignment="1">
      <alignment horizontal="center" vertical="top"/>
    </xf>
    <xf numFmtId="0" fontId="8" fillId="5" borderId="29" xfId="1" applyFont="1" applyFill="1" applyBorder="1" applyAlignment="1">
      <alignment horizontal="center" vertical="top"/>
    </xf>
    <xf numFmtId="0" fontId="34" fillId="5" borderId="29" xfId="1" applyFont="1" applyFill="1" applyBorder="1" applyAlignment="1">
      <alignment horizontal="center" vertical="top"/>
    </xf>
    <xf numFmtId="0" fontId="6" fillId="5" borderId="29" xfId="1" applyFont="1" applyFill="1" applyBorder="1" applyAlignment="1">
      <alignment horizontal="center" vertical="top"/>
    </xf>
    <xf numFmtId="0" fontId="85" fillId="5" borderId="29" xfId="1" applyFont="1" applyFill="1" applyBorder="1" applyAlignment="1">
      <alignment horizontal="center" vertical="center"/>
    </xf>
    <xf numFmtId="0" fontId="0" fillId="5" borderId="0" xfId="0" applyFill="1"/>
    <xf numFmtId="0" fontId="0" fillId="5" borderId="44" xfId="0" applyFill="1" applyBorder="1" applyAlignment="1">
      <alignment horizontal="justify" vertical="top"/>
    </xf>
    <xf numFmtId="0" fontId="0" fillId="5" borderId="44" xfId="0" applyFill="1" applyBorder="1" applyAlignment="1">
      <alignment horizontal="center" vertical="top"/>
    </xf>
    <xf numFmtId="0" fontId="0" fillId="5" borderId="36" xfId="0" applyFill="1" applyBorder="1" applyAlignment="1">
      <alignment horizontal="justify" vertical="top"/>
    </xf>
    <xf numFmtId="1" fontId="0" fillId="5" borderId="44" xfId="0" applyNumberFormat="1" applyFill="1" applyBorder="1" applyAlignment="1">
      <alignment horizontal="justify" vertical="top"/>
    </xf>
    <xf numFmtId="0" fontId="0" fillId="5" borderId="41" xfId="0" applyFill="1" applyBorder="1" applyAlignment="1">
      <alignment horizontal="justify" vertical="top"/>
    </xf>
    <xf numFmtId="0" fontId="16" fillId="5" borderId="29" xfId="0" applyFont="1" applyFill="1" applyBorder="1" applyAlignment="1">
      <alignment vertical="top"/>
    </xf>
    <xf numFmtId="0" fontId="0" fillId="5" borderId="29" xfId="0" applyFill="1" applyBorder="1" applyAlignment="1">
      <alignment horizontal="center" vertical="top"/>
    </xf>
    <xf numFmtId="0" fontId="0" fillId="5" borderId="29" xfId="0" applyFill="1" applyBorder="1" applyAlignment="1">
      <alignment vertical="top"/>
    </xf>
    <xf numFmtId="14" fontId="53" fillId="5" borderId="29" xfId="0" applyNumberFormat="1" applyFont="1" applyFill="1" applyBorder="1" applyAlignment="1">
      <alignment horizontal="center" vertical="top" wrapText="1"/>
    </xf>
    <xf numFmtId="0" fontId="20" fillId="5" borderId="29" xfId="0" applyFont="1" applyFill="1" applyBorder="1" applyAlignment="1">
      <alignment horizontal="center" vertical="top"/>
    </xf>
    <xf numFmtId="49" fontId="17" fillId="5" borderId="29" xfId="0" applyNumberFormat="1" applyFont="1" applyFill="1" applyBorder="1" applyAlignment="1">
      <alignment vertical="top" wrapText="1"/>
    </xf>
    <xf numFmtId="0" fontId="18" fillId="5" borderId="0" xfId="0" applyFont="1" applyFill="1" applyAlignment="1">
      <alignment vertical="top"/>
    </xf>
    <xf numFmtId="0" fontId="21" fillId="5" borderId="29" xfId="0" applyFont="1" applyFill="1" applyBorder="1" applyAlignment="1">
      <alignment horizontal="center" vertical="top"/>
    </xf>
    <xf numFmtId="49" fontId="0" fillId="5" borderId="29" xfId="0" applyNumberFormat="1" applyFill="1" applyBorder="1" applyAlignment="1">
      <alignment vertical="top" wrapText="1"/>
    </xf>
    <xf numFmtId="43" fontId="0" fillId="5" borderId="29" xfId="10" applyFont="1" applyFill="1" applyBorder="1" applyAlignment="1">
      <alignment vertical="top"/>
    </xf>
    <xf numFmtId="0" fontId="34" fillId="5" borderId="29" xfId="0" applyFont="1" applyFill="1" applyBorder="1" applyAlignment="1">
      <alignment horizontal="center" vertical="top"/>
    </xf>
    <xf numFmtId="14" fontId="0" fillId="5" borderId="29" xfId="0" applyNumberFormat="1" applyFill="1" applyBorder="1" applyAlignment="1">
      <alignment vertical="top"/>
    </xf>
    <xf numFmtId="0" fontId="0" fillId="5" borderId="29" xfId="0" applyFill="1" applyBorder="1"/>
    <xf numFmtId="3" fontId="0" fillId="5" borderId="29" xfId="0" applyNumberFormat="1" applyFill="1" applyBorder="1" applyAlignment="1">
      <alignment horizontal="center" vertical="top"/>
    </xf>
    <xf numFmtId="42" fontId="0" fillId="5" borderId="29" xfId="11" applyFont="1" applyFill="1" applyBorder="1" applyAlignment="1">
      <alignment vertical="top"/>
    </xf>
    <xf numFmtId="0" fontId="0" fillId="5" borderId="29" xfId="0" applyFill="1" applyBorder="1" applyAlignment="1">
      <alignment horizontal="justify" vertical="top"/>
    </xf>
    <xf numFmtId="0" fontId="0" fillId="5" borderId="36" xfId="0" applyFill="1" applyBorder="1"/>
    <xf numFmtId="0" fontId="17" fillId="5" borderId="29" xfId="0" applyFont="1" applyFill="1" applyBorder="1" applyAlignment="1">
      <alignment vertical="top" wrapText="1"/>
    </xf>
    <xf numFmtId="0" fontId="18" fillId="5" borderId="29" xfId="0" applyFont="1" applyFill="1" applyBorder="1" applyAlignment="1">
      <alignment vertical="top"/>
    </xf>
    <xf numFmtId="0" fontId="9" fillId="5" borderId="29" xfId="0" applyFont="1" applyFill="1" applyBorder="1" applyAlignment="1">
      <alignment wrapText="1"/>
    </xf>
    <xf numFmtId="4" fontId="18" fillId="5" borderId="29" xfId="0" applyNumberFormat="1" applyFont="1" applyFill="1" applyBorder="1" applyAlignment="1">
      <alignment vertical="top"/>
    </xf>
    <xf numFmtId="0" fontId="17" fillId="5" borderId="0" xfId="0" applyFont="1" applyFill="1" applyAlignment="1">
      <alignment vertical="top" wrapText="1"/>
    </xf>
    <xf numFmtId="0" fontId="14" fillId="5" borderId="29" xfId="0" applyFont="1" applyFill="1" applyBorder="1" applyAlignment="1">
      <alignment wrapText="1"/>
    </xf>
    <xf numFmtId="0" fontId="45" fillId="5" borderId="29" xfId="1" applyFont="1" applyFill="1" applyBorder="1" applyAlignment="1">
      <alignment horizontal="justify" vertical="center" wrapText="1"/>
    </xf>
    <xf numFmtId="8" fontId="18" fillId="5" borderId="29" xfId="0" applyNumberFormat="1" applyFont="1" applyFill="1" applyBorder="1" applyAlignment="1">
      <alignment vertical="top"/>
    </xf>
    <xf numFmtId="0" fontId="0" fillId="5" borderId="42" xfId="0" applyFill="1" applyBorder="1" applyAlignment="1">
      <alignment horizontal="justify" vertical="top"/>
    </xf>
    <xf numFmtId="0" fontId="31" fillId="5" borderId="41" xfId="0" applyFont="1" applyFill="1" applyBorder="1" applyAlignment="1">
      <alignment horizontal="justify" vertical="center" wrapText="1"/>
    </xf>
    <xf numFmtId="0" fontId="31" fillId="5" borderId="41" xfId="0" applyFont="1" applyFill="1" applyBorder="1" applyAlignment="1">
      <alignment horizontal="justify" vertical="top" wrapText="1"/>
    </xf>
    <xf numFmtId="14" fontId="0" fillId="5" borderId="29" xfId="0" applyNumberFormat="1" applyFill="1" applyBorder="1" applyAlignment="1">
      <alignment horizontal="center" vertical="top"/>
    </xf>
    <xf numFmtId="0" fontId="7" fillId="5" borderId="29" xfId="0" applyFont="1" applyFill="1" applyBorder="1" applyAlignment="1">
      <alignment horizontal="justify" vertical="top" wrapText="1"/>
    </xf>
    <xf numFmtId="0" fontId="7" fillId="5" borderId="29" xfId="0" applyFont="1" applyFill="1" applyBorder="1" applyAlignment="1">
      <alignment vertical="top" wrapText="1"/>
    </xf>
    <xf numFmtId="166" fontId="0" fillId="5" borderId="29" xfId="0" applyNumberFormat="1" applyFill="1" applyBorder="1" applyAlignment="1">
      <alignment vertical="top"/>
    </xf>
    <xf numFmtId="0" fontId="7" fillId="5" borderId="29" xfId="0" applyFont="1" applyFill="1" applyBorder="1" applyAlignment="1">
      <alignment horizontal="center" vertical="top"/>
    </xf>
    <xf numFmtId="42" fontId="0" fillId="5" borderId="29" xfId="11" applyFont="1" applyFill="1" applyBorder="1" applyAlignment="1">
      <alignment horizontal="center" vertical="top"/>
    </xf>
    <xf numFmtId="1" fontId="0" fillId="5" borderId="36" xfId="0" applyNumberFormat="1" applyFill="1" applyBorder="1" applyAlignment="1">
      <alignment horizontal="justify" vertical="top"/>
    </xf>
    <xf numFmtId="1" fontId="0" fillId="5" borderId="36" xfId="0" applyNumberFormat="1" applyFill="1" applyBorder="1" applyAlignment="1">
      <alignment horizontal="center" vertical="top"/>
    </xf>
    <xf numFmtId="1" fontId="0" fillId="5" borderId="38" xfId="0" applyNumberFormat="1" applyFill="1" applyBorder="1" applyAlignment="1">
      <alignment horizontal="justify" vertical="top"/>
    </xf>
    <xf numFmtId="0" fontId="0" fillId="5" borderId="38" xfId="0" applyFill="1" applyBorder="1"/>
    <xf numFmtId="166" fontId="0" fillId="5" borderId="29" xfId="0" applyNumberFormat="1" applyFill="1" applyBorder="1" applyAlignment="1">
      <alignment horizontal="center" vertical="top"/>
    </xf>
    <xf numFmtId="0" fontId="0" fillId="5" borderId="42" xfId="0" applyFill="1" applyBorder="1"/>
    <xf numFmtId="0" fontId="0" fillId="5" borderId="31" xfId="0" applyFill="1" applyBorder="1"/>
    <xf numFmtId="0" fontId="0" fillId="5" borderId="29" xfId="0" applyFill="1" applyBorder="1" applyAlignment="1">
      <alignment vertical="top" wrapText="1"/>
    </xf>
    <xf numFmtId="0" fontId="0" fillId="5" borderId="44" xfId="0" applyFill="1" applyBorder="1"/>
    <xf numFmtId="0" fontId="31" fillId="5" borderId="43" xfId="0" applyFont="1" applyFill="1" applyBorder="1" applyAlignment="1">
      <alignment horizontal="justify" vertical="center" wrapText="1"/>
    </xf>
    <xf numFmtId="0" fontId="31" fillId="5" borderId="29" xfId="0" applyFont="1" applyFill="1" applyBorder="1" applyAlignment="1">
      <alignment horizontal="justify" vertical="center" wrapText="1"/>
    </xf>
    <xf numFmtId="0" fontId="7" fillId="5" borderId="29" xfId="0" applyFont="1" applyFill="1" applyBorder="1" applyAlignment="1">
      <alignment vertical="top"/>
    </xf>
    <xf numFmtId="3" fontId="60" fillId="5" borderId="29" xfId="0" applyNumberFormat="1" applyFont="1" applyFill="1" applyBorder="1" applyAlignment="1">
      <alignment horizontal="center" vertical="top"/>
    </xf>
    <xf numFmtId="8" fontId="0" fillId="5" borderId="29" xfId="0" applyNumberFormat="1" applyFill="1" applyBorder="1" applyAlignment="1">
      <alignment horizontal="center" vertical="top"/>
    </xf>
    <xf numFmtId="0" fontId="0" fillId="5" borderId="29" xfId="0" applyFill="1" applyBorder="1" applyAlignment="1">
      <alignment wrapText="1"/>
    </xf>
    <xf numFmtId="0" fontId="0" fillId="5" borderId="0" xfId="0" applyFill="1" applyAlignment="1">
      <alignment vertical="top"/>
    </xf>
    <xf numFmtId="0" fontId="7" fillId="5" borderId="29" xfId="0" applyFont="1" applyFill="1" applyBorder="1"/>
    <xf numFmtId="0" fontId="0" fillId="5" borderId="33" xfId="0" applyFill="1" applyBorder="1" applyAlignment="1">
      <alignment horizontal="justify" vertical="top"/>
    </xf>
    <xf numFmtId="0" fontId="6" fillId="5" borderId="29" xfId="0" applyFont="1" applyFill="1" applyBorder="1" applyAlignment="1">
      <alignment horizontal="left" vertical="center"/>
    </xf>
    <xf numFmtId="0" fontId="0" fillId="5" borderId="29" xfId="0" applyFill="1" applyBorder="1" applyAlignment="1">
      <alignment vertical="center"/>
    </xf>
    <xf numFmtId="14" fontId="0" fillId="5" borderId="29" xfId="0" applyNumberFormat="1" applyFill="1" applyBorder="1" applyAlignment="1">
      <alignment vertical="center"/>
    </xf>
    <xf numFmtId="0" fontId="0" fillId="5" borderId="29" xfId="0" applyFill="1" applyBorder="1" applyAlignment="1">
      <alignment horizontal="center" vertical="center"/>
    </xf>
    <xf numFmtId="0" fontId="6" fillId="5" borderId="29" xfId="0" applyFont="1" applyFill="1" applyBorder="1" applyAlignment="1">
      <alignment horizontal="center" vertical="top"/>
    </xf>
    <xf numFmtId="0" fontId="6" fillId="5" borderId="29" xfId="0" applyFont="1" applyFill="1" applyBorder="1" applyAlignment="1">
      <alignment vertical="top" wrapText="1"/>
    </xf>
    <xf numFmtId="3" fontId="0" fillId="5" borderId="29" xfId="0" applyNumberFormat="1" applyFill="1" applyBorder="1" applyAlignment="1">
      <alignment horizontal="center" vertical="center"/>
    </xf>
    <xf numFmtId="43" fontId="0" fillId="5" borderId="29" xfId="10" applyFont="1" applyFill="1" applyBorder="1" applyAlignment="1">
      <alignment horizontal="center" vertical="center"/>
    </xf>
    <xf numFmtId="0" fontId="6" fillId="5" borderId="29" xfId="0" applyFont="1" applyFill="1" applyBorder="1" applyAlignment="1">
      <alignment wrapText="1"/>
    </xf>
    <xf numFmtId="0" fontId="6" fillId="5" borderId="29" xfId="0" applyFont="1" applyFill="1" applyBorder="1" applyAlignment="1">
      <alignment horizontal="center" vertical="center"/>
    </xf>
    <xf numFmtId="0" fontId="0" fillId="5" borderId="29" xfId="0" applyFill="1" applyBorder="1" applyAlignment="1">
      <alignment horizontal="center"/>
    </xf>
    <xf numFmtId="14" fontId="0" fillId="5" borderId="29" xfId="0" applyNumberFormat="1" applyFill="1" applyBorder="1" applyAlignment="1">
      <alignment horizontal="center" vertical="center"/>
    </xf>
    <xf numFmtId="1" fontId="0" fillId="5" borderId="42" xfId="0" applyNumberFormat="1" applyFill="1" applyBorder="1" applyAlignment="1">
      <alignment horizontal="justify" vertical="top"/>
    </xf>
    <xf numFmtId="0" fontId="48" fillId="5" borderId="44" xfId="0" applyFont="1" applyFill="1" applyBorder="1" applyAlignment="1">
      <alignment vertical="center" wrapText="1"/>
    </xf>
    <xf numFmtId="0" fontId="34" fillId="5" borderId="29" xfId="0" applyFont="1" applyFill="1" applyBorder="1" applyAlignment="1">
      <alignment horizontal="center" vertical="center"/>
    </xf>
    <xf numFmtId="3" fontId="46" fillId="5" borderId="29" xfId="0" applyNumberFormat="1" applyFont="1" applyFill="1" applyBorder="1" applyAlignment="1">
      <alignment horizontal="center" vertical="top"/>
    </xf>
    <xf numFmtId="0" fontId="0" fillId="5" borderId="36" xfId="0" applyFill="1" applyBorder="1" applyAlignment="1">
      <alignment horizontal="center" vertical="top"/>
    </xf>
    <xf numFmtId="0" fontId="48" fillId="5" borderId="36" xfId="0" applyFont="1" applyFill="1" applyBorder="1" applyAlignment="1">
      <alignment vertical="center" wrapText="1"/>
    </xf>
    <xf numFmtId="0" fontId="48" fillId="5" borderId="42" xfId="0" applyFont="1" applyFill="1" applyBorder="1" applyAlignment="1">
      <alignment vertical="center" wrapText="1"/>
    </xf>
    <xf numFmtId="0" fontId="0" fillId="5" borderId="36" xfId="0" applyFill="1" applyBorder="1" applyAlignment="1">
      <alignment wrapText="1"/>
    </xf>
    <xf numFmtId="0" fontId="0" fillId="5" borderId="36" xfId="0" applyFill="1" applyBorder="1" applyAlignment="1">
      <alignment horizontal="center" wrapText="1"/>
    </xf>
    <xf numFmtId="0" fontId="48" fillId="5" borderId="29" xfId="0" applyFont="1" applyFill="1" applyBorder="1" applyAlignment="1">
      <alignment vertical="center" wrapText="1"/>
    </xf>
    <xf numFmtId="49" fontId="16" fillId="5" borderId="29" xfId="0" applyNumberFormat="1" applyFont="1" applyFill="1" applyBorder="1" applyAlignment="1">
      <alignment wrapText="1"/>
    </xf>
    <xf numFmtId="0" fontId="46" fillId="5" borderId="29" xfId="0" applyFont="1" applyFill="1" applyBorder="1" applyAlignment="1">
      <alignment horizontal="center" vertical="top"/>
    </xf>
    <xf numFmtId="0" fontId="16" fillId="5" borderId="29" xfId="0" applyFont="1" applyFill="1" applyBorder="1"/>
    <xf numFmtId="9" fontId="0" fillId="5" borderId="29" xfId="0" applyNumberFormat="1" applyFill="1" applyBorder="1" applyAlignment="1">
      <alignment horizontal="center" vertical="top"/>
    </xf>
    <xf numFmtId="0" fontId="31" fillId="5" borderId="29" xfId="23" applyFont="1" applyFill="1" applyBorder="1" applyAlignment="1">
      <alignment horizontal="justify" vertical="top" wrapText="1"/>
    </xf>
    <xf numFmtId="0" fontId="13" fillId="5" borderId="29" xfId="0" applyFont="1" applyFill="1" applyBorder="1" applyAlignment="1">
      <alignment horizontal="center" vertical="top"/>
    </xf>
    <xf numFmtId="0" fontId="31" fillId="5" borderId="29" xfId="23" applyFont="1" applyFill="1" applyBorder="1" applyAlignment="1">
      <alignment horizontal="justify" vertical="top"/>
    </xf>
    <xf numFmtId="0" fontId="19" fillId="5" borderId="29" xfId="23" applyFill="1" applyBorder="1"/>
    <xf numFmtId="49" fontId="0" fillId="5" borderId="29" xfId="0" applyNumberFormat="1" applyFill="1" applyBorder="1" applyAlignment="1">
      <alignment wrapText="1"/>
    </xf>
    <xf numFmtId="0" fontId="48" fillId="5" borderId="29" xfId="0" applyFont="1" applyFill="1" applyBorder="1" applyAlignment="1">
      <alignment horizontal="justify" vertical="center" wrapText="1"/>
    </xf>
    <xf numFmtId="0" fontId="0" fillId="5" borderId="42" xfId="0" applyFill="1" applyBorder="1" applyAlignment="1">
      <alignment wrapText="1"/>
    </xf>
    <xf numFmtId="0" fontId="0" fillId="5" borderId="42" xfId="0" applyFill="1" applyBorder="1" applyAlignment="1">
      <alignment horizontal="center" wrapText="1"/>
    </xf>
    <xf numFmtId="0" fontId="19" fillId="5" borderId="29" xfId="23" applyFill="1" applyBorder="1" applyAlignment="1">
      <alignment wrapText="1"/>
    </xf>
    <xf numFmtId="169" fontId="0" fillId="5" borderId="36" xfId="0" applyNumberFormat="1" applyFill="1" applyBorder="1" applyAlignment="1">
      <alignment horizontal="center" vertical="top"/>
    </xf>
    <xf numFmtId="0" fontId="6" fillId="5" borderId="29" xfId="0" applyFont="1" applyFill="1" applyBorder="1" applyAlignment="1">
      <alignment vertical="center" wrapText="1"/>
    </xf>
    <xf numFmtId="0" fontId="6" fillId="5" borderId="42" xfId="0" applyFont="1" applyFill="1" applyBorder="1" applyAlignment="1">
      <alignment horizontal="center" vertical="top"/>
    </xf>
    <xf numFmtId="0" fontId="0" fillId="5" borderId="44" xfId="0" applyFill="1" applyBorder="1" applyAlignment="1">
      <alignment horizontal="justify" vertical="top" wrapText="1"/>
    </xf>
    <xf numFmtId="0" fontId="6" fillId="5" borderId="29" xfId="0" applyFont="1" applyFill="1" applyBorder="1"/>
    <xf numFmtId="0" fontId="0" fillId="5" borderId="29" xfId="0" applyFill="1" applyBorder="1" applyAlignment="1">
      <alignment horizontal="justify" vertical="top" wrapText="1"/>
    </xf>
    <xf numFmtId="1" fontId="0" fillId="5" borderId="29" xfId="0" applyNumberFormat="1" applyFill="1" applyBorder="1" applyAlignment="1">
      <alignment vertical="top"/>
    </xf>
    <xf numFmtId="0" fontId="6" fillId="5" borderId="29" xfId="0" applyFont="1" applyFill="1" applyBorder="1" applyAlignment="1">
      <alignment horizontal="left" vertical="top"/>
    </xf>
    <xf numFmtId="0" fontId="6" fillId="5" borderId="29" xfId="0" applyFont="1" applyFill="1" applyBorder="1" applyAlignment="1">
      <alignment vertical="top"/>
    </xf>
    <xf numFmtId="0" fontId="0" fillId="5" borderId="30" xfId="0" applyFill="1" applyBorder="1" applyAlignment="1">
      <alignment horizontal="justify" vertical="top"/>
    </xf>
    <xf numFmtId="0" fontId="0" fillId="5" borderId="29" xfId="0" applyFill="1" applyBorder="1" applyAlignment="1">
      <alignment horizontal="left" vertical="top" wrapText="1"/>
    </xf>
    <xf numFmtId="0" fontId="0" fillId="5" borderId="29" xfId="0" applyFill="1" applyBorder="1" applyAlignment="1">
      <alignment horizontal="left" vertical="top"/>
    </xf>
    <xf numFmtId="9" fontId="0" fillId="5" borderId="29" xfId="0" applyNumberFormat="1" applyFill="1" applyBorder="1" applyAlignment="1">
      <alignment horizontal="left" vertical="top"/>
    </xf>
    <xf numFmtId="0" fontId="0" fillId="5" borderId="29" xfId="0" applyFill="1" applyBorder="1" applyAlignment="1">
      <alignment horizontal="center" vertical="top" wrapText="1"/>
    </xf>
    <xf numFmtId="0" fontId="7" fillId="5" borderId="29" xfId="0" applyFont="1" applyFill="1" applyBorder="1" applyAlignment="1">
      <alignment horizontal="left" vertical="top" wrapText="1"/>
    </xf>
    <xf numFmtId="49" fontId="7" fillId="5" borderId="29" xfId="0" applyNumberFormat="1" applyFont="1" applyFill="1" applyBorder="1" applyAlignment="1">
      <alignment vertical="top" wrapText="1"/>
    </xf>
    <xf numFmtId="14" fontId="0" fillId="5" borderId="29" xfId="0" applyNumberFormat="1" applyFill="1" applyBorder="1" applyAlignment="1">
      <alignment horizontal="left" vertical="top"/>
    </xf>
    <xf numFmtId="0" fontId="61" fillId="5" borderId="7" xfId="14" applyFill="1" applyBorder="1"/>
    <xf numFmtId="44" fontId="0" fillId="5" borderId="29" xfId="13" applyFont="1" applyFill="1" applyBorder="1" applyAlignment="1">
      <alignment horizontal="left" vertical="top"/>
    </xf>
    <xf numFmtId="49" fontId="0" fillId="5" borderId="29" xfId="0" applyNumberFormat="1" applyFill="1" applyBorder="1" applyAlignment="1">
      <alignment horizontal="center" vertical="center" wrapText="1"/>
    </xf>
    <xf numFmtId="0" fontId="0" fillId="5" borderId="29" xfId="0" applyFill="1" applyBorder="1" applyAlignment="1">
      <alignment horizontal="right" vertical="top"/>
    </xf>
    <xf numFmtId="44" fontId="78" fillId="5" borderId="29" xfId="13" applyFont="1" applyFill="1" applyBorder="1" applyAlignment="1">
      <alignment horizontal="center" vertical="top"/>
    </xf>
    <xf numFmtId="44" fontId="78" fillId="5" borderId="29" xfId="13" applyFont="1" applyFill="1" applyBorder="1" applyAlignment="1">
      <alignment horizontal="right" vertical="top"/>
    </xf>
    <xf numFmtId="49" fontId="0" fillId="5" borderId="29" xfId="0" applyNumberFormat="1" applyFill="1" applyBorder="1" applyAlignment="1">
      <alignment horizontal="left" wrapText="1"/>
    </xf>
    <xf numFmtId="0" fontId="0" fillId="5" borderId="42" xfId="0" applyFill="1" applyBorder="1" applyAlignment="1">
      <alignment horizontal="center" vertical="top"/>
    </xf>
    <xf numFmtId="0" fontId="0" fillId="5" borderId="29" xfId="0" applyFill="1" applyBorder="1" applyAlignment="1">
      <alignment horizontal="center" wrapText="1"/>
    </xf>
    <xf numFmtId="0" fontId="7" fillId="5" borderId="29" xfId="0" applyFont="1" applyFill="1" applyBorder="1" applyAlignment="1">
      <alignment horizontal="left" vertical="center" wrapText="1"/>
    </xf>
    <xf numFmtId="6" fontId="79" fillId="5" borderId="29" xfId="0" applyNumberFormat="1" applyFont="1" applyFill="1" applyBorder="1" applyAlignment="1">
      <alignment horizontal="center" vertical="top"/>
    </xf>
    <xf numFmtId="6" fontId="79" fillId="5" borderId="29" xfId="0" applyNumberFormat="1" applyFont="1" applyFill="1" applyBorder="1" applyAlignment="1">
      <alignment horizontal="right" vertical="top"/>
    </xf>
    <xf numFmtId="6" fontId="79" fillId="5" borderId="0" xfId="0" applyNumberFormat="1" applyFont="1" applyFill="1" applyAlignment="1">
      <alignment horizontal="right" vertical="top"/>
    </xf>
    <xf numFmtId="0" fontId="41" fillId="5" borderId="44" xfId="1" applyFont="1" applyFill="1" applyBorder="1" applyAlignment="1">
      <alignment horizontal="justify" vertical="top" wrapText="1"/>
    </xf>
    <xf numFmtId="0" fontId="31" fillId="5" borderId="29" xfId="0" applyFont="1" applyFill="1" applyBorder="1" applyAlignment="1">
      <alignment horizontal="justify" vertical="top" wrapText="1"/>
    </xf>
    <xf numFmtId="49" fontId="6" fillId="5" borderId="29" xfId="0" applyNumberFormat="1" applyFont="1" applyFill="1" applyBorder="1" applyAlignment="1">
      <alignment vertical="top" wrapText="1"/>
    </xf>
    <xf numFmtId="0" fontId="31" fillId="5" borderId="41" xfId="0" applyFont="1" applyFill="1" applyBorder="1" applyAlignment="1">
      <alignment horizontal="left" vertical="center" wrapText="1"/>
    </xf>
    <xf numFmtId="0" fontId="43" fillId="5" borderId="29" xfId="0" applyFont="1" applyFill="1" applyBorder="1" applyAlignment="1">
      <alignment horizontal="center" vertical="top"/>
    </xf>
    <xf numFmtId="49" fontId="0" fillId="5" borderId="36" xfId="0" applyNumberFormat="1" applyFill="1" applyBorder="1" applyAlignment="1">
      <alignment horizontal="left" vertical="top" wrapText="1"/>
    </xf>
    <xf numFmtId="49" fontId="0" fillId="5" borderId="37" xfId="0" applyNumberFormat="1" applyFill="1" applyBorder="1" applyAlignment="1">
      <alignment horizontal="left" vertical="top" wrapText="1"/>
    </xf>
    <xf numFmtId="0" fontId="0" fillId="5" borderId="42" xfId="0" applyFill="1" applyBorder="1" applyAlignment="1">
      <alignment horizontal="center"/>
    </xf>
    <xf numFmtId="0" fontId="81" fillId="5" borderId="29" xfId="36" applyFont="1" applyFill="1" applyBorder="1" applyAlignment="1">
      <alignment horizontal="justify" vertical="top" wrapText="1"/>
    </xf>
    <xf numFmtId="6" fontId="0" fillId="5" borderId="29" xfId="0" applyNumberFormat="1" applyFill="1" applyBorder="1" applyAlignment="1">
      <alignment vertical="top" wrapText="1"/>
    </xf>
    <xf numFmtId="0" fontId="41" fillId="5" borderId="36" xfId="1" applyFont="1" applyFill="1" applyBorder="1" applyAlignment="1">
      <alignment horizontal="justify" vertical="top" wrapText="1"/>
    </xf>
    <xf numFmtId="14" fontId="60" fillId="5" borderId="29" xfId="0" applyNumberFormat="1" applyFont="1" applyFill="1" applyBorder="1" applyAlignment="1">
      <alignment vertical="top"/>
    </xf>
    <xf numFmtId="0" fontId="7" fillId="5" borderId="29" xfId="0" applyFont="1" applyFill="1" applyBorder="1" applyAlignment="1">
      <alignment horizontal="center" vertical="top" wrapText="1"/>
    </xf>
    <xf numFmtId="6" fontId="60" fillId="5" borderId="29" xfId="0" applyNumberFormat="1" applyFont="1" applyFill="1" applyBorder="1" applyAlignment="1">
      <alignment vertical="top" wrapText="1"/>
    </xf>
    <xf numFmtId="0" fontId="0" fillId="5" borderId="30" xfId="0" applyFill="1" applyBorder="1"/>
    <xf numFmtId="3" fontId="0" fillId="5" borderId="44" xfId="0" applyNumberFormat="1" applyFill="1" applyBorder="1" applyAlignment="1">
      <alignment horizontal="center" vertical="top"/>
    </xf>
    <xf numFmtId="0" fontId="31" fillId="5" borderId="41" xfId="0" applyFont="1" applyFill="1" applyBorder="1" applyAlignment="1">
      <alignment horizontal="left" vertical="top" wrapText="1"/>
    </xf>
    <xf numFmtId="14" fontId="0" fillId="5" borderId="29" xfId="0" applyNumberFormat="1" applyFill="1" applyBorder="1" applyAlignment="1">
      <alignment horizontal="right" vertical="top"/>
    </xf>
    <xf numFmtId="0" fontId="7" fillId="5" borderId="29" xfId="0" applyFont="1" applyFill="1" applyBorder="1" applyAlignment="1">
      <alignment horizontal="justify" vertical="center" wrapText="1"/>
    </xf>
    <xf numFmtId="0" fontId="31" fillId="5" borderId="29" xfId="36" applyFont="1" applyFill="1" applyBorder="1" applyAlignment="1">
      <alignment horizontal="justify" vertical="center" wrapText="1"/>
    </xf>
    <xf numFmtId="167" fontId="0" fillId="5" borderId="29" xfId="0" applyNumberFormat="1" applyFill="1" applyBorder="1" applyAlignment="1">
      <alignment vertical="top"/>
    </xf>
    <xf numFmtId="0" fontId="0" fillId="5" borderId="29" xfId="0" applyFill="1" applyBorder="1" applyAlignment="1">
      <alignment horizontal="justify" vertical="center" wrapText="1"/>
    </xf>
    <xf numFmtId="0" fontId="56" fillId="5" borderId="44" xfId="1" applyFont="1" applyFill="1" applyBorder="1" applyAlignment="1">
      <alignment horizontal="center" vertical="top" wrapText="1"/>
    </xf>
    <xf numFmtId="9" fontId="56" fillId="5" borderId="44" xfId="1" applyNumberFormat="1" applyFont="1" applyFill="1" applyBorder="1" applyAlignment="1">
      <alignment horizontal="center" vertical="top" wrapText="1"/>
    </xf>
    <xf numFmtId="0" fontId="28" fillId="5" borderId="29" xfId="0" applyFont="1" applyFill="1" applyBorder="1" applyAlignment="1">
      <alignment horizontal="center" vertical="top"/>
    </xf>
    <xf numFmtId="0" fontId="28" fillId="5" borderId="41" xfId="58" applyFont="1" applyFill="1" applyBorder="1" applyAlignment="1">
      <alignment horizontal="left" vertical="center" wrapText="1"/>
    </xf>
    <xf numFmtId="168" fontId="28" fillId="5" borderId="29" xfId="0" applyNumberFormat="1" applyFont="1" applyFill="1" applyBorder="1" applyAlignment="1">
      <alignment vertical="top"/>
    </xf>
    <xf numFmtId="14" fontId="28" fillId="5" borderId="29" xfId="0" applyNumberFormat="1" applyFont="1" applyFill="1" applyBorder="1" applyAlignment="1">
      <alignment vertical="top"/>
    </xf>
    <xf numFmtId="0" fontId="28" fillId="5" borderId="29" xfId="0" applyFont="1" applyFill="1" applyBorder="1"/>
    <xf numFmtId="3" fontId="25" fillId="5" borderId="29" xfId="0" applyNumberFormat="1" applyFont="1" applyFill="1" applyBorder="1" applyAlignment="1">
      <alignment horizontal="center" vertical="top"/>
    </xf>
    <xf numFmtId="3" fontId="28" fillId="5" borderId="29" xfId="0" applyNumberFormat="1" applyFont="1" applyFill="1" applyBorder="1" applyAlignment="1">
      <alignment horizontal="center" vertical="top"/>
    </xf>
    <xf numFmtId="0" fontId="28" fillId="5" borderId="29" xfId="0" applyFont="1" applyFill="1" applyBorder="1" applyAlignment="1">
      <alignment horizontal="justify" vertical="top"/>
    </xf>
    <xf numFmtId="0" fontId="41" fillId="5" borderId="38" xfId="1" applyFont="1" applyFill="1" applyBorder="1" applyAlignment="1">
      <alignment horizontal="justify" vertical="top" wrapText="1"/>
    </xf>
    <xf numFmtId="0" fontId="56" fillId="5" borderId="36" xfId="1" applyFont="1" applyFill="1" applyBorder="1" applyAlignment="1">
      <alignment horizontal="center" vertical="top" wrapText="1"/>
    </xf>
    <xf numFmtId="9" fontId="56" fillId="5" borderId="36" xfId="1" applyNumberFormat="1" applyFont="1" applyFill="1" applyBorder="1" applyAlignment="1">
      <alignment horizontal="center" vertical="top" wrapText="1"/>
    </xf>
    <xf numFmtId="0" fontId="28" fillId="5" borderId="29" xfId="0" applyFont="1" applyFill="1" applyBorder="1" applyAlignment="1">
      <alignment horizontal="justify" vertical="top" wrapText="1"/>
    </xf>
    <xf numFmtId="0" fontId="28" fillId="5" borderId="29" xfId="0" applyFont="1" applyFill="1" applyBorder="1" applyAlignment="1">
      <alignment horizontal="left" vertical="top"/>
    </xf>
    <xf numFmtId="0" fontId="28" fillId="5" borderId="29" xfId="0" applyFont="1" applyFill="1" applyBorder="1" applyAlignment="1">
      <alignment vertical="top" wrapText="1"/>
    </xf>
    <xf numFmtId="0" fontId="28" fillId="5" borderId="41" xfId="58" applyFont="1" applyFill="1" applyBorder="1" applyAlignment="1">
      <alignment horizontal="left" wrapText="1"/>
    </xf>
    <xf numFmtId="3" fontId="28" fillId="5" borderId="29" xfId="0" applyNumberFormat="1" applyFont="1" applyFill="1" applyBorder="1" applyAlignment="1">
      <alignment horizontal="center" vertical="top" wrapText="1"/>
    </xf>
    <xf numFmtId="0" fontId="11" fillId="5" borderId="41" xfId="58" applyFill="1" applyBorder="1" applyAlignment="1">
      <alignment vertical="center" wrapText="1"/>
    </xf>
    <xf numFmtId="168" fontId="0" fillId="5" borderId="29" xfId="0" applyNumberFormat="1" applyFill="1" applyBorder="1" applyAlignment="1">
      <alignment vertical="top"/>
    </xf>
    <xf numFmtId="0" fontId="11" fillId="5" borderId="41" xfId="58" applyFill="1" applyBorder="1" applyAlignment="1">
      <alignment wrapText="1"/>
    </xf>
    <xf numFmtId="173" fontId="60" fillId="5" borderId="29" xfId="58" applyNumberFormat="1" applyFont="1" applyFill="1" applyBorder="1" applyAlignment="1">
      <alignment vertical="center" wrapText="1"/>
    </xf>
    <xf numFmtId="164" fontId="0" fillId="5" borderId="44" xfId="12" applyNumberFormat="1" applyFont="1" applyFill="1" applyBorder="1" applyAlignment="1">
      <alignment horizontal="center" vertical="top"/>
    </xf>
    <xf numFmtId="0" fontId="58" fillId="5" borderId="29" xfId="0" applyFont="1" applyFill="1" applyBorder="1" applyAlignment="1">
      <alignment horizontal="justify" vertical="top" wrapText="1"/>
    </xf>
    <xf numFmtId="0" fontId="58" fillId="5" borderId="29" xfId="0" applyFont="1" applyFill="1" applyBorder="1" applyAlignment="1">
      <alignment horizontal="justify" vertical="top"/>
    </xf>
    <xf numFmtId="165" fontId="60" fillId="5" borderId="29" xfId="10" applyNumberFormat="1" applyFont="1" applyFill="1" applyBorder="1" applyAlignment="1">
      <alignment vertical="top"/>
    </xf>
    <xf numFmtId="165" fontId="45" fillId="5" borderId="7" xfId="10" applyNumberFormat="1" applyFont="1" applyFill="1" applyBorder="1" applyAlignment="1">
      <alignment horizontal="center" vertical="center"/>
    </xf>
    <xf numFmtId="165" fontId="0" fillId="5" borderId="29" xfId="10" applyNumberFormat="1" applyFont="1" applyFill="1" applyBorder="1" applyAlignment="1">
      <alignment horizontal="center" vertical="center"/>
    </xf>
    <xf numFmtId="165" fontId="60" fillId="5" borderId="29" xfId="10" applyNumberFormat="1" applyFont="1" applyFill="1" applyBorder="1" applyAlignment="1">
      <alignment vertical="top" wrapText="1"/>
    </xf>
    <xf numFmtId="3" fontId="45" fillId="5" borderId="29" xfId="0" applyNumberFormat="1" applyFont="1" applyFill="1" applyBorder="1" applyAlignment="1">
      <alignment horizontal="center" vertical="top"/>
    </xf>
    <xf numFmtId="43" fontId="0" fillId="5" borderId="30" xfId="10" applyFont="1" applyFill="1" applyBorder="1" applyAlignment="1">
      <alignment horizontal="center" vertical="top"/>
    </xf>
    <xf numFmtId="3" fontId="45" fillId="5" borderId="29" xfId="0" applyNumberFormat="1" applyFont="1" applyFill="1" applyBorder="1" applyAlignment="1">
      <alignment horizontal="center" vertical="top" wrapText="1"/>
    </xf>
    <xf numFmtId="175" fontId="0" fillId="5" borderId="30" xfId="10" applyNumberFormat="1" applyFont="1" applyFill="1" applyBorder="1" applyAlignment="1">
      <alignment horizontal="center" vertical="top"/>
    </xf>
    <xf numFmtId="0" fontId="60" fillId="5" borderId="42" xfId="0" applyFont="1" applyFill="1" applyBorder="1" applyAlignment="1">
      <alignment horizontal="center" vertical="top"/>
    </xf>
    <xf numFmtId="0" fontId="82" fillId="5" borderId="29" xfId="0" applyFont="1" applyFill="1" applyBorder="1" applyAlignment="1">
      <alignment horizontal="center" vertical="top"/>
    </xf>
    <xf numFmtId="0" fontId="31" fillId="5" borderId="41" xfId="58" applyFont="1" applyFill="1" applyBorder="1" applyAlignment="1">
      <alignment horizontal="justify" vertical="center" wrapText="1"/>
    </xf>
    <xf numFmtId="42" fontId="31" fillId="5" borderId="29" xfId="73" applyFont="1" applyFill="1" applyBorder="1" applyAlignment="1">
      <alignment horizontal="center" vertical="center"/>
    </xf>
    <xf numFmtId="0" fontId="82" fillId="5" borderId="29" xfId="0" applyFont="1" applyFill="1" applyBorder="1" applyAlignment="1">
      <alignment horizontal="center" vertical="center"/>
    </xf>
    <xf numFmtId="0" fontId="82" fillId="5" borderId="29" xfId="0" applyFont="1" applyFill="1" applyBorder="1" applyAlignment="1">
      <alignment vertical="top"/>
    </xf>
    <xf numFmtId="0" fontId="82" fillId="5" borderId="29" xfId="0" applyFont="1" applyFill="1" applyBorder="1"/>
    <xf numFmtId="3" fontId="82" fillId="5" borderId="29" xfId="0" applyNumberFormat="1" applyFont="1" applyFill="1" applyBorder="1" applyAlignment="1">
      <alignment horizontal="center" vertical="top"/>
    </xf>
    <xf numFmtId="0" fontId="0" fillId="5" borderId="0" xfId="0" applyFill="1" applyAlignment="1">
      <alignment horizontal="center" vertical="top"/>
    </xf>
    <xf numFmtId="0" fontId="82" fillId="5" borderId="29" xfId="0" applyFont="1" applyFill="1" applyBorder="1" applyAlignment="1">
      <alignment horizontal="justify" vertical="top"/>
    </xf>
    <xf numFmtId="43" fontId="82" fillId="5" borderId="29" xfId="10" applyFont="1" applyFill="1" applyBorder="1" applyAlignment="1">
      <alignment vertical="top"/>
    </xf>
    <xf numFmtId="0" fontId="83" fillId="5" borderId="41" xfId="58" applyFont="1" applyFill="1" applyBorder="1" applyAlignment="1">
      <alignment horizontal="justify" vertical="center" wrapText="1"/>
    </xf>
    <xf numFmtId="0" fontId="82" fillId="5" borderId="29" xfId="0" applyFont="1" applyFill="1" applyBorder="1" applyAlignment="1">
      <alignment vertical="center"/>
    </xf>
    <xf numFmtId="0" fontId="82" fillId="5" borderId="29" xfId="0" applyFont="1" applyFill="1" applyBorder="1" applyAlignment="1">
      <alignment horizontal="center"/>
    </xf>
    <xf numFmtId="14" fontId="82" fillId="5" borderId="29" xfId="0" applyNumberFormat="1" applyFont="1" applyFill="1" applyBorder="1" applyAlignment="1">
      <alignment horizontal="right" vertical="top"/>
    </xf>
    <xf numFmtId="0" fontId="82" fillId="5" borderId="29" xfId="0" applyFont="1" applyFill="1" applyBorder="1" applyAlignment="1">
      <alignment vertical="top" wrapText="1"/>
    </xf>
    <xf numFmtId="14" fontId="82" fillId="5" borderId="29" xfId="0" applyNumberFormat="1" applyFont="1" applyFill="1" applyBorder="1" applyAlignment="1">
      <alignment vertical="top"/>
    </xf>
    <xf numFmtId="0" fontId="0" fillId="5" borderId="36" xfId="0" applyFill="1" applyBorder="1" applyAlignment="1">
      <alignment horizontal="center"/>
    </xf>
    <xf numFmtId="14" fontId="82" fillId="5" borderId="29" xfId="0" applyNumberFormat="1" applyFont="1" applyFill="1" applyBorder="1"/>
    <xf numFmtId="0" fontId="84" fillId="5" borderId="29" xfId="0" applyFont="1" applyFill="1" applyBorder="1" applyAlignment="1">
      <alignment vertical="center"/>
    </xf>
    <xf numFmtId="174" fontId="82" fillId="5" borderId="29" xfId="13" applyNumberFormat="1" applyFont="1" applyFill="1" applyBorder="1" applyAlignment="1">
      <alignment vertical="top"/>
    </xf>
    <xf numFmtId="0" fontId="82" fillId="5" borderId="41" xfId="0" applyFont="1" applyFill="1" applyBorder="1" applyAlignment="1">
      <alignment horizontal="justify" vertical="center" wrapText="1"/>
    </xf>
    <xf numFmtId="42" fontId="0" fillId="5" borderId="29" xfId="10" applyNumberFormat="1" applyFont="1" applyFill="1" applyBorder="1" applyAlignment="1">
      <alignment vertical="top"/>
    </xf>
    <xf numFmtId="0" fontId="11" fillId="5" borderId="29" xfId="0" applyFont="1" applyFill="1" applyBorder="1" applyAlignment="1">
      <alignment horizontal="center" vertical="top"/>
    </xf>
    <xf numFmtId="0" fontId="82" fillId="5" borderId="29" xfId="0" applyFont="1" applyFill="1" applyBorder="1" applyAlignment="1">
      <alignment horizontal="justify" vertical="center" wrapText="1"/>
    </xf>
    <xf numFmtId="0" fontId="9" fillId="5" borderId="29" xfId="0" applyFont="1" applyFill="1" applyBorder="1" applyAlignment="1">
      <alignment horizontal="center" vertical="top"/>
    </xf>
    <xf numFmtId="0" fontId="17" fillId="5" borderId="29" xfId="0" applyFont="1" applyFill="1" applyBorder="1" applyAlignment="1">
      <alignment horizontal="left" vertical="top" wrapText="1"/>
    </xf>
    <xf numFmtId="0" fontId="0" fillId="5" borderId="34" xfId="0" applyFill="1" applyBorder="1" applyAlignment="1">
      <alignment horizontal="justify" vertical="top"/>
    </xf>
    <xf numFmtId="0" fontId="82" fillId="5" borderId="41" xfId="58" applyFont="1" applyFill="1" applyBorder="1" applyAlignment="1">
      <alignment horizontal="justify" vertical="center" wrapText="1"/>
    </xf>
    <xf numFmtId="42" fontId="82" fillId="5" borderId="29" xfId="73" applyFont="1" applyFill="1" applyBorder="1" applyAlignment="1">
      <alignment vertical="top" wrapText="1"/>
    </xf>
    <xf numFmtId="0" fontId="0" fillId="5" borderId="7" xfId="0" applyFill="1" applyBorder="1" applyAlignment="1">
      <alignment horizontal="justify" vertical="top"/>
    </xf>
    <xf numFmtId="0" fontId="11" fillId="5" borderId="44" xfId="0" applyFont="1" applyFill="1" applyBorder="1" applyAlignment="1">
      <alignment horizontal="center" vertical="top"/>
    </xf>
    <xf numFmtId="0" fontId="82" fillId="5" borderId="33" xfId="58" applyFont="1" applyFill="1" applyBorder="1" applyAlignment="1">
      <alignment horizontal="justify" vertical="center" wrapText="1"/>
    </xf>
    <xf numFmtId="42" fontId="82" fillId="5" borderId="44" xfId="73" applyFont="1" applyFill="1" applyBorder="1" applyAlignment="1">
      <alignment vertical="top" wrapText="1"/>
    </xf>
    <xf numFmtId="0" fontId="82" fillId="5" borderId="44" xfId="0" applyFont="1" applyFill="1" applyBorder="1" applyAlignment="1">
      <alignment horizontal="center" vertical="top"/>
    </xf>
    <xf numFmtId="0" fontId="82" fillId="5" borderId="44" xfId="0" applyFont="1" applyFill="1" applyBorder="1" applyAlignment="1">
      <alignment vertical="top"/>
    </xf>
    <xf numFmtId="0" fontId="0" fillId="5" borderId="7" xfId="0" applyFill="1" applyBorder="1"/>
    <xf numFmtId="0" fontId="82" fillId="5" borderId="29" xfId="58" applyFont="1" applyFill="1" applyBorder="1" applyAlignment="1">
      <alignment horizontal="justify" vertical="center" wrapText="1"/>
    </xf>
    <xf numFmtId="14" fontId="0" fillId="5" borderId="29" xfId="0" applyNumberFormat="1" applyFill="1" applyBorder="1"/>
    <xf numFmtId="0" fontId="9" fillId="5" borderId="29" xfId="0" applyFont="1" applyFill="1" applyBorder="1" applyAlignment="1">
      <alignment horizontal="center" vertical="center"/>
    </xf>
    <xf numFmtId="42" fontId="82" fillId="5" borderId="29" xfId="73" applyFont="1" applyFill="1" applyBorder="1" applyAlignment="1">
      <alignment vertical="center" wrapText="1"/>
    </xf>
    <xf numFmtId="0" fontId="0" fillId="5" borderId="31" xfId="0" applyFill="1" applyBorder="1" applyAlignment="1">
      <alignment horizontal="justify" vertical="top"/>
    </xf>
    <xf numFmtId="0" fontId="16" fillId="5" borderId="42" xfId="0" applyFont="1" applyFill="1" applyBorder="1"/>
    <xf numFmtId="14" fontId="0" fillId="5" borderId="42" xfId="0" applyNumberFormat="1" applyFill="1" applyBorder="1" applyAlignment="1">
      <alignment vertical="top"/>
    </xf>
    <xf numFmtId="0" fontId="9" fillId="5" borderId="42" xfId="0" applyFont="1" applyFill="1" applyBorder="1" applyAlignment="1">
      <alignment horizontal="center" vertical="top"/>
    </xf>
    <xf numFmtId="0" fontId="0" fillId="5" borderId="42" xfId="0" applyFill="1" applyBorder="1" applyAlignment="1">
      <alignment vertical="center" wrapText="1"/>
    </xf>
    <xf numFmtId="0" fontId="0" fillId="5" borderId="42" xfId="0" applyFill="1" applyBorder="1" applyAlignment="1">
      <alignment vertical="center"/>
    </xf>
    <xf numFmtId="0" fontId="11" fillId="5" borderId="42" xfId="0" applyFont="1" applyFill="1" applyBorder="1" applyAlignment="1">
      <alignment horizontal="center" vertical="top"/>
    </xf>
    <xf numFmtId="0" fontId="82" fillId="5" borderId="39" xfId="58" applyFont="1" applyFill="1" applyBorder="1" applyAlignment="1">
      <alignment horizontal="justify" vertical="center" wrapText="1"/>
    </xf>
    <xf numFmtId="42" fontId="82" fillId="5" borderId="42" xfId="73" applyFont="1" applyFill="1" applyBorder="1" applyAlignment="1">
      <alignment vertical="center" wrapText="1"/>
    </xf>
    <xf numFmtId="0" fontId="82" fillId="5" borderId="42" xfId="0" applyFont="1" applyFill="1" applyBorder="1" applyAlignment="1">
      <alignment horizontal="center" vertical="top"/>
    </xf>
    <xf numFmtId="0" fontId="82" fillId="5" borderId="42" xfId="0" applyFont="1" applyFill="1" applyBorder="1" applyAlignment="1">
      <alignment horizontal="center" vertical="center"/>
    </xf>
    <xf numFmtId="0" fontId="82" fillId="5" borderId="42" xfId="0" applyFont="1" applyFill="1" applyBorder="1" applyAlignment="1">
      <alignment vertical="top"/>
    </xf>
    <xf numFmtId="42" fontId="82" fillId="5" borderId="29" xfId="73" applyFont="1" applyFill="1" applyBorder="1" applyAlignment="1">
      <alignment horizontal="justify" vertical="center" wrapText="1"/>
    </xf>
    <xf numFmtId="0" fontId="0" fillId="5" borderId="32" xfId="0" applyFill="1" applyBorder="1" applyAlignment="1">
      <alignment horizontal="justify" vertical="top"/>
    </xf>
    <xf numFmtId="174" fontId="7" fillId="5" borderId="29" xfId="103" applyNumberFormat="1" applyFont="1" applyFill="1" applyBorder="1" applyAlignment="1">
      <alignment vertical="top"/>
    </xf>
    <xf numFmtId="41" fontId="77" fillId="5" borderId="29" xfId="13" applyNumberFormat="1" applyFont="1" applyFill="1" applyBorder="1" applyAlignment="1">
      <alignment horizontal="right" vertical="top"/>
    </xf>
    <xf numFmtId="0" fontId="7" fillId="5" borderId="29" xfId="0" applyFont="1" applyFill="1" applyBorder="1" applyAlignment="1">
      <alignment wrapText="1"/>
    </xf>
    <xf numFmtId="0" fontId="41" fillId="5" borderId="29" xfId="96" applyFont="1" applyFill="1" applyBorder="1" applyAlignment="1">
      <alignment horizontal="justify" vertical="center" wrapText="1"/>
    </xf>
    <xf numFmtId="41" fontId="82" fillId="5" borderId="29" xfId="13" applyNumberFormat="1" applyFont="1" applyFill="1" applyBorder="1" applyAlignment="1">
      <alignment horizontal="right" vertical="top"/>
    </xf>
    <xf numFmtId="174" fontId="54" fillId="5" borderId="29" xfId="103" applyNumberFormat="1" applyFont="1" applyFill="1" applyBorder="1" applyAlignment="1">
      <alignment vertical="top"/>
    </xf>
    <xf numFmtId="174" fontId="0" fillId="5" borderId="29" xfId="13" applyNumberFormat="1" applyFont="1" applyFill="1" applyBorder="1" applyAlignment="1">
      <alignment vertical="top"/>
    </xf>
    <xf numFmtId="41" fontId="0" fillId="5" borderId="29" xfId="13" applyNumberFormat="1" applyFont="1" applyFill="1" applyBorder="1" applyAlignment="1">
      <alignment horizontal="right" vertical="top"/>
    </xf>
    <xf numFmtId="1" fontId="0" fillId="5" borderId="37" xfId="0" applyNumberFormat="1" applyFill="1" applyBorder="1" applyAlignment="1">
      <alignment horizontal="justify" vertical="top"/>
    </xf>
    <xf numFmtId="41" fontId="54" fillId="5" borderId="29" xfId="13" applyNumberFormat="1" applyFont="1" applyFill="1" applyBorder="1" applyAlignment="1">
      <alignment horizontal="right" vertical="top"/>
    </xf>
    <xf numFmtId="0" fontId="41" fillId="5" borderId="29" xfId="0" applyFont="1" applyFill="1" applyBorder="1" applyAlignment="1">
      <alignment horizontal="justify" vertical="center" wrapText="1"/>
    </xf>
    <xf numFmtId="0" fontId="0" fillId="5" borderId="35" xfId="0" applyFill="1" applyBorder="1" applyAlignment="1">
      <alignment horizontal="justify" vertical="top" wrapText="1"/>
    </xf>
    <xf numFmtId="0" fontId="0" fillId="5" borderId="34" xfId="0" applyFill="1" applyBorder="1" applyAlignment="1">
      <alignment horizontal="justify" vertical="top" wrapText="1"/>
    </xf>
    <xf numFmtId="0" fontId="7" fillId="5" borderId="29" xfId="0" applyFont="1" applyFill="1" applyBorder="1" applyAlignment="1">
      <alignment vertical="center" wrapText="1"/>
    </xf>
    <xf numFmtId="0" fontId="0" fillId="5" borderId="38" xfId="0" applyFill="1" applyBorder="1" applyAlignment="1">
      <alignment horizontal="justify" vertical="top" wrapText="1"/>
    </xf>
    <xf numFmtId="0" fontId="0" fillId="5" borderId="7" xfId="0" applyFill="1" applyBorder="1" applyAlignment="1">
      <alignment horizontal="justify" vertical="top" wrapText="1"/>
    </xf>
    <xf numFmtId="0" fontId="0" fillId="5" borderId="35" xfId="0" applyFill="1" applyBorder="1" applyAlignment="1">
      <alignment horizontal="justify" vertical="top"/>
    </xf>
    <xf numFmtId="0" fontId="0" fillId="5" borderId="41" xfId="0" applyFill="1" applyBorder="1" applyAlignment="1">
      <alignment horizontal="center" vertical="top"/>
    </xf>
    <xf numFmtId="0" fontId="31" fillId="5" borderId="29" xfId="96" applyFont="1" applyFill="1" applyBorder="1" applyAlignment="1">
      <alignment horizontal="left" vertical="top" wrapText="1"/>
    </xf>
    <xf numFmtId="42" fontId="31" fillId="5" borderId="29" xfId="101" applyFont="1" applyFill="1" applyBorder="1" applyAlignment="1">
      <alignment vertical="top"/>
    </xf>
    <xf numFmtId="0" fontId="0" fillId="5" borderId="30" xfId="0" applyFill="1" applyBorder="1" applyAlignment="1">
      <alignment vertical="top"/>
    </xf>
    <xf numFmtId="1" fontId="0" fillId="5" borderId="29" xfId="11" applyNumberFormat="1" applyFont="1" applyFill="1" applyBorder="1" applyAlignment="1">
      <alignment horizontal="center" vertical="top"/>
    </xf>
    <xf numFmtId="0" fontId="0" fillId="5" borderId="38" xfId="0" applyFill="1" applyBorder="1" applyAlignment="1">
      <alignment horizontal="justify" vertical="top"/>
    </xf>
    <xf numFmtId="0" fontId="7" fillId="5" borderId="41" xfId="0" applyFont="1" applyFill="1" applyBorder="1" applyAlignment="1">
      <alignment horizontal="center" vertical="top"/>
    </xf>
    <xf numFmtId="0" fontId="0" fillId="5" borderId="31" xfId="0" applyFill="1" applyBorder="1" applyAlignment="1">
      <alignment vertical="top"/>
    </xf>
    <xf numFmtId="42" fontId="0" fillId="5" borderId="42" xfId="11" applyFont="1" applyFill="1" applyBorder="1" applyAlignment="1">
      <alignment vertical="top"/>
    </xf>
    <xf numFmtId="1" fontId="0" fillId="5" borderId="42" xfId="11" applyNumberFormat="1" applyFont="1" applyFill="1" applyBorder="1" applyAlignment="1">
      <alignment horizontal="center" vertical="top"/>
    </xf>
    <xf numFmtId="0" fontId="0" fillId="5" borderId="42" xfId="0" applyFill="1" applyBorder="1" applyAlignment="1">
      <alignment vertical="top" wrapText="1"/>
    </xf>
    <xf numFmtId="9" fontId="0" fillId="5" borderId="42" xfId="0" applyNumberFormat="1" applyFill="1" applyBorder="1" applyAlignment="1">
      <alignment horizontal="center" vertical="top"/>
    </xf>
    <xf numFmtId="14" fontId="53" fillId="5" borderId="29" xfId="0" applyNumberFormat="1" applyFont="1" applyFill="1" applyBorder="1" applyAlignment="1">
      <alignment horizontal="right" vertical="top" wrapText="1"/>
    </xf>
    <xf numFmtId="0" fontId="7" fillId="5" borderId="30" xfId="0" applyFont="1" applyFill="1" applyBorder="1" applyAlignment="1">
      <alignment vertical="center" wrapText="1"/>
    </xf>
    <xf numFmtId="42" fontId="31" fillId="5" borderId="29" xfId="11" applyFont="1" applyFill="1" applyBorder="1" applyAlignment="1">
      <alignment vertical="top"/>
    </xf>
    <xf numFmtId="3" fontId="0" fillId="5" borderId="42" xfId="0" applyNumberFormat="1" applyFill="1" applyBorder="1" applyAlignment="1">
      <alignment horizontal="center" vertical="top"/>
    </xf>
    <xf numFmtId="0" fontId="82" fillId="5" borderId="29" xfId="0" applyFont="1" applyFill="1" applyBorder="1" applyAlignment="1">
      <alignment horizontal="left" wrapText="1"/>
    </xf>
    <xf numFmtId="0" fontId="31" fillId="5" borderId="29" xfId="0" applyFont="1" applyFill="1" applyBorder="1" applyAlignment="1">
      <alignment horizontal="left" vertical="top" wrapText="1"/>
    </xf>
    <xf numFmtId="14" fontId="0" fillId="5" borderId="0" xfId="0" applyNumberFormat="1" applyFill="1"/>
    <xf numFmtId="0" fontId="0" fillId="5" borderId="0" xfId="0" applyFill="1" applyAlignment="1">
      <alignment horizontal="center"/>
    </xf>
    <xf numFmtId="0" fontId="34" fillId="5" borderId="0" xfId="0" applyFont="1" applyFill="1" applyAlignment="1">
      <alignment horizontal="center" vertical="top"/>
    </xf>
    <xf numFmtId="0" fontId="34" fillId="5" borderId="0" xfId="0" applyFont="1" applyFill="1" applyAlignment="1">
      <alignment horizontal="center" vertical="center"/>
    </xf>
    <xf numFmtId="3" fontId="0" fillId="5" borderId="0" xfId="0" applyNumberFormat="1" applyFill="1" applyAlignment="1">
      <alignment horizontal="center" vertical="top"/>
    </xf>
    <xf numFmtId="0" fontId="0" fillId="5" borderId="0" xfId="0" applyFill="1" applyAlignment="1">
      <alignment horizontal="justify" vertical="top"/>
    </xf>
    <xf numFmtId="0" fontId="41" fillId="5" borderId="29" xfId="1" applyFont="1" applyFill="1" applyBorder="1" applyAlignment="1">
      <alignment horizontal="justify" vertical="top" wrapText="1"/>
    </xf>
    <xf numFmtId="0" fontId="41" fillId="5" borderId="29" xfId="1" applyFont="1" applyFill="1" applyBorder="1" applyAlignment="1">
      <alignment horizontal="center" vertical="top" wrapText="1"/>
    </xf>
    <xf numFmtId="0" fontId="28" fillId="5" borderId="7" xfId="0" applyFont="1" applyFill="1" applyBorder="1"/>
    <xf numFmtId="0" fontId="63" fillId="5" borderId="29" xfId="1" applyFont="1" applyFill="1" applyBorder="1" applyAlignment="1">
      <alignment horizontal="justify" vertical="top" wrapText="1"/>
    </xf>
    <xf numFmtId="0" fontId="25" fillId="5" borderId="29" xfId="0" applyFont="1" applyFill="1" applyBorder="1" applyAlignment="1">
      <alignment horizontal="justify" vertical="top"/>
    </xf>
    <xf numFmtId="0" fontId="25" fillId="5" borderId="29" xfId="0" applyFont="1" applyFill="1" applyBorder="1" applyAlignment="1">
      <alignment horizontal="center" vertical="top"/>
    </xf>
    <xf numFmtId="0" fontId="63" fillId="5" borderId="29" xfId="1" applyFont="1" applyFill="1" applyBorder="1" applyAlignment="1">
      <alignment horizontal="center" vertical="top" wrapText="1"/>
    </xf>
    <xf numFmtId="0" fontId="66" fillId="5" borderId="7" xfId="0" applyFont="1" applyFill="1" applyBorder="1"/>
    <xf numFmtId="0" fontId="60" fillId="5" borderId="0" xfId="0" applyFont="1" applyFill="1"/>
    <xf numFmtId="0" fontId="77" fillId="5" borderId="29" xfId="1" applyFont="1" applyFill="1" applyBorder="1" applyAlignment="1">
      <alignment horizontal="justify" vertical="top" wrapText="1"/>
    </xf>
    <xf numFmtId="0" fontId="86" fillId="5" borderId="29" xfId="0" applyFont="1" applyFill="1" applyBorder="1" applyAlignment="1">
      <alignment horizontal="center" vertical="center"/>
    </xf>
    <xf numFmtId="0" fontId="86" fillId="5" borderId="29" xfId="0" applyFont="1" applyFill="1" applyBorder="1" applyAlignment="1">
      <alignment horizontal="center" vertical="center" wrapText="1"/>
    </xf>
    <xf numFmtId="0" fontId="87" fillId="5" borderId="29" xfId="1" applyFont="1" applyFill="1" applyBorder="1" applyAlignment="1">
      <alignment horizontal="center" vertical="center" wrapText="1"/>
    </xf>
    <xf numFmtId="170" fontId="72" fillId="5" borderId="29" xfId="13" applyNumberFormat="1" applyFont="1" applyFill="1" applyBorder="1" applyAlignment="1">
      <alignment horizontal="right" vertical="center" wrapText="1"/>
    </xf>
    <xf numFmtId="0" fontId="68" fillId="5" borderId="44" xfId="1" applyFont="1" applyFill="1" applyBorder="1" applyAlignment="1">
      <alignment horizontal="center" vertical="top" wrapText="1"/>
    </xf>
    <xf numFmtId="0" fontId="31" fillId="5" borderId="44" xfId="0" applyFont="1" applyFill="1" applyBorder="1" applyAlignment="1">
      <alignment horizontal="justify" vertical="top"/>
    </xf>
    <xf numFmtId="0" fontId="31" fillId="5" borderId="44" xfId="0" applyFont="1" applyFill="1" applyBorder="1" applyAlignment="1">
      <alignment horizontal="center" vertical="center"/>
    </xf>
    <xf numFmtId="0" fontId="31" fillId="5" borderId="29" xfId="0" applyFont="1" applyFill="1" applyBorder="1" applyAlignment="1">
      <alignment horizontal="justify" vertical="center"/>
    </xf>
    <xf numFmtId="0" fontId="31" fillId="5" borderId="29" xfId="0" applyFont="1" applyFill="1" applyBorder="1" applyAlignment="1">
      <alignment horizontal="center" vertical="top"/>
    </xf>
    <xf numFmtId="3" fontId="0" fillId="5" borderId="29" xfId="0" applyNumberFormat="1" applyFill="1" applyBorder="1" applyAlignment="1">
      <alignment horizontal="justify" vertical="center"/>
    </xf>
    <xf numFmtId="170" fontId="72" fillId="5" borderId="29" xfId="13" applyNumberFormat="1" applyFont="1" applyFill="1" applyBorder="1" applyAlignment="1">
      <alignment horizontal="justify" vertical="center" wrapText="1"/>
    </xf>
    <xf numFmtId="0" fontId="67" fillId="5" borderId="29" xfId="0" applyFont="1" applyFill="1" applyBorder="1" applyAlignment="1">
      <alignment vertical="center"/>
    </xf>
    <xf numFmtId="170" fontId="72" fillId="5" borderId="41" xfId="13" applyNumberFormat="1" applyFont="1" applyFill="1" applyBorder="1" applyAlignment="1">
      <alignment horizontal="right" vertical="center" wrapText="1"/>
    </xf>
    <xf numFmtId="0" fontId="0" fillId="5" borderId="30" xfId="0" applyFill="1" applyBorder="1" applyAlignment="1">
      <alignment horizontal="justify" vertical="center"/>
    </xf>
    <xf numFmtId="0" fontId="0" fillId="5" borderId="29" xfId="0" applyFill="1" applyBorder="1" applyAlignment="1">
      <alignment horizontal="justify" vertical="center"/>
    </xf>
    <xf numFmtId="0" fontId="68" fillId="5" borderId="36" xfId="1" applyFont="1" applyFill="1" applyBorder="1" applyAlignment="1">
      <alignment horizontal="center" vertical="top" wrapText="1"/>
    </xf>
    <xf numFmtId="0" fontId="0" fillId="5" borderId="37" xfId="0" applyFill="1" applyBorder="1"/>
    <xf numFmtId="0" fontId="31" fillId="5" borderId="42" xfId="0" applyFont="1" applyFill="1" applyBorder="1" applyAlignment="1">
      <alignment vertical="top"/>
    </xf>
    <xf numFmtId="0" fontId="31" fillId="5" borderId="29" xfId="0" applyFont="1" applyFill="1" applyBorder="1" applyAlignment="1">
      <alignment horizontal="justify" vertical="top"/>
    </xf>
    <xf numFmtId="9" fontId="0" fillId="5" borderId="29" xfId="12" applyFont="1" applyFill="1" applyBorder="1" applyAlignment="1">
      <alignment horizontal="center" vertical="center"/>
    </xf>
    <xf numFmtId="0" fontId="26" fillId="5" borderId="44" xfId="0" applyFont="1" applyFill="1" applyBorder="1" applyAlignment="1">
      <alignment horizontal="justify" vertical="top"/>
    </xf>
    <xf numFmtId="0" fontId="31" fillId="5" borderId="33" xfId="0" applyFont="1" applyFill="1" applyBorder="1" applyAlignment="1">
      <alignment horizontal="justify" vertical="center"/>
    </xf>
    <xf numFmtId="0" fontId="26" fillId="5" borderId="44" xfId="0" applyFont="1" applyFill="1" applyBorder="1" applyAlignment="1">
      <alignment horizontal="center" vertical="top"/>
    </xf>
    <xf numFmtId="14" fontId="31" fillId="5" borderId="44" xfId="0" applyNumberFormat="1" applyFont="1" applyFill="1" applyBorder="1" applyAlignment="1">
      <alignment horizontal="center" vertical="center"/>
    </xf>
    <xf numFmtId="3" fontId="31" fillId="5" borderId="44" xfId="0" applyNumberFormat="1" applyFont="1" applyFill="1" applyBorder="1" applyAlignment="1">
      <alignment horizontal="center" vertical="center"/>
    </xf>
    <xf numFmtId="0" fontId="31" fillId="5" borderId="44" xfId="0" applyFont="1" applyFill="1" applyBorder="1" applyAlignment="1">
      <alignment horizontal="center" vertical="top"/>
    </xf>
    <xf numFmtId="0" fontId="72" fillId="5" borderId="30" xfId="0" applyFont="1" applyFill="1" applyBorder="1" applyAlignment="1">
      <alignment vertical="center" wrapText="1"/>
    </xf>
    <xf numFmtId="0" fontId="26" fillId="5" borderId="36" xfId="0" applyFont="1" applyFill="1" applyBorder="1" applyAlignment="1">
      <alignment horizontal="justify" vertical="top"/>
    </xf>
    <xf numFmtId="0" fontId="31" fillId="5" borderId="36" xfId="0" applyFont="1" applyFill="1" applyBorder="1" applyAlignment="1">
      <alignment horizontal="center" vertical="center"/>
    </xf>
    <xf numFmtId="0" fontId="31" fillId="5" borderId="37" xfId="0" applyFont="1" applyFill="1" applyBorder="1" applyAlignment="1">
      <alignment horizontal="justify" vertical="center"/>
    </xf>
    <xf numFmtId="0" fontId="26" fillId="5" borderId="36" xfId="0" applyFont="1" applyFill="1" applyBorder="1" applyAlignment="1">
      <alignment horizontal="center" vertical="top"/>
    </xf>
    <xf numFmtId="3" fontId="31" fillId="5" borderId="38" xfId="0" applyNumberFormat="1" applyFont="1" applyFill="1" applyBorder="1" applyAlignment="1">
      <alignment horizontal="center" vertical="center"/>
    </xf>
    <xf numFmtId="14" fontId="31" fillId="5" borderId="36" xfId="0" applyNumberFormat="1" applyFont="1" applyFill="1" applyBorder="1" applyAlignment="1">
      <alignment horizontal="center" vertical="center"/>
    </xf>
    <xf numFmtId="3" fontId="31" fillId="5" borderId="36" xfId="0" applyNumberFormat="1" applyFont="1" applyFill="1" applyBorder="1" applyAlignment="1">
      <alignment horizontal="center" vertical="center"/>
    </xf>
    <xf numFmtId="0" fontId="31" fillId="5" borderId="36" xfId="0" applyFont="1" applyFill="1" applyBorder="1" applyAlignment="1">
      <alignment horizontal="center" vertical="top"/>
    </xf>
    <xf numFmtId="0" fontId="26" fillId="5" borderId="42" xfId="0" applyFont="1" applyFill="1" applyBorder="1" applyAlignment="1">
      <alignment horizontal="center" vertical="top"/>
    </xf>
    <xf numFmtId="14" fontId="26" fillId="5" borderId="42" xfId="0" applyNumberFormat="1" applyFont="1" applyFill="1" applyBorder="1" applyAlignment="1">
      <alignment horizontal="center" vertical="top"/>
    </xf>
    <xf numFmtId="0" fontId="26" fillId="5" borderId="42" xfId="0" applyFont="1" applyFill="1" applyBorder="1" applyAlignment="1">
      <alignment horizontal="left" vertical="top"/>
    </xf>
    <xf numFmtId="0" fontId="61" fillId="0" borderId="29" xfId="14" applyFont="1" applyBorder="1" applyAlignment="1">
      <alignment wrapText="1"/>
    </xf>
    <xf numFmtId="0" fontId="0" fillId="0" borderId="29" xfId="0" applyFont="1" applyBorder="1" applyAlignment="1">
      <alignment wrapText="1"/>
    </xf>
    <xf numFmtId="0" fontId="0" fillId="0" borderId="29" xfId="0" applyFont="1" applyBorder="1" applyAlignment="1">
      <alignment vertical="top" wrapText="1"/>
    </xf>
    <xf numFmtId="0" fontId="0" fillId="0" borderId="29" xfId="0" applyFont="1" applyBorder="1" applyAlignment="1">
      <alignment vertical="center" wrapText="1"/>
    </xf>
    <xf numFmtId="0" fontId="88" fillId="0" borderId="29" xfId="109" applyNumberFormat="1" applyFont="1" applyBorder="1" applyAlignment="1">
      <alignment wrapText="1"/>
    </xf>
    <xf numFmtId="14" fontId="31" fillId="5" borderId="44" xfId="0" applyNumberFormat="1" applyFont="1" applyFill="1" applyBorder="1" applyAlignment="1">
      <alignment horizontal="justify" vertical="center"/>
    </xf>
    <xf numFmtId="3" fontId="72" fillId="5" borderId="29" xfId="13" applyNumberFormat="1" applyFont="1" applyFill="1" applyBorder="1" applyAlignment="1">
      <alignment horizontal="center" vertical="center" wrapText="1"/>
    </xf>
    <xf numFmtId="0" fontId="67" fillId="5" borderId="29" xfId="0" applyFont="1" applyFill="1" applyBorder="1" applyAlignment="1">
      <alignment horizontal="center" vertical="center"/>
    </xf>
    <xf numFmtId="1" fontId="0" fillId="5" borderId="29" xfId="0" applyNumberFormat="1" applyFill="1" applyBorder="1" applyAlignment="1">
      <alignment horizontal="justify" vertical="center"/>
    </xf>
    <xf numFmtId="0" fontId="31" fillId="5" borderId="36" xfId="0" applyFont="1" applyFill="1" applyBorder="1" applyAlignment="1">
      <alignment horizontal="justify" vertical="top"/>
    </xf>
    <xf numFmtId="0" fontId="31" fillId="5" borderId="37" xfId="0" applyFont="1" applyFill="1" applyBorder="1" applyAlignment="1">
      <alignment horizontal="center" vertical="top"/>
    </xf>
    <xf numFmtId="0" fontId="0" fillId="5" borderId="44" xfId="0" applyFill="1" applyBorder="1" applyAlignment="1">
      <alignment horizontal="justify" vertical="center"/>
    </xf>
    <xf numFmtId="0" fontId="31" fillId="5" borderId="44" xfId="0" applyFont="1" applyFill="1" applyBorder="1" applyAlignment="1">
      <alignment horizontal="justify" vertical="center"/>
    </xf>
    <xf numFmtId="3" fontId="0" fillId="5" borderId="36" xfId="0" applyNumberFormat="1" applyFill="1" applyBorder="1" applyAlignment="1">
      <alignment horizontal="center" vertical="center"/>
    </xf>
    <xf numFmtId="1" fontId="0" fillId="5" borderId="39" xfId="0" applyNumberFormat="1" applyFill="1" applyBorder="1" applyAlignment="1">
      <alignment horizontal="justify" vertical="top"/>
    </xf>
    <xf numFmtId="0" fontId="31" fillId="5" borderId="42" xfId="0" applyFont="1" applyFill="1" applyBorder="1" applyAlignment="1">
      <alignment horizontal="justify" vertical="top"/>
    </xf>
    <xf numFmtId="0" fontId="67" fillId="5" borderId="29" xfId="0" applyFont="1" applyFill="1" applyBorder="1"/>
    <xf numFmtId="0" fontId="0" fillId="5" borderId="37" xfId="0" applyFill="1" applyBorder="1" applyAlignment="1">
      <alignment horizontal="justify" vertical="top" wrapText="1"/>
    </xf>
    <xf numFmtId="0" fontId="31" fillId="5" borderId="41" xfId="0" applyFont="1" applyFill="1" applyBorder="1" applyAlignment="1">
      <alignment horizontal="justify" vertical="top"/>
    </xf>
    <xf numFmtId="0" fontId="31" fillId="5" borderId="41" xfId="0" applyFont="1" applyFill="1" applyBorder="1" applyAlignment="1">
      <alignment horizontal="center" vertical="center" wrapText="1"/>
    </xf>
    <xf numFmtId="0" fontId="30" fillId="5" borderId="41" xfId="0" applyFont="1" applyFill="1" applyBorder="1" applyAlignment="1">
      <alignment horizontal="center" vertical="center" wrapText="1"/>
    </xf>
    <xf numFmtId="1" fontId="0" fillId="5" borderId="29" xfId="0" applyNumberFormat="1" applyFill="1" applyBorder="1" applyAlignment="1">
      <alignment horizontal="center" vertical="center"/>
    </xf>
    <xf numFmtId="0" fontId="0" fillId="5" borderId="29" xfId="0" applyFill="1" applyBorder="1" applyAlignment="1">
      <alignment horizontal="center" vertical="center" wrapText="1"/>
    </xf>
    <xf numFmtId="0" fontId="67" fillId="5" borderId="29" xfId="0" applyFont="1" applyFill="1" applyBorder="1" applyAlignment="1">
      <alignment horizontal="center"/>
    </xf>
    <xf numFmtId="0" fontId="0" fillId="5" borderId="42" xfId="0" applyFill="1" applyBorder="1" applyAlignment="1">
      <alignment horizontal="center" vertical="center"/>
    </xf>
    <xf numFmtId="9" fontId="31" fillId="5" borderId="41" xfId="12" applyFont="1" applyFill="1" applyBorder="1" applyAlignment="1">
      <alignment horizontal="center" vertical="center" wrapText="1"/>
    </xf>
    <xf numFmtId="9" fontId="31" fillId="5" borderId="41" xfId="0" applyNumberFormat="1" applyFont="1" applyFill="1" applyBorder="1" applyAlignment="1">
      <alignment horizontal="center" vertical="center" wrapText="1"/>
    </xf>
    <xf numFmtId="9" fontId="0" fillId="5" borderId="29" xfId="0" applyNumberFormat="1" applyFill="1" applyBorder="1" applyAlignment="1">
      <alignment horizontal="center" vertical="center"/>
    </xf>
    <xf numFmtId="10" fontId="0" fillId="5" borderId="29" xfId="0" applyNumberFormat="1" applyFill="1" applyBorder="1" applyAlignment="1">
      <alignment horizontal="center" vertical="center"/>
    </xf>
    <xf numFmtId="0" fontId="0" fillId="5" borderId="43" xfId="0" applyFill="1" applyBorder="1" applyAlignment="1">
      <alignment horizontal="justify" vertical="top"/>
    </xf>
    <xf numFmtId="0" fontId="67" fillId="5" borderId="29" xfId="0" applyFont="1" applyFill="1" applyBorder="1" applyAlignment="1">
      <alignment horizontal="justify" vertical="top"/>
    </xf>
    <xf numFmtId="0" fontId="68" fillId="5" borderId="42" xfId="1" applyFont="1" applyFill="1" applyBorder="1" applyAlignment="1">
      <alignment horizontal="center" vertical="top" wrapText="1"/>
    </xf>
    <xf numFmtId="3" fontId="0" fillId="5" borderId="29" xfId="0" applyNumberFormat="1" applyFill="1" applyBorder="1"/>
    <xf numFmtId="0" fontId="15" fillId="5" borderId="29" xfId="1" applyFont="1" applyFill="1" applyBorder="1" applyAlignment="1">
      <alignment vertical="center" wrapText="1"/>
    </xf>
    <xf numFmtId="0" fontId="15" fillId="5" borderId="43" xfId="1" applyFont="1" applyFill="1" applyBorder="1" applyAlignment="1">
      <alignment vertical="center" wrapText="1"/>
    </xf>
    <xf numFmtId="0" fontId="15" fillId="5" borderId="29" xfId="0" applyFont="1" applyFill="1" applyBorder="1" applyAlignment="1">
      <alignment vertical="center" wrapText="1"/>
    </xf>
    <xf numFmtId="0" fontId="15" fillId="5" borderId="29" xfId="0" applyFont="1" applyFill="1" applyBorder="1" applyAlignment="1">
      <alignment horizontal="center" vertical="center" wrapText="1"/>
    </xf>
    <xf numFmtId="14" fontId="15" fillId="5" borderId="29" xfId="0" applyNumberFormat="1" applyFont="1" applyFill="1" applyBorder="1"/>
    <xf numFmtId="0" fontId="15" fillId="5" borderId="29" xfId="0" applyFont="1" applyFill="1" applyBorder="1" applyAlignment="1">
      <alignment vertical="top"/>
    </xf>
    <xf numFmtId="0" fontId="0" fillId="5" borderId="29" xfId="0" applyFill="1" applyBorder="1" applyAlignment="1">
      <alignment vertical="center" wrapText="1"/>
    </xf>
    <xf numFmtId="0" fontId="15" fillId="5" borderId="29" xfId="0" applyFont="1" applyFill="1" applyBorder="1"/>
    <xf numFmtId="3" fontId="0" fillId="5" borderId="44" xfId="0" applyNumberFormat="1" applyFill="1" applyBorder="1" applyAlignment="1">
      <alignment vertical="center" wrapText="1"/>
    </xf>
    <xf numFmtId="49" fontId="38" fillId="5" borderId="29" xfId="35" applyFill="1" applyBorder="1" applyAlignment="1" applyProtection="1">
      <alignment horizontal="justify" vertical="justify"/>
      <protection locked="0"/>
    </xf>
    <xf numFmtId="0" fontId="0" fillId="5" borderId="36" xfId="0" applyFill="1" applyBorder="1" applyAlignment="1">
      <alignment vertical="center" wrapText="1"/>
    </xf>
    <xf numFmtId="9" fontId="15" fillId="5" borderId="29" xfId="12" applyFont="1" applyFill="1" applyBorder="1" applyAlignment="1">
      <alignment horizontal="center" vertical="center" wrapText="1"/>
    </xf>
    <xf numFmtId="0" fontId="0" fillId="5" borderId="33" xfId="0" applyFill="1" applyBorder="1" applyAlignment="1">
      <alignment horizontal="center" vertical="center" wrapText="1"/>
    </xf>
    <xf numFmtId="0" fontId="0" fillId="5" borderId="43" xfId="0" applyFill="1" applyBorder="1" applyAlignment="1">
      <alignment horizontal="justify" vertical="center" wrapText="1"/>
    </xf>
    <xf numFmtId="0" fontId="0" fillId="5" borderId="41" xfId="0" applyFill="1" applyBorder="1" applyAlignment="1">
      <alignment horizontal="justify" vertical="center" wrapText="1"/>
    </xf>
    <xf numFmtId="0" fontId="0" fillId="5" borderId="41" xfId="0" applyFill="1" applyBorder="1" applyAlignment="1">
      <alignment horizontal="center" vertical="center" wrapText="1"/>
    </xf>
    <xf numFmtId="14" fontId="0" fillId="5" borderId="41" xfId="0" applyNumberFormat="1" applyFill="1" applyBorder="1" applyAlignment="1">
      <alignment horizontal="center" vertical="center" wrapText="1"/>
    </xf>
    <xf numFmtId="0" fontId="0" fillId="5" borderId="41" xfId="0" applyFill="1" applyBorder="1" applyAlignment="1">
      <alignment horizontal="justify" vertical="top" wrapText="1"/>
    </xf>
    <xf numFmtId="0" fontId="73" fillId="5" borderId="29" xfId="0" applyFont="1" applyFill="1" applyBorder="1"/>
    <xf numFmtId="171" fontId="0" fillId="5" borderId="29" xfId="0" applyNumberFormat="1" applyFill="1" applyBorder="1"/>
    <xf numFmtId="3" fontId="0" fillId="5" borderId="41" xfId="0" applyNumberFormat="1" applyFill="1" applyBorder="1" applyAlignment="1">
      <alignment horizontal="center" vertical="center" wrapText="1"/>
    </xf>
    <xf numFmtId="3" fontId="70" fillId="5" borderId="41" xfId="0" applyNumberFormat="1" applyFont="1" applyFill="1" applyBorder="1" applyAlignment="1">
      <alignment horizontal="center" vertical="center" wrapText="1"/>
    </xf>
    <xf numFmtId="0" fontId="0" fillId="5" borderId="37" xfId="0" applyFill="1" applyBorder="1" applyAlignment="1">
      <alignment horizontal="center" vertical="center" wrapText="1"/>
    </xf>
    <xf numFmtId="0" fontId="0" fillId="5" borderId="36" xfId="0" applyFill="1" applyBorder="1" applyAlignment="1">
      <alignment horizontal="center" vertical="center" wrapText="1"/>
    </xf>
    <xf numFmtId="0" fontId="0" fillId="5" borderId="39" xfId="0" applyFill="1" applyBorder="1" applyAlignment="1">
      <alignment horizontal="center" vertical="center" wrapText="1"/>
    </xf>
    <xf numFmtId="0" fontId="0" fillId="5" borderId="42" xfId="0" applyFill="1" applyBorder="1" applyAlignment="1">
      <alignment horizontal="center" vertical="center" wrapText="1"/>
    </xf>
    <xf numFmtId="49" fontId="0" fillId="5" borderId="37" xfId="0" applyNumberFormat="1" applyFill="1" applyBorder="1" applyAlignment="1">
      <alignment horizontal="center" vertical="center" wrapText="1"/>
    </xf>
    <xf numFmtId="49" fontId="0" fillId="5" borderId="36" xfId="0" applyNumberFormat="1" applyFill="1" applyBorder="1" applyAlignment="1">
      <alignment horizontal="center" vertical="center" wrapText="1"/>
    </xf>
    <xf numFmtId="49" fontId="0" fillId="5" borderId="43" xfId="0" applyNumberFormat="1" applyFill="1" applyBorder="1" applyAlignment="1">
      <alignment horizontal="justify" vertical="center" wrapText="1"/>
    </xf>
    <xf numFmtId="49" fontId="0" fillId="5" borderId="41" xfId="0" applyNumberFormat="1" applyFill="1" applyBorder="1" applyAlignment="1">
      <alignment horizontal="justify" vertical="center" wrapText="1"/>
    </xf>
    <xf numFmtId="49" fontId="74" fillId="5" borderId="37" xfId="0" applyNumberFormat="1" applyFont="1" applyFill="1" applyBorder="1" applyAlignment="1">
      <alignment horizontal="center" vertical="center" wrapText="1"/>
    </xf>
    <xf numFmtId="49" fontId="74" fillId="5" borderId="36" xfId="0" applyNumberFormat="1" applyFont="1" applyFill="1" applyBorder="1" applyAlignment="1">
      <alignment horizontal="center" vertical="center" wrapText="1"/>
    </xf>
    <xf numFmtId="49" fontId="74" fillId="5" borderId="43" xfId="0" applyNumberFormat="1" applyFont="1" applyFill="1" applyBorder="1" applyAlignment="1">
      <alignment horizontal="justify" vertical="center" wrapText="1"/>
    </xf>
    <xf numFmtId="49" fontId="75" fillId="5" borderId="41" xfId="0" applyNumberFormat="1" applyFont="1" applyFill="1" applyBorder="1" applyAlignment="1">
      <alignment horizontal="justify" vertical="center" wrapText="1"/>
    </xf>
    <xf numFmtId="3" fontId="75" fillId="5" borderId="41" xfId="0" applyNumberFormat="1" applyFont="1" applyFill="1" applyBorder="1" applyAlignment="1">
      <alignment horizontal="center" vertical="center" wrapText="1"/>
    </xf>
    <xf numFmtId="0" fontId="0" fillId="5" borderId="43" xfId="0" applyFill="1" applyBorder="1" applyAlignment="1">
      <alignment vertical="center" wrapText="1"/>
    </xf>
    <xf numFmtId="0" fontId="73" fillId="5" borderId="41" xfId="0" applyFont="1" applyFill="1" applyBorder="1" applyAlignment="1">
      <alignment vertical="center" wrapText="1"/>
    </xf>
    <xf numFmtId="3" fontId="73" fillId="5" borderId="41" xfId="0" applyNumberFormat="1" applyFont="1" applyFill="1" applyBorder="1" applyAlignment="1">
      <alignment horizontal="center" vertical="center" wrapText="1"/>
    </xf>
    <xf numFmtId="14" fontId="0" fillId="5" borderId="29" xfId="0" applyNumberFormat="1" applyFill="1" applyBorder="1" applyAlignment="1">
      <alignment horizontal="center" vertical="top" wrapText="1"/>
    </xf>
    <xf numFmtId="3" fontId="76" fillId="5" borderId="0" xfId="0" applyNumberFormat="1" applyFont="1" applyFill="1" applyAlignment="1">
      <alignment horizontal="center" vertical="top"/>
    </xf>
    <xf numFmtId="3" fontId="76" fillId="5" borderId="29" xfId="0" applyNumberFormat="1" applyFont="1" applyFill="1" applyBorder="1" applyAlignment="1">
      <alignment horizontal="center" vertical="top"/>
    </xf>
    <xf numFmtId="0" fontId="82" fillId="5" borderId="44" xfId="0" applyFont="1" applyFill="1" applyBorder="1" applyAlignment="1">
      <alignment horizontal="center" vertical="top"/>
    </xf>
    <xf numFmtId="0" fontId="82" fillId="5" borderId="42" xfId="0" applyFont="1" applyFill="1" applyBorder="1" applyAlignment="1">
      <alignment horizontal="center" vertical="top"/>
    </xf>
    <xf numFmtId="0" fontId="0" fillId="5" borderId="42" xfId="0" applyFill="1" applyBorder="1" applyAlignment="1">
      <alignment horizontal="center" vertical="top" wrapText="1"/>
    </xf>
    <xf numFmtId="0" fontId="0" fillId="5" borderId="44" xfId="0" applyFill="1" applyBorder="1" applyAlignment="1">
      <alignment horizontal="center" vertical="top"/>
    </xf>
    <xf numFmtId="0" fontId="0" fillId="5" borderId="36" xfId="0" applyFill="1" applyBorder="1" applyAlignment="1">
      <alignment horizontal="center" vertical="top"/>
    </xf>
    <xf numFmtId="0" fontId="0" fillId="5" borderId="42" xfId="0" applyFill="1" applyBorder="1" applyAlignment="1">
      <alignment horizontal="center" vertical="top"/>
    </xf>
    <xf numFmtId="0" fontId="60" fillId="5" borderId="42" xfId="0" applyFont="1" applyFill="1" applyBorder="1" applyAlignment="1">
      <alignment horizontal="center" vertical="top"/>
    </xf>
    <xf numFmtId="14" fontId="0" fillId="5" borderId="44" xfId="0" applyNumberFormat="1" applyFill="1" applyBorder="1" applyAlignment="1">
      <alignment horizontal="right" vertical="top"/>
    </xf>
    <xf numFmtId="14" fontId="0" fillId="5" borderId="42" xfId="0" applyNumberFormat="1" applyFill="1" applyBorder="1" applyAlignment="1">
      <alignment horizontal="right" vertical="top"/>
    </xf>
    <xf numFmtId="1" fontId="0" fillId="5" borderId="44" xfId="0" applyNumberFormat="1" applyFill="1" applyBorder="1" applyAlignment="1">
      <alignment horizontal="center" vertical="top"/>
    </xf>
    <xf numFmtId="1" fontId="0" fillId="5" borderId="42" xfId="0" applyNumberFormat="1" applyFill="1" applyBorder="1" applyAlignment="1">
      <alignment horizontal="center" vertical="top"/>
    </xf>
    <xf numFmtId="0" fontId="0" fillId="5" borderId="44" xfId="0" applyFill="1" applyBorder="1" applyAlignment="1">
      <alignment horizontal="center"/>
    </xf>
    <xf numFmtId="0" fontId="0" fillId="5" borderId="36" xfId="0" applyFill="1" applyBorder="1" applyAlignment="1">
      <alignment horizontal="center"/>
    </xf>
    <xf numFmtId="0" fontId="0" fillId="5" borderId="42" xfId="0" applyFill="1" applyBorder="1" applyAlignment="1">
      <alignment horizontal="center"/>
    </xf>
    <xf numFmtId="0" fontId="0" fillId="5" borderId="33" xfId="0" applyFill="1" applyBorder="1" applyAlignment="1">
      <alignment horizontal="center" vertical="top"/>
    </xf>
    <xf numFmtId="0" fontId="0" fillId="5" borderId="39" xfId="0" applyFill="1" applyBorder="1" applyAlignment="1">
      <alignment horizontal="center" vertical="top"/>
    </xf>
    <xf numFmtId="0" fontId="82" fillId="5" borderId="44" xfId="0" applyFont="1" applyFill="1" applyBorder="1" applyAlignment="1">
      <alignment horizontal="center"/>
    </xf>
    <xf numFmtId="0" fontId="82" fillId="5" borderId="36" xfId="0" applyFont="1" applyFill="1" applyBorder="1" applyAlignment="1">
      <alignment horizontal="center"/>
    </xf>
    <xf numFmtId="0" fontId="0" fillId="5" borderId="44" xfId="0" applyFill="1" applyBorder="1" applyAlignment="1">
      <alignment horizontal="center" vertical="center"/>
    </xf>
    <xf numFmtId="0" fontId="0" fillId="5" borderId="36" xfId="0" applyFill="1" applyBorder="1" applyAlignment="1">
      <alignment horizontal="center" vertical="center"/>
    </xf>
    <xf numFmtId="0" fontId="0" fillId="5" borderId="42" xfId="0" applyFill="1" applyBorder="1" applyAlignment="1">
      <alignment horizontal="center" vertical="center"/>
    </xf>
    <xf numFmtId="0" fontId="41" fillId="5" borderId="44" xfId="1" applyFont="1" applyFill="1" applyBorder="1" applyAlignment="1">
      <alignment horizontal="center" vertical="top" wrapText="1"/>
    </xf>
    <xf numFmtId="0" fontId="41" fillId="5" borderId="36" xfId="1" applyFont="1" applyFill="1" applyBorder="1" applyAlignment="1">
      <alignment horizontal="center" vertical="top" wrapText="1"/>
    </xf>
    <xf numFmtId="0" fontId="41" fillId="5" borderId="42" xfId="1" applyFont="1" applyFill="1" applyBorder="1" applyAlignment="1">
      <alignment horizontal="center" vertical="top" wrapText="1"/>
    </xf>
    <xf numFmtId="0" fontId="0" fillId="5" borderId="35" xfId="0" applyFill="1" applyBorder="1" applyAlignment="1">
      <alignment horizontal="center" vertical="top"/>
    </xf>
    <xf numFmtId="0" fontId="0" fillId="5" borderId="38" xfId="0" applyFill="1" applyBorder="1" applyAlignment="1">
      <alignment horizontal="center" vertical="top"/>
    </xf>
    <xf numFmtId="9" fontId="0" fillId="5" borderId="44" xfId="0" applyNumberFormat="1" applyFill="1" applyBorder="1" applyAlignment="1">
      <alignment horizontal="center" vertical="top"/>
    </xf>
    <xf numFmtId="9" fontId="0" fillId="5" borderId="36" xfId="0" applyNumberFormat="1" applyFill="1" applyBorder="1" applyAlignment="1">
      <alignment horizontal="center" vertical="top"/>
    </xf>
    <xf numFmtId="0" fontId="0" fillId="5" borderId="37" xfId="0" applyFill="1" applyBorder="1" applyAlignment="1">
      <alignment horizontal="center" vertical="top"/>
    </xf>
    <xf numFmtId="0" fontId="0" fillId="5" borderId="29" xfId="0" applyFill="1" applyBorder="1" applyAlignment="1">
      <alignment horizontal="center" vertical="top"/>
    </xf>
    <xf numFmtId="0" fontId="0" fillId="5" borderId="29" xfId="0" applyFill="1" applyBorder="1" applyAlignment="1">
      <alignment horizontal="center"/>
    </xf>
    <xf numFmtId="0" fontId="0" fillId="5" borderId="44" xfId="0" applyFill="1" applyBorder="1" applyAlignment="1">
      <alignment vertical="center"/>
    </xf>
    <xf numFmtId="0" fontId="0" fillId="5" borderId="38" xfId="0" applyFill="1" applyBorder="1" applyAlignment="1">
      <alignment horizontal="center"/>
    </xf>
    <xf numFmtId="0" fontId="6" fillId="5" borderId="44" xfId="0" applyFont="1" applyFill="1" applyBorder="1" applyAlignment="1">
      <alignment horizontal="center" vertical="top"/>
    </xf>
    <xf numFmtId="0" fontId="13" fillId="5" borderId="44" xfId="0" applyFont="1" applyFill="1" applyBorder="1" applyAlignment="1">
      <alignment horizontal="center" vertical="top"/>
    </xf>
    <xf numFmtId="0" fontId="6" fillId="5" borderId="36" xfId="0" applyFont="1" applyFill="1" applyBorder="1" applyAlignment="1">
      <alignment horizontal="center" vertical="top"/>
    </xf>
    <xf numFmtId="0" fontId="0" fillId="5" borderId="36" xfId="0" applyFill="1" applyBorder="1" applyAlignment="1">
      <alignment horizontal="center" vertical="center" wrapText="1"/>
    </xf>
    <xf numFmtId="0" fontId="0" fillId="5" borderId="42" xfId="0" applyFill="1" applyBorder="1" applyAlignment="1">
      <alignment horizontal="center" vertical="center" wrapText="1"/>
    </xf>
    <xf numFmtId="1" fontId="0" fillId="5" borderId="36" xfId="0" applyNumberFormat="1" applyFill="1" applyBorder="1" applyAlignment="1">
      <alignment horizontal="center" vertical="top"/>
    </xf>
    <xf numFmtId="9" fontId="41" fillId="5" borderId="44" xfId="1" applyNumberFormat="1" applyFont="1" applyFill="1" applyBorder="1" applyAlignment="1">
      <alignment horizontal="center" vertical="top" wrapText="1"/>
    </xf>
    <xf numFmtId="14" fontId="0" fillId="5" borderId="44" xfId="0" applyNumberFormat="1" applyFill="1" applyBorder="1" applyAlignment="1">
      <alignment vertical="top"/>
    </xf>
    <xf numFmtId="14" fontId="0" fillId="5" borderId="36" xfId="0" applyNumberFormat="1" applyFill="1" applyBorder="1" applyAlignment="1">
      <alignment vertical="top"/>
    </xf>
    <xf numFmtId="3" fontId="0" fillId="5" borderId="44" xfId="0" applyNumberFormat="1" applyFill="1" applyBorder="1" applyAlignment="1">
      <alignment horizontal="center" vertical="top"/>
    </xf>
    <xf numFmtId="3" fontId="0" fillId="5" borderId="42" xfId="0" applyNumberFormat="1" applyFill="1" applyBorder="1" applyAlignment="1">
      <alignment horizontal="center" vertical="top"/>
    </xf>
    <xf numFmtId="0" fontId="0" fillId="5" borderId="31" xfId="0" applyFill="1" applyBorder="1" applyAlignment="1">
      <alignment horizontal="center" vertical="top"/>
    </xf>
    <xf numFmtId="0" fontId="41" fillId="5" borderId="29" xfId="1" applyFont="1" applyFill="1" applyBorder="1" applyAlignment="1">
      <alignment horizontal="center" vertical="center" wrapText="1"/>
    </xf>
    <xf numFmtId="9" fontId="90" fillId="0" borderId="29" xfId="0" applyNumberFormat="1" applyFont="1" applyBorder="1" applyAlignment="1">
      <alignment horizontal="center" vertical="center" wrapText="1"/>
    </xf>
    <xf numFmtId="0" fontId="69" fillId="2" borderId="29" xfId="0" applyFont="1" applyFill="1" applyBorder="1" applyAlignment="1">
      <alignment horizontal="center" vertical="center"/>
    </xf>
    <xf numFmtId="0" fontId="68" fillId="5" borderId="29" xfId="1" applyFont="1" applyFill="1" applyBorder="1" applyAlignment="1">
      <alignment horizontal="center" vertical="center" wrapText="1"/>
    </xf>
    <xf numFmtId="0" fontId="67" fillId="5" borderId="29" xfId="1" applyFont="1" applyFill="1" applyBorder="1" applyAlignment="1">
      <alignment horizontal="center" vertical="center" wrapText="1"/>
    </xf>
    <xf numFmtId="0" fontId="68" fillId="5" borderId="30" xfId="1" applyFont="1" applyFill="1" applyBorder="1" applyAlignment="1">
      <alignment horizontal="center" vertical="center" wrapText="1"/>
    </xf>
    <xf numFmtId="3" fontId="67" fillId="5" borderId="29" xfId="1" applyNumberFormat="1" applyFont="1" applyFill="1" applyBorder="1" applyAlignment="1">
      <alignment horizontal="center" vertical="center" wrapText="1"/>
    </xf>
    <xf numFmtId="0" fontId="69" fillId="2" borderId="7" xfId="0" applyFont="1" applyFill="1" applyBorder="1" applyAlignment="1">
      <alignment horizontal="center" vertical="center"/>
    </xf>
    <xf numFmtId="0" fontId="0" fillId="0" borderId="0" xfId="0" applyAlignment="1">
      <alignment horizontal="center" vertical="center"/>
    </xf>
    <xf numFmtId="0" fontId="67" fillId="5" borderId="29" xfId="1" applyFont="1" applyFill="1" applyBorder="1" applyAlignment="1">
      <alignment horizontal="center" vertical="center"/>
    </xf>
    <xf numFmtId="3" fontId="67" fillId="5" borderId="29" xfId="1" applyNumberFormat="1" applyFont="1" applyFill="1" applyBorder="1" applyAlignment="1">
      <alignment horizontal="center" vertical="center"/>
    </xf>
    <xf numFmtId="0" fontId="61" fillId="2" borderId="29" xfId="14" applyFill="1" applyBorder="1" applyAlignment="1">
      <alignment horizontal="center" vertical="center"/>
    </xf>
    <xf numFmtId="0" fontId="2" fillId="5" borderId="29" xfId="1" applyFont="1" applyFill="1" applyBorder="1" applyAlignment="1">
      <alignment horizontal="center" vertical="center"/>
    </xf>
    <xf numFmtId="0" fontId="61" fillId="0" borderId="29" xfId="14" applyFont="1" applyBorder="1" applyAlignment="1">
      <alignment horizontal="center" vertical="center" wrapText="1"/>
    </xf>
    <xf numFmtId="0" fontId="68" fillId="5" borderId="29" xfId="1" applyFont="1" applyFill="1" applyBorder="1" applyAlignment="1">
      <alignment horizontal="left" vertical="center" wrapText="1"/>
    </xf>
    <xf numFmtId="0" fontId="29" fillId="2" borderId="12" xfId="0" applyFont="1" applyFill="1" applyBorder="1" applyAlignment="1">
      <alignment horizontal="left" vertical="center" wrapText="1"/>
    </xf>
    <xf numFmtId="0" fontId="68" fillId="5" borderId="29" xfId="1" applyFont="1" applyFill="1" applyBorder="1" applyAlignment="1">
      <alignment horizontal="left" vertical="top" wrapText="1"/>
    </xf>
    <xf numFmtId="0" fontId="41" fillId="5" borderId="29" xfId="1" applyFont="1" applyFill="1" applyBorder="1" applyAlignment="1">
      <alignment horizontal="left" vertical="top" wrapText="1"/>
    </xf>
    <xf numFmtId="0" fontId="63" fillId="5" borderId="29" xfId="1" applyFont="1" applyFill="1" applyBorder="1" applyAlignment="1">
      <alignment horizontal="left" vertical="top" wrapText="1"/>
    </xf>
    <xf numFmtId="0" fontId="87" fillId="5" borderId="29" xfId="1" applyFont="1" applyFill="1" applyBorder="1" applyAlignment="1">
      <alignment horizontal="left" vertical="center" wrapText="1"/>
    </xf>
    <xf numFmtId="0" fontId="28" fillId="2" borderId="7" xfId="0" applyFont="1" applyFill="1" applyBorder="1" applyAlignment="1">
      <alignment horizontal="left" vertical="center"/>
    </xf>
    <xf numFmtId="0" fontId="0" fillId="0" borderId="0" xfId="0" applyAlignment="1">
      <alignment horizontal="left"/>
    </xf>
    <xf numFmtId="0" fontId="28" fillId="2" borderId="7" xfId="0" applyFont="1" applyFill="1" applyBorder="1" applyAlignment="1">
      <alignment horizontal="left"/>
    </xf>
    <xf numFmtId="0" fontId="91" fillId="0" borderId="29" xfId="0" applyFont="1" applyBorder="1" applyAlignment="1">
      <alignment horizontal="center" vertical="center" wrapText="1"/>
    </xf>
    <xf numFmtId="0" fontId="92" fillId="0" borderId="29" xfId="0" applyFont="1" applyBorder="1" applyAlignment="1">
      <alignment horizontal="center" vertical="center" wrapText="1"/>
    </xf>
    <xf numFmtId="10" fontId="92" fillId="0" borderId="29" xfId="0" applyNumberFormat="1" applyFont="1" applyBorder="1" applyAlignment="1">
      <alignment horizontal="center" vertical="center" wrapText="1"/>
    </xf>
    <xf numFmtId="9" fontId="92" fillId="0" borderId="29" xfId="0" applyNumberFormat="1" applyFont="1" applyBorder="1" applyAlignment="1">
      <alignment horizontal="center" vertical="center" wrapText="1"/>
    </xf>
    <xf numFmtId="0" fontId="91" fillId="0" borderId="29" xfId="0" applyFont="1" applyBorder="1" applyAlignment="1">
      <alignment horizontal="center" vertical="center"/>
    </xf>
    <xf numFmtId="0" fontId="92" fillId="0" borderId="29" xfId="0" applyFont="1" applyBorder="1" applyAlignment="1">
      <alignment horizontal="center" vertical="center"/>
    </xf>
    <xf numFmtId="0" fontId="28" fillId="2" borderId="29" xfId="0" applyFont="1" applyFill="1" applyBorder="1"/>
    <xf numFmtId="164" fontId="92" fillId="0" borderId="29" xfId="0" applyNumberFormat="1" applyFont="1" applyBorder="1" applyAlignment="1">
      <alignment horizontal="center" vertical="center" wrapText="1"/>
    </xf>
    <xf numFmtId="164" fontId="92" fillId="0" borderId="29" xfId="12" applyNumberFormat="1" applyFont="1" applyBorder="1" applyAlignment="1">
      <alignment horizontal="center" vertical="center"/>
    </xf>
    <xf numFmtId="9" fontId="92" fillId="0" borderId="29" xfId="12" applyFont="1" applyBorder="1" applyAlignment="1">
      <alignment horizontal="center" vertical="center" wrapText="1"/>
    </xf>
    <xf numFmtId="164" fontId="93" fillId="20" borderId="29" xfId="0" applyNumberFormat="1" applyFont="1" applyFill="1" applyBorder="1" applyAlignment="1">
      <alignment horizontal="center" vertical="center"/>
    </xf>
    <xf numFmtId="164" fontId="93" fillId="19" borderId="29" xfId="0" applyNumberFormat="1" applyFont="1" applyFill="1" applyBorder="1" applyAlignment="1">
      <alignment horizontal="center" vertical="center"/>
    </xf>
    <xf numFmtId="9" fontId="67" fillId="5" borderId="29" xfId="1" applyNumberFormat="1" applyFont="1" applyFill="1" applyBorder="1" applyAlignment="1">
      <alignment horizontal="center" vertical="center"/>
    </xf>
    <xf numFmtId="0" fontId="41" fillId="5" borderId="29" xfId="1" applyFont="1" applyFill="1" applyBorder="1" applyAlignment="1">
      <alignment horizontal="left" vertical="center" wrapText="1"/>
    </xf>
    <xf numFmtId="0" fontId="34" fillId="5" borderId="29" xfId="1" applyFont="1" applyFill="1" applyBorder="1" applyAlignment="1">
      <alignment horizontal="center" vertical="center"/>
    </xf>
    <xf numFmtId="0" fontId="41" fillId="5" borderId="29" xfId="1" applyFont="1" applyFill="1" applyBorder="1" applyAlignment="1">
      <alignment horizontal="justify" vertical="center" wrapText="1"/>
    </xf>
    <xf numFmtId="0" fontId="16" fillId="5" borderId="29" xfId="1" applyFont="1" applyFill="1" applyBorder="1" applyAlignment="1">
      <alignment horizontal="center" vertical="center"/>
    </xf>
    <xf numFmtId="0" fontId="60" fillId="5" borderId="29" xfId="1" applyFont="1" applyFill="1" applyBorder="1" applyAlignment="1">
      <alignment horizontal="center" vertical="center"/>
    </xf>
    <xf numFmtId="0" fontId="8" fillId="5" borderId="29" xfId="1" applyFont="1" applyFill="1" applyBorder="1" applyAlignment="1">
      <alignment horizontal="center" vertical="center"/>
    </xf>
    <xf numFmtId="0" fontId="6" fillId="5" borderId="29" xfId="1" applyFont="1" applyFill="1" applyBorder="1" applyAlignment="1">
      <alignment horizontal="center" vertical="center"/>
    </xf>
    <xf numFmtId="3" fontId="6" fillId="5" borderId="29" xfId="1" applyNumberFormat="1" applyFont="1" applyFill="1" applyBorder="1" applyAlignment="1">
      <alignment horizontal="center" vertical="center"/>
    </xf>
    <xf numFmtId="0" fontId="63" fillId="5" borderId="29" xfId="1" applyFont="1" applyFill="1" applyBorder="1" applyAlignment="1">
      <alignment horizontal="justify" vertical="center" wrapText="1"/>
    </xf>
    <xf numFmtId="0" fontId="20" fillId="5" borderId="29" xfId="1" applyFont="1" applyFill="1" applyBorder="1" applyAlignment="1">
      <alignment horizontal="center" vertical="center"/>
    </xf>
    <xf numFmtId="0" fontId="60" fillId="5" borderId="29" xfId="1" applyFont="1" applyFill="1" applyBorder="1" applyAlignment="1">
      <alignment horizontal="center" vertical="center" wrapText="1"/>
    </xf>
    <xf numFmtId="0" fontId="0" fillId="5" borderId="29" xfId="1" applyFont="1" applyFill="1" applyBorder="1" applyAlignment="1">
      <alignment horizontal="center" vertical="center" wrapText="1"/>
    </xf>
    <xf numFmtId="10" fontId="34" fillId="5" borderId="29" xfId="1" applyNumberFormat="1" applyFont="1" applyFill="1" applyBorder="1" applyAlignment="1">
      <alignment horizontal="center" vertical="center"/>
    </xf>
    <xf numFmtId="0" fontId="6" fillId="21" borderId="29" xfId="1" applyFont="1" applyFill="1" applyBorder="1" applyAlignment="1">
      <alignment horizontal="center" vertical="center"/>
    </xf>
    <xf numFmtId="10" fontId="6" fillId="5" borderId="29" xfId="1" applyNumberFormat="1" applyFont="1" applyFill="1" applyBorder="1" applyAlignment="1">
      <alignment horizontal="center" vertical="center"/>
    </xf>
    <xf numFmtId="9" fontId="8" fillId="5" borderId="29" xfId="1" applyNumberFormat="1" applyFont="1" applyFill="1" applyBorder="1" applyAlignment="1">
      <alignment horizontal="center" vertical="center"/>
    </xf>
    <xf numFmtId="0" fontId="44" fillId="0" borderId="0" xfId="0" applyFont="1"/>
    <xf numFmtId="0" fontId="44" fillId="0" borderId="0" xfId="0" applyFont="1" applyAlignment="1">
      <alignment horizontal="center" vertical="center"/>
    </xf>
    <xf numFmtId="9" fontId="94" fillId="0" borderId="50" xfId="0" applyNumberFormat="1" applyFont="1" applyBorder="1" applyAlignment="1">
      <alignment horizontal="center" vertical="center" wrapText="1"/>
    </xf>
    <xf numFmtId="9" fontId="94" fillId="0" borderId="45" xfId="0" applyNumberFormat="1" applyFont="1" applyBorder="1" applyAlignment="1">
      <alignment horizontal="center" vertical="center" wrapText="1"/>
    </xf>
    <xf numFmtId="10" fontId="94" fillId="0" borderId="51" xfId="0" applyNumberFormat="1" applyFont="1" applyBorder="1" applyAlignment="1">
      <alignment horizontal="center" vertical="center" wrapText="1"/>
    </xf>
    <xf numFmtId="10" fontId="94" fillId="0" borderId="52" xfId="0" applyNumberFormat="1" applyFont="1" applyBorder="1" applyAlignment="1">
      <alignment horizontal="center" vertical="center" wrapText="1"/>
    </xf>
    <xf numFmtId="164" fontId="96" fillId="19" borderId="50" xfId="0" applyNumberFormat="1" applyFont="1" applyFill="1" applyBorder="1" applyAlignment="1">
      <alignment horizontal="center" vertical="center"/>
    </xf>
    <xf numFmtId="164" fontId="96" fillId="20" borderId="45" xfId="0" applyNumberFormat="1" applyFont="1" applyFill="1" applyBorder="1" applyAlignment="1">
      <alignment horizontal="center" vertical="center"/>
    </xf>
    <xf numFmtId="0" fontId="0" fillId="5" borderId="44" xfId="0" applyFill="1" applyBorder="1" applyAlignment="1">
      <alignment vertical="top"/>
    </xf>
    <xf numFmtId="0" fontId="0" fillId="5" borderId="7" xfId="0" applyFill="1" applyBorder="1" applyAlignment="1">
      <alignment vertical="top"/>
    </xf>
    <xf numFmtId="0" fontId="0" fillId="5" borderId="0" xfId="0" applyFill="1" applyAlignment="1"/>
    <xf numFmtId="0" fontId="31" fillId="5" borderId="42" xfId="0" applyFont="1" applyFill="1" applyBorder="1" applyAlignment="1">
      <alignment horizontal="center" vertical="top"/>
    </xf>
    <xf numFmtId="10" fontId="0" fillId="5" borderId="44" xfId="0" applyNumberFormat="1" applyFill="1" applyBorder="1" applyAlignment="1">
      <alignment horizontal="center" vertical="top"/>
    </xf>
    <xf numFmtId="10" fontId="0" fillId="5" borderId="36" xfId="0" applyNumberFormat="1" applyFill="1" applyBorder="1" applyAlignment="1">
      <alignment horizontal="center" vertical="top"/>
    </xf>
    <xf numFmtId="0" fontId="0" fillId="5" borderId="34" xfId="0" applyFill="1" applyBorder="1" applyAlignment="1">
      <alignment horizontal="center" vertical="top"/>
    </xf>
    <xf numFmtId="0" fontId="0" fillId="5" borderId="7" xfId="0" applyFill="1" applyBorder="1" applyAlignment="1">
      <alignment horizontal="center" vertical="top"/>
    </xf>
    <xf numFmtId="0" fontId="0" fillId="5" borderId="7" xfId="0" applyFill="1" applyBorder="1" applyAlignment="1">
      <alignment horizontal="center"/>
    </xf>
    <xf numFmtId="0" fontId="0" fillId="18" borderId="0" xfId="0" applyFill="1" applyAlignment="1">
      <alignment horizontal="center"/>
    </xf>
    <xf numFmtId="14" fontId="26" fillId="5" borderId="36" xfId="0" applyNumberFormat="1" applyFont="1" applyFill="1" applyBorder="1" applyAlignment="1">
      <alignment horizontal="center" vertical="top"/>
    </xf>
    <xf numFmtId="170" fontId="72" fillId="5" borderId="44" xfId="13" applyNumberFormat="1" applyFont="1" applyFill="1" applyBorder="1" applyAlignment="1">
      <alignment horizontal="right" vertical="center" wrapText="1"/>
    </xf>
    <xf numFmtId="170" fontId="72" fillId="5" borderId="33" xfId="13" applyNumberFormat="1" applyFont="1" applyFill="1" applyBorder="1" applyAlignment="1">
      <alignment horizontal="right" vertical="center" wrapText="1"/>
    </xf>
    <xf numFmtId="0" fontId="31" fillId="5" borderId="42" xfId="0" applyFont="1" applyFill="1" applyBorder="1" applyAlignment="1">
      <alignment horizontal="justify" vertical="center"/>
    </xf>
    <xf numFmtId="0" fontId="0" fillId="5" borderId="42" xfId="0" applyFill="1" applyBorder="1" applyAlignment="1">
      <alignment horizontal="justify" vertical="center"/>
    </xf>
    <xf numFmtId="9" fontId="0" fillId="5" borderId="42" xfId="0" applyNumberFormat="1" applyFill="1" applyBorder="1" applyAlignment="1">
      <alignment horizontal="justify" vertical="center"/>
    </xf>
    <xf numFmtId="0" fontId="0" fillId="5" borderId="33" xfId="0" applyFill="1" applyBorder="1"/>
    <xf numFmtId="0" fontId="0" fillId="5" borderId="41" xfId="0" applyFill="1" applyBorder="1"/>
    <xf numFmtId="3" fontId="0" fillId="5" borderId="44" xfId="0" applyNumberFormat="1" applyFill="1" applyBorder="1"/>
    <xf numFmtId="1" fontId="0" fillId="5" borderId="38" xfId="0" applyNumberFormat="1" applyFill="1" applyBorder="1" applyAlignment="1">
      <alignment horizontal="center" vertical="top"/>
    </xf>
    <xf numFmtId="3" fontId="0" fillId="5" borderId="41" xfId="0" applyNumberFormat="1" applyFill="1" applyBorder="1" applyAlignment="1">
      <alignment horizontal="center" vertical="top"/>
    </xf>
    <xf numFmtId="0" fontId="0" fillId="5" borderId="7" xfId="0" applyFill="1" applyBorder="1" applyAlignment="1">
      <alignment horizontal="center" vertical="center" wrapText="1"/>
    </xf>
    <xf numFmtId="0" fontId="0" fillId="5" borderId="7" xfId="0" applyFill="1" applyBorder="1" applyAlignment="1">
      <alignment vertical="top" wrapText="1"/>
    </xf>
    <xf numFmtId="14" fontId="0" fillId="5" borderId="44" xfId="0" applyNumberFormat="1" applyFill="1" applyBorder="1" applyAlignment="1">
      <alignment horizontal="center" vertical="center"/>
    </xf>
    <xf numFmtId="0" fontId="31" fillId="5" borderId="33" xfId="0" applyFont="1" applyFill="1" applyBorder="1" applyAlignment="1">
      <alignment horizontal="justify" vertical="center" wrapText="1"/>
    </xf>
    <xf numFmtId="0" fontId="0" fillId="5" borderId="7" xfId="0" applyFill="1" applyBorder="1" applyAlignment="1">
      <alignment vertical="center"/>
    </xf>
    <xf numFmtId="0" fontId="31" fillId="5" borderId="44" xfId="23" applyFont="1" applyFill="1" applyBorder="1" applyAlignment="1">
      <alignment horizontal="justify" vertical="top"/>
    </xf>
    <xf numFmtId="0" fontId="19" fillId="5" borderId="44" xfId="23" applyFill="1" applyBorder="1" applyAlignment="1">
      <alignment wrapText="1"/>
    </xf>
    <xf numFmtId="0" fontId="7" fillId="5" borderId="41" xfId="0" applyFont="1" applyFill="1" applyBorder="1" applyAlignment="1">
      <alignment horizontal="left" vertical="center" wrapText="1"/>
    </xf>
    <xf numFmtId="0" fontId="31" fillId="5" borderId="36" xfId="36" applyFont="1" applyFill="1" applyBorder="1" applyAlignment="1">
      <alignment vertical="center" wrapText="1"/>
    </xf>
    <xf numFmtId="0" fontId="31" fillId="5" borderId="44" xfId="36" applyFont="1" applyFill="1" applyBorder="1" applyAlignment="1">
      <alignment horizontal="left" vertical="top" wrapText="1"/>
    </xf>
    <xf numFmtId="0" fontId="31" fillId="5" borderId="44" xfId="0" applyFont="1" applyFill="1" applyBorder="1" applyAlignment="1">
      <alignment horizontal="justify" vertical="top" wrapText="1"/>
    </xf>
    <xf numFmtId="0" fontId="6" fillId="5" borderId="44" xfId="0" applyFont="1" applyFill="1" applyBorder="1"/>
    <xf numFmtId="0" fontId="31" fillId="5" borderId="33" xfId="0" applyFont="1" applyFill="1" applyBorder="1" applyAlignment="1">
      <alignment horizontal="left" vertical="center" wrapText="1"/>
    </xf>
    <xf numFmtId="0" fontId="6" fillId="5" borderId="44" xfId="0" applyFont="1" applyFill="1" applyBorder="1" applyAlignment="1">
      <alignment horizontal="center" vertical="center"/>
    </xf>
    <xf numFmtId="0" fontId="31" fillId="5" borderId="29" xfId="0" applyFont="1" applyFill="1" applyBorder="1" applyAlignment="1">
      <alignment horizontal="left" vertical="center" wrapText="1"/>
    </xf>
    <xf numFmtId="0" fontId="41" fillId="5" borderId="7" xfId="1" applyFont="1" applyFill="1" applyBorder="1" applyAlignment="1">
      <alignment horizontal="left" vertical="top" wrapText="1"/>
    </xf>
    <xf numFmtId="0" fontId="0" fillId="5" borderId="44" xfId="0" applyFill="1" applyBorder="1" applyAlignment="1">
      <alignment horizontal="justify" vertical="center" wrapText="1"/>
    </xf>
    <xf numFmtId="0" fontId="31" fillId="5" borderId="41" xfId="36" applyFont="1" applyFill="1" applyBorder="1" applyAlignment="1">
      <alignment horizontal="justify" vertical="center" wrapText="1"/>
    </xf>
    <xf numFmtId="0" fontId="58" fillId="5" borderId="44" xfId="0" applyFont="1" applyFill="1" applyBorder="1" applyAlignment="1">
      <alignment horizontal="justify" vertical="top" wrapText="1"/>
    </xf>
    <xf numFmtId="0" fontId="58" fillId="5" borderId="44" xfId="0" applyFont="1" applyFill="1" applyBorder="1" applyAlignment="1">
      <alignment horizontal="justify" vertical="top"/>
    </xf>
    <xf numFmtId="0" fontId="0" fillId="5" borderId="41" xfId="0" applyFill="1" applyBorder="1" applyAlignment="1">
      <alignment vertical="top" wrapText="1"/>
    </xf>
    <xf numFmtId="0" fontId="82" fillId="5" borderId="44" xfId="0" applyFont="1" applyFill="1" applyBorder="1"/>
    <xf numFmtId="14" fontId="82" fillId="5" borderId="44" xfId="0" applyNumberFormat="1" applyFont="1" applyFill="1" applyBorder="1"/>
    <xf numFmtId="0" fontId="84" fillId="5" borderId="41" xfId="0" applyFont="1" applyFill="1" applyBorder="1" applyAlignment="1">
      <alignment vertical="center"/>
    </xf>
    <xf numFmtId="0" fontId="17" fillId="5" borderId="36" xfId="0" applyFont="1" applyFill="1" applyBorder="1" applyAlignment="1">
      <alignment horizontal="center" vertical="top" wrapText="1"/>
    </xf>
    <xf numFmtId="0" fontId="58" fillId="5" borderId="36" xfId="0" applyFont="1" applyFill="1" applyBorder="1" applyAlignment="1">
      <alignment horizontal="center" vertical="top"/>
    </xf>
    <xf numFmtId="0" fontId="0" fillId="5" borderId="32" xfId="0" applyFill="1" applyBorder="1" applyAlignment="1">
      <alignment horizontal="center" vertical="top"/>
    </xf>
    <xf numFmtId="0" fontId="77" fillId="5" borderId="36" xfId="96" applyFont="1" applyFill="1" applyBorder="1" applyAlignment="1">
      <alignment horizontal="left" vertical="center" wrapText="1"/>
    </xf>
    <xf numFmtId="14" fontId="0" fillId="5" borderId="44" xfId="0" applyNumberFormat="1" applyFill="1" applyBorder="1"/>
    <xf numFmtId="14" fontId="15" fillId="5" borderId="33" xfId="0" applyNumberFormat="1" applyFont="1" applyFill="1" applyBorder="1"/>
    <xf numFmtId="14" fontId="0" fillId="5" borderId="33" xfId="0" applyNumberFormat="1" applyFill="1" applyBorder="1"/>
    <xf numFmtId="3" fontId="0" fillId="5" borderId="33" xfId="0" applyNumberFormat="1" applyFill="1" applyBorder="1"/>
    <xf numFmtId="0" fontId="15" fillId="5" borderId="33" xfId="0" applyFont="1" applyFill="1" applyBorder="1" applyAlignment="1">
      <alignment vertical="top"/>
    </xf>
    <xf numFmtId="0" fontId="0" fillId="5" borderId="33" xfId="0" applyFill="1" applyBorder="1" applyAlignment="1">
      <alignment vertical="center" wrapText="1"/>
    </xf>
    <xf numFmtId="0" fontId="15" fillId="5" borderId="33" xfId="0" applyFont="1" applyFill="1" applyBorder="1" applyAlignment="1">
      <alignment vertical="center" wrapText="1"/>
    </xf>
    <xf numFmtId="0" fontId="15" fillId="5" borderId="44" xfId="0" applyFont="1" applyFill="1" applyBorder="1"/>
    <xf numFmtId="0" fontId="67" fillId="5" borderId="44" xfId="0" applyFont="1" applyFill="1" applyBorder="1"/>
    <xf numFmtId="0" fontId="67" fillId="5" borderId="33" xfId="0" applyFont="1" applyFill="1" applyBorder="1"/>
    <xf numFmtId="3" fontId="0" fillId="5" borderId="33" xfId="0" applyNumberFormat="1" applyFill="1" applyBorder="1" applyAlignment="1">
      <alignment horizontal="center" vertical="top"/>
    </xf>
    <xf numFmtId="0" fontId="0" fillId="5" borderId="37" xfId="0" applyFill="1" applyBorder="1" applyAlignment="1">
      <alignment vertical="center" wrapText="1"/>
    </xf>
    <xf numFmtId="0" fontId="0" fillId="5" borderId="32" xfId="0" applyFill="1" applyBorder="1" applyAlignment="1">
      <alignment horizontal="justify" vertical="center" wrapText="1"/>
    </xf>
    <xf numFmtId="0" fontId="0" fillId="5" borderId="39" xfId="0" applyFill="1" applyBorder="1" applyAlignment="1">
      <alignment horizontal="justify" vertical="center" wrapText="1"/>
    </xf>
    <xf numFmtId="0" fontId="70" fillId="5" borderId="39" xfId="0" applyFont="1" applyFill="1" applyBorder="1" applyAlignment="1">
      <alignment horizontal="justify" vertical="center" wrapText="1"/>
    </xf>
    <xf numFmtId="14" fontId="0" fillId="5" borderId="39" xfId="0" applyNumberFormat="1" applyFill="1" applyBorder="1" applyAlignment="1">
      <alignment horizontal="center" vertical="center" wrapText="1"/>
    </xf>
    <xf numFmtId="0" fontId="0" fillId="5" borderId="39" xfId="0" applyFill="1" applyBorder="1" applyAlignment="1">
      <alignment horizontal="justify" vertical="top" wrapText="1"/>
    </xf>
    <xf numFmtId="0" fontId="73" fillId="5" borderId="42" xfId="0" applyFont="1" applyFill="1" applyBorder="1"/>
    <xf numFmtId="171" fontId="0" fillId="5" borderId="42" xfId="0" applyNumberFormat="1" applyFill="1" applyBorder="1"/>
    <xf numFmtId="3" fontId="0" fillId="5" borderId="39" xfId="0" applyNumberFormat="1" applyFill="1" applyBorder="1" applyAlignment="1">
      <alignment horizontal="center" vertical="center" wrapText="1"/>
    </xf>
    <xf numFmtId="3" fontId="70" fillId="5" borderId="39" xfId="0" applyNumberFormat="1" applyFont="1" applyFill="1" applyBorder="1" applyAlignment="1">
      <alignment horizontal="center" vertical="center" wrapText="1"/>
    </xf>
    <xf numFmtId="0" fontId="0" fillId="5" borderId="41" xfId="0" applyFill="1" applyBorder="1" applyAlignment="1">
      <alignment horizontal="center" vertical="top" wrapText="1"/>
    </xf>
    <xf numFmtId="14" fontId="0" fillId="5" borderId="33" xfId="0" applyNumberFormat="1" applyFill="1" applyBorder="1" applyAlignment="1">
      <alignment horizontal="center" vertical="center" wrapText="1"/>
    </xf>
    <xf numFmtId="0" fontId="0" fillId="5" borderId="33" xfId="0" applyFill="1" applyBorder="1" applyAlignment="1">
      <alignment horizontal="justify" vertical="top" wrapText="1"/>
    </xf>
    <xf numFmtId="0" fontId="0" fillId="5" borderId="33" xfId="0" applyFill="1" applyBorder="1" applyAlignment="1">
      <alignment horizontal="justify" vertical="center" wrapText="1"/>
    </xf>
    <xf numFmtId="171" fontId="0" fillId="5" borderId="44" xfId="0" applyNumberFormat="1" applyFill="1" applyBorder="1"/>
    <xf numFmtId="0" fontId="73" fillId="5" borderId="44" xfId="0" applyFont="1" applyFill="1" applyBorder="1"/>
    <xf numFmtId="3" fontId="0" fillId="5" borderId="33" xfId="0" applyNumberFormat="1" applyFill="1" applyBorder="1" applyAlignment="1">
      <alignment horizontal="center" vertical="center" wrapText="1"/>
    </xf>
    <xf numFmtId="3" fontId="70" fillId="5" borderId="33" xfId="0" applyNumberFormat="1" applyFont="1" applyFill="1" applyBorder="1" applyAlignment="1">
      <alignment horizontal="center" vertical="center" wrapText="1"/>
    </xf>
    <xf numFmtId="0" fontId="0" fillId="5" borderId="42" xfId="0" applyFill="1" applyBorder="1" applyAlignment="1">
      <alignment horizontal="justify" vertical="center" wrapText="1"/>
    </xf>
    <xf numFmtId="14" fontId="0" fillId="5" borderId="42" xfId="0" applyNumberFormat="1" applyFill="1" applyBorder="1" applyAlignment="1">
      <alignment horizontal="center" vertical="top" wrapText="1"/>
    </xf>
    <xf numFmtId="3" fontId="76" fillId="5" borderId="7" xfId="0" applyNumberFormat="1" applyFont="1" applyFill="1" applyBorder="1" applyAlignment="1">
      <alignment horizontal="center" vertical="top"/>
    </xf>
    <xf numFmtId="3" fontId="0" fillId="5" borderId="42" xfId="0" applyNumberFormat="1" applyFill="1" applyBorder="1"/>
    <xf numFmtId="0" fontId="67" fillId="5" borderId="42" xfId="0" applyFont="1" applyFill="1" applyBorder="1"/>
    <xf numFmtId="0" fontId="41" fillId="5" borderId="35" xfId="1" applyFont="1" applyFill="1" applyBorder="1" applyAlignment="1">
      <alignment horizontal="center" vertical="top" wrapText="1"/>
    </xf>
    <xf numFmtId="0" fontId="41" fillId="5" borderId="38" xfId="1" applyFont="1" applyFill="1" applyBorder="1" applyAlignment="1">
      <alignment horizontal="center" vertical="top" wrapText="1"/>
    </xf>
    <xf numFmtId="0" fontId="0" fillId="5" borderId="39" xfId="0" applyFill="1" applyBorder="1"/>
    <xf numFmtId="0" fontId="41" fillId="5" borderId="33" xfId="1" applyFont="1" applyFill="1" applyBorder="1" applyAlignment="1">
      <alignment horizontal="justify" vertical="top" wrapText="1"/>
    </xf>
    <xf numFmtId="0" fontId="41" fillId="5" borderId="37" xfId="1" applyFont="1" applyFill="1" applyBorder="1" applyAlignment="1">
      <alignment horizontal="justify" vertical="top" wrapText="1"/>
    </xf>
    <xf numFmtId="0" fontId="41" fillId="5" borderId="39" xfId="1" applyFont="1" applyFill="1" applyBorder="1" applyAlignment="1">
      <alignment horizontal="justify" vertical="top" wrapText="1"/>
    </xf>
    <xf numFmtId="1" fontId="0" fillId="5" borderId="35" xfId="0" applyNumberFormat="1" applyFill="1" applyBorder="1" applyAlignment="1">
      <alignment horizontal="center" vertical="top"/>
    </xf>
    <xf numFmtId="0" fontId="0" fillId="5" borderId="38" xfId="0" applyFill="1" applyBorder="1" applyAlignment="1">
      <alignment horizontal="center" wrapText="1"/>
    </xf>
    <xf numFmtId="0" fontId="0" fillId="5" borderId="31" xfId="0" applyFill="1" applyBorder="1" applyAlignment="1">
      <alignment horizontal="center" wrapText="1"/>
    </xf>
    <xf numFmtId="1" fontId="0" fillId="5" borderId="31" xfId="0" applyNumberFormat="1" applyFill="1" applyBorder="1" applyAlignment="1">
      <alignment horizontal="justify" vertical="top"/>
    </xf>
    <xf numFmtId="0" fontId="0" fillId="5" borderId="38" xfId="0" applyFill="1" applyBorder="1" applyAlignment="1">
      <alignment horizontal="left" vertical="top"/>
    </xf>
    <xf numFmtId="0" fontId="0" fillId="5" borderId="30" xfId="0" applyFill="1" applyBorder="1" applyAlignment="1">
      <alignment horizontal="left" vertical="top"/>
    </xf>
    <xf numFmtId="0" fontId="41" fillId="5" borderId="30" xfId="1" applyFont="1" applyFill="1" applyBorder="1" applyAlignment="1">
      <alignment horizontal="justify" vertical="top" wrapText="1"/>
    </xf>
    <xf numFmtId="14" fontId="0" fillId="5" borderId="7" xfId="0" applyNumberFormat="1" applyFill="1" applyBorder="1"/>
    <xf numFmtId="0" fontId="34" fillId="5" borderId="7" xfId="0" applyFont="1" applyFill="1" applyBorder="1" applyAlignment="1">
      <alignment horizontal="center" vertical="top"/>
    </xf>
    <xf numFmtId="0" fontId="34" fillId="5" borderId="7" xfId="0" applyFont="1" applyFill="1" applyBorder="1" applyAlignment="1">
      <alignment horizontal="center" vertical="center"/>
    </xf>
    <xf numFmtId="3" fontId="0" fillId="5" borderId="7" xfId="0" applyNumberFormat="1" applyFill="1" applyBorder="1" applyAlignment="1">
      <alignment horizontal="center" vertical="top"/>
    </xf>
    <xf numFmtId="9" fontId="100" fillId="5" borderId="29" xfId="12" applyFont="1" applyFill="1" applyBorder="1" applyAlignment="1">
      <alignment horizontal="center" vertical="center"/>
    </xf>
    <xf numFmtId="9" fontId="101" fillId="27" borderId="29" xfId="0" applyNumberFormat="1" applyFont="1" applyFill="1" applyBorder="1" applyAlignment="1">
      <alignment horizontal="center" vertical="center"/>
    </xf>
    <xf numFmtId="9" fontId="104" fillId="5" borderId="29" xfId="12" applyFont="1" applyFill="1" applyBorder="1" applyAlignment="1">
      <alignment horizontal="center" vertical="center"/>
    </xf>
    <xf numFmtId="164" fontId="101" fillId="27" borderId="29" xfId="0" applyNumberFormat="1" applyFont="1" applyFill="1" applyBorder="1" applyAlignment="1">
      <alignment horizontal="center" vertical="center"/>
    </xf>
    <xf numFmtId="0" fontId="43" fillId="5" borderId="29" xfId="0" applyFont="1" applyFill="1" applyBorder="1" applyAlignment="1">
      <alignment horizontal="center" vertical="center"/>
    </xf>
    <xf numFmtId="3" fontId="31" fillId="5" borderId="29" xfId="0" applyNumberFormat="1" applyFont="1" applyFill="1" applyBorder="1" applyAlignment="1">
      <alignment horizontal="center" vertical="center"/>
    </xf>
    <xf numFmtId="0" fontId="70" fillId="5" borderId="39" xfId="0" applyFont="1" applyFill="1" applyBorder="1" applyAlignment="1">
      <alignment horizontal="center" vertical="center" wrapText="1"/>
    </xf>
    <xf numFmtId="49" fontId="0" fillId="5" borderId="41" xfId="0" applyNumberFormat="1" applyFill="1" applyBorder="1" applyAlignment="1">
      <alignment horizontal="center" vertical="center" wrapText="1"/>
    </xf>
    <xf numFmtId="49" fontId="46" fillId="5" borderId="41" xfId="0" applyNumberFormat="1" applyFont="1" applyFill="1" applyBorder="1" applyAlignment="1">
      <alignment horizontal="center" vertical="center" wrapText="1"/>
    </xf>
    <xf numFmtId="0" fontId="73" fillId="5" borderId="41" xfId="0" applyFont="1" applyFill="1" applyBorder="1" applyAlignment="1">
      <alignment horizontal="center" vertical="center" wrapText="1"/>
    </xf>
    <xf numFmtId="9" fontId="0" fillId="5" borderId="42" xfId="0" applyNumberFormat="1" applyFill="1" applyBorder="1" applyAlignment="1">
      <alignment horizontal="center" vertical="center" wrapText="1"/>
    </xf>
    <xf numFmtId="9" fontId="0" fillId="5" borderId="29" xfId="0" applyNumberFormat="1" applyFill="1" applyBorder="1" applyAlignment="1">
      <alignment horizontal="center" vertical="center" wrapText="1"/>
    </xf>
    <xf numFmtId="164" fontId="100" fillId="5" borderId="29" xfId="12" applyNumberFormat="1" applyFont="1" applyFill="1" applyBorder="1" applyAlignment="1">
      <alignment horizontal="center" vertical="center"/>
    </xf>
    <xf numFmtId="3" fontId="60" fillId="5" borderId="29" xfId="0" applyNumberFormat="1" applyFont="1" applyFill="1" applyBorder="1" applyAlignment="1">
      <alignment horizontal="center" vertical="center"/>
    </xf>
    <xf numFmtId="0" fontId="46" fillId="5" borderId="29" xfId="0" applyFont="1" applyFill="1" applyBorder="1" applyAlignment="1">
      <alignment horizontal="center" vertical="center"/>
    </xf>
    <xf numFmtId="0" fontId="60" fillId="5" borderId="29" xfId="0" applyFont="1" applyFill="1" applyBorder="1" applyAlignment="1">
      <alignment horizontal="center" vertical="center"/>
    </xf>
    <xf numFmtId="9" fontId="60" fillId="5" borderId="29" xfId="0" applyNumberFormat="1" applyFont="1" applyFill="1" applyBorder="1" applyAlignment="1">
      <alignment horizontal="center" vertical="center"/>
    </xf>
    <xf numFmtId="9" fontId="46" fillId="5" borderId="29" xfId="0" applyNumberFormat="1" applyFont="1" applyFill="1" applyBorder="1" applyAlignment="1">
      <alignment horizontal="center" vertical="center"/>
    </xf>
    <xf numFmtId="9" fontId="97" fillId="5" borderId="29" xfId="12" applyFont="1" applyFill="1" applyBorder="1" applyAlignment="1">
      <alignment horizontal="center" vertical="center"/>
    </xf>
    <xf numFmtId="9" fontId="0" fillId="5" borderId="44" xfId="0" applyNumberFormat="1" applyFill="1" applyBorder="1" applyAlignment="1">
      <alignment horizontal="center" vertical="center"/>
    </xf>
    <xf numFmtId="9" fontId="0" fillId="5" borderId="44" xfId="12" applyFont="1" applyFill="1" applyBorder="1" applyAlignment="1">
      <alignment horizontal="center" vertical="center"/>
    </xf>
    <xf numFmtId="9" fontId="0" fillId="5" borderId="42" xfId="12" applyFont="1" applyFill="1" applyBorder="1" applyAlignment="1">
      <alignment horizontal="center" vertical="center"/>
    </xf>
    <xf numFmtId="9" fontId="100" fillId="5" borderId="35" xfId="12" applyFont="1" applyFill="1" applyBorder="1" applyAlignment="1">
      <alignment horizontal="center" vertical="center"/>
    </xf>
    <xf numFmtId="9" fontId="100" fillId="5" borderId="31" xfId="12" applyFont="1" applyFill="1" applyBorder="1" applyAlignment="1">
      <alignment horizontal="center" vertical="center"/>
    </xf>
    <xf numFmtId="9" fontId="4" fillId="5" borderId="42" xfId="12" applyFont="1" applyFill="1" applyBorder="1" applyAlignment="1">
      <alignment horizontal="center" vertical="center"/>
    </xf>
    <xf numFmtId="9" fontId="100" fillId="5" borderId="29" xfId="12" applyFont="1" applyFill="1" applyBorder="1" applyAlignment="1">
      <alignment horizontal="center"/>
    </xf>
    <xf numFmtId="9" fontId="100" fillId="5" borderId="35" xfId="12" applyFont="1" applyFill="1" applyBorder="1" applyAlignment="1">
      <alignment horizontal="center"/>
    </xf>
    <xf numFmtId="9" fontId="100" fillId="5" borderId="31" xfId="12" applyFont="1" applyFill="1" applyBorder="1" applyAlignment="1">
      <alignment horizontal="center"/>
    </xf>
    <xf numFmtId="9" fontId="0" fillId="5" borderId="44" xfId="0" applyNumberFormat="1" applyFill="1" applyBorder="1" applyAlignment="1">
      <alignment horizontal="center" vertical="center" wrapText="1"/>
    </xf>
    <xf numFmtId="0" fontId="28" fillId="5" borderId="29" xfId="0" applyFont="1" applyFill="1" applyBorder="1" applyAlignment="1">
      <alignment horizontal="center" vertical="center"/>
    </xf>
    <xf numFmtId="9" fontId="105" fillId="5" borderId="35" xfId="12" applyFont="1" applyFill="1" applyBorder="1" applyAlignment="1">
      <alignment horizontal="center" vertical="center"/>
    </xf>
    <xf numFmtId="9" fontId="105" fillId="5" borderId="31" xfId="12" applyFont="1" applyFill="1" applyBorder="1" applyAlignment="1">
      <alignment horizontal="center" vertical="center"/>
    </xf>
    <xf numFmtId="9" fontId="105" fillId="5" borderId="29" xfId="12" applyFont="1" applyFill="1" applyBorder="1" applyAlignment="1">
      <alignment horizontal="center" vertical="center"/>
    </xf>
    <xf numFmtId="0" fontId="16" fillId="5" borderId="29" xfId="24" applyFill="1" applyBorder="1" applyAlignment="1">
      <alignment horizontal="center" vertical="center"/>
    </xf>
    <xf numFmtId="9" fontId="82" fillId="5" borderId="29" xfId="0" applyNumberFormat="1" applyFont="1" applyFill="1" applyBorder="1" applyAlignment="1">
      <alignment horizontal="center" vertical="center"/>
    </xf>
    <xf numFmtId="9" fontId="106" fillId="5" borderId="35" xfId="12" applyFont="1" applyFill="1" applyBorder="1" applyAlignment="1">
      <alignment horizontal="center" vertical="center"/>
    </xf>
    <xf numFmtId="9" fontId="106" fillId="5" borderId="38" xfId="12" applyFont="1" applyFill="1" applyBorder="1" applyAlignment="1">
      <alignment horizontal="center" vertical="center"/>
    </xf>
    <xf numFmtId="9" fontId="106" fillId="5" borderId="31" xfId="12" applyFont="1" applyFill="1" applyBorder="1" applyAlignment="1">
      <alignment horizontal="center" vertical="center"/>
    </xf>
    <xf numFmtId="9" fontId="106" fillId="5" borderId="29" xfId="12" applyFont="1" applyFill="1" applyBorder="1" applyAlignment="1">
      <alignment horizontal="center" vertical="center"/>
    </xf>
    <xf numFmtId="9" fontId="100" fillId="5" borderId="38" xfId="12" applyFont="1" applyFill="1" applyBorder="1" applyAlignment="1">
      <alignment horizontal="center" vertical="center"/>
    </xf>
    <xf numFmtId="0" fontId="60" fillId="5" borderId="42" xfId="0" applyFont="1" applyFill="1" applyBorder="1" applyAlignment="1">
      <alignment horizontal="center" vertical="center"/>
    </xf>
    <xf numFmtId="9" fontId="100" fillId="5" borderId="42" xfId="12" applyFont="1" applyFill="1" applyBorder="1" applyAlignment="1">
      <alignment horizontal="center" vertical="center"/>
    </xf>
    <xf numFmtId="0" fontId="0" fillId="5" borderId="30" xfId="0" applyFill="1" applyBorder="1" applyAlignment="1">
      <alignment horizontal="center" vertical="center"/>
    </xf>
    <xf numFmtId="9" fontId="100" fillId="5" borderId="35" xfId="12" applyFont="1" applyFill="1" applyBorder="1" applyAlignment="1">
      <alignment horizontal="center" vertical="center" wrapText="1"/>
    </xf>
    <xf numFmtId="9" fontId="100" fillId="5" borderId="31" xfId="12" applyFont="1" applyFill="1" applyBorder="1" applyAlignment="1">
      <alignment horizontal="center" vertical="center" wrapText="1"/>
    </xf>
    <xf numFmtId="164" fontId="108" fillId="27" borderId="45" xfId="0" applyNumberFormat="1" applyFont="1" applyFill="1" applyBorder="1" applyAlignment="1">
      <alignment horizontal="center" vertical="center"/>
    </xf>
    <xf numFmtId="0" fontId="30" fillId="2" borderId="40" xfId="0" applyFont="1" applyFill="1" applyBorder="1" applyAlignment="1">
      <alignment horizontal="center" wrapText="1"/>
    </xf>
    <xf numFmtId="0" fontId="30" fillId="2" borderId="4" xfId="0" applyFont="1" applyFill="1" applyBorder="1" applyAlignment="1">
      <alignment horizontal="center" wrapText="1"/>
    </xf>
    <xf numFmtId="0" fontId="30" fillId="5" borderId="29" xfId="0" applyFont="1" applyFill="1" applyBorder="1" applyAlignment="1">
      <alignment horizontal="center" wrapText="1"/>
    </xf>
    <xf numFmtId="0" fontId="35" fillId="2" borderId="4" xfId="0" applyFont="1" applyFill="1" applyBorder="1" applyAlignment="1">
      <alignment horizontal="center" wrapText="1"/>
    </xf>
    <xf numFmtId="0" fontId="50" fillId="5" borderId="29" xfId="0" applyFont="1" applyFill="1" applyBorder="1" applyAlignment="1">
      <alignment horizontal="center" wrapText="1"/>
    </xf>
    <xf numFmtId="0" fontId="103" fillId="27" borderId="44" xfId="0" applyFont="1" applyFill="1" applyBorder="1" applyAlignment="1">
      <alignment horizontal="center" wrapText="1"/>
    </xf>
    <xf numFmtId="14" fontId="35" fillId="2" borderId="40" xfId="0" applyNumberFormat="1" applyFont="1" applyFill="1" applyBorder="1" applyAlignment="1">
      <alignment horizontal="center" wrapText="1"/>
    </xf>
    <xf numFmtId="0" fontId="30" fillId="2" borderId="14" xfId="0" applyFont="1" applyFill="1" applyBorder="1" applyAlignment="1">
      <alignment horizontal="center" wrapText="1"/>
    </xf>
    <xf numFmtId="0" fontId="30" fillId="2" borderId="16" xfId="0" applyFont="1" applyFill="1" applyBorder="1" applyAlignment="1">
      <alignment horizontal="center" wrapText="1"/>
    </xf>
    <xf numFmtId="0" fontId="30" fillId="2" borderId="40" xfId="0" applyFont="1" applyFill="1" applyBorder="1" applyAlignment="1">
      <alignment wrapText="1"/>
    </xf>
    <xf numFmtId="3" fontId="30" fillId="5" borderId="40" xfId="0" applyNumberFormat="1" applyFont="1" applyFill="1" applyBorder="1" applyAlignment="1">
      <alignment horizontal="center" wrapText="1"/>
    </xf>
    <xf numFmtId="0" fontId="30" fillId="5" borderId="44" xfId="0" applyFont="1" applyFill="1" applyBorder="1" applyAlignment="1">
      <alignment horizontal="center" wrapText="1"/>
    </xf>
    <xf numFmtId="44" fontId="109" fillId="25" borderId="40" xfId="13" applyFont="1" applyFill="1" applyBorder="1" applyAlignment="1">
      <alignment horizontal="center" vertical="center" wrapText="1"/>
    </xf>
    <xf numFmtId="9" fontId="109" fillId="25" borderId="40" xfId="12" applyFont="1" applyFill="1" applyBorder="1" applyAlignment="1">
      <alignment horizontal="center" vertical="center" wrapText="1"/>
    </xf>
    <xf numFmtId="170" fontId="72" fillId="5" borderId="33" xfId="13" applyNumberFormat="1" applyFont="1" applyFill="1" applyBorder="1" applyAlignment="1">
      <alignment horizontal="center" vertical="center" wrapText="1"/>
    </xf>
    <xf numFmtId="0" fontId="0" fillId="5" borderId="37" xfId="0" applyFill="1" applyBorder="1" applyAlignment="1">
      <alignment vertical="center"/>
    </xf>
    <xf numFmtId="0" fontId="0" fillId="5" borderId="39" xfId="0" applyFill="1" applyBorder="1" applyAlignment="1">
      <alignment vertical="center"/>
    </xf>
    <xf numFmtId="3" fontId="0" fillId="5" borderId="41" xfId="0" applyNumberFormat="1" applyFill="1" applyBorder="1" applyAlignment="1">
      <alignment horizontal="center" vertical="center"/>
    </xf>
    <xf numFmtId="3" fontId="0" fillId="5" borderId="33" xfId="0" applyNumberFormat="1" applyFill="1" applyBorder="1" applyAlignment="1">
      <alignment vertical="center" wrapText="1"/>
    </xf>
    <xf numFmtId="42" fontId="0" fillId="5" borderId="41" xfId="11" applyFont="1" applyFill="1" applyBorder="1" applyAlignment="1">
      <alignment vertical="top"/>
    </xf>
    <xf numFmtId="0" fontId="0" fillId="5" borderId="41" xfId="0" applyFill="1" applyBorder="1" applyAlignment="1">
      <alignment vertical="top"/>
    </xf>
    <xf numFmtId="8" fontId="0" fillId="5" borderId="41" xfId="0" applyNumberFormat="1" applyFill="1" applyBorder="1" applyAlignment="1">
      <alignment horizontal="center" vertical="top"/>
    </xf>
    <xf numFmtId="42" fontId="0" fillId="5" borderId="41" xfId="11" applyFont="1" applyFill="1" applyBorder="1" applyAlignment="1">
      <alignment horizontal="center" vertical="center"/>
    </xf>
    <xf numFmtId="4" fontId="0" fillId="5" borderId="41" xfId="0" applyNumberFormat="1" applyFill="1" applyBorder="1" applyAlignment="1">
      <alignment vertical="center"/>
    </xf>
    <xf numFmtId="0" fontId="0" fillId="5" borderId="41" xfId="0" applyFill="1" applyBorder="1" applyAlignment="1">
      <alignment vertical="center"/>
    </xf>
    <xf numFmtId="42" fontId="3" fillId="5" borderId="7" xfId="11" applyFont="1" applyFill="1" applyBorder="1" applyAlignment="1">
      <alignment horizontal="center" vertical="center"/>
    </xf>
    <xf numFmtId="42" fontId="0" fillId="5" borderId="41" xfId="11" applyFont="1" applyFill="1" applyBorder="1" applyAlignment="1">
      <alignment horizontal="left" vertical="top"/>
    </xf>
    <xf numFmtId="0" fontId="0" fillId="5" borderId="41" xfId="0" applyFill="1" applyBorder="1" applyAlignment="1">
      <alignment horizontal="left" vertical="top"/>
    </xf>
    <xf numFmtId="42" fontId="0" fillId="5" borderId="41" xfId="11" applyFont="1" applyFill="1" applyBorder="1" applyAlignment="1">
      <alignment horizontal="center" vertical="top"/>
    </xf>
    <xf numFmtId="42" fontId="0" fillId="5" borderId="41" xfId="11" applyFont="1" applyFill="1" applyBorder="1" applyAlignment="1">
      <alignment horizontal="center" vertical="top" wrapText="1"/>
    </xf>
    <xf numFmtId="42" fontId="28" fillId="5" borderId="41" xfId="11" applyFont="1" applyFill="1" applyBorder="1" applyAlignment="1">
      <alignment vertical="top"/>
    </xf>
    <xf numFmtId="0" fontId="28" fillId="5" borderId="41" xfId="0" applyFont="1" applyFill="1" applyBorder="1"/>
    <xf numFmtId="42" fontId="82" fillId="5" borderId="41" xfId="11" applyFont="1" applyFill="1" applyBorder="1" applyAlignment="1">
      <alignment horizontal="right" vertical="top"/>
    </xf>
    <xf numFmtId="4" fontId="82" fillId="5" borderId="41" xfId="0" applyNumberFormat="1" applyFont="1" applyFill="1" applyBorder="1" applyAlignment="1">
      <alignment vertical="center"/>
    </xf>
    <xf numFmtId="0" fontId="82" fillId="5" borderId="41" xfId="0" applyFont="1" applyFill="1" applyBorder="1" applyAlignment="1">
      <alignment vertical="center"/>
    </xf>
    <xf numFmtId="0" fontId="82" fillId="5" borderId="41" xfId="0" applyFont="1" applyFill="1" applyBorder="1"/>
    <xf numFmtId="0" fontId="28" fillId="5" borderId="30" xfId="0" applyFont="1" applyFill="1" applyBorder="1" applyAlignment="1">
      <alignment horizontal="justify" vertical="top"/>
    </xf>
    <xf numFmtId="0" fontId="82" fillId="5" borderId="30" xfId="0" applyFont="1" applyFill="1" applyBorder="1" applyAlignment="1">
      <alignment horizontal="justify" vertical="top"/>
    </xf>
    <xf numFmtId="174" fontId="107" fillId="29" borderId="45" xfId="13" applyNumberFormat="1" applyFont="1" applyFill="1" applyBorder="1" applyAlignment="1">
      <alignment vertical="center" wrapText="1"/>
    </xf>
    <xf numFmtId="10" fontId="114" fillId="27" borderId="45" xfId="12" applyNumberFormat="1" applyFont="1" applyFill="1" applyBorder="1" applyAlignment="1">
      <alignment horizontal="center" vertical="center" wrapText="1"/>
    </xf>
    <xf numFmtId="0" fontId="67" fillId="21" borderId="29" xfId="1" applyFont="1" applyFill="1" applyBorder="1" applyAlignment="1">
      <alignment horizontal="center" vertical="center"/>
    </xf>
    <xf numFmtId="0" fontId="34" fillId="21" borderId="29" xfId="1" applyFont="1" applyFill="1" applyBorder="1" applyAlignment="1">
      <alignment horizontal="center" vertical="center"/>
    </xf>
    <xf numFmtId="0" fontId="85" fillId="21" borderId="29" xfId="1" applyFont="1" applyFill="1" applyBorder="1" applyAlignment="1">
      <alignment horizontal="center" vertical="center"/>
    </xf>
    <xf numFmtId="0" fontId="63" fillId="21" borderId="29" xfId="1" applyFont="1" applyFill="1" applyBorder="1" applyAlignment="1">
      <alignment horizontal="left" vertical="center" wrapText="1"/>
    </xf>
    <xf numFmtId="0" fontId="60" fillId="21" borderId="29" xfId="1" applyFont="1" applyFill="1" applyBorder="1" applyAlignment="1">
      <alignment horizontal="center" vertical="center"/>
    </xf>
    <xf numFmtId="164" fontId="92" fillId="0" borderId="29" xfId="12" applyNumberFormat="1" applyFont="1" applyBorder="1" applyAlignment="1">
      <alignment horizontal="center" vertical="center" wrapText="1"/>
    </xf>
    <xf numFmtId="0" fontId="41" fillId="21" borderId="29" xfId="1" applyFont="1" applyFill="1" applyBorder="1" applyAlignment="1">
      <alignment horizontal="left" vertical="center" wrapText="1"/>
    </xf>
    <xf numFmtId="9" fontId="34" fillId="21" borderId="29" xfId="1" applyNumberFormat="1" applyFont="1" applyFill="1" applyBorder="1" applyAlignment="1">
      <alignment horizontal="center" vertical="center"/>
    </xf>
    <xf numFmtId="0" fontId="41" fillId="21" borderId="29" xfId="1" applyFont="1" applyFill="1" applyBorder="1" applyAlignment="1">
      <alignment horizontal="justify" vertical="center" wrapText="1"/>
    </xf>
    <xf numFmtId="0" fontId="93" fillId="21" borderId="29" xfId="1" applyFont="1" applyFill="1" applyBorder="1" applyAlignment="1">
      <alignment horizontal="center" vertical="center"/>
    </xf>
    <xf numFmtId="0" fontId="51" fillId="0" borderId="29" xfId="0" applyFont="1" applyBorder="1" applyAlignment="1">
      <alignment horizontal="left" vertical="center" wrapText="1"/>
    </xf>
    <xf numFmtId="0" fontId="52" fillId="0" borderId="29" xfId="0" applyFont="1" applyBorder="1" applyAlignment="1">
      <alignment horizontal="left" vertical="center" wrapText="1"/>
    </xf>
    <xf numFmtId="0" fontId="52" fillId="0" borderId="29" xfId="0" applyFont="1" applyBorder="1" applyAlignment="1">
      <alignment horizontal="left" vertical="center"/>
    </xf>
    <xf numFmtId="0" fontId="52" fillId="0" borderId="41" xfId="0" applyFont="1" applyBorder="1" applyAlignment="1">
      <alignment horizontal="left" vertical="center"/>
    </xf>
    <xf numFmtId="0" fontId="52" fillId="0" borderId="43" xfId="0" applyFont="1" applyBorder="1" applyAlignment="1">
      <alignment horizontal="left" vertical="center"/>
    </xf>
    <xf numFmtId="0" fontId="52" fillId="0" borderId="30" xfId="0" applyFont="1" applyBorder="1" applyAlignment="1">
      <alignment horizontal="left" vertical="center"/>
    </xf>
    <xf numFmtId="0" fontId="52" fillId="0" borderId="43" xfId="0" applyFont="1" applyBorder="1" applyAlignment="1">
      <alignment horizontal="center" vertical="center" wrapText="1"/>
    </xf>
    <xf numFmtId="0" fontId="52" fillId="0" borderId="30" xfId="0" applyFont="1" applyBorder="1" applyAlignment="1">
      <alignment horizontal="center" vertical="center" wrapText="1"/>
    </xf>
    <xf numFmtId="0" fontId="27" fillId="9" borderId="29" xfId="0" applyFont="1" applyFill="1" applyBorder="1" applyAlignment="1">
      <alignment horizontal="left" vertical="center"/>
    </xf>
    <xf numFmtId="0" fontId="24" fillId="0" borderId="29" xfId="0" applyFont="1" applyBorder="1" applyAlignment="1">
      <alignment horizontal="left" vertical="center" wrapText="1"/>
    </xf>
    <xf numFmtId="0" fontId="27" fillId="9" borderId="29" xfId="0" applyFont="1" applyFill="1" applyBorder="1" applyAlignment="1">
      <alignment horizontal="left" vertical="center" wrapText="1"/>
    </xf>
    <xf numFmtId="0" fontId="26" fillId="5" borderId="29" xfId="0" applyFont="1" applyFill="1" applyBorder="1" applyAlignment="1">
      <alignment horizontal="left" vertical="center" wrapText="1"/>
    </xf>
    <xf numFmtId="0" fontId="26" fillId="5" borderId="41" xfId="0" applyFont="1" applyFill="1" applyBorder="1" applyAlignment="1">
      <alignment horizontal="left" vertical="center" wrapText="1"/>
    </xf>
    <xf numFmtId="0" fontId="26" fillId="5" borderId="43" xfId="0" applyFont="1" applyFill="1" applyBorder="1" applyAlignment="1">
      <alignment horizontal="left" vertical="center" wrapText="1"/>
    </xf>
    <xf numFmtId="0" fontId="26" fillId="5" borderId="30" xfId="0" applyFont="1" applyFill="1" applyBorder="1" applyAlignment="1">
      <alignment horizontal="left" vertical="center" wrapText="1"/>
    </xf>
    <xf numFmtId="0" fontId="26" fillId="5" borderId="41"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30" xfId="0" applyFont="1" applyFill="1" applyBorder="1" applyAlignment="1">
      <alignment horizontal="center" vertical="center" wrapText="1"/>
    </xf>
    <xf numFmtId="0" fontId="26" fillId="0" borderId="29" xfId="0" applyFont="1" applyBorder="1" applyAlignment="1">
      <alignment horizontal="left" vertical="center" wrapText="1"/>
    </xf>
    <xf numFmtId="0" fontId="26" fillId="5" borderId="29" xfId="0" applyFont="1" applyFill="1" applyBorder="1" applyAlignment="1">
      <alignment horizontal="left" vertical="center"/>
    </xf>
    <xf numFmtId="0" fontId="26" fillId="0" borderId="41" xfId="0" applyFont="1" applyBorder="1" applyAlignment="1">
      <alignment horizontal="left" vertical="center" wrapText="1"/>
    </xf>
    <xf numFmtId="0" fontId="26" fillId="0" borderId="43" xfId="0" applyFont="1" applyBorder="1" applyAlignment="1">
      <alignment horizontal="left" vertical="center" wrapText="1"/>
    </xf>
    <xf numFmtId="0" fontId="26" fillId="0" borderId="30" xfId="0" applyFont="1" applyBorder="1" applyAlignment="1">
      <alignment horizontal="left" vertical="center" wrapText="1"/>
    </xf>
    <xf numFmtId="0" fontId="26" fillId="0" borderId="29" xfId="0" applyFont="1" applyBorder="1" applyAlignment="1">
      <alignment horizontal="left"/>
    </xf>
    <xf numFmtId="0" fontId="51" fillId="0" borderId="41" xfId="0" applyFont="1" applyBorder="1" applyAlignment="1">
      <alignment horizontal="left" vertical="center" wrapText="1"/>
    </xf>
    <xf numFmtId="0" fontId="51" fillId="0" borderId="43" xfId="0" applyFont="1" applyBorder="1" applyAlignment="1">
      <alignment horizontal="left" vertical="center" wrapText="1"/>
    </xf>
    <xf numFmtId="0" fontId="51" fillId="0" borderId="30" xfId="0" applyFont="1" applyBorder="1" applyAlignment="1">
      <alignment horizontal="left" vertical="center" wrapText="1"/>
    </xf>
    <xf numFmtId="0" fontId="26" fillId="0" borderId="29" xfId="0" applyFont="1" applyBorder="1" applyAlignment="1">
      <alignment horizontal="left" vertical="center"/>
    </xf>
    <xf numFmtId="0" fontId="26" fillId="0" borderId="43" xfId="0" applyFont="1" applyBorder="1" applyAlignment="1">
      <alignment horizontal="center"/>
    </xf>
    <xf numFmtId="0" fontId="95" fillId="0" borderId="50" xfId="0" applyFont="1" applyBorder="1" applyAlignment="1">
      <alignment horizontal="left" vertical="center" wrapText="1"/>
    </xf>
    <xf numFmtId="0" fontId="95" fillId="0" borderId="54" xfId="0" applyFont="1" applyBorder="1" applyAlignment="1">
      <alignment horizontal="left" vertical="center" wrapText="1"/>
    </xf>
    <xf numFmtId="0" fontId="95" fillId="0" borderId="53" xfId="0" applyFont="1" applyBorder="1" applyAlignment="1">
      <alignment horizontal="left" vertical="center" wrapText="1"/>
    </xf>
    <xf numFmtId="0" fontId="29" fillId="2" borderId="1"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8" fillId="2" borderId="14" xfId="0" applyFont="1" applyFill="1" applyBorder="1" applyAlignment="1">
      <alignment horizontal="center"/>
    </xf>
    <xf numFmtId="0" fontId="28" fillId="2" borderId="16" xfId="0" applyFont="1" applyFill="1" applyBorder="1" applyAlignment="1">
      <alignment horizontal="center"/>
    </xf>
    <xf numFmtId="0" fontId="28" fillId="2" borderId="8" xfId="0" applyFont="1" applyFill="1" applyBorder="1" applyAlignment="1">
      <alignment horizontal="center"/>
    </xf>
    <xf numFmtId="0" fontId="28" fillId="2" borderId="9" xfId="0" applyFont="1" applyFill="1" applyBorder="1" applyAlignment="1">
      <alignment horizontal="center"/>
    </xf>
    <xf numFmtId="0" fontId="28" fillId="2" borderId="10" xfId="0" applyFont="1" applyFill="1" applyBorder="1" applyAlignment="1">
      <alignment horizontal="center"/>
    </xf>
    <xf numFmtId="0" fontId="28" fillId="2" borderId="11" xfId="0" applyFont="1" applyFill="1" applyBorder="1" applyAlignment="1">
      <alignment horizontal="center"/>
    </xf>
    <xf numFmtId="0" fontId="29" fillId="2" borderId="1" xfId="0" applyFont="1" applyFill="1" applyBorder="1" applyAlignment="1">
      <alignment horizontal="center" vertical="center"/>
    </xf>
    <xf numFmtId="0" fontId="25" fillId="0" borderId="3" xfId="0" applyFont="1" applyBorder="1"/>
    <xf numFmtId="0" fontId="30" fillId="2" borderId="14" xfId="0" applyFont="1" applyFill="1" applyBorder="1" applyAlignment="1">
      <alignment horizontal="center" vertical="center"/>
    </xf>
    <xf numFmtId="0" fontId="25" fillId="0" borderId="15" xfId="0" applyFont="1" applyBorder="1"/>
    <xf numFmtId="0" fontId="25" fillId="0" borderId="22" xfId="0" applyFont="1" applyBorder="1"/>
    <xf numFmtId="0" fontId="25" fillId="0" borderId="16" xfId="0" applyFont="1" applyBorder="1"/>
    <xf numFmtId="0" fontId="89" fillId="19" borderId="41" xfId="1" applyFont="1" applyFill="1" applyBorder="1" applyAlignment="1">
      <alignment horizontal="center" vertical="center" wrapText="1"/>
    </xf>
    <xf numFmtId="0" fontId="89" fillId="19" borderId="43" xfId="1" applyFont="1" applyFill="1" applyBorder="1" applyAlignment="1">
      <alignment horizontal="center" vertical="center" wrapText="1"/>
    </xf>
    <xf numFmtId="0" fontId="89" fillId="19" borderId="30" xfId="1" applyFont="1" applyFill="1" applyBorder="1" applyAlignment="1">
      <alignment horizontal="center" vertical="center" wrapText="1"/>
    </xf>
    <xf numFmtId="0" fontId="89" fillId="19" borderId="29" xfId="1" applyFont="1" applyFill="1" applyBorder="1" applyAlignment="1">
      <alignment horizontal="center" vertical="center" wrapText="1"/>
    </xf>
    <xf numFmtId="0" fontId="41" fillId="5" borderId="44" xfId="1" applyFont="1" applyFill="1" applyBorder="1" applyAlignment="1">
      <alignment horizontal="center" vertical="center" wrapText="1"/>
    </xf>
    <xf numFmtId="0" fontId="68" fillId="5" borderId="36" xfId="1" applyFont="1" applyFill="1" applyBorder="1" applyAlignment="1">
      <alignment horizontal="center" vertical="center" wrapText="1"/>
    </xf>
    <xf numFmtId="0" fontId="68" fillId="5" borderId="42" xfId="1" applyFont="1" applyFill="1" applyBorder="1" applyAlignment="1">
      <alignment horizontal="center" vertical="center" wrapText="1"/>
    </xf>
    <xf numFmtId="0" fontId="30" fillId="2" borderId="18" xfId="0" applyFont="1" applyFill="1" applyBorder="1" applyAlignment="1">
      <alignment horizontal="center" vertical="center" wrapText="1"/>
    </xf>
    <xf numFmtId="0" fontId="25" fillId="0" borderId="19" xfId="0" applyFont="1" applyBorder="1"/>
    <xf numFmtId="0" fontId="25" fillId="0" borderId="6" xfId="0" applyFont="1" applyBorder="1"/>
    <xf numFmtId="0" fontId="25" fillId="0" borderId="20" xfId="0" applyFont="1" applyBorder="1"/>
    <xf numFmtId="0" fontId="25" fillId="0" borderId="21" xfId="0" applyFont="1" applyBorder="1"/>
    <xf numFmtId="0" fontId="25" fillId="0" borderId="23" xfId="0" applyFont="1" applyBorder="1"/>
    <xf numFmtId="0" fontId="25" fillId="0" borderId="11" xfId="0" applyFont="1" applyBorder="1"/>
    <xf numFmtId="0" fontId="33" fillId="2" borderId="14" xfId="0" applyFont="1" applyFill="1" applyBorder="1" applyAlignment="1">
      <alignment horizontal="center" vertical="center"/>
    </xf>
    <xf numFmtId="0" fontId="33" fillId="2" borderId="16"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1" xfId="0" applyFont="1" applyFill="1" applyBorder="1" applyAlignment="1">
      <alignment horizontal="center" vertical="center"/>
    </xf>
    <xf numFmtId="0" fontId="28" fillId="2" borderId="5" xfId="0" applyFont="1" applyFill="1" applyBorder="1" applyAlignment="1">
      <alignment horizontal="center"/>
    </xf>
    <xf numFmtId="0" fontId="25" fillId="0" borderId="8" xfId="0" applyFont="1" applyBorder="1"/>
    <xf numFmtId="0" fontId="25" fillId="0" borderId="9" xfId="0" applyFont="1" applyBorder="1"/>
    <xf numFmtId="0" fontId="25" fillId="0" borderId="10" xfId="0" applyFont="1" applyBorder="1"/>
    <xf numFmtId="0" fontId="25" fillId="0" borderId="2" xfId="0" applyFont="1" applyBorder="1"/>
    <xf numFmtId="0" fontId="25" fillId="0" borderId="17" xfId="0" applyFont="1" applyBorder="1"/>
    <xf numFmtId="0" fontId="0" fillId="5" borderId="44" xfId="0" applyFill="1" applyBorder="1" applyAlignment="1">
      <alignment horizontal="center" vertical="top"/>
    </xf>
    <xf numFmtId="0" fontId="0" fillId="5" borderId="42" xfId="0" applyFill="1" applyBorder="1" applyAlignment="1">
      <alignment horizontal="center" vertical="top"/>
    </xf>
    <xf numFmtId="3" fontId="0" fillId="5" borderId="44" xfId="0" applyNumberFormat="1" applyFill="1" applyBorder="1" applyAlignment="1">
      <alignment horizontal="center" vertical="top"/>
    </xf>
    <xf numFmtId="3" fontId="0" fillId="5" borderId="42" xfId="0" applyNumberFormat="1" applyFill="1" applyBorder="1" applyAlignment="1">
      <alignment horizontal="center" vertical="top"/>
    </xf>
    <xf numFmtId="0" fontId="0" fillId="5" borderId="36" xfId="0" applyFill="1" applyBorder="1" applyAlignment="1">
      <alignment horizontal="center" vertical="top"/>
    </xf>
    <xf numFmtId="0" fontId="0" fillId="5" borderId="44" xfId="0" applyFill="1" applyBorder="1" applyAlignment="1">
      <alignment horizontal="center" vertical="top" wrapText="1"/>
    </xf>
    <xf numFmtId="0" fontId="0" fillId="5" borderId="42" xfId="0" applyFill="1" applyBorder="1" applyAlignment="1">
      <alignment horizontal="center" vertical="top" wrapText="1"/>
    </xf>
    <xf numFmtId="0" fontId="0" fillId="5" borderId="44" xfId="0" applyFill="1" applyBorder="1" applyAlignment="1">
      <alignment horizontal="center" vertical="center"/>
    </xf>
    <xf numFmtId="0" fontId="0" fillId="5" borderId="42" xfId="0" applyFill="1" applyBorder="1" applyAlignment="1">
      <alignment horizontal="center" vertical="center"/>
    </xf>
    <xf numFmtId="0" fontId="0" fillId="5" borderId="33" xfId="0" applyFill="1" applyBorder="1" applyAlignment="1">
      <alignment horizontal="center" vertical="center"/>
    </xf>
    <xf numFmtId="0" fontId="0" fillId="5" borderId="39" xfId="0" applyFill="1" applyBorder="1" applyAlignment="1">
      <alignment horizontal="center" vertical="center"/>
    </xf>
    <xf numFmtId="0" fontId="0" fillId="5" borderId="35" xfId="0" applyFill="1" applyBorder="1" applyAlignment="1">
      <alignment horizontal="center" vertical="top"/>
    </xf>
    <xf numFmtId="0" fontId="0" fillId="5" borderId="31" xfId="0" applyFill="1" applyBorder="1" applyAlignment="1">
      <alignment horizontal="center" vertical="top"/>
    </xf>
    <xf numFmtId="14" fontId="0" fillId="5" borderId="44" xfId="0" applyNumberFormat="1" applyFill="1" applyBorder="1" applyAlignment="1">
      <alignment horizontal="right" vertical="top"/>
    </xf>
    <xf numFmtId="14" fontId="0" fillId="5" borderId="42" xfId="0" applyNumberFormat="1" applyFill="1" applyBorder="1" applyAlignment="1">
      <alignment horizontal="right" vertical="top"/>
    </xf>
    <xf numFmtId="9" fontId="0" fillId="5" borderId="33" xfId="0" applyNumberFormat="1" applyFill="1" applyBorder="1" applyAlignment="1">
      <alignment horizontal="center" vertical="center"/>
    </xf>
    <xf numFmtId="9" fontId="0" fillId="5" borderId="44" xfId="0" applyNumberFormat="1" applyFill="1" applyBorder="1" applyAlignment="1">
      <alignment horizontal="center" vertical="center"/>
    </xf>
    <xf numFmtId="9" fontId="0" fillId="5" borderId="42" xfId="0" applyNumberFormat="1" applyFill="1" applyBorder="1" applyAlignment="1">
      <alignment horizontal="center" vertical="center"/>
    </xf>
    <xf numFmtId="0" fontId="97" fillId="24" borderId="29"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36" xfId="0" applyFill="1" applyBorder="1" applyAlignment="1">
      <alignment horizontal="center" vertical="center" wrapText="1"/>
    </xf>
    <xf numFmtId="0" fontId="0" fillId="5" borderId="42" xfId="0" applyFill="1" applyBorder="1" applyAlignment="1">
      <alignment horizontal="center" vertical="center" wrapText="1"/>
    </xf>
    <xf numFmtId="1" fontId="0" fillId="5" borderId="44" xfId="0" applyNumberFormat="1" applyFill="1" applyBorder="1" applyAlignment="1">
      <alignment horizontal="center" vertical="center"/>
    </xf>
    <xf numFmtId="1" fontId="0" fillId="5" borderId="36" xfId="0" applyNumberFormat="1" applyFill="1" applyBorder="1" applyAlignment="1">
      <alignment horizontal="center" vertical="center"/>
    </xf>
    <xf numFmtId="1" fontId="0" fillId="5" borderId="42" xfId="0" applyNumberFormat="1" applyFill="1" applyBorder="1" applyAlignment="1">
      <alignment horizontal="center" vertical="center"/>
    </xf>
    <xf numFmtId="0" fontId="82" fillId="5" borderId="35" xfId="0" applyFont="1" applyFill="1" applyBorder="1" applyAlignment="1">
      <alignment horizontal="center"/>
    </xf>
    <xf numFmtId="0" fontId="82" fillId="5" borderId="38" xfId="0" applyFont="1" applyFill="1" applyBorder="1" applyAlignment="1">
      <alignment horizontal="center"/>
    </xf>
    <xf numFmtId="0" fontId="82" fillId="5" borderId="31" xfId="0" applyFont="1" applyFill="1" applyBorder="1" applyAlignment="1">
      <alignment horizontal="center"/>
    </xf>
    <xf numFmtId="14" fontId="82" fillId="5" borderId="44" xfId="0" applyNumberFormat="1" applyFont="1" applyFill="1" applyBorder="1" applyAlignment="1">
      <alignment horizontal="right" vertical="top"/>
    </xf>
    <xf numFmtId="14" fontId="82" fillId="5" borderId="36" xfId="0" applyNumberFormat="1" applyFont="1" applyFill="1" applyBorder="1" applyAlignment="1">
      <alignment horizontal="right" vertical="top"/>
    </xf>
    <xf numFmtId="14" fontId="82" fillId="5" borderId="42" xfId="0" applyNumberFormat="1" applyFont="1" applyFill="1" applyBorder="1" applyAlignment="1">
      <alignment horizontal="right" vertical="top"/>
    </xf>
    <xf numFmtId="0" fontId="82" fillId="5" borderId="44" xfId="0" applyFont="1" applyFill="1" applyBorder="1" applyAlignment="1">
      <alignment horizontal="center" vertical="top"/>
    </xf>
    <xf numFmtId="0" fontId="82" fillId="5" borderId="36" xfId="0" applyFont="1" applyFill="1" applyBorder="1" applyAlignment="1">
      <alignment horizontal="center" vertical="top"/>
    </xf>
    <xf numFmtId="0" fontId="82" fillId="5" borderId="42" xfId="0" applyFont="1" applyFill="1" applyBorder="1" applyAlignment="1">
      <alignment horizontal="center" vertical="top"/>
    </xf>
    <xf numFmtId="0" fontId="82" fillId="5" borderId="44" xfId="0" applyFont="1" applyFill="1" applyBorder="1" applyAlignment="1">
      <alignment horizontal="center"/>
    </xf>
    <xf numFmtId="0" fontId="82" fillId="5" borderId="36" xfId="0" applyFont="1" applyFill="1" applyBorder="1" applyAlignment="1">
      <alignment horizontal="center"/>
    </xf>
    <xf numFmtId="0" fontId="82" fillId="5" borderId="42" xfId="0" applyFont="1" applyFill="1" applyBorder="1" applyAlignment="1">
      <alignment horizontal="center"/>
    </xf>
    <xf numFmtId="0" fontId="82" fillId="5" borderId="44" xfId="0" applyFont="1" applyFill="1" applyBorder="1" applyAlignment="1">
      <alignment horizontal="left" vertical="center"/>
    </xf>
    <xf numFmtId="0" fontId="82" fillId="5" borderId="36" xfId="0" applyFont="1" applyFill="1" applyBorder="1" applyAlignment="1">
      <alignment horizontal="left" vertical="center"/>
    </xf>
    <xf numFmtId="0" fontId="82" fillId="5" borderId="42" xfId="0" applyFont="1" applyFill="1" applyBorder="1" applyAlignment="1">
      <alignment horizontal="left" vertical="center"/>
    </xf>
    <xf numFmtId="0" fontId="0" fillId="5" borderId="35" xfId="0" applyFill="1" applyBorder="1" applyAlignment="1">
      <alignment horizontal="center"/>
    </xf>
    <xf numFmtId="0" fontId="0" fillId="5" borderId="38" xfId="0" applyFill="1" applyBorder="1" applyAlignment="1">
      <alignment horizontal="center"/>
    </xf>
    <xf numFmtId="0" fontId="0" fillId="5" borderId="31" xfId="0" applyFill="1" applyBorder="1" applyAlignment="1">
      <alignment horizontal="center"/>
    </xf>
    <xf numFmtId="14" fontId="0" fillId="5" borderId="36" xfId="0" applyNumberFormat="1" applyFill="1" applyBorder="1" applyAlignment="1">
      <alignment horizontal="right" vertical="top"/>
    </xf>
    <xf numFmtId="3" fontId="0" fillId="5" borderId="36" xfId="0" applyNumberFormat="1" applyFill="1" applyBorder="1" applyAlignment="1">
      <alignment horizontal="center" vertical="top"/>
    </xf>
    <xf numFmtId="14" fontId="28" fillId="5" borderId="44" xfId="0" applyNumberFormat="1" applyFont="1" applyFill="1" applyBorder="1" applyAlignment="1">
      <alignment horizontal="right" vertical="top"/>
    </xf>
    <xf numFmtId="14" fontId="28" fillId="5" borderId="42" xfId="0" applyNumberFormat="1" applyFont="1" applyFill="1" applyBorder="1" applyAlignment="1">
      <alignment horizontal="right" vertical="top"/>
    </xf>
    <xf numFmtId="0" fontId="28" fillId="5" borderId="44" xfId="0" applyFont="1" applyFill="1" applyBorder="1" applyAlignment="1">
      <alignment horizontal="left" vertical="top" wrapText="1"/>
    </xf>
    <xf numFmtId="0" fontId="28" fillId="5" borderId="42" xfId="0" applyFont="1" applyFill="1" applyBorder="1" applyAlignment="1">
      <alignment horizontal="left" vertical="top" wrapText="1"/>
    </xf>
    <xf numFmtId="0" fontId="82" fillId="5" borderId="44" xfId="0" applyFont="1" applyFill="1" applyBorder="1" applyAlignment="1">
      <alignment horizontal="center" vertical="center"/>
    </xf>
    <xf numFmtId="0" fontId="82" fillId="5" borderId="36" xfId="0" applyFont="1" applyFill="1" applyBorder="1" applyAlignment="1">
      <alignment horizontal="center" vertical="center"/>
    </xf>
    <xf numFmtId="0" fontId="82" fillId="5" borderId="42" xfId="0" applyFont="1" applyFill="1" applyBorder="1" applyAlignment="1">
      <alignment horizontal="center" vertical="center"/>
    </xf>
    <xf numFmtId="0" fontId="82" fillId="5" borderId="33" xfId="0" applyFont="1" applyFill="1" applyBorder="1" applyAlignment="1">
      <alignment horizontal="center" vertical="center"/>
    </xf>
    <xf numFmtId="0" fontId="82" fillId="5" borderId="37" xfId="0" applyFont="1" applyFill="1" applyBorder="1" applyAlignment="1">
      <alignment horizontal="center" vertical="center"/>
    </xf>
    <xf numFmtId="0" fontId="82" fillId="5" borderId="39" xfId="0" applyFont="1" applyFill="1" applyBorder="1" applyAlignment="1">
      <alignment horizontal="center" vertical="center"/>
    </xf>
    <xf numFmtId="0" fontId="41" fillId="5" borderId="36" xfId="1" applyFont="1" applyFill="1" applyBorder="1" applyAlignment="1">
      <alignment horizontal="center" vertical="center" wrapText="1"/>
    </xf>
    <xf numFmtId="1" fontId="41" fillId="5" borderId="44" xfId="1" applyNumberFormat="1" applyFont="1" applyFill="1" applyBorder="1" applyAlignment="1">
      <alignment horizontal="center" vertical="center" wrapText="1"/>
    </xf>
    <xf numFmtId="1" fontId="41" fillId="5" borderId="36" xfId="1" applyNumberFormat="1" applyFont="1" applyFill="1" applyBorder="1" applyAlignment="1">
      <alignment horizontal="center" vertical="center" wrapText="1"/>
    </xf>
    <xf numFmtId="1" fontId="41" fillId="5" borderId="42" xfId="1" applyNumberFormat="1" applyFont="1" applyFill="1" applyBorder="1" applyAlignment="1">
      <alignment horizontal="center" vertical="center" wrapText="1"/>
    </xf>
    <xf numFmtId="0" fontId="28" fillId="5" borderId="44" xfId="0" applyFont="1" applyFill="1" applyBorder="1" applyAlignment="1">
      <alignment horizontal="center" vertical="top"/>
    </xf>
    <xf numFmtId="0" fontId="28" fillId="5" borderId="42" xfId="0" applyFont="1" applyFill="1" applyBorder="1" applyAlignment="1">
      <alignment horizontal="center" vertical="top"/>
    </xf>
    <xf numFmtId="3" fontId="28" fillId="5" borderId="44" xfId="0" applyNumberFormat="1" applyFont="1" applyFill="1" applyBorder="1" applyAlignment="1">
      <alignment horizontal="center" vertical="top"/>
    </xf>
    <xf numFmtId="3" fontId="28" fillId="5" borderId="42" xfId="0" applyNumberFormat="1" applyFont="1" applyFill="1" applyBorder="1" applyAlignment="1">
      <alignment horizontal="center" vertical="top"/>
    </xf>
    <xf numFmtId="0" fontId="28" fillId="5" borderId="44" xfId="0" applyFont="1" applyFill="1" applyBorder="1" applyAlignment="1">
      <alignment horizontal="left" vertical="top"/>
    </xf>
    <xf numFmtId="0" fontId="28" fillId="5" borderId="42" xfId="0" applyFont="1" applyFill="1" applyBorder="1" applyAlignment="1">
      <alignment horizontal="left" vertical="top"/>
    </xf>
    <xf numFmtId="0" fontId="28" fillId="5" borderId="44" xfId="0" applyFont="1" applyFill="1" applyBorder="1" applyAlignment="1">
      <alignment horizontal="center" vertical="center"/>
    </xf>
    <xf numFmtId="0" fontId="28" fillId="5" borderId="42" xfId="0" applyFont="1" applyFill="1" applyBorder="1" applyAlignment="1">
      <alignment horizontal="center" vertical="center"/>
    </xf>
    <xf numFmtId="0" fontId="28" fillId="5" borderId="33" xfId="0" applyFont="1" applyFill="1" applyBorder="1" applyAlignment="1">
      <alignment horizontal="center" vertical="center"/>
    </xf>
    <xf numFmtId="0" fontId="28" fillId="5" borderId="39" xfId="0" applyFont="1" applyFill="1" applyBorder="1" applyAlignment="1">
      <alignment horizontal="center" vertical="center"/>
    </xf>
    <xf numFmtId="0" fontId="28" fillId="5" borderId="35" xfId="0" applyFont="1" applyFill="1" applyBorder="1" applyAlignment="1">
      <alignment horizontal="center" vertical="top"/>
    </xf>
    <xf numFmtId="0" fontId="28" fillId="5" borderId="31" xfId="0" applyFont="1" applyFill="1" applyBorder="1" applyAlignment="1">
      <alignment horizontal="center" vertical="top"/>
    </xf>
    <xf numFmtId="0" fontId="0" fillId="5" borderId="36" xfId="0" applyFill="1" applyBorder="1" applyAlignment="1">
      <alignment horizontal="center" vertical="center"/>
    </xf>
    <xf numFmtId="0" fontId="0" fillId="5" borderId="33"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39" xfId="0" applyFill="1" applyBorder="1" applyAlignment="1">
      <alignment horizontal="center" vertical="center" wrapText="1"/>
    </xf>
    <xf numFmtId="0" fontId="60" fillId="5" borderId="44" xfId="1" applyFont="1" applyFill="1" applyBorder="1" applyAlignment="1">
      <alignment horizontal="center" vertical="top" wrapText="1"/>
    </xf>
    <xf numFmtId="0" fontId="60" fillId="5" borderId="36" xfId="1" applyFont="1" applyFill="1" applyBorder="1" applyAlignment="1">
      <alignment horizontal="center" vertical="top" wrapText="1"/>
    </xf>
    <xf numFmtId="0" fontId="60" fillId="5" borderId="42" xfId="1" applyFont="1" applyFill="1" applyBorder="1" applyAlignment="1">
      <alignment horizontal="center" vertical="top" wrapText="1"/>
    </xf>
    <xf numFmtId="9" fontId="82" fillId="5" borderId="44" xfId="0" applyNumberFormat="1" applyFont="1" applyFill="1" applyBorder="1" applyAlignment="1">
      <alignment horizontal="center" vertical="center"/>
    </xf>
    <xf numFmtId="9" fontId="82" fillId="5" borderId="42" xfId="0" applyNumberFormat="1" applyFont="1" applyFill="1" applyBorder="1" applyAlignment="1">
      <alignment horizontal="center" vertical="center"/>
    </xf>
    <xf numFmtId="49" fontId="0" fillId="5" borderId="44" xfId="0" applyNumberFormat="1" applyFill="1" applyBorder="1" applyAlignment="1">
      <alignment horizontal="left" vertical="top" wrapText="1"/>
    </xf>
    <xf numFmtId="49" fontId="0" fillId="5" borderId="36" xfId="0" applyNumberFormat="1" applyFill="1" applyBorder="1" applyAlignment="1">
      <alignment horizontal="left" vertical="top" wrapText="1"/>
    </xf>
    <xf numFmtId="49" fontId="0" fillId="5" borderId="42" xfId="0" applyNumberFormat="1" applyFill="1" applyBorder="1" applyAlignment="1">
      <alignment horizontal="left" vertical="top" wrapText="1"/>
    </xf>
    <xf numFmtId="49" fontId="0" fillId="5" borderId="44" xfId="0" applyNumberFormat="1" applyFill="1" applyBorder="1" applyAlignment="1">
      <alignment horizontal="left" vertical="center" wrapText="1"/>
    </xf>
    <xf numFmtId="49" fontId="0" fillId="5" borderId="36" xfId="0" applyNumberFormat="1" applyFill="1" applyBorder="1" applyAlignment="1">
      <alignment horizontal="left" vertical="center" wrapText="1"/>
    </xf>
    <xf numFmtId="49" fontId="0" fillId="5" borderId="42" xfId="0" applyNumberFormat="1" applyFill="1" applyBorder="1" applyAlignment="1">
      <alignment horizontal="left" vertical="center" wrapText="1"/>
    </xf>
    <xf numFmtId="0" fontId="0" fillId="5" borderId="38" xfId="0" applyFill="1" applyBorder="1" applyAlignment="1">
      <alignment horizontal="center" vertical="top"/>
    </xf>
    <xf numFmtId="0" fontId="82" fillId="5" borderId="44" xfId="0" applyFont="1" applyFill="1" applyBorder="1" applyAlignment="1">
      <alignment horizontal="left" vertical="top" wrapText="1"/>
    </xf>
    <xf numFmtId="0" fontId="82" fillId="5" borderId="36" xfId="0" applyFont="1" applyFill="1" applyBorder="1" applyAlignment="1">
      <alignment horizontal="left" vertical="top" wrapText="1"/>
    </xf>
    <xf numFmtId="0" fontId="16" fillId="5" borderId="44" xfId="0" applyFont="1" applyFill="1" applyBorder="1" applyAlignment="1">
      <alignment horizontal="left" vertical="top"/>
    </xf>
    <xf numFmtId="0" fontId="16" fillId="5" borderId="42" xfId="0" applyFont="1" applyFill="1" applyBorder="1" applyAlignment="1">
      <alignment horizontal="left" vertical="top"/>
    </xf>
    <xf numFmtId="0" fontId="60" fillId="5" borderId="44" xfId="0" applyFont="1" applyFill="1" applyBorder="1" applyAlignment="1">
      <alignment horizontal="center" vertical="center"/>
    </xf>
    <xf numFmtId="0" fontId="60" fillId="5" borderId="42" xfId="0" applyFont="1" applyFill="1" applyBorder="1" applyAlignment="1">
      <alignment horizontal="center" vertical="center"/>
    </xf>
    <xf numFmtId="14" fontId="0" fillId="5" borderId="44" xfId="0" applyNumberFormat="1" applyFill="1" applyBorder="1" applyAlignment="1">
      <alignment vertical="top"/>
    </xf>
    <xf numFmtId="14" fontId="0" fillId="5" borderId="42" xfId="0" applyNumberFormat="1" applyFill="1" applyBorder="1" applyAlignment="1">
      <alignment vertical="top"/>
    </xf>
    <xf numFmtId="0" fontId="0" fillId="5" borderId="44" xfId="0" applyFill="1" applyBorder="1" applyAlignment="1">
      <alignment horizontal="center"/>
    </xf>
    <xf numFmtId="0" fontId="0" fillId="5" borderId="42" xfId="0" applyFill="1" applyBorder="1" applyAlignment="1">
      <alignment horizontal="center"/>
    </xf>
    <xf numFmtId="14" fontId="0" fillId="5" borderId="44" xfId="0" applyNumberFormat="1" applyFill="1" applyBorder="1" applyAlignment="1">
      <alignment horizontal="center" vertical="top"/>
    </xf>
    <xf numFmtId="14" fontId="0" fillId="5" borderId="42" xfId="0" applyNumberFormat="1" applyFill="1" applyBorder="1" applyAlignment="1">
      <alignment horizontal="center" vertical="top"/>
    </xf>
    <xf numFmtId="0" fontId="17" fillId="5" borderId="44" xfId="0" applyFont="1" applyFill="1" applyBorder="1" applyAlignment="1">
      <alignment horizontal="center" vertical="top" wrapText="1"/>
    </xf>
    <xf numFmtId="0" fontId="17" fillId="5" borderId="42" xfId="0" applyFont="1" applyFill="1" applyBorder="1" applyAlignment="1">
      <alignment horizontal="center" vertical="top" wrapText="1"/>
    </xf>
    <xf numFmtId="0" fontId="58" fillId="5" borderId="44" xfId="0" applyFont="1" applyFill="1" applyBorder="1" applyAlignment="1">
      <alignment horizontal="center" vertical="top"/>
    </xf>
    <xf numFmtId="0" fontId="58" fillId="5" borderId="42" xfId="0" applyFont="1" applyFill="1" applyBorder="1" applyAlignment="1">
      <alignment horizontal="center" vertical="top"/>
    </xf>
    <xf numFmtId="0" fontId="0" fillId="5" borderId="44" xfId="0" applyFill="1" applyBorder="1" applyAlignment="1">
      <alignment horizontal="left" vertical="top" wrapText="1"/>
    </xf>
    <xf numFmtId="0" fontId="0" fillId="5" borderId="42" xfId="0" applyFill="1" applyBorder="1" applyAlignment="1">
      <alignment horizontal="left" vertical="top" wrapText="1"/>
    </xf>
    <xf numFmtId="0" fontId="7" fillId="5" borderId="44" xfId="0" applyFont="1" applyFill="1" applyBorder="1" applyAlignment="1">
      <alignment horizontal="left" vertical="center"/>
    </xf>
    <xf numFmtId="0" fontId="7" fillId="5" borderId="42" xfId="0" applyFont="1" applyFill="1" applyBorder="1" applyAlignment="1">
      <alignment horizontal="left" vertical="center"/>
    </xf>
    <xf numFmtId="0" fontId="7" fillId="5" borderId="44" xfId="0" applyFont="1" applyFill="1" applyBorder="1" applyAlignment="1">
      <alignment horizontal="left" vertical="top"/>
    </xf>
    <xf numFmtId="0" fontId="7" fillId="5" borderId="42" xfId="0" applyFont="1" applyFill="1" applyBorder="1" applyAlignment="1">
      <alignment horizontal="left" vertical="top"/>
    </xf>
    <xf numFmtId="9" fontId="60" fillId="5" borderId="44" xfId="0" applyNumberFormat="1" applyFont="1" applyFill="1" applyBorder="1" applyAlignment="1">
      <alignment horizontal="center" vertical="center"/>
    </xf>
    <xf numFmtId="9" fontId="60" fillId="5" borderId="42" xfId="0" applyNumberFormat="1" applyFont="1" applyFill="1" applyBorder="1" applyAlignment="1">
      <alignment horizontal="center" vertical="center"/>
    </xf>
    <xf numFmtId="0" fontId="0" fillId="5" borderId="29" xfId="0" applyFill="1" applyBorder="1" applyAlignment="1">
      <alignment horizontal="left" vertical="top" wrapText="1"/>
    </xf>
    <xf numFmtId="0" fontId="0" fillId="5" borderId="36" xfId="0" applyFill="1" applyBorder="1" applyAlignment="1">
      <alignment horizontal="center" vertical="top" wrapText="1"/>
    </xf>
    <xf numFmtId="0" fontId="0" fillId="5" borderId="44" xfId="0" applyFill="1" applyBorder="1" applyAlignment="1">
      <alignment horizontal="left" vertical="center" wrapText="1"/>
    </xf>
    <xf numFmtId="0" fontId="0" fillId="5" borderId="36" xfId="0" applyFill="1" applyBorder="1" applyAlignment="1">
      <alignment horizontal="left" vertical="center" wrapText="1"/>
    </xf>
    <xf numFmtId="0" fontId="0" fillId="5" borderId="42" xfId="0" applyFill="1" applyBorder="1" applyAlignment="1">
      <alignment horizontal="left" vertical="center" wrapText="1"/>
    </xf>
    <xf numFmtId="0" fontId="0" fillId="5" borderId="36" xfId="0" applyFill="1" applyBorder="1" applyAlignment="1">
      <alignment horizontal="center"/>
    </xf>
    <xf numFmtId="14" fontId="0" fillId="5" borderId="36" xfId="0" applyNumberFormat="1" applyFill="1" applyBorder="1" applyAlignment="1">
      <alignment vertical="top"/>
    </xf>
    <xf numFmtId="0" fontId="77" fillId="5" borderId="44" xfId="0" applyFont="1" applyFill="1" applyBorder="1" applyAlignment="1">
      <alignment horizontal="left" vertical="center" wrapText="1"/>
    </xf>
    <xf numFmtId="0" fontId="77" fillId="5" borderId="42" xfId="0" applyFont="1" applyFill="1" applyBorder="1" applyAlignment="1">
      <alignment horizontal="left" vertical="center" wrapText="1"/>
    </xf>
    <xf numFmtId="0" fontId="7" fillId="5" borderId="44" xfId="0" applyFont="1" applyFill="1" applyBorder="1" applyAlignment="1">
      <alignment horizontal="left" vertical="center" wrapText="1"/>
    </xf>
    <xf numFmtId="0" fontId="7" fillId="5" borderId="42" xfId="0" applyFont="1" applyFill="1" applyBorder="1" applyAlignment="1">
      <alignment horizontal="left" vertical="center" wrapText="1"/>
    </xf>
    <xf numFmtId="0" fontId="0" fillId="5" borderId="37" xfId="0" applyFill="1" applyBorder="1" applyAlignment="1">
      <alignment horizontal="center" vertical="center"/>
    </xf>
    <xf numFmtId="0" fontId="0" fillId="5" borderId="44" xfId="0" applyFill="1" applyBorder="1" applyAlignment="1">
      <alignment horizontal="left" vertical="top"/>
    </xf>
    <xf numFmtId="0" fontId="0" fillId="5" borderId="36" xfId="0" applyFill="1" applyBorder="1" applyAlignment="1">
      <alignment horizontal="left" vertical="top"/>
    </xf>
    <xf numFmtId="0" fontId="0" fillId="5" borderId="42" xfId="0" applyFill="1" applyBorder="1" applyAlignment="1">
      <alignment horizontal="left" vertical="top"/>
    </xf>
    <xf numFmtId="0" fontId="7" fillId="5" borderId="44" xfId="0" applyFont="1" applyFill="1" applyBorder="1" applyAlignment="1">
      <alignment horizontal="left" vertical="top" wrapText="1"/>
    </xf>
    <xf numFmtId="0" fontId="7" fillId="5" borderId="36" xfId="0" applyFont="1" applyFill="1" applyBorder="1" applyAlignment="1">
      <alignment horizontal="left" vertical="top" wrapText="1"/>
    </xf>
    <xf numFmtId="0" fontId="7" fillId="5" borderId="42" xfId="0" applyFont="1" applyFill="1" applyBorder="1" applyAlignment="1">
      <alignment horizontal="left" vertical="top" wrapText="1"/>
    </xf>
    <xf numFmtId="0" fontId="0" fillId="5" borderId="36" xfId="0" applyFill="1" applyBorder="1" applyAlignment="1">
      <alignment horizontal="left" vertical="top" wrapText="1"/>
    </xf>
    <xf numFmtId="0" fontId="7" fillId="5" borderId="44" xfId="0" applyFont="1" applyFill="1" applyBorder="1" applyAlignment="1">
      <alignment horizontal="center" vertical="top"/>
    </xf>
    <xf numFmtId="0" fontId="7" fillId="5" borderId="42" xfId="0" applyFont="1" applyFill="1" applyBorder="1" applyAlignment="1">
      <alignment horizontal="center" vertical="top"/>
    </xf>
    <xf numFmtId="14" fontId="53" fillId="5" borderId="44" xfId="0" applyNumberFormat="1" applyFont="1" applyFill="1" applyBorder="1" applyAlignment="1">
      <alignment horizontal="right" vertical="top" wrapText="1"/>
    </xf>
    <xf numFmtId="14" fontId="53" fillId="5" borderId="42" xfId="0" applyNumberFormat="1" applyFont="1" applyFill="1" applyBorder="1" applyAlignment="1">
      <alignment horizontal="right" vertical="top" wrapText="1"/>
    </xf>
    <xf numFmtId="9" fontId="0" fillId="5" borderId="33" xfId="0" applyNumberFormat="1" applyFill="1" applyBorder="1" applyAlignment="1">
      <alignment horizontal="center" vertical="center" wrapText="1"/>
    </xf>
    <xf numFmtId="0" fontId="0" fillId="5" borderId="35" xfId="0" applyFill="1" applyBorder="1" applyAlignment="1">
      <alignment horizontal="center" vertical="top" wrapText="1"/>
    </xf>
    <xf numFmtId="0" fontId="0" fillId="5" borderId="31" xfId="0" applyFill="1" applyBorder="1" applyAlignment="1">
      <alignment horizontal="center" vertical="top" wrapText="1"/>
    </xf>
    <xf numFmtId="0" fontId="41" fillId="5" borderId="44" xfId="96" applyFont="1" applyFill="1" applyBorder="1" applyAlignment="1">
      <alignment horizontal="left" vertical="center" wrapText="1"/>
    </xf>
    <xf numFmtId="0" fontId="41" fillId="5" borderId="42" xfId="96" applyFont="1" applyFill="1" applyBorder="1" applyAlignment="1">
      <alignment horizontal="left" vertical="center" wrapText="1"/>
    </xf>
    <xf numFmtId="0" fontId="77" fillId="5" borderId="44" xfId="96" applyFont="1" applyFill="1" applyBorder="1" applyAlignment="1">
      <alignment horizontal="left" vertical="center" wrapText="1"/>
    </xf>
    <xf numFmtId="0" fontId="77" fillId="5" borderId="42" xfId="96" applyFont="1" applyFill="1" applyBorder="1" applyAlignment="1">
      <alignment horizontal="left" vertical="center" wrapText="1"/>
    </xf>
    <xf numFmtId="0" fontId="82" fillId="5" borderId="42" xfId="0" applyFont="1" applyFill="1" applyBorder="1" applyAlignment="1">
      <alignment horizontal="left" vertical="top" wrapText="1"/>
    </xf>
    <xf numFmtId="0" fontId="31" fillId="5" borderId="44" xfId="0" applyFont="1" applyFill="1" applyBorder="1" applyAlignment="1">
      <alignment horizontal="left" vertical="center" wrapText="1"/>
    </xf>
    <xf numFmtId="0" fontId="31" fillId="5" borderId="42" xfId="0" applyFont="1" applyFill="1" applyBorder="1" applyAlignment="1">
      <alignment horizontal="left" vertical="center" wrapText="1"/>
    </xf>
    <xf numFmtId="49" fontId="7" fillId="5" borderId="44" xfId="0" applyNumberFormat="1" applyFont="1" applyFill="1" applyBorder="1" applyAlignment="1">
      <alignment horizontal="left" vertical="top" wrapText="1"/>
    </xf>
    <xf numFmtId="49" fontId="7" fillId="5" borderId="42" xfId="0" applyNumberFormat="1" applyFont="1" applyFill="1" applyBorder="1" applyAlignment="1">
      <alignment horizontal="left" vertical="top" wrapText="1"/>
    </xf>
    <xf numFmtId="0" fontId="31" fillId="5" borderId="44" xfId="0" applyFont="1" applyFill="1" applyBorder="1" applyAlignment="1">
      <alignment horizontal="center" vertical="top" wrapText="1"/>
    </xf>
    <xf numFmtId="0" fontId="31" fillId="5" borderId="42" xfId="0" applyFont="1" applyFill="1" applyBorder="1" applyAlignment="1">
      <alignment horizontal="center" vertical="top" wrapText="1"/>
    </xf>
    <xf numFmtId="0" fontId="31" fillId="5" borderId="44" xfId="0" applyFont="1" applyFill="1" applyBorder="1" applyAlignment="1">
      <alignment horizontal="left" vertical="top" wrapText="1"/>
    </xf>
    <xf numFmtId="0" fontId="31" fillId="5" borderId="36" xfId="0" applyFont="1" applyFill="1" applyBorder="1" applyAlignment="1">
      <alignment horizontal="left" vertical="top" wrapText="1"/>
    </xf>
    <xf numFmtId="0" fontId="31" fillId="5" borderId="42" xfId="0" applyFont="1" applyFill="1" applyBorder="1" applyAlignment="1">
      <alignment horizontal="left" vertical="top" wrapText="1"/>
    </xf>
    <xf numFmtId="0" fontId="6" fillId="5" borderId="44" xfId="0" applyFont="1" applyFill="1" applyBorder="1" applyAlignment="1">
      <alignment horizontal="left" vertical="top"/>
    </xf>
    <xf numFmtId="0" fontId="6" fillId="5" borderId="42" xfId="0" applyFont="1" applyFill="1" applyBorder="1" applyAlignment="1">
      <alignment horizontal="left" vertical="top"/>
    </xf>
    <xf numFmtId="0" fontId="41" fillId="5" borderId="44" xfId="1" applyFont="1" applyFill="1" applyBorder="1" applyAlignment="1">
      <alignment horizontal="left" vertical="top" wrapText="1"/>
    </xf>
    <xf numFmtId="0" fontId="41" fillId="5" borderId="36" xfId="1" applyFont="1" applyFill="1" applyBorder="1" applyAlignment="1">
      <alignment horizontal="left" vertical="top" wrapText="1"/>
    </xf>
    <xf numFmtId="0" fontId="41" fillId="5" borderId="42" xfId="1" applyFont="1" applyFill="1" applyBorder="1" applyAlignment="1">
      <alignment horizontal="left" vertical="top" wrapText="1"/>
    </xf>
    <xf numFmtId="0" fontId="41" fillId="5" borderId="44" xfId="1" applyFont="1" applyFill="1" applyBorder="1" applyAlignment="1">
      <alignment horizontal="left" vertical="center" wrapText="1"/>
    </xf>
    <xf numFmtId="0" fontId="41" fillId="5" borderId="36" xfId="1" applyFont="1" applyFill="1" applyBorder="1" applyAlignment="1">
      <alignment horizontal="left" vertical="center" wrapText="1"/>
    </xf>
    <xf numFmtId="0" fontId="41" fillId="5" borderId="42" xfId="1" applyFont="1" applyFill="1" applyBorder="1" applyAlignment="1">
      <alignment horizontal="left" vertical="center" wrapText="1"/>
    </xf>
    <xf numFmtId="9" fontId="41" fillId="5" borderId="44" xfId="1" applyNumberFormat="1" applyFont="1" applyFill="1" applyBorder="1" applyAlignment="1">
      <alignment horizontal="center" vertical="top" wrapText="1"/>
    </xf>
    <xf numFmtId="9" fontId="41" fillId="5" borderId="36" xfId="1" applyNumberFormat="1" applyFont="1" applyFill="1" applyBorder="1" applyAlignment="1">
      <alignment horizontal="center" vertical="top" wrapText="1"/>
    </xf>
    <xf numFmtId="9" fontId="41" fillId="5" borderId="42" xfId="1" applyNumberFormat="1" applyFont="1" applyFill="1" applyBorder="1" applyAlignment="1">
      <alignment horizontal="center" vertical="top" wrapText="1"/>
    </xf>
    <xf numFmtId="0" fontId="41" fillId="5" borderId="44" xfId="1" applyFont="1" applyFill="1" applyBorder="1" applyAlignment="1">
      <alignment horizontal="center" vertical="top" wrapText="1"/>
    </xf>
    <xf numFmtId="0" fontId="41" fillId="5" borderId="36" xfId="1" applyFont="1" applyFill="1" applyBorder="1" applyAlignment="1">
      <alignment horizontal="center" vertical="top" wrapText="1"/>
    </xf>
    <xf numFmtId="0" fontId="41" fillId="5" borderId="42" xfId="1" applyFont="1" applyFill="1" applyBorder="1" applyAlignment="1">
      <alignment horizontal="center" vertical="top" wrapText="1"/>
    </xf>
    <xf numFmtId="0" fontId="30" fillId="11" borderId="19" xfId="0" applyFont="1" applyFill="1" applyBorder="1" applyAlignment="1">
      <alignment horizontal="center" vertical="center"/>
    </xf>
    <xf numFmtId="0" fontId="25" fillId="11" borderId="19" xfId="0" applyFont="1" applyFill="1" applyBorder="1"/>
    <xf numFmtId="0" fontId="25" fillId="11" borderId="22" xfId="0" applyFont="1" applyFill="1" applyBorder="1"/>
    <xf numFmtId="0" fontId="25" fillId="11" borderId="6" xfId="0" applyFont="1" applyFill="1" applyBorder="1"/>
    <xf numFmtId="0" fontId="25" fillId="11" borderId="21" xfId="0" applyFont="1" applyFill="1" applyBorder="1"/>
    <xf numFmtId="0" fontId="25" fillId="11" borderId="23" xfId="0" applyFont="1" applyFill="1" applyBorder="1"/>
    <xf numFmtId="0" fontId="25" fillId="11" borderId="7" xfId="0" applyFont="1" applyFill="1" applyBorder="1"/>
    <xf numFmtId="0" fontId="25" fillId="11" borderId="9" xfId="0" applyFont="1" applyFill="1" applyBorder="1"/>
    <xf numFmtId="0" fontId="30" fillId="10" borderId="5" xfId="0" applyFont="1" applyFill="1" applyBorder="1" applyAlignment="1">
      <alignment horizontal="center" vertical="center" wrapText="1"/>
    </xf>
    <xf numFmtId="0" fontId="25" fillId="11" borderId="10" xfId="0" applyFont="1" applyFill="1" applyBorder="1"/>
    <xf numFmtId="0" fontId="30" fillId="10" borderId="5" xfId="0" applyFont="1" applyFill="1" applyBorder="1" applyAlignment="1">
      <alignment horizontal="center" vertical="center"/>
    </xf>
    <xf numFmtId="0" fontId="25" fillId="11" borderId="11" xfId="0" applyFont="1" applyFill="1" applyBorder="1"/>
    <xf numFmtId="0" fontId="29" fillId="10" borderId="5" xfId="0" applyFont="1" applyFill="1" applyBorder="1" applyAlignment="1">
      <alignment horizontal="center" vertical="center" wrapText="1"/>
    </xf>
    <xf numFmtId="0" fontId="25" fillId="11" borderId="8" xfId="0" applyFont="1" applyFill="1" applyBorder="1"/>
    <xf numFmtId="0" fontId="29" fillId="10" borderId="1" xfId="0" applyFont="1" applyFill="1" applyBorder="1" applyAlignment="1">
      <alignment horizontal="center" vertical="center" wrapText="1"/>
    </xf>
    <xf numFmtId="0" fontId="25" fillId="11" borderId="2" xfId="0" applyFont="1" applyFill="1" applyBorder="1"/>
    <xf numFmtId="0" fontId="25" fillId="11" borderId="17" xfId="0" applyFont="1" applyFill="1" applyBorder="1"/>
    <xf numFmtId="0" fontId="25" fillId="11" borderId="3" xfId="0" applyFont="1" applyFill="1" applyBorder="1"/>
    <xf numFmtId="3" fontId="0" fillId="5" borderId="44" xfId="0" applyNumberFormat="1" applyFill="1" applyBorder="1" applyAlignment="1">
      <alignment horizontal="center" vertical="center" wrapText="1"/>
    </xf>
    <xf numFmtId="1" fontId="0" fillId="5" borderId="44" xfId="10" applyNumberFormat="1" applyFont="1" applyFill="1" applyBorder="1" applyAlignment="1">
      <alignment horizontal="center" vertical="center" wrapText="1"/>
    </xf>
    <xf numFmtId="1" fontId="0" fillId="5" borderId="36" xfId="10" applyNumberFormat="1" applyFont="1" applyFill="1" applyBorder="1" applyAlignment="1">
      <alignment horizontal="center" vertical="center" wrapText="1"/>
    </xf>
    <xf numFmtId="1" fontId="0" fillId="5" borderId="42" xfId="10" applyNumberFormat="1" applyFont="1" applyFill="1" applyBorder="1" applyAlignment="1">
      <alignment horizontal="center" vertical="center" wrapText="1"/>
    </xf>
    <xf numFmtId="0" fontId="97" fillId="24" borderId="44" xfId="0" applyFont="1" applyFill="1" applyBorder="1" applyAlignment="1">
      <alignment horizontal="center" vertical="center"/>
    </xf>
    <xf numFmtId="0" fontId="13" fillId="5" borderId="44" xfId="0" applyFont="1" applyFill="1" applyBorder="1" applyAlignment="1">
      <alignment horizontal="center" vertical="top"/>
    </xf>
    <xf numFmtId="0" fontId="13" fillId="5" borderId="42" xfId="0" applyFont="1" applyFill="1" applyBorder="1" applyAlignment="1">
      <alignment horizontal="center" vertical="top"/>
    </xf>
    <xf numFmtId="0" fontId="6" fillId="5" borderId="44" xfId="0" applyFont="1" applyFill="1" applyBorder="1" applyAlignment="1">
      <alignment horizontal="center" vertical="top"/>
    </xf>
    <xf numFmtId="0" fontId="6" fillId="5" borderId="36" xfId="0" applyFont="1" applyFill="1" applyBorder="1" applyAlignment="1">
      <alignment horizontal="center" vertical="top"/>
    </xf>
    <xf numFmtId="0" fontId="6" fillId="5" borderId="42" xfId="0" applyFont="1" applyFill="1" applyBorder="1" applyAlignment="1">
      <alignment horizontal="center" vertical="top"/>
    </xf>
    <xf numFmtId="0" fontId="48" fillId="5" borderId="44" xfId="0" applyFont="1" applyFill="1" applyBorder="1" applyAlignment="1">
      <alignment horizontal="left" vertical="center" wrapText="1"/>
    </xf>
    <xf numFmtId="0" fontId="48" fillId="5" borderId="42" xfId="0" applyFont="1" applyFill="1" applyBorder="1" applyAlignment="1">
      <alignment horizontal="left" vertical="center" wrapText="1"/>
    </xf>
    <xf numFmtId="0" fontId="31" fillId="5" borderId="44" xfId="23" applyFont="1" applyFill="1" applyBorder="1" applyAlignment="1">
      <alignment horizontal="left" vertical="top" wrapText="1"/>
    </xf>
    <xf numFmtId="0" fontId="31" fillId="5" borderId="42" xfId="23" applyFont="1" applyFill="1" applyBorder="1" applyAlignment="1">
      <alignment horizontal="left" vertical="top" wrapText="1"/>
    </xf>
    <xf numFmtId="0" fontId="48" fillId="5" borderId="36" xfId="0" applyFont="1" applyFill="1" applyBorder="1" applyAlignment="1">
      <alignment horizontal="left" vertical="center" wrapText="1"/>
    </xf>
    <xf numFmtId="0" fontId="31" fillId="5" borderId="44" xfId="23" applyFont="1" applyFill="1" applyBorder="1" applyAlignment="1">
      <alignment horizontal="left" vertical="center" wrapText="1"/>
    </xf>
    <xf numFmtId="0" fontId="31" fillId="5" borderId="36" xfId="23" applyFont="1" applyFill="1" applyBorder="1" applyAlignment="1">
      <alignment horizontal="left" vertical="center" wrapText="1"/>
    </xf>
    <xf numFmtId="0" fontId="31" fillId="5" borderId="42" xfId="23" applyFont="1" applyFill="1" applyBorder="1" applyAlignment="1">
      <alignment horizontal="left" vertical="center" wrapText="1"/>
    </xf>
    <xf numFmtId="0" fontId="13" fillId="5" borderId="36" xfId="0" applyFont="1" applyFill="1" applyBorder="1" applyAlignment="1">
      <alignment horizontal="center" vertical="top"/>
    </xf>
    <xf numFmtId="0" fontId="16" fillId="5" borderId="44" xfId="0" applyFont="1" applyFill="1" applyBorder="1" applyAlignment="1">
      <alignment horizontal="left" vertical="center"/>
    </xf>
    <xf numFmtId="0" fontId="16" fillId="5" borderId="36" xfId="0" applyFont="1" applyFill="1" applyBorder="1" applyAlignment="1">
      <alignment horizontal="left" vertical="center"/>
    </xf>
    <xf numFmtId="0" fontId="16" fillId="5" borderId="42" xfId="0" applyFont="1" applyFill="1" applyBorder="1" applyAlignment="1">
      <alignment horizontal="left" vertical="center"/>
    </xf>
    <xf numFmtId="0" fontId="46" fillId="5" borderId="44" xfId="0" applyFont="1" applyFill="1" applyBorder="1" applyAlignment="1">
      <alignment horizontal="center" vertical="center"/>
    </xf>
    <xf numFmtId="0" fontId="46" fillId="5" borderId="36" xfId="0" applyFont="1" applyFill="1" applyBorder="1" applyAlignment="1">
      <alignment horizontal="center" vertical="center"/>
    </xf>
    <xf numFmtId="0" fontId="46" fillId="5" borderId="42" xfId="0" applyFont="1" applyFill="1" applyBorder="1" applyAlignment="1">
      <alignment horizontal="center" vertical="center"/>
    </xf>
    <xf numFmtId="0" fontId="6" fillId="5" borderId="44" xfId="0" applyFont="1" applyFill="1" applyBorder="1" applyAlignment="1">
      <alignment horizontal="left" wrapText="1"/>
    </xf>
    <xf numFmtId="0" fontId="6" fillId="5" borderId="42" xfId="0" applyFont="1" applyFill="1" applyBorder="1" applyAlignment="1">
      <alignment horizontal="left" wrapText="1"/>
    </xf>
    <xf numFmtId="0" fontId="0" fillId="5" borderId="44" xfId="0" applyFill="1" applyBorder="1" applyAlignment="1">
      <alignment vertical="center"/>
    </xf>
    <xf numFmtId="0" fontId="0" fillId="5" borderId="36" xfId="0" applyFill="1" applyBorder="1" applyAlignment="1">
      <alignment vertical="center"/>
    </xf>
    <xf numFmtId="0" fontId="0" fillId="5" borderId="42" xfId="0" applyFill="1" applyBorder="1" applyAlignment="1">
      <alignment vertical="center"/>
    </xf>
    <xf numFmtId="0" fontId="6" fillId="5" borderId="44"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6" fillId="5" borderId="42" xfId="0" applyFont="1" applyFill="1" applyBorder="1" applyAlignment="1">
      <alignment horizontal="left" vertical="center" wrapText="1"/>
    </xf>
    <xf numFmtId="49" fontId="0" fillId="5" borderId="44" xfId="0" applyNumberFormat="1" applyFill="1" applyBorder="1" applyAlignment="1">
      <alignment vertical="center" wrapText="1"/>
    </xf>
    <xf numFmtId="49" fontId="0" fillId="5" borderId="36" xfId="0" applyNumberFormat="1" applyFill="1" applyBorder="1" applyAlignment="1">
      <alignment vertical="center" wrapText="1"/>
    </xf>
    <xf numFmtId="49" fontId="0" fillId="5" borderId="42" xfId="0" applyNumberFormat="1" applyFill="1" applyBorder="1" applyAlignment="1">
      <alignment vertical="center" wrapText="1"/>
    </xf>
    <xf numFmtId="0" fontId="6" fillId="5" borderId="44" xfId="0" applyFont="1" applyFill="1" applyBorder="1" applyAlignment="1">
      <alignment horizontal="left" vertical="top" wrapText="1"/>
    </xf>
    <xf numFmtId="0" fontId="6" fillId="5" borderId="42" xfId="0" applyFont="1" applyFill="1" applyBorder="1" applyAlignment="1">
      <alignment horizontal="left" vertical="top" wrapText="1"/>
    </xf>
    <xf numFmtId="49" fontId="6" fillId="5" borderId="44" xfId="0" applyNumberFormat="1" applyFont="1" applyFill="1" applyBorder="1" applyAlignment="1">
      <alignment horizontal="left" vertical="top" wrapText="1"/>
    </xf>
    <xf numFmtId="49" fontId="6" fillId="5" borderId="42" xfId="0" applyNumberFormat="1" applyFont="1" applyFill="1" applyBorder="1" applyAlignment="1">
      <alignment horizontal="left" vertical="top" wrapText="1"/>
    </xf>
    <xf numFmtId="0" fontId="6" fillId="5" borderId="44" xfId="0" applyFont="1" applyFill="1" applyBorder="1" applyAlignment="1">
      <alignment vertical="center" wrapText="1"/>
    </xf>
    <xf numFmtId="0" fontId="6" fillId="5" borderId="36" xfId="0" applyFont="1" applyFill="1" applyBorder="1" applyAlignment="1">
      <alignment vertical="center" wrapText="1"/>
    </xf>
    <xf numFmtId="0" fontId="6" fillId="5" borderId="42" xfId="0" applyFont="1" applyFill="1" applyBorder="1" applyAlignment="1">
      <alignment vertical="center" wrapText="1"/>
    </xf>
    <xf numFmtId="0" fontId="28" fillId="5" borderId="44" xfId="0" applyFont="1" applyFill="1" applyBorder="1" applyAlignment="1">
      <alignment horizontal="left" vertical="center" wrapText="1"/>
    </xf>
    <xf numFmtId="0" fontId="28" fillId="5" borderId="42" xfId="0" applyFont="1" applyFill="1" applyBorder="1" applyAlignment="1">
      <alignment horizontal="left" vertical="center" wrapText="1"/>
    </xf>
    <xf numFmtId="0" fontId="17" fillId="5" borderId="44" xfId="0" applyFont="1" applyFill="1" applyBorder="1" applyAlignment="1">
      <alignment horizontal="left" vertical="center" wrapText="1"/>
    </xf>
    <xf numFmtId="0" fontId="17" fillId="5" borderId="36" xfId="0" applyFont="1" applyFill="1" applyBorder="1" applyAlignment="1">
      <alignment horizontal="left" vertical="center" wrapText="1"/>
    </xf>
    <xf numFmtId="0" fontId="17" fillId="5" borderId="42" xfId="0" applyFont="1" applyFill="1" applyBorder="1" applyAlignment="1">
      <alignment horizontal="left" vertical="center" wrapText="1"/>
    </xf>
    <xf numFmtId="9" fontId="82" fillId="5" borderId="33" xfId="0" applyNumberFormat="1" applyFont="1" applyFill="1" applyBorder="1" applyAlignment="1">
      <alignment horizontal="center" vertical="center"/>
    </xf>
    <xf numFmtId="0" fontId="16" fillId="5" borderId="36" xfId="0" applyFont="1" applyFill="1" applyBorder="1" applyAlignment="1">
      <alignment horizontal="left" vertical="top"/>
    </xf>
    <xf numFmtId="0" fontId="60" fillId="5" borderId="36" xfId="0" applyFont="1" applyFill="1" applyBorder="1" applyAlignment="1">
      <alignment horizontal="center" vertical="center"/>
    </xf>
    <xf numFmtId="0" fontId="19" fillId="5" borderId="44" xfId="1" applyFont="1" applyFill="1" applyBorder="1" applyAlignment="1">
      <alignment horizontal="center" vertical="top" wrapText="1"/>
    </xf>
    <xf numFmtId="0" fontId="19" fillId="5" borderId="36" xfId="1" applyFont="1" applyFill="1" applyBorder="1" applyAlignment="1">
      <alignment horizontal="center" vertical="top" wrapText="1"/>
    </xf>
    <xf numFmtId="0" fontId="19" fillId="5" borderId="42" xfId="1" applyFont="1" applyFill="1" applyBorder="1" applyAlignment="1">
      <alignment horizontal="center" vertical="top" wrapText="1"/>
    </xf>
    <xf numFmtId="0" fontId="0" fillId="5" borderId="29" xfId="0" applyFill="1" applyBorder="1" applyAlignment="1">
      <alignment horizontal="center" vertical="top"/>
    </xf>
    <xf numFmtId="0" fontId="10" fillId="5" borderId="29" xfId="0" applyFont="1" applyFill="1" applyBorder="1" applyAlignment="1">
      <alignment horizontal="left" vertical="center"/>
    </xf>
    <xf numFmtId="0" fontId="60" fillId="5" borderId="29" xfId="0" applyFont="1" applyFill="1" applyBorder="1" applyAlignment="1">
      <alignment horizontal="center" vertical="center"/>
    </xf>
    <xf numFmtId="0" fontId="0" fillId="5" borderId="41" xfId="0" applyFill="1" applyBorder="1" applyAlignment="1">
      <alignment horizontal="center" vertical="center"/>
    </xf>
    <xf numFmtId="0" fontId="0" fillId="5" borderId="30" xfId="0" applyFill="1" applyBorder="1" applyAlignment="1">
      <alignment horizontal="center"/>
    </xf>
    <xf numFmtId="14" fontId="0" fillId="5" borderId="29" xfId="0" applyNumberFormat="1" applyFill="1" applyBorder="1" applyAlignment="1">
      <alignment horizontal="right" vertical="top"/>
    </xf>
    <xf numFmtId="0" fontId="0" fillId="5" borderId="29" xfId="0" applyFill="1" applyBorder="1" applyAlignment="1">
      <alignment horizontal="center"/>
    </xf>
    <xf numFmtId="0" fontId="41" fillId="5" borderId="33" xfId="1" applyFont="1" applyFill="1" applyBorder="1" applyAlignment="1">
      <alignment horizontal="left" vertical="top" wrapText="1"/>
    </xf>
    <xf numFmtId="0" fontId="41" fillId="5" borderId="37" xfId="1" applyFont="1" applyFill="1" applyBorder="1" applyAlignment="1">
      <alignment horizontal="left" vertical="top" wrapText="1"/>
    </xf>
    <xf numFmtId="0" fontId="41" fillId="5" borderId="39" xfId="1" applyFont="1" applyFill="1" applyBorder="1" applyAlignment="1">
      <alignment horizontal="left" vertical="top" wrapText="1"/>
    </xf>
    <xf numFmtId="0" fontId="41" fillId="5" borderId="35" xfId="1" applyFont="1" applyFill="1" applyBorder="1" applyAlignment="1">
      <alignment horizontal="center" vertical="top" wrapText="1"/>
    </xf>
    <xf numFmtId="0" fontId="41" fillId="5" borderId="38" xfId="1" applyFont="1" applyFill="1" applyBorder="1" applyAlignment="1">
      <alignment horizontal="center" vertical="top" wrapText="1"/>
    </xf>
    <xf numFmtId="0" fontId="41" fillId="5" borderId="31" xfId="1" applyFont="1" applyFill="1" applyBorder="1" applyAlignment="1">
      <alignment horizontal="center" vertical="top" wrapText="1"/>
    </xf>
    <xf numFmtId="0" fontId="0" fillId="5" borderId="35" xfId="0" applyFill="1" applyBorder="1" applyAlignment="1">
      <alignment horizontal="left" vertical="top"/>
    </xf>
    <xf numFmtId="0" fontId="0" fillId="5" borderId="38" xfId="0" applyFill="1" applyBorder="1" applyAlignment="1">
      <alignment horizontal="left" vertical="top"/>
    </xf>
    <xf numFmtId="49" fontId="0" fillId="5" borderId="33" xfId="0" applyNumberFormat="1" applyFill="1" applyBorder="1" applyAlignment="1">
      <alignment horizontal="left" vertical="top" wrapText="1"/>
    </xf>
    <xf numFmtId="49" fontId="0" fillId="5" borderId="37" xfId="0" applyNumberFormat="1" applyFill="1" applyBorder="1" applyAlignment="1">
      <alignment horizontal="left" vertical="top" wrapText="1"/>
    </xf>
    <xf numFmtId="0" fontId="0" fillId="5" borderId="44" xfId="0" applyFill="1" applyBorder="1" applyAlignment="1">
      <alignment horizontal="left" vertical="center"/>
    </xf>
    <xf numFmtId="0" fontId="0" fillId="5" borderId="36" xfId="0" applyFill="1" applyBorder="1" applyAlignment="1">
      <alignment horizontal="left" vertical="center"/>
    </xf>
    <xf numFmtId="0" fontId="0" fillId="5" borderId="42" xfId="0" applyFill="1" applyBorder="1" applyAlignment="1">
      <alignment horizontal="left" vertical="center"/>
    </xf>
    <xf numFmtId="49" fontId="0" fillId="5" borderId="44" xfId="0" applyNumberFormat="1" applyFill="1" applyBorder="1" applyAlignment="1">
      <alignment horizontal="center" vertical="top" wrapText="1"/>
    </xf>
    <xf numFmtId="49" fontId="0" fillId="5" borderId="36" xfId="0" applyNumberFormat="1" applyFill="1" applyBorder="1" applyAlignment="1">
      <alignment horizontal="center" vertical="top" wrapText="1"/>
    </xf>
    <xf numFmtId="49" fontId="0" fillId="5" borderId="42" xfId="0" applyNumberFormat="1" applyFill="1" applyBorder="1" applyAlignment="1">
      <alignment horizontal="center" vertical="top" wrapText="1"/>
    </xf>
    <xf numFmtId="0" fontId="0" fillId="5" borderId="33" xfId="0" applyFill="1" applyBorder="1" applyAlignment="1">
      <alignment horizontal="center" vertical="top"/>
    </xf>
    <xf numFmtId="0" fontId="0" fillId="5" borderId="39" xfId="0" applyFill="1" applyBorder="1" applyAlignment="1">
      <alignment horizontal="center" vertical="top"/>
    </xf>
    <xf numFmtId="9" fontId="82" fillId="5" borderId="36" xfId="0" applyNumberFormat="1" applyFont="1" applyFill="1" applyBorder="1" applyAlignment="1">
      <alignment horizontal="center" vertical="center"/>
    </xf>
    <xf numFmtId="1" fontId="0" fillId="5" borderId="36" xfId="0" applyNumberFormat="1" applyFill="1" applyBorder="1" applyAlignment="1">
      <alignment horizontal="center" vertical="center" wrapText="1"/>
    </xf>
    <xf numFmtId="1" fontId="0" fillId="5" borderId="42" xfId="0" applyNumberFormat="1" applyFill="1" applyBorder="1" applyAlignment="1">
      <alignment horizontal="center" vertical="center" wrapText="1"/>
    </xf>
    <xf numFmtId="1" fontId="0" fillId="5" borderId="44" xfId="0" applyNumberFormat="1" applyFill="1" applyBorder="1" applyAlignment="1">
      <alignment horizontal="center" vertical="center" wrapText="1"/>
    </xf>
    <xf numFmtId="0" fontId="47" fillId="5" borderId="44" xfId="0" applyFont="1" applyFill="1" applyBorder="1" applyAlignment="1">
      <alignment horizontal="center" vertical="center" wrapText="1"/>
    </xf>
    <xf numFmtId="0" fontId="47" fillId="5" borderId="36" xfId="0" applyFont="1" applyFill="1" applyBorder="1" applyAlignment="1">
      <alignment horizontal="center" vertical="center" wrapText="1"/>
    </xf>
    <xf numFmtId="0" fontId="47" fillId="5" borderId="42" xfId="0" applyFont="1" applyFill="1" applyBorder="1" applyAlignment="1">
      <alignment horizontal="center" vertical="center" wrapText="1"/>
    </xf>
    <xf numFmtId="0" fontId="6" fillId="5" borderId="36" xfId="0" applyFont="1" applyFill="1" applyBorder="1" applyAlignment="1">
      <alignment horizontal="left" vertical="top"/>
    </xf>
    <xf numFmtId="0" fontId="31" fillId="5" borderId="36" xfId="0" applyFont="1" applyFill="1" applyBorder="1" applyAlignment="1">
      <alignment horizontal="center" vertical="top" wrapText="1"/>
    </xf>
    <xf numFmtId="9" fontId="0" fillId="5" borderId="36" xfId="0" applyNumberFormat="1" applyFill="1" applyBorder="1" applyAlignment="1">
      <alignment horizontal="center" vertical="center"/>
    </xf>
    <xf numFmtId="1" fontId="100" fillId="26" borderId="44" xfId="0" applyNumberFormat="1" applyFont="1" applyFill="1" applyBorder="1" applyAlignment="1">
      <alignment horizontal="center" vertical="center" wrapText="1"/>
    </xf>
    <xf numFmtId="1" fontId="100" fillId="26" borderId="36" xfId="0" applyNumberFormat="1" applyFont="1" applyFill="1" applyBorder="1" applyAlignment="1">
      <alignment horizontal="center" vertical="center" wrapText="1"/>
    </xf>
    <xf numFmtId="1" fontId="100" fillId="26" borderId="42" xfId="0" applyNumberFormat="1" applyFont="1" applyFill="1" applyBorder="1" applyAlignment="1">
      <alignment horizontal="center" vertical="center" wrapText="1"/>
    </xf>
    <xf numFmtId="0" fontId="102" fillId="13" borderId="44" xfId="0" applyFont="1" applyFill="1" applyBorder="1" applyAlignment="1">
      <alignment horizontal="center" vertical="center" wrapText="1"/>
    </xf>
    <xf numFmtId="0" fontId="102" fillId="13" borderId="36" xfId="0" applyFont="1" applyFill="1" applyBorder="1" applyAlignment="1">
      <alignment horizontal="center" vertical="center" wrapText="1"/>
    </xf>
    <xf numFmtId="0" fontId="102" fillId="13" borderId="42" xfId="0" applyFont="1" applyFill="1" applyBorder="1" applyAlignment="1">
      <alignment horizontal="center" vertical="center" wrapText="1"/>
    </xf>
    <xf numFmtId="0" fontId="96" fillId="9" borderId="29" xfId="0" applyFont="1" applyFill="1" applyBorder="1" applyAlignment="1">
      <alignment horizontal="center" vertical="center"/>
    </xf>
    <xf numFmtId="9" fontId="97" fillId="5" borderId="44" xfId="12" applyFont="1" applyFill="1" applyBorder="1" applyAlignment="1">
      <alignment horizontal="center" vertical="center"/>
    </xf>
    <xf numFmtId="9" fontId="97" fillId="5" borderId="36" xfId="12" applyFont="1" applyFill="1" applyBorder="1" applyAlignment="1">
      <alignment horizontal="center" vertical="center"/>
    </xf>
    <xf numFmtId="9" fontId="97" fillId="5" borderId="42" xfId="12" applyFont="1" applyFill="1" applyBorder="1" applyAlignment="1">
      <alignment horizontal="center" vertical="center"/>
    </xf>
    <xf numFmtId="9" fontId="100" fillId="5" borderId="44" xfId="0" applyNumberFormat="1" applyFont="1" applyFill="1" applyBorder="1" applyAlignment="1">
      <alignment horizontal="center" vertical="center"/>
    </xf>
    <xf numFmtId="0" fontId="100" fillId="5" borderId="36" xfId="0" applyFont="1" applyFill="1" applyBorder="1" applyAlignment="1">
      <alignment horizontal="center" vertical="center"/>
    </xf>
    <xf numFmtId="0" fontId="100" fillId="5" borderId="42" xfId="0" applyFont="1" applyFill="1" applyBorder="1" applyAlignment="1">
      <alignment horizontal="center" vertical="center"/>
    </xf>
    <xf numFmtId="9" fontId="100" fillId="5" borderId="44" xfId="12" applyFont="1" applyFill="1" applyBorder="1" applyAlignment="1">
      <alignment horizontal="center" vertical="center"/>
    </xf>
    <xf numFmtId="9" fontId="100" fillId="5" borderId="36" xfId="12" applyFont="1" applyFill="1" applyBorder="1" applyAlignment="1">
      <alignment horizontal="center" vertical="center"/>
    </xf>
    <xf numFmtId="9" fontId="100" fillId="5" borderId="42" xfId="12" applyFont="1" applyFill="1" applyBorder="1" applyAlignment="1">
      <alignment horizontal="center" vertical="center"/>
    </xf>
    <xf numFmtId="0" fontId="41" fillId="5" borderId="42" xfId="1" applyFont="1" applyFill="1" applyBorder="1" applyAlignment="1">
      <alignment horizontal="center" vertical="center" wrapText="1"/>
    </xf>
    <xf numFmtId="0" fontId="0" fillId="5" borderId="35" xfId="0" applyFill="1" applyBorder="1" applyAlignment="1">
      <alignment horizontal="center" vertical="center" wrapText="1"/>
    </xf>
    <xf numFmtId="0" fontId="0" fillId="5" borderId="38" xfId="0" applyFill="1" applyBorder="1" applyAlignment="1">
      <alignment horizontal="center" vertical="center" wrapText="1"/>
    </xf>
    <xf numFmtId="0" fontId="0" fillId="5" borderId="31" xfId="0" applyFill="1" applyBorder="1" applyAlignment="1">
      <alignment horizontal="center" vertical="center" wrapText="1"/>
    </xf>
    <xf numFmtId="0" fontId="68" fillId="5" borderId="44" xfId="1" applyFont="1" applyFill="1" applyBorder="1" applyAlignment="1">
      <alignment horizontal="center" vertical="center" wrapText="1"/>
    </xf>
    <xf numFmtId="0" fontId="107" fillId="28" borderId="50" xfId="0" applyFont="1" applyFill="1" applyBorder="1" applyAlignment="1">
      <alignment horizontal="left" vertical="center" wrapText="1"/>
    </xf>
    <xf numFmtId="0" fontId="107" fillId="28" borderId="54" xfId="0" applyFont="1" applyFill="1" applyBorder="1" applyAlignment="1">
      <alignment horizontal="left" vertical="center" wrapText="1"/>
    </xf>
    <xf numFmtId="0" fontId="107" fillId="28" borderId="53" xfId="0" applyFont="1" applyFill="1" applyBorder="1" applyAlignment="1">
      <alignment horizontal="left" vertical="center" wrapText="1"/>
    </xf>
    <xf numFmtId="0" fontId="99" fillId="22" borderId="41" xfId="0" applyFont="1" applyFill="1" applyBorder="1" applyAlignment="1">
      <alignment horizontal="center" vertical="center"/>
    </xf>
    <xf numFmtId="0" fontId="99" fillId="22" borderId="43" xfId="0" applyFont="1" applyFill="1" applyBorder="1" applyAlignment="1">
      <alignment horizontal="center" vertical="center"/>
    </xf>
    <xf numFmtId="0" fontId="99" fillId="23" borderId="41" xfId="0" applyFont="1" applyFill="1" applyBorder="1" applyAlignment="1">
      <alignment horizontal="center" vertical="center"/>
    </xf>
    <xf numFmtId="0" fontId="99" fillId="23" borderId="43" xfId="0" applyFont="1" applyFill="1" applyBorder="1" applyAlignment="1">
      <alignment horizontal="center" vertical="center"/>
    </xf>
    <xf numFmtId="0" fontId="99" fillId="13" borderId="41" xfId="0" applyFont="1" applyFill="1" applyBorder="1" applyAlignment="1">
      <alignment horizontal="center" vertical="center"/>
    </xf>
    <xf numFmtId="0" fontId="99" fillId="13" borderId="43" xfId="0" applyFont="1" applyFill="1" applyBorder="1" applyAlignment="1">
      <alignment horizontal="center" vertical="center"/>
    </xf>
    <xf numFmtId="0" fontId="99" fillId="9" borderId="41" xfId="0" applyFont="1" applyFill="1" applyBorder="1" applyAlignment="1">
      <alignment horizontal="center" vertical="center"/>
    </xf>
    <xf numFmtId="0" fontId="99" fillId="9" borderId="43" xfId="0" applyFont="1" applyFill="1" applyBorder="1" applyAlignment="1">
      <alignment horizontal="center" vertical="center"/>
    </xf>
    <xf numFmtId="0" fontId="0" fillId="5" borderId="29" xfId="0" applyFill="1" applyBorder="1" applyAlignment="1">
      <alignment horizontal="center" vertical="center" wrapText="1"/>
    </xf>
    <xf numFmtId="0" fontId="98" fillId="22" borderId="29" xfId="1" applyFont="1" applyFill="1" applyBorder="1" applyAlignment="1">
      <alignment horizontal="center" vertical="center" wrapText="1"/>
    </xf>
    <xf numFmtId="44" fontId="110" fillId="9" borderId="29" xfId="0" applyNumberFormat="1" applyFont="1" applyFill="1" applyBorder="1" applyAlignment="1">
      <alignment horizontal="center" vertical="center" wrapText="1"/>
    </xf>
    <xf numFmtId="44" fontId="110" fillId="9" borderId="29" xfId="0" applyNumberFormat="1" applyFont="1" applyFill="1" applyBorder="1" applyAlignment="1">
      <alignment horizontal="center" vertical="center"/>
    </xf>
    <xf numFmtId="164" fontId="112" fillId="9" borderId="29" xfId="12" applyNumberFormat="1" applyFont="1" applyFill="1" applyBorder="1" applyAlignment="1">
      <alignment horizontal="center" vertical="center"/>
    </xf>
    <xf numFmtId="0" fontId="113" fillId="24" borderId="50" xfId="0" applyFont="1" applyFill="1" applyBorder="1" applyAlignment="1">
      <alignment horizontal="left" vertical="center" wrapText="1"/>
    </xf>
    <xf numFmtId="0" fontId="113" fillId="24" borderId="54" xfId="0" applyFont="1" applyFill="1" applyBorder="1" applyAlignment="1">
      <alignment horizontal="left" vertical="center" wrapText="1"/>
    </xf>
    <xf numFmtId="0" fontId="113" fillId="24" borderId="53" xfId="0" applyFont="1" applyFill="1" applyBorder="1" applyAlignment="1">
      <alignment horizontal="left" vertical="center" wrapText="1"/>
    </xf>
    <xf numFmtId="174" fontId="110" fillId="22" borderId="29" xfId="0" applyNumberFormat="1" applyFont="1" applyFill="1" applyBorder="1" applyAlignment="1">
      <alignment horizontal="center" vertical="center" wrapText="1"/>
    </xf>
    <xf numFmtId="10" fontId="111" fillId="22" borderId="44" xfId="12" applyNumberFormat="1" applyFont="1" applyFill="1" applyBorder="1" applyAlignment="1">
      <alignment horizontal="center" vertical="center" wrapText="1"/>
    </xf>
    <xf numFmtId="10" fontId="111" fillId="22" borderId="36" xfId="12" applyNumberFormat="1" applyFont="1" applyFill="1" applyBorder="1" applyAlignment="1">
      <alignment horizontal="center" vertical="center" wrapText="1"/>
    </xf>
    <xf numFmtId="10" fontId="111" fillId="22" borderId="42" xfId="12" applyNumberFormat="1" applyFont="1" applyFill="1" applyBorder="1" applyAlignment="1">
      <alignment horizontal="center" vertical="center" wrapText="1"/>
    </xf>
    <xf numFmtId="44" fontId="110" fillId="23" borderId="29" xfId="0" applyNumberFormat="1" applyFont="1" applyFill="1" applyBorder="1" applyAlignment="1">
      <alignment horizontal="center" vertical="center" wrapText="1"/>
    </xf>
    <xf numFmtId="164" fontId="112" fillId="23" borderId="29" xfId="12" applyNumberFormat="1" applyFont="1" applyFill="1" applyBorder="1" applyAlignment="1">
      <alignment horizontal="center" vertical="center" wrapText="1"/>
    </xf>
    <xf numFmtId="44" fontId="110" fillId="13" borderId="29" xfId="0" applyNumberFormat="1" applyFont="1" applyFill="1" applyBorder="1" applyAlignment="1">
      <alignment horizontal="center" vertical="center" wrapText="1"/>
    </xf>
    <xf numFmtId="164" fontId="112" fillId="13" borderId="29" xfId="12" applyNumberFormat="1" applyFont="1" applyFill="1" applyBorder="1" applyAlignment="1">
      <alignment horizontal="center" vertical="center"/>
    </xf>
    <xf numFmtId="0" fontId="26" fillId="0" borderId="1" xfId="0" applyFont="1" applyBorder="1" applyAlignment="1">
      <alignment horizontal="center" vertical="center"/>
    </xf>
    <xf numFmtId="0" fontId="36" fillId="3" borderId="24" xfId="0" applyFont="1" applyFill="1" applyBorder="1" applyAlignment="1">
      <alignment horizontal="center" vertical="center"/>
    </xf>
    <xf numFmtId="0" fontId="25" fillId="0" borderId="25" xfId="0" applyFont="1" applyBorder="1"/>
    <xf numFmtId="0" fontId="25" fillId="0" borderId="26" xfId="0" applyFont="1" applyBorder="1"/>
    <xf numFmtId="0" fontId="27" fillId="3" borderId="1" xfId="0" applyFont="1" applyFill="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wrapText="1"/>
    </xf>
    <xf numFmtId="0" fontId="59" fillId="2" borderId="29" xfId="0" applyFont="1" applyFill="1" applyBorder="1" applyAlignment="1">
      <alignment horizontal="left" vertical="center" wrapText="1"/>
    </xf>
    <xf numFmtId="0" fontId="59" fillId="2" borderId="42" xfId="0" applyFont="1" applyFill="1" applyBorder="1" applyAlignment="1">
      <alignment horizontal="left" vertical="center" wrapText="1"/>
    </xf>
    <xf numFmtId="0" fontId="115" fillId="0" borderId="45" xfId="0" applyFont="1" applyBorder="1" applyAlignment="1">
      <alignment horizontal="center" vertical="center" wrapText="1"/>
    </xf>
  </cellXfs>
  <cellStyles count="111">
    <cellStyle name="BodyStyle" xfId="35"/>
    <cellStyle name="HeaderStyle" xfId="37"/>
    <cellStyle name="Hipervínculo" xfId="14" builtinId="8"/>
    <cellStyle name="Millares" xfId="10" builtinId="3"/>
    <cellStyle name="Millares [0] 2" xfId="5"/>
    <cellStyle name="Millares [0] 2 2" xfId="20"/>
    <cellStyle name="Millares [0] 2 3" xfId="29"/>
    <cellStyle name="Millares 10" xfId="54"/>
    <cellStyle name="Millares 11" xfId="56"/>
    <cellStyle name="Millares 12" xfId="59"/>
    <cellStyle name="Millares 13" xfId="65"/>
    <cellStyle name="Millares 14" xfId="69"/>
    <cellStyle name="Millares 15" xfId="70"/>
    <cellStyle name="Millares 16" xfId="68"/>
    <cellStyle name="Millares 17" xfId="71"/>
    <cellStyle name="Millares 18" xfId="74"/>
    <cellStyle name="Millares 19" xfId="79"/>
    <cellStyle name="Millares 2" xfId="2"/>
    <cellStyle name="Millares 2 2" xfId="17"/>
    <cellStyle name="Millares 2 3" xfId="26"/>
    <cellStyle name="Millares 2 4" xfId="39"/>
    <cellStyle name="Millares 2 5" xfId="60"/>
    <cellStyle name="Millares 2 6" xfId="98"/>
    <cellStyle name="Millares 20" xfId="78"/>
    <cellStyle name="Millares 21" xfId="76"/>
    <cellStyle name="Millares 22" xfId="82"/>
    <cellStyle name="Millares 23" xfId="85"/>
    <cellStyle name="Millares 24" xfId="88"/>
    <cellStyle name="Millares 25" xfId="89"/>
    <cellStyle name="Millares 26" xfId="86"/>
    <cellStyle name="Millares 27" xfId="93"/>
    <cellStyle name="Millares 28" xfId="95"/>
    <cellStyle name="Millares 29" xfId="97"/>
    <cellStyle name="Millares 3" xfId="8"/>
    <cellStyle name="Millares 3 2" xfId="22"/>
    <cellStyle name="Millares 3 3" xfId="31"/>
    <cellStyle name="Millares 30" xfId="102"/>
    <cellStyle name="Millares 31" xfId="105"/>
    <cellStyle name="Millares 32" xfId="106"/>
    <cellStyle name="Millares 4" xfId="33"/>
    <cellStyle name="Millares 5" xfId="38"/>
    <cellStyle name="Millares 6" xfId="46"/>
    <cellStyle name="Millares 7" xfId="50"/>
    <cellStyle name="Millares 8" xfId="48"/>
    <cellStyle name="Millares 9" xfId="53"/>
    <cellStyle name="Moneda" xfId="13" builtinId="4"/>
    <cellStyle name="Moneda [0]" xfId="11" builtinId="7"/>
    <cellStyle name="Moneda [0] 2" xfId="45"/>
    <cellStyle name="Moneda [0] 3" xfId="73"/>
    <cellStyle name="Moneda [0] 4" xfId="101"/>
    <cellStyle name="Moneda 10" xfId="61"/>
    <cellStyle name="Moneda 11" xfId="67"/>
    <cellStyle name="Moneda 12" xfId="66"/>
    <cellStyle name="Moneda 13" xfId="63"/>
    <cellStyle name="Moneda 14" xfId="64"/>
    <cellStyle name="Moneda 15" xfId="72"/>
    <cellStyle name="Moneda 16" xfId="75"/>
    <cellStyle name="Moneda 17" xfId="80"/>
    <cellStyle name="Moneda 18" xfId="81"/>
    <cellStyle name="Moneda 19" xfId="77"/>
    <cellStyle name="Moneda 2" xfId="7"/>
    <cellStyle name="Moneda 2 2" xfId="21"/>
    <cellStyle name="Moneda 2 3" xfId="30"/>
    <cellStyle name="Moneda 20" xfId="83"/>
    <cellStyle name="Moneda 21" xfId="87"/>
    <cellStyle name="Moneda 22" xfId="84"/>
    <cellStyle name="Moneda 23" xfId="91"/>
    <cellStyle name="Moneda 24" xfId="90"/>
    <cellStyle name="Moneda 25" xfId="94"/>
    <cellStyle name="Moneda 26" xfId="92"/>
    <cellStyle name="Moneda 27" xfId="99"/>
    <cellStyle name="Moneda 28" xfId="103"/>
    <cellStyle name="Moneda 29" xfId="107"/>
    <cellStyle name="Moneda 3" xfId="40"/>
    <cellStyle name="Moneda 30" xfId="104"/>
    <cellStyle name="Moneda 31" xfId="110"/>
    <cellStyle name="Moneda 4" xfId="47"/>
    <cellStyle name="Moneda 5" xfId="52"/>
    <cellStyle name="Moneda 6" xfId="49"/>
    <cellStyle name="Moneda 7" xfId="51"/>
    <cellStyle name="Moneda 8" xfId="55"/>
    <cellStyle name="Moneda 9" xfId="57"/>
    <cellStyle name="Normal" xfId="0" builtinId="0"/>
    <cellStyle name="Normal 10" xfId="108"/>
    <cellStyle name="Normal 2" xfId="1"/>
    <cellStyle name="Normal 2 2" xfId="6"/>
    <cellStyle name="Normal 2 3" xfId="9"/>
    <cellStyle name="Normal 2 3 2" xfId="23"/>
    <cellStyle name="Normal 2 3 3" xfId="32"/>
    <cellStyle name="Normal 2 4" xfId="16"/>
    <cellStyle name="Normal 2 5" xfId="25"/>
    <cellStyle name="Normal 2 6" xfId="44"/>
    <cellStyle name="Normal 2 7" xfId="109"/>
    <cellStyle name="Normal 3" xfId="3"/>
    <cellStyle name="Normal 3 2" xfId="18"/>
    <cellStyle name="Normal 3 3" xfId="27"/>
    <cellStyle name="Normal 3 4" xfId="43"/>
    <cellStyle name="Normal 4" xfId="15"/>
    <cellStyle name="Normal 5" xfId="24"/>
    <cellStyle name="Normal 6" xfId="36"/>
    <cellStyle name="Normal 7" xfId="41"/>
    <cellStyle name="Normal 8" xfId="58"/>
    <cellStyle name="Normal 9" xfId="96"/>
    <cellStyle name="Porcentaje" xfId="12" builtinId="5"/>
    <cellStyle name="Porcentaje 2" xfId="4"/>
    <cellStyle name="Porcentaje 2 2" xfId="19"/>
    <cellStyle name="Porcentaje 2 3" xfId="28"/>
    <cellStyle name="Porcentaje 3" xfId="34"/>
    <cellStyle name="Porcentaje 4" xfId="42"/>
    <cellStyle name="Porcentaje 5" xfId="62"/>
    <cellStyle name="Porcentaje 6" xfId="100"/>
  </cellStyles>
  <dxfs count="0"/>
  <tableStyles count="0" defaultTableStyle="TableStyleMedium2" defaultPivotStyle="PivotStyleLight16"/>
  <colors>
    <mruColors>
      <color rgb="FFFF9900"/>
      <color rgb="FFFFCC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619125</xdr:colOff>
      <xdr:row>0</xdr:row>
      <xdr:rowOff>0</xdr:rowOff>
    </xdr:from>
    <xdr:ext cx="2019300" cy="14954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666750</xdr:colOff>
      <xdr:row>0</xdr:row>
      <xdr:rowOff>0</xdr:rowOff>
    </xdr:from>
    <xdr:ext cx="1656931" cy="942033"/>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66750" y="0"/>
          <a:ext cx="1656931" cy="942033"/>
        </a:xfrm>
        <a:prstGeom prst="rect">
          <a:avLst/>
        </a:prstGeom>
        <a:noFill/>
      </xdr:spPr>
    </xdr:pic>
    <xdr:clientData fLocksWithSheet="0"/>
  </xdr:oneCellAnchor>
  <xdr:oneCellAnchor>
    <xdr:from>
      <xdr:col>26</xdr:col>
      <xdr:colOff>0</xdr:colOff>
      <xdr:row>18</xdr:row>
      <xdr:rowOff>0</xdr:rowOff>
    </xdr:from>
    <xdr:ext cx="95250" cy="171450"/>
    <xdr:sp macro="" textlink="">
      <xdr:nvSpPr>
        <xdr:cNvPr id="3" name="Text Box 16">
          <a:extLst>
            <a:ext uri="{FF2B5EF4-FFF2-40B4-BE49-F238E27FC236}">
              <a16:creationId xmlns:a16="http://schemas.microsoft.com/office/drawing/2014/main" id="{0EF244B4-8DBF-4A51-9F34-46BD576393AD}"/>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4" name="Text Box 17">
          <a:extLst>
            <a:ext uri="{FF2B5EF4-FFF2-40B4-BE49-F238E27FC236}">
              <a16:creationId xmlns:a16="http://schemas.microsoft.com/office/drawing/2014/main" id="{8429C678-003D-459F-A720-32EEDBA40EE8}"/>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5" name="Text Box 18">
          <a:extLst>
            <a:ext uri="{FF2B5EF4-FFF2-40B4-BE49-F238E27FC236}">
              <a16:creationId xmlns:a16="http://schemas.microsoft.com/office/drawing/2014/main" id="{84CC04FB-A401-4319-8A27-617AD09025AB}"/>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6" name="Text Box 19">
          <a:extLst>
            <a:ext uri="{FF2B5EF4-FFF2-40B4-BE49-F238E27FC236}">
              <a16:creationId xmlns:a16="http://schemas.microsoft.com/office/drawing/2014/main" id="{D6C6F287-762A-4B7D-A7A8-11B52520F4B7}"/>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7" name="Text Box 16">
          <a:extLst>
            <a:ext uri="{FF2B5EF4-FFF2-40B4-BE49-F238E27FC236}">
              <a16:creationId xmlns:a16="http://schemas.microsoft.com/office/drawing/2014/main" id="{C11017C2-4FA7-48D1-A919-383329469FAE}"/>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8" name="Text Box 17">
          <a:extLst>
            <a:ext uri="{FF2B5EF4-FFF2-40B4-BE49-F238E27FC236}">
              <a16:creationId xmlns:a16="http://schemas.microsoft.com/office/drawing/2014/main" id="{740F931E-BFB3-4303-8102-FD7CC6450A0C}"/>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9" name="Text Box 18">
          <a:extLst>
            <a:ext uri="{FF2B5EF4-FFF2-40B4-BE49-F238E27FC236}">
              <a16:creationId xmlns:a16="http://schemas.microsoft.com/office/drawing/2014/main" id="{F95B991D-423B-4950-83F5-61EF5CD4A8EF}"/>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10" name="Text Box 19">
          <a:extLst>
            <a:ext uri="{FF2B5EF4-FFF2-40B4-BE49-F238E27FC236}">
              <a16:creationId xmlns:a16="http://schemas.microsoft.com/office/drawing/2014/main" id="{63A1BC2B-F6C3-475B-9A73-91BB9D274049}"/>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213632"/>
    <xdr:sp macro="" textlink="">
      <xdr:nvSpPr>
        <xdr:cNvPr id="11" name="Text Box 15">
          <a:extLst>
            <a:ext uri="{FF2B5EF4-FFF2-40B4-BE49-F238E27FC236}">
              <a16:creationId xmlns:a16="http://schemas.microsoft.com/office/drawing/2014/main" id="{C39B4621-8F7A-43B7-86C0-B8EB938F7C24}"/>
            </a:ext>
          </a:extLst>
        </xdr:cNvPr>
        <xdr:cNvSpPr txBox="1">
          <a:spLocks noChangeArrowheads="1"/>
        </xdr:cNvSpPr>
      </xdr:nvSpPr>
      <xdr:spPr bwMode="auto">
        <a:xfrm>
          <a:off x="42729150" y="68770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444331"/>
    <xdr:sp macro="" textlink="">
      <xdr:nvSpPr>
        <xdr:cNvPr id="12" name="Text Box 15">
          <a:extLst>
            <a:ext uri="{FF2B5EF4-FFF2-40B4-BE49-F238E27FC236}">
              <a16:creationId xmlns:a16="http://schemas.microsoft.com/office/drawing/2014/main" id="{526E8FFF-B0DE-470D-A1FC-221060F26386}"/>
            </a:ext>
          </a:extLst>
        </xdr:cNvPr>
        <xdr:cNvSpPr txBox="1">
          <a:spLocks noChangeArrowheads="1"/>
        </xdr:cNvSpPr>
      </xdr:nvSpPr>
      <xdr:spPr bwMode="auto">
        <a:xfrm>
          <a:off x="42729150" y="687705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5942"/>
    <xdr:sp macro="" textlink="">
      <xdr:nvSpPr>
        <xdr:cNvPr id="13" name="Text Box 15">
          <a:extLst>
            <a:ext uri="{FF2B5EF4-FFF2-40B4-BE49-F238E27FC236}">
              <a16:creationId xmlns:a16="http://schemas.microsoft.com/office/drawing/2014/main" id="{A6418B70-6FA5-4B05-A915-E28F68526064}"/>
            </a:ext>
          </a:extLst>
        </xdr:cNvPr>
        <xdr:cNvSpPr txBox="1">
          <a:spLocks noChangeArrowheads="1"/>
        </xdr:cNvSpPr>
      </xdr:nvSpPr>
      <xdr:spPr bwMode="auto">
        <a:xfrm>
          <a:off x="42729150" y="6877050"/>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9706"/>
    <xdr:sp macro="" textlink="">
      <xdr:nvSpPr>
        <xdr:cNvPr id="14" name="Text Box 15">
          <a:extLst>
            <a:ext uri="{FF2B5EF4-FFF2-40B4-BE49-F238E27FC236}">
              <a16:creationId xmlns:a16="http://schemas.microsoft.com/office/drawing/2014/main" id="{738522BC-5E49-4BDB-A58E-ABB51BB8AC49}"/>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9706"/>
    <xdr:sp macro="" textlink="">
      <xdr:nvSpPr>
        <xdr:cNvPr id="15" name="Text Box 15">
          <a:extLst>
            <a:ext uri="{FF2B5EF4-FFF2-40B4-BE49-F238E27FC236}">
              <a16:creationId xmlns:a16="http://schemas.microsoft.com/office/drawing/2014/main" id="{018DB721-2474-4B0E-8B7D-8E1328445449}"/>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9706"/>
    <xdr:sp macro="" textlink="">
      <xdr:nvSpPr>
        <xdr:cNvPr id="16" name="Text Box 15">
          <a:extLst>
            <a:ext uri="{FF2B5EF4-FFF2-40B4-BE49-F238E27FC236}">
              <a16:creationId xmlns:a16="http://schemas.microsoft.com/office/drawing/2014/main" id="{DD01209C-CF0D-4C1A-9FCF-D4C717020B72}"/>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9706"/>
    <xdr:sp macro="" textlink="">
      <xdr:nvSpPr>
        <xdr:cNvPr id="17" name="Text Box 15">
          <a:extLst>
            <a:ext uri="{FF2B5EF4-FFF2-40B4-BE49-F238E27FC236}">
              <a16:creationId xmlns:a16="http://schemas.microsoft.com/office/drawing/2014/main" id="{E3A5AE88-2804-4E75-8556-D7154488D881}"/>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18" name="Text Box 15">
          <a:extLst>
            <a:ext uri="{FF2B5EF4-FFF2-40B4-BE49-F238E27FC236}">
              <a16:creationId xmlns:a16="http://schemas.microsoft.com/office/drawing/2014/main" id="{2E84298D-07E4-4DFC-A69E-C7063423A7C9}"/>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19" name="Text Box 15">
          <a:extLst>
            <a:ext uri="{FF2B5EF4-FFF2-40B4-BE49-F238E27FC236}">
              <a16:creationId xmlns:a16="http://schemas.microsoft.com/office/drawing/2014/main" id="{A17AD93B-FDE6-411F-972B-30E96E8D9429}"/>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20" name="Text Box 15">
          <a:extLst>
            <a:ext uri="{FF2B5EF4-FFF2-40B4-BE49-F238E27FC236}">
              <a16:creationId xmlns:a16="http://schemas.microsoft.com/office/drawing/2014/main" id="{CD9C9ECF-4725-441E-B03C-317DBED62735}"/>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21" name="Text Box 15">
          <a:extLst>
            <a:ext uri="{FF2B5EF4-FFF2-40B4-BE49-F238E27FC236}">
              <a16:creationId xmlns:a16="http://schemas.microsoft.com/office/drawing/2014/main" id="{B983AD92-8F52-401D-9452-6E0EFAD7DC07}"/>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22" name="Text Box 15">
          <a:extLst>
            <a:ext uri="{FF2B5EF4-FFF2-40B4-BE49-F238E27FC236}">
              <a16:creationId xmlns:a16="http://schemas.microsoft.com/office/drawing/2014/main" id="{D83CAD31-AC65-4EAD-8A0E-3502969BE4A6}"/>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23" name="Text Box 15">
          <a:extLst>
            <a:ext uri="{FF2B5EF4-FFF2-40B4-BE49-F238E27FC236}">
              <a16:creationId xmlns:a16="http://schemas.microsoft.com/office/drawing/2014/main" id="{2E711D83-EB2B-4466-BC64-A5C788734FF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24" name="Text Box 15">
          <a:extLst>
            <a:ext uri="{FF2B5EF4-FFF2-40B4-BE49-F238E27FC236}">
              <a16:creationId xmlns:a16="http://schemas.microsoft.com/office/drawing/2014/main" id="{E001F7D7-E61F-46CD-B1BF-E8D63DE5E966}"/>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25" name="Text Box 15">
          <a:extLst>
            <a:ext uri="{FF2B5EF4-FFF2-40B4-BE49-F238E27FC236}">
              <a16:creationId xmlns:a16="http://schemas.microsoft.com/office/drawing/2014/main" id="{6E8B7906-7DE5-40A9-9BEA-FEC3D094F78A}"/>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26" name="Text Box 15">
          <a:extLst>
            <a:ext uri="{FF2B5EF4-FFF2-40B4-BE49-F238E27FC236}">
              <a16:creationId xmlns:a16="http://schemas.microsoft.com/office/drawing/2014/main" id="{3D4C6F0D-EB19-41DF-A615-3AAF69B2EC33}"/>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27" name="Text Box 16">
          <a:extLst>
            <a:ext uri="{FF2B5EF4-FFF2-40B4-BE49-F238E27FC236}">
              <a16:creationId xmlns:a16="http://schemas.microsoft.com/office/drawing/2014/main" id="{62A0D103-E5F6-4C79-94CE-D0576E0B96F6}"/>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28" name="Text Box 17">
          <a:extLst>
            <a:ext uri="{FF2B5EF4-FFF2-40B4-BE49-F238E27FC236}">
              <a16:creationId xmlns:a16="http://schemas.microsoft.com/office/drawing/2014/main" id="{776DDA1E-87F7-459B-9F1C-E827658D2E74}"/>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29" name="Text Box 18">
          <a:extLst>
            <a:ext uri="{FF2B5EF4-FFF2-40B4-BE49-F238E27FC236}">
              <a16:creationId xmlns:a16="http://schemas.microsoft.com/office/drawing/2014/main" id="{1ED1FA46-0B43-4740-ACA2-E22F0E2EA3FF}"/>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30" name="Text Box 19">
          <a:extLst>
            <a:ext uri="{FF2B5EF4-FFF2-40B4-BE49-F238E27FC236}">
              <a16:creationId xmlns:a16="http://schemas.microsoft.com/office/drawing/2014/main" id="{5E34D143-5E24-48B9-A9CA-4C2D1B4EEAB6}"/>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31" name="Text Box 16">
          <a:extLst>
            <a:ext uri="{FF2B5EF4-FFF2-40B4-BE49-F238E27FC236}">
              <a16:creationId xmlns:a16="http://schemas.microsoft.com/office/drawing/2014/main" id="{0D09818C-E3B8-4433-9FB2-5DAC6FDF8BDF}"/>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32" name="Text Box 17">
          <a:extLst>
            <a:ext uri="{FF2B5EF4-FFF2-40B4-BE49-F238E27FC236}">
              <a16:creationId xmlns:a16="http://schemas.microsoft.com/office/drawing/2014/main" id="{5C768489-605E-4077-BCF2-600666EB0DDB}"/>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33" name="Text Box 18">
          <a:extLst>
            <a:ext uri="{FF2B5EF4-FFF2-40B4-BE49-F238E27FC236}">
              <a16:creationId xmlns:a16="http://schemas.microsoft.com/office/drawing/2014/main" id="{CF14C6DD-620C-465D-BFDE-A03C3E41F440}"/>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34" name="Text Box 19">
          <a:extLst>
            <a:ext uri="{FF2B5EF4-FFF2-40B4-BE49-F238E27FC236}">
              <a16:creationId xmlns:a16="http://schemas.microsoft.com/office/drawing/2014/main" id="{8653035E-B043-4F74-BB60-745F3E62C589}"/>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213632"/>
    <xdr:sp macro="" textlink="">
      <xdr:nvSpPr>
        <xdr:cNvPr id="35" name="Text Box 15">
          <a:extLst>
            <a:ext uri="{FF2B5EF4-FFF2-40B4-BE49-F238E27FC236}">
              <a16:creationId xmlns:a16="http://schemas.microsoft.com/office/drawing/2014/main" id="{C1A7615C-051F-40A4-A4A0-A80638158ABC}"/>
            </a:ext>
          </a:extLst>
        </xdr:cNvPr>
        <xdr:cNvSpPr txBox="1">
          <a:spLocks noChangeArrowheads="1"/>
        </xdr:cNvSpPr>
      </xdr:nvSpPr>
      <xdr:spPr bwMode="auto">
        <a:xfrm>
          <a:off x="42729150" y="8915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444331"/>
    <xdr:sp macro="" textlink="">
      <xdr:nvSpPr>
        <xdr:cNvPr id="36" name="Text Box 15">
          <a:extLst>
            <a:ext uri="{FF2B5EF4-FFF2-40B4-BE49-F238E27FC236}">
              <a16:creationId xmlns:a16="http://schemas.microsoft.com/office/drawing/2014/main" id="{7D76D032-447B-4D56-A03D-4143638BCBBF}"/>
            </a:ext>
          </a:extLst>
        </xdr:cNvPr>
        <xdr:cNvSpPr txBox="1">
          <a:spLocks noChangeArrowheads="1"/>
        </xdr:cNvSpPr>
      </xdr:nvSpPr>
      <xdr:spPr bwMode="auto">
        <a:xfrm>
          <a:off x="42729150" y="891540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5942"/>
    <xdr:sp macro="" textlink="">
      <xdr:nvSpPr>
        <xdr:cNvPr id="37" name="Text Box 15">
          <a:extLst>
            <a:ext uri="{FF2B5EF4-FFF2-40B4-BE49-F238E27FC236}">
              <a16:creationId xmlns:a16="http://schemas.microsoft.com/office/drawing/2014/main" id="{0679E5FE-418E-4E2C-862E-641C7A272BFB}"/>
            </a:ext>
          </a:extLst>
        </xdr:cNvPr>
        <xdr:cNvSpPr txBox="1">
          <a:spLocks noChangeArrowheads="1"/>
        </xdr:cNvSpPr>
      </xdr:nvSpPr>
      <xdr:spPr bwMode="auto">
        <a:xfrm>
          <a:off x="42729150" y="8915400"/>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9706"/>
    <xdr:sp macro="" textlink="">
      <xdr:nvSpPr>
        <xdr:cNvPr id="38" name="Text Box 15">
          <a:extLst>
            <a:ext uri="{FF2B5EF4-FFF2-40B4-BE49-F238E27FC236}">
              <a16:creationId xmlns:a16="http://schemas.microsoft.com/office/drawing/2014/main" id="{CEDB1BFE-6B10-4DCA-A2DC-A223F31E173C}"/>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9706"/>
    <xdr:sp macro="" textlink="">
      <xdr:nvSpPr>
        <xdr:cNvPr id="39" name="Text Box 15">
          <a:extLst>
            <a:ext uri="{FF2B5EF4-FFF2-40B4-BE49-F238E27FC236}">
              <a16:creationId xmlns:a16="http://schemas.microsoft.com/office/drawing/2014/main" id="{394B0867-1932-42C6-8722-513FC076B3AA}"/>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9706"/>
    <xdr:sp macro="" textlink="">
      <xdr:nvSpPr>
        <xdr:cNvPr id="40" name="Text Box 15">
          <a:extLst>
            <a:ext uri="{FF2B5EF4-FFF2-40B4-BE49-F238E27FC236}">
              <a16:creationId xmlns:a16="http://schemas.microsoft.com/office/drawing/2014/main" id="{833C289B-2A2B-4CBA-969A-B027E52C007D}"/>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9706"/>
    <xdr:sp macro="" textlink="">
      <xdr:nvSpPr>
        <xdr:cNvPr id="41" name="Text Box 15">
          <a:extLst>
            <a:ext uri="{FF2B5EF4-FFF2-40B4-BE49-F238E27FC236}">
              <a16:creationId xmlns:a16="http://schemas.microsoft.com/office/drawing/2014/main" id="{87711750-76F1-4897-87E4-BD886296C6C1}"/>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42" name="Text Box 15">
          <a:extLst>
            <a:ext uri="{FF2B5EF4-FFF2-40B4-BE49-F238E27FC236}">
              <a16:creationId xmlns:a16="http://schemas.microsoft.com/office/drawing/2014/main" id="{D33777AE-E1E8-48B6-9A64-FB7079E4AAC4}"/>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43" name="Text Box 15">
          <a:extLst>
            <a:ext uri="{FF2B5EF4-FFF2-40B4-BE49-F238E27FC236}">
              <a16:creationId xmlns:a16="http://schemas.microsoft.com/office/drawing/2014/main" id="{574A70D4-CE59-4E9A-94C8-4A7AFBD6D94E}"/>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44" name="Text Box 15">
          <a:extLst>
            <a:ext uri="{FF2B5EF4-FFF2-40B4-BE49-F238E27FC236}">
              <a16:creationId xmlns:a16="http://schemas.microsoft.com/office/drawing/2014/main" id="{A5D9A20A-CF1F-4655-BAE0-7C41BEF90D97}"/>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45" name="Text Box 15">
          <a:extLst>
            <a:ext uri="{FF2B5EF4-FFF2-40B4-BE49-F238E27FC236}">
              <a16:creationId xmlns:a16="http://schemas.microsoft.com/office/drawing/2014/main" id="{A7D33E84-FC75-4B1D-B82D-1F64E7729F4F}"/>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46" name="Text Box 15">
          <a:extLst>
            <a:ext uri="{FF2B5EF4-FFF2-40B4-BE49-F238E27FC236}">
              <a16:creationId xmlns:a16="http://schemas.microsoft.com/office/drawing/2014/main" id="{60D51E4A-4738-4A28-87FF-F05CE76EB76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47" name="Text Box 15">
          <a:extLst>
            <a:ext uri="{FF2B5EF4-FFF2-40B4-BE49-F238E27FC236}">
              <a16:creationId xmlns:a16="http://schemas.microsoft.com/office/drawing/2014/main" id="{038BAF45-BB51-412E-BC86-FBE966396FD5}"/>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48" name="Text Box 15">
          <a:extLst>
            <a:ext uri="{FF2B5EF4-FFF2-40B4-BE49-F238E27FC236}">
              <a16:creationId xmlns:a16="http://schemas.microsoft.com/office/drawing/2014/main" id="{1B394E20-710E-4E91-95BF-9B47881B5938}"/>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49" name="Text Box 15">
          <a:extLst>
            <a:ext uri="{FF2B5EF4-FFF2-40B4-BE49-F238E27FC236}">
              <a16:creationId xmlns:a16="http://schemas.microsoft.com/office/drawing/2014/main" id="{2EC00935-A0A0-41B8-8662-74F22E225FE2}"/>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50" name="Text Box 15">
          <a:extLst>
            <a:ext uri="{FF2B5EF4-FFF2-40B4-BE49-F238E27FC236}">
              <a16:creationId xmlns:a16="http://schemas.microsoft.com/office/drawing/2014/main" id="{5D5E4313-0CB9-46BD-A2D2-E9D0ED4A0333}"/>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51" name="Text Box 16">
          <a:extLst>
            <a:ext uri="{FF2B5EF4-FFF2-40B4-BE49-F238E27FC236}">
              <a16:creationId xmlns:a16="http://schemas.microsoft.com/office/drawing/2014/main" id="{16D742FE-CF16-4F9F-A1E6-AAAA853B6B9E}"/>
            </a:ext>
          </a:extLst>
        </xdr:cNvPr>
        <xdr:cNvSpPr txBox="1">
          <a:spLocks noChangeArrowheads="1"/>
        </xdr:cNvSpPr>
      </xdr:nvSpPr>
      <xdr:spPr bwMode="auto">
        <a:xfrm>
          <a:off x="50139600" y="1505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52" name="Text Box 17">
          <a:extLst>
            <a:ext uri="{FF2B5EF4-FFF2-40B4-BE49-F238E27FC236}">
              <a16:creationId xmlns:a16="http://schemas.microsoft.com/office/drawing/2014/main" id="{EF6E4374-0959-4B24-9B5B-379868BCEE20}"/>
            </a:ext>
          </a:extLst>
        </xdr:cNvPr>
        <xdr:cNvSpPr txBox="1">
          <a:spLocks noChangeArrowheads="1"/>
        </xdr:cNvSpPr>
      </xdr:nvSpPr>
      <xdr:spPr bwMode="auto">
        <a:xfrm>
          <a:off x="50139600" y="1505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53" name="Text Box 18">
          <a:extLst>
            <a:ext uri="{FF2B5EF4-FFF2-40B4-BE49-F238E27FC236}">
              <a16:creationId xmlns:a16="http://schemas.microsoft.com/office/drawing/2014/main" id="{96F80E33-4BC1-4AFB-9C0A-DE944F9F5BEC}"/>
            </a:ext>
          </a:extLst>
        </xdr:cNvPr>
        <xdr:cNvSpPr txBox="1">
          <a:spLocks noChangeArrowheads="1"/>
        </xdr:cNvSpPr>
      </xdr:nvSpPr>
      <xdr:spPr bwMode="auto">
        <a:xfrm>
          <a:off x="50139600" y="1505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54" name="Text Box 19">
          <a:extLst>
            <a:ext uri="{FF2B5EF4-FFF2-40B4-BE49-F238E27FC236}">
              <a16:creationId xmlns:a16="http://schemas.microsoft.com/office/drawing/2014/main" id="{71D80AF9-C97A-4799-8E21-E3AD642E782E}"/>
            </a:ext>
          </a:extLst>
        </xdr:cNvPr>
        <xdr:cNvSpPr txBox="1">
          <a:spLocks noChangeArrowheads="1"/>
        </xdr:cNvSpPr>
      </xdr:nvSpPr>
      <xdr:spPr bwMode="auto">
        <a:xfrm>
          <a:off x="50139600" y="1505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55" name="Text Box 16">
          <a:extLst>
            <a:ext uri="{FF2B5EF4-FFF2-40B4-BE49-F238E27FC236}">
              <a16:creationId xmlns:a16="http://schemas.microsoft.com/office/drawing/2014/main" id="{FA6D36B6-7D31-44A3-BEBC-12A22012401A}"/>
            </a:ext>
          </a:extLst>
        </xdr:cNvPr>
        <xdr:cNvSpPr txBox="1">
          <a:spLocks noChangeArrowheads="1"/>
        </xdr:cNvSpPr>
      </xdr:nvSpPr>
      <xdr:spPr bwMode="auto">
        <a:xfrm>
          <a:off x="50139600" y="1505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56" name="Text Box 17">
          <a:extLst>
            <a:ext uri="{FF2B5EF4-FFF2-40B4-BE49-F238E27FC236}">
              <a16:creationId xmlns:a16="http://schemas.microsoft.com/office/drawing/2014/main" id="{A25F1543-6861-4A58-B95C-5B0D78B652D8}"/>
            </a:ext>
          </a:extLst>
        </xdr:cNvPr>
        <xdr:cNvSpPr txBox="1">
          <a:spLocks noChangeArrowheads="1"/>
        </xdr:cNvSpPr>
      </xdr:nvSpPr>
      <xdr:spPr bwMode="auto">
        <a:xfrm>
          <a:off x="50139600" y="1505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57" name="Text Box 18">
          <a:extLst>
            <a:ext uri="{FF2B5EF4-FFF2-40B4-BE49-F238E27FC236}">
              <a16:creationId xmlns:a16="http://schemas.microsoft.com/office/drawing/2014/main" id="{4FF0C3BB-46AE-449F-AE5C-8E0E31BD287D}"/>
            </a:ext>
          </a:extLst>
        </xdr:cNvPr>
        <xdr:cNvSpPr txBox="1">
          <a:spLocks noChangeArrowheads="1"/>
        </xdr:cNvSpPr>
      </xdr:nvSpPr>
      <xdr:spPr bwMode="auto">
        <a:xfrm>
          <a:off x="50139600" y="1505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58" name="Text Box 19">
          <a:extLst>
            <a:ext uri="{FF2B5EF4-FFF2-40B4-BE49-F238E27FC236}">
              <a16:creationId xmlns:a16="http://schemas.microsoft.com/office/drawing/2014/main" id="{21AEBBB8-022D-45B9-95CC-BBC93206913B}"/>
            </a:ext>
          </a:extLst>
        </xdr:cNvPr>
        <xdr:cNvSpPr txBox="1">
          <a:spLocks noChangeArrowheads="1"/>
        </xdr:cNvSpPr>
      </xdr:nvSpPr>
      <xdr:spPr bwMode="auto">
        <a:xfrm>
          <a:off x="50139600" y="1505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213632"/>
    <xdr:sp macro="" textlink="">
      <xdr:nvSpPr>
        <xdr:cNvPr id="59" name="Text Box 15">
          <a:extLst>
            <a:ext uri="{FF2B5EF4-FFF2-40B4-BE49-F238E27FC236}">
              <a16:creationId xmlns:a16="http://schemas.microsoft.com/office/drawing/2014/main" id="{D972C716-8F60-4102-8CCB-60626D10EDE0}"/>
            </a:ext>
          </a:extLst>
        </xdr:cNvPr>
        <xdr:cNvSpPr txBox="1">
          <a:spLocks noChangeArrowheads="1"/>
        </xdr:cNvSpPr>
      </xdr:nvSpPr>
      <xdr:spPr bwMode="auto">
        <a:xfrm>
          <a:off x="50139600" y="15059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444331"/>
    <xdr:sp macro="" textlink="">
      <xdr:nvSpPr>
        <xdr:cNvPr id="60" name="Text Box 15">
          <a:extLst>
            <a:ext uri="{FF2B5EF4-FFF2-40B4-BE49-F238E27FC236}">
              <a16:creationId xmlns:a16="http://schemas.microsoft.com/office/drawing/2014/main" id="{A3751BB4-A5CB-4EFE-9F36-C13AB7FD0F57}"/>
            </a:ext>
          </a:extLst>
        </xdr:cNvPr>
        <xdr:cNvSpPr txBox="1">
          <a:spLocks noChangeArrowheads="1"/>
        </xdr:cNvSpPr>
      </xdr:nvSpPr>
      <xdr:spPr bwMode="auto">
        <a:xfrm>
          <a:off x="50139600" y="150590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5942"/>
    <xdr:sp macro="" textlink="">
      <xdr:nvSpPr>
        <xdr:cNvPr id="61" name="Text Box 15">
          <a:extLst>
            <a:ext uri="{FF2B5EF4-FFF2-40B4-BE49-F238E27FC236}">
              <a16:creationId xmlns:a16="http://schemas.microsoft.com/office/drawing/2014/main" id="{709C9C2F-6522-4D88-96C2-0DEA82DF606E}"/>
            </a:ext>
          </a:extLst>
        </xdr:cNvPr>
        <xdr:cNvSpPr txBox="1">
          <a:spLocks noChangeArrowheads="1"/>
        </xdr:cNvSpPr>
      </xdr:nvSpPr>
      <xdr:spPr bwMode="auto">
        <a:xfrm>
          <a:off x="50139600" y="15059025"/>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9706"/>
    <xdr:sp macro="" textlink="">
      <xdr:nvSpPr>
        <xdr:cNvPr id="62" name="Text Box 15">
          <a:extLst>
            <a:ext uri="{FF2B5EF4-FFF2-40B4-BE49-F238E27FC236}">
              <a16:creationId xmlns:a16="http://schemas.microsoft.com/office/drawing/2014/main" id="{9110E39A-6095-4FEC-A3A9-4A68D64ACCE6}"/>
            </a:ext>
          </a:extLst>
        </xdr:cNvPr>
        <xdr:cNvSpPr txBox="1">
          <a:spLocks noChangeArrowheads="1"/>
        </xdr:cNvSpPr>
      </xdr:nvSpPr>
      <xdr:spPr bwMode="auto">
        <a:xfrm>
          <a:off x="50139600" y="15059025"/>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9706"/>
    <xdr:sp macro="" textlink="">
      <xdr:nvSpPr>
        <xdr:cNvPr id="63" name="Text Box 15">
          <a:extLst>
            <a:ext uri="{FF2B5EF4-FFF2-40B4-BE49-F238E27FC236}">
              <a16:creationId xmlns:a16="http://schemas.microsoft.com/office/drawing/2014/main" id="{8028F60A-B2A1-4AF9-A452-48FB21077CF9}"/>
            </a:ext>
          </a:extLst>
        </xdr:cNvPr>
        <xdr:cNvSpPr txBox="1">
          <a:spLocks noChangeArrowheads="1"/>
        </xdr:cNvSpPr>
      </xdr:nvSpPr>
      <xdr:spPr bwMode="auto">
        <a:xfrm>
          <a:off x="50139600" y="15059025"/>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9706"/>
    <xdr:sp macro="" textlink="">
      <xdr:nvSpPr>
        <xdr:cNvPr id="64" name="Text Box 15">
          <a:extLst>
            <a:ext uri="{FF2B5EF4-FFF2-40B4-BE49-F238E27FC236}">
              <a16:creationId xmlns:a16="http://schemas.microsoft.com/office/drawing/2014/main" id="{1C6A3C43-9E29-4463-875D-2054B7E4E71A}"/>
            </a:ext>
          </a:extLst>
        </xdr:cNvPr>
        <xdr:cNvSpPr txBox="1">
          <a:spLocks noChangeArrowheads="1"/>
        </xdr:cNvSpPr>
      </xdr:nvSpPr>
      <xdr:spPr bwMode="auto">
        <a:xfrm>
          <a:off x="50139600" y="15059025"/>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9706"/>
    <xdr:sp macro="" textlink="">
      <xdr:nvSpPr>
        <xdr:cNvPr id="65" name="Text Box 15">
          <a:extLst>
            <a:ext uri="{FF2B5EF4-FFF2-40B4-BE49-F238E27FC236}">
              <a16:creationId xmlns:a16="http://schemas.microsoft.com/office/drawing/2014/main" id="{5CA9FC3B-91D8-40AD-A17B-62C342CB5619}"/>
            </a:ext>
          </a:extLst>
        </xdr:cNvPr>
        <xdr:cNvSpPr txBox="1">
          <a:spLocks noChangeArrowheads="1"/>
        </xdr:cNvSpPr>
      </xdr:nvSpPr>
      <xdr:spPr bwMode="auto">
        <a:xfrm>
          <a:off x="50139600" y="15059025"/>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66" name="Text Box 15">
          <a:extLst>
            <a:ext uri="{FF2B5EF4-FFF2-40B4-BE49-F238E27FC236}">
              <a16:creationId xmlns:a16="http://schemas.microsoft.com/office/drawing/2014/main" id="{FDF3EEE9-D706-49EE-A401-0B941F180BB8}"/>
            </a:ext>
          </a:extLst>
        </xdr:cNvPr>
        <xdr:cNvSpPr txBox="1">
          <a:spLocks noChangeArrowheads="1"/>
        </xdr:cNvSpPr>
      </xdr:nvSpPr>
      <xdr:spPr bwMode="auto">
        <a:xfrm>
          <a:off x="50139600" y="1505902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67" name="Text Box 15">
          <a:extLst>
            <a:ext uri="{FF2B5EF4-FFF2-40B4-BE49-F238E27FC236}">
              <a16:creationId xmlns:a16="http://schemas.microsoft.com/office/drawing/2014/main" id="{36E76243-6AB3-44AD-8271-BAAA18C24227}"/>
            </a:ext>
          </a:extLst>
        </xdr:cNvPr>
        <xdr:cNvSpPr txBox="1">
          <a:spLocks noChangeArrowheads="1"/>
        </xdr:cNvSpPr>
      </xdr:nvSpPr>
      <xdr:spPr bwMode="auto">
        <a:xfrm>
          <a:off x="50139600" y="1505902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68" name="Text Box 15">
          <a:extLst>
            <a:ext uri="{FF2B5EF4-FFF2-40B4-BE49-F238E27FC236}">
              <a16:creationId xmlns:a16="http://schemas.microsoft.com/office/drawing/2014/main" id="{8DE00CC7-662D-428B-8612-E5E87374AC14}"/>
            </a:ext>
          </a:extLst>
        </xdr:cNvPr>
        <xdr:cNvSpPr txBox="1">
          <a:spLocks noChangeArrowheads="1"/>
        </xdr:cNvSpPr>
      </xdr:nvSpPr>
      <xdr:spPr bwMode="auto">
        <a:xfrm>
          <a:off x="50139600" y="1505902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69" name="Text Box 15">
          <a:extLst>
            <a:ext uri="{FF2B5EF4-FFF2-40B4-BE49-F238E27FC236}">
              <a16:creationId xmlns:a16="http://schemas.microsoft.com/office/drawing/2014/main" id="{B9E822AA-157F-4F57-AC2A-9704E1CF02AB}"/>
            </a:ext>
          </a:extLst>
        </xdr:cNvPr>
        <xdr:cNvSpPr txBox="1">
          <a:spLocks noChangeArrowheads="1"/>
        </xdr:cNvSpPr>
      </xdr:nvSpPr>
      <xdr:spPr bwMode="auto">
        <a:xfrm>
          <a:off x="50139600" y="1505902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70" name="Text Box 15">
          <a:extLst>
            <a:ext uri="{FF2B5EF4-FFF2-40B4-BE49-F238E27FC236}">
              <a16:creationId xmlns:a16="http://schemas.microsoft.com/office/drawing/2014/main" id="{7E9857E9-DC2C-491F-BD7A-4EB7E47A8D76}"/>
            </a:ext>
          </a:extLst>
        </xdr:cNvPr>
        <xdr:cNvSpPr txBox="1">
          <a:spLocks noChangeArrowheads="1"/>
        </xdr:cNvSpPr>
      </xdr:nvSpPr>
      <xdr:spPr bwMode="auto">
        <a:xfrm>
          <a:off x="50139600" y="1505902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71" name="Text Box 15">
          <a:extLst>
            <a:ext uri="{FF2B5EF4-FFF2-40B4-BE49-F238E27FC236}">
              <a16:creationId xmlns:a16="http://schemas.microsoft.com/office/drawing/2014/main" id="{0DFC90AF-FB25-47DF-818C-3784307A915C}"/>
            </a:ext>
          </a:extLst>
        </xdr:cNvPr>
        <xdr:cNvSpPr txBox="1">
          <a:spLocks noChangeArrowheads="1"/>
        </xdr:cNvSpPr>
      </xdr:nvSpPr>
      <xdr:spPr bwMode="auto">
        <a:xfrm>
          <a:off x="50139600" y="1505902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72" name="Text Box 15">
          <a:extLst>
            <a:ext uri="{FF2B5EF4-FFF2-40B4-BE49-F238E27FC236}">
              <a16:creationId xmlns:a16="http://schemas.microsoft.com/office/drawing/2014/main" id="{44EEA094-40B2-4418-A5A4-D05F48094498}"/>
            </a:ext>
          </a:extLst>
        </xdr:cNvPr>
        <xdr:cNvSpPr txBox="1">
          <a:spLocks noChangeArrowheads="1"/>
        </xdr:cNvSpPr>
      </xdr:nvSpPr>
      <xdr:spPr bwMode="auto">
        <a:xfrm>
          <a:off x="50139600" y="1505902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73" name="Text Box 15">
          <a:extLst>
            <a:ext uri="{FF2B5EF4-FFF2-40B4-BE49-F238E27FC236}">
              <a16:creationId xmlns:a16="http://schemas.microsoft.com/office/drawing/2014/main" id="{7C72B4F7-D974-414F-95B9-71668D081B78}"/>
            </a:ext>
          </a:extLst>
        </xdr:cNvPr>
        <xdr:cNvSpPr txBox="1">
          <a:spLocks noChangeArrowheads="1"/>
        </xdr:cNvSpPr>
      </xdr:nvSpPr>
      <xdr:spPr bwMode="auto">
        <a:xfrm>
          <a:off x="50139600" y="1505902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74" name="Text Box 15">
          <a:extLst>
            <a:ext uri="{FF2B5EF4-FFF2-40B4-BE49-F238E27FC236}">
              <a16:creationId xmlns:a16="http://schemas.microsoft.com/office/drawing/2014/main" id="{ED9B33AD-EB69-43B4-8EF5-416B14956BDA}"/>
            </a:ext>
          </a:extLst>
        </xdr:cNvPr>
        <xdr:cNvSpPr txBox="1">
          <a:spLocks noChangeArrowheads="1"/>
        </xdr:cNvSpPr>
      </xdr:nvSpPr>
      <xdr:spPr bwMode="auto">
        <a:xfrm>
          <a:off x="50139600" y="1505902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75" name="Text Box 16">
          <a:extLst>
            <a:ext uri="{FF2B5EF4-FFF2-40B4-BE49-F238E27FC236}">
              <a16:creationId xmlns:a16="http://schemas.microsoft.com/office/drawing/2014/main" id="{503DC3D1-6E02-45BE-ADC1-44B2A156E0E6}"/>
            </a:ext>
          </a:extLst>
        </xdr:cNvPr>
        <xdr:cNvSpPr txBox="1">
          <a:spLocks noChangeArrowheads="1"/>
        </xdr:cNvSpPr>
      </xdr:nvSpPr>
      <xdr:spPr bwMode="auto">
        <a:xfrm>
          <a:off x="50139600" y="19945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76" name="Text Box 17">
          <a:extLst>
            <a:ext uri="{FF2B5EF4-FFF2-40B4-BE49-F238E27FC236}">
              <a16:creationId xmlns:a16="http://schemas.microsoft.com/office/drawing/2014/main" id="{ED2A4C29-CAC2-45F4-B318-DEBE491749F2}"/>
            </a:ext>
          </a:extLst>
        </xdr:cNvPr>
        <xdr:cNvSpPr txBox="1">
          <a:spLocks noChangeArrowheads="1"/>
        </xdr:cNvSpPr>
      </xdr:nvSpPr>
      <xdr:spPr bwMode="auto">
        <a:xfrm>
          <a:off x="50139600" y="19945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77" name="Text Box 18">
          <a:extLst>
            <a:ext uri="{FF2B5EF4-FFF2-40B4-BE49-F238E27FC236}">
              <a16:creationId xmlns:a16="http://schemas.microsoft.com/office/drawing/2014/main" id="{5F5BAA08-B79E-4338-A8F1-8356C24D4E09}"/>
            </a:ext>
          </a:extLst>
        </xdr:cNvPr>
        <xdr:cNvSpPr txBox="1">
          <a:spLocks noChangeArrowheads="1"/>
        </xdr:cNvSpPr>
      </xdr:nvSpPr>
      <xdr:spPr bwMode="auto">
        <a:xfrm>
          <a:off x="50139600" y="19945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78" name="Text Box 19">
          <a:extLst>
            <a:ext uri="{FF2B5EF4-FFF2-40B4-BE49-F238E27FC236}">
              <a16:creationId xmlns:a16="http://schemas.microsoft.com/office/drawing/2014/main" id="{368BA187-D2FC-46A8-BCD4-BC9C2676BB7F}"/>
            </a:ext>
          </a:extLst>
        </xdr:cNvPr>
        <xdr:cNvSpPr txBox="1">
          <a:spLocks noChangeArrowheads="1"/>
        </xdr:cNvSpPr>
      </xdr:nvSpPr>
      <xdr:spPr bwMode="auto">
        <a:xfrm>
          <a:off x="50139600" y="19945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79" name="Text Box 16">
          <a:extLst>
            <a:ext uri="{FF2B5EF4-FFF2-40B4-BE49-F238E27FC236}">
              <a16:creationId xmlns:a16="http://schemas.microsoft.com/office/drawing/2014/main" id="{0F37B548-B239-4BC9-80DA-D4B762E668B6}"/>
            </a:ext>
          </a:extLst>
        </xdr:cNvPr>
        <xdr:cNvSpPr txBox="1">
          <a:spLocks noChangeArrowheads="1"/>
        </xdr:cNvSpPr>
      </xdr:nvSpPr>
      <xdr:spPr bwMode="auto">
        <a:xfrm>
          <a:off x="50139600" y="19945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80" name="Text Box 17">
          <a:extLst>
            <a:ext uri="{FF2B5EF4-FFF2-40B4-BE49-F238E27FC236}">
              <a16:creationId xmlns:a16="http://schemas.microsoft.com/office/drawing/2014/main" id="{9C22B40B-5667-4A5F-AAF8-E79984D32898}"/>
            </a:ext>
          </a:extLst>
        </xdr:cNvPr>
        <xdr:cNvSpPr txBox="1">
          <a:spLocks noChangeArrowheads="1"/>
        </xdr:cNvSpPr>
      </xdr:nvSpPr>
      <xdr:spPr bwMode="auto">
        <a:xfrm>
          <a:off x="50139600" y="19945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81" name="Text Box 18">
          <a:extLst>
            <a:ext uri="{FF2B5EF4-FFF2-40B4-BE49-F238E27FC236}">
              <a16:creationId xmlns:a16="http://schemas.microsoft.com/office/drawing/2014/main" id="{59B29679-F85D-4FF6-B8B9-220E36C17507}"/>
            </a:ext>
          </a:extLst>
        </xdr:cNvPr>
        <xdr:cNvSpPr txBox="1">
          <a:spLocks noChangeArrowheads="1"/>
        </xdr:cNvSpPr>
      </xdr:nvSpPr>
      <xdr:spPr bwMode="auto">
        <a:xfrm>
          <a:off x="50139600" y="19945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171450"/>
    <xdr:sp macro="" textlink="">
      <xdr:nvSpPr>
        <xdr:cNvPr id="82" name="Text Box 19">
          <a:extLst>
            <a:ext uri="{FF2B5EF4-FFF2-40B4-BE49-F238E27FC236}">
              <a16:creationId xmlns:a16="http://schemas.microsoft.com/office/drawing/2014/main" id="{7F4A72AE-1775-4842-8322-78E921C62F8B}"/>
            </a:ext>
          </a:extLst>
        </xdr:cNvPr>
        <xdr:cNvSpPr txBox="1">
          <a:spLocks noChangeArrowheads="1"/>
        </xdr:cNvSpPr>
      </xdr:nvSpPr>
      <xdr:spPr bwMode="auto">
        <a:xfrm>
          <a:off x="50139600" y="19945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213632"/>
    <xdr:sp macro="" textlink="">
      <xdr:nvSpPr>
        <xdr:cNvPr id="83" name="Text Box 15">
          <a:extLst>
            <a:ext uri="{FF2B5EF4-FFF2-40B4-BE49-F238E27FC236}">
              <a16:creationId xmlns:a16="http://schemas.microsoft.com/office/drawing/2014/main" id="{1F52DF9B-5D3B-42DD-A405-E552729847A4}"/>
            </a:ext>
          </a:extLst>
        </xdr:cNvPr>
        <xdr:cNvSpPr txBox="1">
          <a:spLocks noChangeArrowheads="1"/>
        </xdr:cNvSpPr>
      </xdr:nvSpPr>
      <xdr:spPr bwMode="auto">
        <a:xfrm>
          <a:off x="50139600" y="199453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444331"/>
    <xdr:sp macro="" textlink="">
      <xdr:nvSpPr>
        <xdr:cNvPr id="84" name="Text Box 15">
          <a:extLst>
            <a:ext uri="{FF2B5EF4-FFF2-40B4-BE49-F238E27FC236}">
              <a16:creationId xmlns:a16="http://schemas.microsoft.com/office/drawing/2014/main" id="{D9D90612-A9BA-44B4-936C-E2E3C64118A1}"/>
            </a:ext>
          </a:extLst>
        </xdr:cNvPr>
        <xdr:cNvSpPr txBox="1">
          <a:spLocks noChangeArrowheads="1"/>
        </xdr:cNvSpPr>
      </xdr:nvSpPr>
      <xdr:spPr bwMode="auto">
        <a:xfrm>
          <a:off x="50139600" y="1994535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5250" cy="5942"/>
    <xdr:sp macro="" textlink="">
      <xdr:nvSpPr>
        <xdr:cNvPr id="85" name="Text Box 15">
          <a:extLst>
            <a:ext uri="{FF2B5EF4-FFF2-40B4-BE49-F238E27FC236}">
              <a16:creationId xmlns:a16="http://schemas.microsoft.com/office/drawing/2014/main" id="{E482D888-24DC-4EB9-802B-8260A513133B}"/>
            </a:ext>
          </a:extLst>
        </xdr:cNvPr>
        <xdr:cNvSpPr txBox="1">
          <a:spLocks noChangeArrowheads="1"/>
        </xdr:cNvSpPr>
      </xdr:nvSpPr>
      <xdr:spPr bwMode="auto">
        <a:xfrm>
          <a:off x="50139600" y="19945350"/>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9706"/>
    <xdr:sp macro="" textlink="">
      <xdr:nvSpPr>
        <xdr:cNvPr id="86" name="Text Box 15">
          <a:extLst>
            <a:ext uri="{FF2B5EF4-FFF2-40B4-BE49-F238E27FC236}">
              <a16:creationId xmlns:a16="http://schemas.microsoft.com/office/drawing/2014/main" id="{681C26BA-28ED-4004-A433-2226F74C7DCA}"/>
            </a:ext>
          </a:extLst>
        </xdr:cNvPr>
        <xdr:cNvSpPr txBox="1">
          <a:spLocks noChangeArrowheads="1"/>
        </xdr:cNvSpPr>
      </xdr:nvSpPr>
      <xdr:spPr bwMode="auto">
        <a:xfrm>
          <a:off x="50139600" y="199453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9706"/>
    <xdr:sp macro="" textlink="">
      <xdr:nvSpPr>
        <xdr:cNvPr id="87" name="Text Box 15">
          <a:extLst>
            <a:ext uri="{FF2B5EF4-FFF2-40B4-BE49-F238E27FC236}">
              <a16:creationId xmlns:a16="http://schemas.microsoft.com/office/drawing/2014/main" id="{7EA464BB-E268-4A38-B19C-9C04DD0FD98D}"/>
            </a:ext>
          </a:extLst>
        </xdr:cNvPr>
        <xdr:cNvSpPr txBox="1">
          <a:spLocks noChangeArrowheads="1"/>
        </xdr:cNvSpPr>
      </xdr:nvSpPr>
      <xdr:spPr bwMode="auto">
        <a:xfrm>
          <a:off x="50139600" y="199453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9706"/>
    <xdr:sp macro="" textlink="">
      <xdr:nvSpPr>
        <xdr:cNvPr id="88" name="Text Box 15">
          <a:extLst>
            <a:ext uri="{FF2B5EF4-FFF2-40B4-BE49-F238E27FC236}">
              <a16:creationId xmlns:a16="http://schemas.microsoft.com/office/drawing/2014/main" id="{FCE63B96-0240-49B5-A063-6D0BDA14629A}"/>
            </a:ext>
          </a:extLst>
        </xdr:cNvPr>
        <xdr:cNvSpPr txBox="1">
          <a:spLocks noChangeArrowheads="1"/>
        </xdr:cNvSpPr>
      </xdr:nvSpPr>
      <xdr:spPr bwMode="auto">
        <a:xfrm>
          <a:off x="50139600" y="199453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9706"/>
    <xdr:sp macro="" textlink="">
      <xdr:nvSpPr>
        <xdr:cNvPr id="89" name="Text Box 15">
          <a:extLst>
            <a:ext uri="{FF2B5EF4-FFF2-40B4-BE49-F238E27FC236}">
              <a16:creationId xmlns:a16="http://schemas.microsoft.com/office/drawing/2014/main" id="{A8DB3DAC-EBC8-4673-8FDB-E2FB6311E537}"/>
            </a:ext>
          </a:extLst>
        </xdr:cNvPr>
        <xdr:cNvSpPr txBox="1">
          <a:spLocks noChangeArrowheads="1"/>
        </xdr:cNvSpPr>
      </xdr:nvSpPr>
      <xdr:spPr bwMode="auto">
        <a:xfrm>
          <a:off x="50139600" y="199453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90" name="Text Box 15">
          <a:extLst>
            <a:ext uri="{FF2B5EF4-FFF2-40B4-BE49-F238E27FC236}">
              <a16:creationId xmlns:a16="http://schemas.microsoft.com/office/drawing/2014/main" id="{58A183B2-84B4-4A81-824B-B5521753EF76}"/>
            </a:ext>
          </a:extLst>
        </xdr:cNvPr>
        <xdr:cNvSpPr txBox="1">
          <a:spLocks noChangeArrowheads="1"/>
        </xdr:cNvSpPr>
      </xdr:nvSpPr>
      <xdr:spPr bwMode="auto">
        <a:xfrm>
          <a:off x="50139600" y="199453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91" name="Text Box 15">
          <a:extLst>
            <a:ext uri="{FF2B5EF4-FFF2-40B4-BE49-F238E27FC236}">
              <a16:creationId xmlns:a16="http://schemas.microsoft.com/office/drawing/2014/main" id="{3D780A44-EE6E-4ED7-A154-E014E89C6F12}"/>
            </a:ext>
          </a:extLst>
        </xdr:cNvPr>
        <xdr:cNvSpPr txBox="1">
          <a:spLocks noChangeArrowheads="1"/>
        </xdr:cNvSpPr>
      </xdr:nvSpPr>
      <xdr:spPr bwMode="auto">
        <a:xfrm>
          <a:off x="50139600" y="199453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92" name="Text Box 15">
          <a:extLst>
            <a:ext uri="{FF2B5EF4-FFF2-40B4-BE49-F238E27FC236}">
              <a16:creationId xmlns:a16="http://schemas.microsoft.com/office/drawing/2014/main" id="{683013C5-9B73-4253-AA83-7D0BBF22FA8D}"/>
            </a:ext>
          </a:extLst>
        </xdr:cNvPr>
        <xdr:cNvSpPr txBox="1">
          <a:spLocks noChangeArrowheads="1"/>
        </xdr:cNvSpPr>
      </xdr:nvSpPr>
      <xdr:spPr bwMode="auto">
        <a:xfrm>
          <a:off x="50139600" y="199453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93" name="Text Box 15">
          <a:extLst>
            <a:ext uri="{FF2B5EF4-FFF2-40B4-BE49-F238E27FC236}">
              <a16:creationId xmlns:a16="http://schemas.microsoft.com/office/drawing/2014/main" id="{E9DC46F5-8945-4878-8E59-D8BDFEEC5222}"/>
            </a:ext>
          </a:extLst>
        </xdr:cNvPr>
        <xdr:cNvSpPr txBox="1">
          <a:spLocks noChangeArrowheads="1"/>
        </xdr:cNvSpPr>
      </xdr:nvSpPr>
      <xdr:spPr bwMode="auto">
        <a:xfrm>
          <a:off x="50139600" y="199453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94" name="Text Box 15">
          <a:extLst>
            <a:ext uri="{FF2B5EF4-FFF2-40B4-BE49-F238E27FC236}">
              <a16:creationId xmlns:a16="http://schemas.microsoft.com/office/drawing/2014/main" id="{C900CE2E-6531-4648-9673-F7AD646CAD49}"/>
            </a:ext>
          </a:extLst>
        </xdr:cNvPr>
        <xdr:cNvSpPr txBox="1">
          <a:spLocks noChangeArrowheads="1"/>
        </xdr:cNvSpPr>
      </xdr:nvSpPr>
      <xdr:spPr bwMode="auto">
        <a:xfrm>
          <a:off x="50139600" y="199453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95" name="Text Box 15">
          <a:extLst>
            <a:ext uri="{FF2B5EF4-FFF2-40B4-BE49-F238E27FC236}">
              <a16:creationId xmlns:a16="http://schemas.microsoft.com/office/drawing/2014/main" id="{2E17AB69-E9D1-4C08-B136-EBCA7F5E7177}"/>
            </a:ext>
          </a:extLst>
        </xdr:cNvPr>
        <xdr:cNvSpPr txBox="1">
          <a:spLocks noChangeArrowheads="1"/>
        </xdr:cNvSpPr>
      </xdr:nvSpPr>
      <xdr:spPr bwMode="auto">
        <a:xfrm>
          <a:off x="50139600" y="199453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96" name="Text Box 15">
          <a:extLst>
            <a:ext uri="{FF2B5EF4-FFF2-40B4-BE49-F238E27FC236}">
              <a16:creationId xmlns:a16="http://schemas.microsoft.com/office/drawing/2014/main" id="{3EF0AC54-1177-43AF-8F08-E6C5305DBEF0}"/>
            </a:ext>
          </a:extLst>
        </xdr:cNvPr>
        <xdr:cNvSpPr txBox="1">
          <a:spLocks noChangeArrowheads="1"/>
        </xdr:cNvSpPr>
      </xdr:nvSpPr>
      <xdr:spPr bwMode="auto">
        <a:xfrm>
          <a:off x="50139600" y="199453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97" name="Text Box 15">
          <a:extLst>
            <a:ext uri="{FF2B5EF4-FFF2-40B4-BE49-F238E27FC236}">
              <a16:creationId xmlns:a16="http://schemas.microsoft.com/office/drawing/2014/main" id="{C912D5F1-FEBC-484A-8BDF-80D63D3439B7}"/>
            </a:ext>
          </a:extLst>
        </xdr:cNvPr>
        <xdr:cNvSpPr txBox="1">
          <a:spLocks noChangeArrowheads="1"/>
        </xdr:cNvSpPr>
      </xdr:nvSpPr>
      <xdr:spPr bwMode="auto">
        <a:xfrm>
          <a:off x="50139600" y="199453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21</xdr:row>
      <xdr:rowOff>0</xdr:rowOff>
    </xdr:from>
    <xdr:ext cx="97630" cy="114696"/>
    <xdr:sp macro="" textlink="">
      <xdr:nvSpPr>
        <xdr:cNvPr id="98" name="Text Box 15">
          <a:extLst>
            <a:ext uri="{FF2B5EF4-FFF2-40B4-BE49-F238E27FC236}">
              <a16:creationId xmlns:a16="http://schemas.microsoft.com/office/drawing/2014/main" id="{2C267FD9-7101-463D-A769-0B2227A236C2}"/>
            </a:ext>
          </a:extLst>
        </xdr:cNvPr>
        <xdr:cNvSpPr txBox="1">
          <a:spLocks noChangeArrowheads="1"/>
        </xdr:cNvSpPr>
      </xdr:nvSpPr>
      <xdr:spPr bwMode="auto">
        <a:xfrm>
          <a:off x="50139600" y="199453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99" name="Text Box 16">
          <a:extLst>
            <a:ext uri="{FF2B5EF4-FFF2-40B4-BE49-F238E27FC236}">
              <a16:creationId xmlns:a16="http://schemas.microsoft.com/office/drawing/2014/main" id="{9085DA77-CABF-44D0-BE03-A10CC3BB1C79}"/>
            </a:ext>
          </a:extLst>
        </xdr:cNvPr>
        <xdr:cNvSpPr txBox="1">
          <a:spLocks noChangeArrowheads="1"/>
        </xdr:cNvSpPr>
      </xdr:nvSpPr>
      <xdr:spPr bwMode="auto">
        <a:xfrm>
          <a:off x="44367450" y="250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100" name="Text Box 17">
          <a:extLst>
            <a:ext uri="{FF2B5EF4-FFF2-40B4-BE49-F238E27FC236}">
              <a16:creationId xmlns:a16="http://schemas.microsoft.com/office/drawing/2014/main" id="{C498B3AE-1AF2-47D1-8528-EA7A1657D379}"/>
            </a:ext>
          </a:extLst>
        </xdr:cNvPr>
        <xdr:cNvSpPr txBox="1">
          <a:spLocks noChangeArrowheads="1"/>
        </xdr:cNvSpPr>
      </xdr:nvSpPr>
      <xdr:spPr bwMode="auto">
        <a:xfrm>
          <a:off x="44367450" y="250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101" name="Text Box 18">
          <a:extLst>
            <a:ext uri="{FF2B5EF4-FFF2-40B4-BE49-F238E27FC236}">
              <a16:creationId xmlns:a16="http://schemas.microsoft.com/office/drawing/2014/main" id="{6D8E7F6A-2F0C-4922-B35C-7EE70E288DBF}"/>
            </a:ext>
          </a:extLst>
        </xdr:cNvPr>
        <xdr:cNvSpPr txBox="1">
          <a:spLocks noChangeArrowheads="1"/>
        </xdr:cNvSpPr>
      </xdr:nvSpPr>
      <xdr:spPr bwMode="auto">
        <a:xfrm>
          <a:off x="44367450" y="250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102" name="Text Box 19">
          <a:extLst>
            <a:ext uri="{FF2B5EF4-FFF2-40B4-BE49-F238E27FC236}">
              <a16:creationId xmlns:a16="http://schemas.microsoft.com/office/drawing/2014/main" id="{1A6AA43B-EA78-427B-8FF0-CF4D5763FFF4}"/>
            </a:ext>
          </a:extLst>
        </xdr:cNvPr>
        <xdr:cNvSpPr txBox="1">
          <a:spLocks noChangeArrowheads="1"/>
        </xdr:cNvSpPr>
      </xdr:nvSpPr>
      <xdr:spPr bwMode="auto">
        <a:xfrm>
          <a:off x="44367450" y="250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103" name="Text Box 16">
          <a:extLst>
            <a:ext uri="{FF2B5EF4-FFF2-40B4-BE49-F238E27FC236}">
              <a16:creationId xmlns:a16="http://schemas.microsoft.com/office/drawing/2014/main" id="{9198A7A3-7C06-47D7-A8ED-C8BE66FE6EDB}"/>
            </a:ext>
          </a:extLst>
        </xdr:cNvPr>
        <xdr:cNvSpPr txBox="1">
          <a:spLocks noChangeArrowheads="1"/>
        </xdr:cNvSpPr>
      </xdr:nvSpPr>
      <xdr:spPr bwMode="auto">
        <a:xfrm>
          <a:off x="44367450" y="250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104" name="Text Box 17">
          <a:extLst>
            <a:ext uri="{FF2B5EF4-FFF2-40B4-BE49-F238E27FC236}">
              <a16:creationId xmlns:a16="http://schemas.microsoft.com/office/drawing/2014/main" id="{3DEFA608-ED9D-4582-90AA-98B381A66380}"/>
            </a:ext>
          </a:extLst>
        </xdr:cNvPr>
        <xdr:cNvSpPr txBox="1">
          <a:spLocks noChangeArrowheads="1"/>
        </xdr:cNvSpPr>
      </xdr:nvSpPr>
      <xdr:spPr bwMode="auto">
        <a:xfrm>
          <a:off x="44367450" y="250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105" name="Text Box 18">
          <a:extLst>
            <a:ext uri="{FF2B5EF4-FFF2-40B4-BE49-F238E27FC236}">
              <a16:creationId xmlns:a16="http://schemas.microsoft.com/office/drawing/2014/main" id="{9F86B9D0-2577-4736-9B21-4DF761C583F9}"/>
            </a:ext>
          </a:extLst>
        </xdr:cNvPr>
        <xdr:cNvSpPr txBox="1">
          <a:spLocks noChangeArrowheads="1"/>
        </xdr:cNvSpPr>
      </xdr:nvSpPr>
      <xdr:spPr bwMode="auto">
        <a:xfrm>
          <a:off x="44367450" y="250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171450"/>
    <xdr:sp macro="" textlink="">
      <xdr:nvSpPr>
        <xdr:cNvPr id="106" name="Text Box 19">
          <a:extLst>
            <a:ext uri="{FF2B5EF4-FFF2-40B4-BE49-F238E27FC236}">
              <a16:creationId xmlns:a16="http://schemas.microsoft.com/office/drawing/2014/main" id="{961AEC09-11DC-42F1-AA9F-60189595CCEF}"/>
            </a:ext>
          </a:extLst>
        </xdr:cNvPr>
        <xdr:cNvSpPr txBox="1">
          <a:spLocks noChangeArrowheads="1"/>
        </xdr:cNvSpPr>
      </xdr:nvSpPr>
      <xdr:spPr bwMode="auto">
        <a:xfrm>
          <a:off x="44367450" y="250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213632"/>
    <xdr:sp macro="" textlink="">
      <xdr:nvSpPr>
        <xdr:cNvPr id="107" name="Text Box 15">
          <a:extLst>
            <a:ext uri="{FF2B5EF4-FFF2-40B4-BE49-F238E27FC236}">
              <a16:creationId xmlns:a16="http://schemas.microsoft.com/office/drawing/2014/main" id="{11A649F6-E3FA-4F32-8838-7686F87DF2D4}"/>
            </a:ext>
          </a:extLst>
        </xdr:cNvPr>
        <xdr:cNvSpPr txBox="1">
          <a:spLocks noChangeArrowheads="1"/>
        </xdr:cNvSpPr>
      </xdr:nvSpPr>
      <xdr:spPr bwMode="auto">
        <a:xfrm>
          <a:off x="44367450" y="2505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444331"/>
    <xdr:sp macro="" textlink="">
      <xdr:nvSpPr>
        <xdr:cNvPr id="108" name="Text Box 15">
          <a:extLst>
            <a:ext uri="{FF2B5EF4-FFF2-40B4-BE49-F238E27FC236}">
              <a16:creationId xmlns:a16="http://schemas.microsoft.com/office/drawing/2014/main" id="{FA98D42A-A8FD-4528-9B19-0E32F46BEA64}"/>
            </a:ext>
          </a:extLst>
        </xdr:cNvPr>
        <xdr:cNvSpPr txBox="1">
          <a:spLocks noChangeArrowheads="1"/>
        </xdr:cNvSpPr>
      </xdr:nvSpPr>
      <xdr:spPr bwMode="auto">
        <a:xfrm>
          <a:off x="44367450" y="25050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5250" cy="5942"/>
    <xdr:sp macro="" textlink="">
      <xdr:nvSpPr>
        <xdr:cNvPr id="109" name="Text Box 15">
          <a:extLst>
            <a:ext uri="{FF2B5EF4-FFF2-40B4-BE49-F238E27FC236}">
              <a16:creationId xmlns:a16="http://schemas.microsoft.com/office/drawing/2014/main" id="{BAE9A1F0-BF7B-4D1C-8158-24A4BBA63059}"/>
            </a:ext>
          </a:extLst>
        </xdr:cNvPr>
        <xdr:cNvSpPr txBox="1">
          <a:spLocks noChangeArrowheads="1"/>
        </xdr:cNvSpPr>
      </xdr:nvSpPr>
      <xdr:spPr bwMode="auto">
        <a:xfrm>
          <a:off x="44367450" y="2505075"/>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9706"/>
    <xdr:sp macro="" textlink="">
      <xdr:nvSpPr>
        <xdr:cNvPr id="110" name="Text Box 15">
          <a:extLst>
            <a:ext uri="{FF2B5EF4-FFF2-40B4-BE49-F238E27FC236}">
              <a16:creationId xmlns:a16="http://schemas.microsoft.com/office/drawing/2014/main" id="{28D560D2-5FC2-4E5E-9B65-E56FDF9F9D89}"/>
            </a:ext>
          </a:extLst>
        </xdr:cNvPr>
        <xdr:cNvSpPr txBox="1">
          <a:spLocks noChangeArrowheads="1"/>
        </xdr:cNvSpPr>
      </xdr:nvSpPr>
      <xdr:spPr bwMode="auto">
        <a:xfrm>
          <a:off x="44367450" y="2505075"/>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9706"/>
    <xdr:sp macro="" textlink="">
      <xdr:nvSpPr>
        <xdr:cNvPr id="111" name="Text Box 15">
          <a:extLst>
            <a:ext uri="{FF2B5EF4-FFF2-40B4-BE49-F238E27FC236}">
              <a16:creationId xmlns:a16="http://schemas.microsoft.com/office/drawing/2014/main" id="{18D95EBB-7B5E-42F1-AE60-B461F209517A}"/>
            </a:ext>
          </a:extLst>
        </xdr:cNvPr>
        <xdr:cNvSpPr txBox="1">
          <a:spLocks noChangeArrowheads="1"/>
        </xdr:cNvSpPr>
      </xdr:nvSpPr>
      <xdr:spPr bwMode="auto">
        <a:xfrm>
          <a:off x="44367450" y="2505075"/>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9706"/>
    <xdr:sp macro="" textlink="">
      <xdr:nvSpPr>
        <xdr:cNvPr id="112" name="Text Box 15">
          <a:extLst>
            <a:ext uri="{FF2B5EF4-FFF2-40B4-BE49-F238E27FC236}">
              <a16:creationId xmlns:a16="http://schemas.microsoft.com/office/drawing/2014/main" id="{C8D9FDB3-972C-47D7-AE65-C450A4AE1745}"/>
            </a:ext>
          </a:extLst>
        </xdr:cNvPr>
        <xdr:cNvSpPr txBox="1">
          <a:spLocks noChangeArrowheads="1"/>
        </xdr:cNvSpPr>
      </xdr:nvSpPr>
      <xdr:spPr bwMode="auto">
        <a:xfrm>
          <a:off x="44367450" y="2505075"/>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9706"/>
    <xdr:sp macro="" textlink="">
      <xdr:nvSpPr>
        <xdr:cNvPr id="113" name="Text Box 15">
          <a:extLst>
            <a:ext uri="{FF2B5EF4-FFF2-40B4-BE49-F238E27FC236}">
              <a16:creationId xmlns:a16="http://schemas.microsoft.com/office/drawing/2014/main" id="{DF4EC96B-9509-4595-BB9B-44CA54EC500C}"/>
            </a:ext>
          </a:extLst>
        </xdr:cNvPr>
        <xdr:cNvSpPr txBox="1">
          <a:spLocks noChangeArrowheads="1"/>
        </xdr:cNvSpPr>
      </xdr:nvSpPr>
      <xdr:spPr bwMode="auto">
        <a:xfrm>
          <a:off x="44367450" y="2505075"/>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114" name="Text Box 15">
          <a:extLst>
            <a:ext uri="{FF2B5EF4-FFF2-40B4-BE49-F238E27FC236}">
              <a16:creationId xmlns:a16="http://schemas.microsoft.com/office/drawing/2014/main" id="{787E6BFA-66EA-4417-A3DF-CA306443A19A}"/>
            </a:ext>
          </a:extLst>
        </xdr:cNvPr>
        <xdr:cNvSpPr txBox="1">
          <a:spLocks noChangeArrowheads="1"/>
        </xdr:cNvSpPr>
      </xdr:nvSpPr>
      <xdr:spPr bwMode="auto">
        <a:xfrm>
          <a:off x="44367450" y="250507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115" name="Text Box 15">
          <a:extLst>
            <a:ext uri="{FF2B5EF4-FFF2-40B4-BE49-F238E27FC236}">
              <a16:creationId xmlns:a16="http://schemas.microsoft.com/office/drawing/2014/main" id="{FFAD83D0-99B6-4A13-BA89-CAA44598B83E}"/>
            </a:ext>
          </a:extLst>
        </xdr:cNvPr>
        <xdr:cNvSpPr txBox="1">
          <a:spLocks noChangeArrowheads="1"/>
        </xdr:cNvSpPr>
      </xdr:nvSpPr>
      <xdr:spPr bwMode="auto">
        <a:xfrm>
          <a:off x="44367450" y="250507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116" name="Text Box 15">
          <a:extLst>
            <a:ext uri="{FF2B5EF4-FFF2-40B4-BE49-F238E27FC236}">
              <a16:creationId xmlns:a16="http://schemas.microsoft.com/office/drawing/2014/main" id="{690CC2EE-B247-49FE-9456-4D8B2BD2B4FD}"/>
            </a:ext>
          </a:extLst>
        </xdr:cNvPr>
        <xdr:cNvSpPr txBox="1">
          <a:spLocks noChangeArrowheads="1"/>
        </xdr:cNvSpPr>
      </xdr:nvSpPr>
      <xdr:spPr bwMode="auto">
        <a:xfrm>
          <a:off x="44367450" y="250507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117" name="Text Box 15">
          <a:extLst>
            <a:ext uri="{FF2B5EF4-FFF2-40B4-BE49-F238E27FC236}">
              <a16:creationId xmlns:a16="http://schemas.microsoft.com/office/drawing/2014/main" id="{D9872C71-00B8-49E4-874E-90B5CFF8B884}"/>
            </a:ext>
          </a:extLst>
        </xdr:cNvPr>
        <xdr:cNvSpPr txBox="1">
          <a:spLocks noChangeArrowheads="1"/>
        </xdr:cNvSpPr>
      </xdr:nvSpPr>
      <xdr:spPr bwMode="auto">
        <a:xfrm>
          <a:off x="44367450" y="250507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118" name="Text Box 15">
          <a:extLst>
            <a:ext uri="{FF2B5EF4-FFF2-40B4-BE49-F238E27FC236}">
              <a16:creationId xmlns:a16="http://schemas.microsoft.com/office/drawing/2014/main" id="{697F2FF7-8A40-424C-B883-289AD1623D75}"/>
            </a:ext>
          </a:extLst>
        </xdr:cNvPr>
        <xdr:cNvSpPr txBox="1">
          <a:spLocks noChangeArrowheads="1"/>
        </xdr:cNvSpPr>
      </xdr:nvSpPr>
      <xdr:spPr bwMode="auto">
        <a:xfrm>
          <a:off x="44367450" y="250507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119" name="Text Box 15">
          <a:extLst>
            <a:ext uri="{FF2B5EF4-FFF2-40B4-BE49-F238E27FC236}">
              <a16:creationId xmlns:a16="http://schemas.microsoft.com/office/drawing/2014/main" id="{2D162746-B9F6-4403-ABD5-FEF5766C4278}"/>
            </a:ext>
          </a:extLst>
        </xdr:cNvPr>
        <xdr:cNvSpPr txBox="1">
          <a:spLocks noChangeArrowheads="1"/>
        </xdr:cNvSpPr>
      </xdr:nvSpPr>
      <xdr:spPr bwMode="auto">
        <a:xfrm>
          <a:off x="44367450" y="250507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120" name="Text Box 15">
          <a:extLst>
            <a:ext uri="{FF2B5EF4-FFF2-40B4-BE49-F238E27FC236}">
              <a16:creationId xmlns:a16="http://schemas.microsoft.com/office/drawing/2014/main" id="{9AAC8F0B-6D0A-40F8-8496-B909B802B181}"/>
            </a:ext>
          </a:extLst>
        </xdr:cNvPr>
        <xdr:cNvSpPr txBox="1">
          <a:spLocks noChangeArrowheads="1"/>
        </xdr:cNvSpPr>
      </xdr:nvSpPr>
      <xdr:spPr bwMode="auto">
        <a:xfrm>
          <a:off x="44367450" y="250507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121" name="Text Box 15">
          <a:extLst>
            <a:ext uri="{FF2B5EF4-FFF2-40B4-BE49-F238E27FC236}">
              <a16:creationId xmlns:a16="http://schemas.microsoft.com/office/drawing/2014/main" id="{998812CE-9254-4C23-BCB6-45478C260CBC}"/>
            </a:ext>
          </a:extLst>
        </xdr:cNvPr>
        <xdr:cNvSpPr txBox="1">
          <a:spLocks noChangeArrowheads="1"/>
        </xdr:cNvSpPr>
      </xdr:nvSpPr>
      <xdr:spPr bwMode="auto">
        <a:xfrm>
          <a:off x="44367450" y="250507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18</xdr:row>
      <xdr:rowOff>0</xdr:rowOff>
    </xdr:from>
    <xdr:ext cx="97630" cy="114696"/>
    <xdr:sp macro="" textlink="">
      <xdr:nvSpPr>
        <xdr:cNvPr id="122" name="Text Box 15">
          <a:extLst>
            <a:ext uri="{FF2B5EF4-FFF2-40B4-BE49-F238E27FC236}">
              <a16:creationId xmlns:a16="http://schemas.microsoft.com/office/drawing/2014/main" id="{07861DB5-02C4-41B2-93BE-76EE084BB0D2}"/>
            </a:ext>
          </a:extLst>
        </xdr:cNvPr>
        <xdr:cNvSpPr txBox="1">
          <a:spLocks noChangeArrowheads="1"/>
        </xdr:cNvSpPr>
      </xdr:nvSpPr>
      <xdr:spPr bwMode="auto">
        <a:xfrm>
          <a:off x="44367450" y="2505075"/>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28</xdr:col>
      <xdr:colOff>0</xdr:colOff>
      <xdr:row>78</xdr:row>
      <xdr:rowOff>0</xdr:rowOff>
    </xdr:from>
    <xdr:ext cx="95250" cy="171450"/>
    <xdr:sp macro="" textlink="">
      <xdr:nvSpPr>
        <xdr:cNvPr id="3" name="Text Box 16">
          <a:extLst>
            <a:ext uri="{FF2B5EF4-FFF2-40B4-BE49-F238E27FC236}">
              <a16:creationId xmlns:a16="http://schemas.microsoft.com/office/drawing/2014/main" id="{0AEB87F0-2CE8-4283-98F8-E2ED7629B113}"/>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4" name="Text Box 17">
          <a:extLst>
            <a:ext uri="{FF2B5EF4-FFF2-40B4-BE49-F238E27FC236}">
              <a16:creationId xmlns:a16="http://schemas.microsoft.com/office/drawing/2014/main" id="{7AA5CC94-EBA3-4BB2-A030-0207BEE7A557}"/>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5" name="Text Box 18">
          <a:extLst>
            <a:ext uri="{FF2B5EF4-FFF2-40B4-BE49-F238E27FC236}">
              <a16:creationId xmlns:a16="http://schemas.microsoft.com/office/drawing/2014/main" id="{5B007238-1359-41A0-B998-BF715919481F}"/>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6" name="Text Box 19">
          <a:extLst>
            <a:ext uri="{FF2B5EF4-FFF2-40B4-BE49-F238E27FC236}">
              <a16:creationId xmlns:a16="http://schemas.microsoft.com/office/drawing/2014/main" id="{B3375C8E-096F-4560-9289-7AE477E84737}"/>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7" name="Text Box 16">
          <a:extLst>
            <a:ext uri="{FF2B5EF4-FFF2-40B4-BE49-F238E27FC236}">
              <a16:creationId xmlns:a16="http://schemas.microsoft.com/office/drawing/2014/main" id="{C5E443E6-368A-4001-B4CC-67CA648FB64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8" name="Text Box 17">
          <a:extLst>
            <a:ext uri="{FF2B5EF4-FFF2-40B4-BE49-F238E27FC236}">
              <a16:creationId xmlns:a16="http://schemas.microsoft.com/office/drawing/2014/main" id="{BA161709-21DB-42E7-9E69-E9FE13F7232A}"/>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9" name="Text Box 18">
          <a:extLst>
            <a:ext uri="{FF2B5EF4-FFF2-40B4-BE49-F238E27FC236}">
              <a16:creationId xmlns:a16="http://schemas.microsoft.com/office/drawing/2014/main" id="{0ACF7E61-3D25-4E10-B1A9-06BCFF296B12}"/>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10" name="Text Box 19">
          <a:extLst>
            <a:ext uri="{FF2B5EF4-FFF2-40B4-BE49-F238E27FC236}">
              <a16:creationId xmlns:a16="http://schemas.microsoft.com/office/drawing/2014/main" id="{C07989DB-8287-4F94-A68C-502F1E75802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213632"/>
    <xdr:sp macro="" textlink="">
      <xdr:nvSpPr>
        <xdr:cNvPr id="11" name="Text Box 15">
          <a:extLst>
            <a:ext uri="{FF2B5EF4-FFF2-40B4-BE49-F238E27FC236}">
              <a16:creationId xmlns:a16="http://schemas.microsoft.com/office/drawing/2014/main" id="{D174E118-504B-4339-9F67-C28250BD73D0}"/>
            </a:ext>
          </a:extLst>
        </xdr:cNvPr>
        <xdr:cNvSpPr txBox="1">
          <a:spLocks noChangeArrowheads="1"/>
        </xdr:cNvSpPr>
      </xdr:nvSpPr>
      <xdr:spPr bwMode="auto">
        <a:xfrm>
          <a:off x="3619500" y="44500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7541"/>
    <xdr:sp macro="" textlink="">
      <xdr:nvSpPr>
        <xdr:cNvPr id="12" name="Text Box 15">
          <a:extLst>
            <a:ext uri="{FF2B5EF4-FFF2-40B4-BE49-F238E27FC236}">
              <a16:creationId xmlns:a16="http://schemas.microsoft.com/office/drawing/2014/main" id="{B7E860F8-2C91-4BE7-9231-722A772DD487}"/>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7541"/>
    <xdr:sp macro="" textlink="">
      <xdr:nvSpPr>
        <xdr:cNvPr id="13" name="Text Box 15">
          <a:extLst>
            <a:ext uri="{FF2B5EF4-FFF2-40B4-BE49-F238E27FC236}">
              <a16:creationId xmlns:a16="http://schemas.microsoft.com/office/drawing/2014/main" id="{441AEBCF-D1D6-442C-B12F-0E26F5BAA102}"/>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7541"/>
    <xdr:sp macro="" textlink="">
      <xdr:nvSpPr>
        <xdr:cNvPr id="14" name="Text Box 15">
          <a:extLst>
            <a:ext uri="{FF2B5EF4-FFF2-40B4-BE49-F238E27FC236}">
              <a16:creationId xmlns:a16="http://schemas.microsoft.com/office/drawing/2014/main" id="{18571E39-4AE1-42F9-950B-45AF18A3F66A}"/>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7541"/>
    <xdr:sp macro="" textlink="">
      <xdr:nvSpPr>
        <xdr:cNvPr id="15" name="Text Box 15">
          <a:extLst>
            <a:ext uri="{FF2B5EF4-FFF2-40B4-BE49-F238E27FC236}">
              <a16:creationId xmlns:a16="http://schemas.microsoft.com/office/drawing/2014/main" id="{A054D484-B621-47B8-A8BA-6465F9F748BB}"/>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16" name="Text Box 15">
          <a:extLst>
            <a:ext uri="{FF2B5EF4-FFF2-40B4-BE49-F238E27FC236}">
              <a16:creationId xmlns:a16="http://schemas.microsoft.com/office/drawing/2014/main" id="{ABF12E2E-119D-41F7-A3C5-DE1A9BE54F88}"/>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17" name="Text Box 15">
          <a:extLst>
            <a:ext uri="{FF2B5EF4-FFF2-40B4-BE49-F238E27FC236}">
              <a16:creationId xmlns:a16="http://schemas.microsoft.com/office/drawing/2014/main" id="{95000FBE-8FBE-4701-B601-70F8082F8FE1}"/>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18" name="Text Box 15">
          <a:extLst>
            <a:ext uri="{FF2B5EF4-FFF2-40B4-BE49-F238E27FC236}">
              <a16:creationId xmlns:a16="http://schemas.microsoft.com/office/drawing/2014/main" id="{B176C41A-CDF3-4ADF-A41F-05E064D26FE7}"/>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19" name="Text Box 15">
          <a:extLst>
            <a:ext uri="{FF2B5EF4-FFF2-40B4-BE49-F238E27FC236}">
              <a16:creationId xmlns:a16="http://schemas.microsoft.com/office/drawing/2014/main" id="{AE52A59F-0F8C-4F0D-9C32-FEE5E6B9F6D2}"/>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20" name="Text Box 15">
          <a:extLst>
            <a:ext uri="{FF2B5EF4-FFF2-40B4-BE49-F238E27FC236}">
              <a16:creationId xmlns:a16="http://schemas.microsoft.com/office/drawing/2014/main" id="{DCCDE9BF-96BA-478F-B47C-4D029DC708A8}"/>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21" name="Text Box 15">
          <a:extLst>
            <a:ext uri="{FF2B5EF4-FFF2-40B4-BE49-F238E27FC236}">
              <a16:creationId xmlns:a16="http://schemas.microsoft.com/office/drawing/2014/main" id="{01F51AA3-9474-4C28-989A-B9FC6F7107BC}"/>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79</xdr:row>
      <xdr:rowOff>504825</xdr:rowOff>
    </xdr:from>
    <xdr:ext cx="95250" cy="444014"/>
    <xdr:sp macro="" textlink="">
      <xdr:nvSpPr>
        <xdr:cNvPr id="22" name="Text Box 15">
          <a:extLst>
            <a:ext uri="{FF2B5EF4-FFF2-40B4-BE49-F238E27FC236}">
              <a16:creationId xmlns:a16="http://schemas.microsoft.com/office/drawing/2014/main" id="{A3347E71-397D-46C3-B1CB-7281B5716C52}"/>
            </a:ext>
          </a:extLst>
        </xdr:cNvPr>
        <xdr:cNvSpPr txBox="1">
          <a:spLocks noChangeArrowheads="1"/>
        </xdr:cNvSpPr>
      </xdr:nvSpPr>
      <xdr:spPr bwMode="auto">
        <a:xfrm>
          <a:off x="3619500" y="4613910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23" name="Text Box 16">
          <a:extLst>
            <a:ext uri="{FF2B5EF4-FFF2-40B4-BE49-F238E27FC236}">
              <a16:creationId xmlns:a16="http://schemas.microsoft.com/office/drawing/2014/main" id="{33E06166-BE86-4E7F-98CD-323C9A3564F4}"/>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24" name="Text Box 17">
          <a:extLst>
            <a:ext uri="{FF2B5EF4-FFF2-40B4-BE49-F238E27FC236}">
              <a16:creationId xmlns:a16="http://schemas.microsoft.com/office/drawing/2014/main" id="{94C7EE3A-EE72-4295-8D22-CB105D04FED4}"/>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25" name="Text Box 18">
          <a:extLst>
            <a:ext uri="{FF2B5EF4-FFF2-40B4-BE49-F238E27FC236}">
              <a16:creationId xmlns:a16="http://schemas.microsoft.com/office/drawing/2014/main" id="{189FD0CF-DFC5-4A31-9250-915927C05381}"/>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26" name="Text Box 19">
          <a:extLst>
            <a:ext uri="{FF2B5EF4-FFF2-40B4-BE49-F238E27FC236}">
              <a16:creationId xmlns:a16="http://schemas.microsoft.com/office/drawing/2014/main" id="{3A855680-7158-43AC-AAC6-8A2B0209E2C4}"/>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27" name="Text Box 16">
          <a:extLst>
            <a:ext uri="{FF2B5EF4-FFF2-40B4-BE49-F238E27FC236}">
              <a16:creationId xmlns:a16="http://schemas.microsoft.com/office/drawing/2014/main" id="{3562C4D8-458B-4321-A47A-F6C00EB7CC93}"/>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28" name="Text Box 17">
          <a:extLst>
            <a:ext uri="{FF2B5EF4-FFF2-40B4-BE49-F238E27FC236}">
              <a16:creationId xmlns:a16="http://schemas.microsoft.com/office/drawing/2014/main" id="{C652AD32-5F6F-41BB-8AEF-B890A3FD7436}"/>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29" name="Text Box 18">
          <a:extLst>
            <a:ext uri="{FF2B5EF4-FFF2-40B4-BE49-F238E27FC236}">
              <a16:creationId xmlns:a16="http://schemas.microsoft.com/office/drawing/2014/main" id="{33930103-894E-4D9F-9E2F-0E37D08B1572}"/>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30" name="Text Box 19">
          <a:extLst>
            <a:ext uri="{FF2B5EF4-FFF2-40B4-BE49-F238E27FC236}">
              <a16:creationId xmlns:a16="http://schemas.microsoft.com/office/drawing/2014/main" id="{A6C3F9ED-BB16-4D62-836E-4C5DC2E6D858}"/>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504825</xdr:rowOff>
    </xdr:from>
    <xdr:ext cx="95250" cy="213632"/>
    <xdr:sp macro="" textlink="">
      <xdr:nvSpPr>
        <xdr:cNvPr id="31" name="Text Box 15">
          <a:extLst>
            <a:ext uri="{FF2B5EF4-FFF2-40B4-BE49-F238E27FC236}">
              <a16:creationId xmlns:a16="http://schemas.microsoft.com/office/drawing/2014/main" id="{5A0E5099-CCD4-4615-8B16-492445C9B070}"/>
            </a:ext>
          </a:extLst>
        </xdr:cNvPr>
        <xdr:cNvSpPr txBox="1">
          <a:spLocks noChangeArrowheads="1"/>
        </xdr:cNvSpPr>
      </xdr:nvSpPr>
      <xdr:spPr bwMode="auto">
        <a:xfrm>
          <a:off x="3619500" y="48548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504825</xdr:rowOff>
    </xdr:from>
    <xdr:ext cx="95250" cy="444014"/>
    <xdr:sp macro="" textlink="">
      <xdr:nvSpPr>
        <xdr:cNvPr id="32" name="Text Box 15">
          <a:extLst>
            <a:ext uri="{FF2B5EF4-FFF2-40B4-BE49-F238E27FC236}">
              <a16:creationId xmlns:a16="http://schemas.microsoft.com/office/drawing/2014/main" id="{AE98E54C-9031-442E-80DD-10EBE76CC77E}"/>
            </a:ext>
          </a:extLst>
        </xdr:cNvPr>
        <xdr:cNvSpPr txBox="1">
          <a:spLocks noChangeArrowheads="1"/>
        </xdr:cNvSpPr>
      </xdr:nvSpPr>
      <xdr:spPr bwMode="auto">
        <a:xfrm>
          <a:off x="43791768" y="323455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33" name="Text Box 16">
          <a:extLst>
            <a:ext uri="{FF2B5EF4-FFF2-40B4-BE49-F238E27FC236}">
              <a16:creationId xmlns:a16="http://schemas.microsoft.com/office/drawing/2014/main" id="{D4CAEF2B-C2D8-42BA-A27D-16FD6EAD928E}"/>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34" name="Text Box 17">
          <a:extLst>
            <a:ext uri="{FF2B5EF4-FFF2-40B4-BE49-F238E27FC236}">
              <a16:creationId xmlns:a16="http://schemas.microsoft.com/office/drawing/2014/main" id="{0381432B-1214-461C-ABEE-26BAE3F17EF7}"/>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35" name="Text Box 18">
          <a:extLst>
            <a:ext uri="{FF2B5EF4-FFF2-40B4-BE49-F238E27FC236}">
              <a16:creationId xmlns:a16="http://schemas.microsoft.com/office/drawing/2014/main" id="{C8C19409-42E9-4C8B-A29E-0E978135A37B}"/>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36" name="Text Box 19">
          <a:extLst>
            <a:ext uri="{FF2B5EF4-FFF2-40B4-BE49-F238E27FC236}">
              <a16:creationId xmlns:a16="http://schemas.microsoft.com/office/drawing/2014/main" id="{2A85871D-09E7-4AA0-917D-A8FE02AA6596}"/>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37" name="Text Box 16">
          <a:extLst>
            <a:ext uri="{FF2B5EF4-FFF2-40B4-BE49-F238E27FC236}">
              <a16:creationId xmlns:a16="http://schemas.microsoft.com/office/drawing/2014/main" id="{A24A3B60-E9EE-4EF8-AFED-B67DA00235AF}"/>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38" name="Text Box 17">
          <a:extLst>
            <a:ext uri="{FF2B5EF4-FFF2-40B4-BE49-F238E27FC236}">
              <a16:creationId xmlns:a16="http://schemas.microsoft.com/office/drawing/2014/main" id="{3B1F8D14-A713-4462-9EAB-292DFB46953D}"/>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39" name="Text Box 18">
          <a:extLst>
            <a:ext uri="{FF2B5EF4-FFF2-40B4-BE49-F238E27FC236}">
              <a16:creationId xmlns:a16="http://schemas.microsoft.com/office/drawing/2014/main" id="{BB87C5FE-6829-4B29-8ECB-905DBEAC58E3}"/>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40" name="Text Box 19">
          <a:extLst>
            <a:ext uri="{FF2B5EF4-FFF2-40B4-BE49-F238E27FC236}">
              <a16:creationId xmlns:a16="http://schemas.microsoft.com/office/drawing/2014/main" id="{83F7F1CC-00D5-4CBC-A370-929493EA4ECD}"/>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504825</xdr:rowOff>
    </xdr:from>
    <xdr:ext cx="95250" cy="213632"/>
    <xdr:sp macro="" textlink="">
      <xdr:nvSpPr>
        <xdr:cNvPr id="41" name="Text Box 15">
          <a:extLst>
            <a:ext uri="{FF2B5EF4-FFF2-40B4-BE49-F238E27FC236}">
              <a16:creationId xmlns:a16="http://schemas.microsoft.com/office/drawing/2014/main" id="{D490813D-78CE-48FB-A5D3-22F73908FE41}"/>
            </a:ext>
          </a:extLst>
        </xdr:cNvPr>
        <xdr:cNvSpPr txBox="1">
          <a:spLocks noChangeArrowheads="1"/>
        </xdr:cNvSpPr>
      </xdr:nvSpPr>
      <xdr:spPr bwMode="auto">
        <a:xfrm>
          <a:off x="43791768" y="546479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2" name="Text Box 16">
          <a:extLst>
            <a:ext uri="{FF2B5EF4-FFF2-40B4-BE49-F238E27FC236}">
              <a16:creationId xmlns:a16="http://schemas.microsoft.com/office/drawing/2014/main" id="{DD0EAD25-E4B0-42F7-A888-B7F4CA9A5657}"/>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42" name="Text Box 17">
          <a:extLst>
            <a:ext uri="{FF2B5EF4-FFF2-40B4-BE49-F238E27FC236}">
              <a16:creationId xmlns:a16="http://schemas.microsoft.com/office/drawing/2014/main" id="{35F4BE21-1230-4B73-B294-3062444F3B2E}"/>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43" name="Text Box 18">
          <a:extLst>
            <a:ext uri="{FF2B5EF4-FFF2-40B4-BE49-F238E27FC236}">
              <a16:creationId xmlns:a16="http://schemas.microsoft.com/office/drawing/2014/main" id="{03E2E151-3EFE-43D6-AD29-CDDC93E38300}"/>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44" name="Text Box 19">
          <a:extLst>
            <a:ext uri="{FF2B5EF4-FFF2-40B4-BE49-F238E27FC236}">
              <a16:creationId xmlns:a16="http://schemas.microsoft.com/office/drawing/2014/main" id="{EAEB552A-4E4E-483F-864C-0F5F611FEC72}"/>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45" name="Text Box 16">
          <a:extLst>
            <a:ext uri="{FF2B5EF4-FFF2-40B4-BE49-F238E27FC236}">
              <a16:creationId xmlns:a16="http://schemas.microsoft.com/office/drawing/2014/main" id="{9E510323-1DF7-4437-A0DA-A8DF7F2C0A96}"/>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46" name="Text Box 17">
          <a:extLst>
            <a:ext uri="{FF2B5EF4-FFF2-40B4-BE49-F238E27FC236}">
              <a16:creationId xmlns:a16="http://schemas.microsoft.com/office/drawing/2014/main" id="{A0828759-8B8D-4C29-9316-F8ECFB3D5A22}"/>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47" name="Text Box 18">
          <a:extLst>
            <a:ext uri="{FF2B5EF4-FFF2-40B4-BE49-F238E27FC236}">
              <a16:creationId xmlns:a16="http://schemas.microsoft.com/office/drawing/2014/main" id="{B7F22601-6E61-4780-BC44-626B078D4077}"/>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48" name="Text Box 19">
          <a:extLst>
            <a:ext uri="{FF2B5EF4-FFF2-40B4-BE49-F238E27FC236}">
              <a16:creationId xmlns:a16="http://schemas.microsoft.com/office/drawing/2014/main" id="{D5658636-350C-44F5-99BC-B2D9BC5ECD0F}"/>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213632"/>
    <xdr:sp macro="" textlink="">
      <xdr:nvSpPr>
        <xdr:cNvPr id="49" name="Text Box 15">
          <a:extLst>
            <a:ext uri="{FF2B5EF4-FFF2-40B4-BE49-F238E27FC236}">
              <a16:creationId xmlns:a16="http://schemas.microsoft.com/office/drawing/2014/main" id="{D3378597-EFA5-441F-A482-D3B8A914FC22}"/>
            </a:ext>
          </a:extLst>
        </xdr:cNvPr>
        <xdr:cNvSpPr txBox="1">
          <a:spLocks noChangeArrowheads="1"/>
        </xdr:cNvSpPr>
      </xdr:nvSpPr>
      <xdr:spPr bwMode="auto">
        <a:xfrm>
          <a:off x="53168550"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7541"/>
    <xdr:sp macro="" textlink="">
      <xdr:nvSpPr>
        <xdr:cNvPr id="50" name="Text Box 15">
          <a:extLst>
            <a:ext uri="{FF2B5EF4-FFF2-40B4-BE49-F238E27FC236}">
              <a16:creationId xmlns:a16="http://schemas.microsoft.com/office/drawing/2014/main" id="{C2012181-0399-4241-BF36-1D030D5EAF28}"/>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7541"/>
    <xdr:sp macro="" textlink="">
      <xdr:nvSpPr>
        <xdr:cNvPr id="51" name="Text Box 15">
          <a:extLst>
            <a:ext uri="{FF2B5EF4-FFF2-40B4-BE49-F238E27FC236}">
              <a16:creationId xmlns:a16="http://schemas.microsoft.com/office/drawing/2014/main" id="{DA7BFDFF-266F-4FE2-AE82-8078BC90ADF8}"/>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7541"/>
    <xdr:sp macro="" textlink="">
      <xdr:nvSpPr>
        <xdr:cNvPr id="52" name="Text Box 15">
          <a:extLst>
            <a:ext uri="{FF2B5EF4-FFF2-40B4-BE49-F238E27FC236}">
              <a16:creationId xmlns:a16="http://schemas.microsoft.com/office/drawing/2014/main" id="{48EFBDD8-30CB-4E5F-8438-DD8A8EA2AA23}"/>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7541"/>
    <xdr:sp macro="" textlink="">
      <xdr:nvSpPr>
        <xdr:cNvPr id="53" name="Text Box 15">
          <a:extLst>
            <a:ext uri="{FF2B5EF4-FFF2-40B4-BE49-F238E27FC236}">
              <a16:creationId xmlns:a16="http://schemas.microsoft.com/office/drawing/2014/main" id="{0C79DDE7-E521-46A6-9915-EA38A8DAB75A}"/>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54" name="Text Box 15">
          <a:extLst>
            <a:ext uri="{FF2B5EF4-FFF2-40B4-BE49-F238E27FC236}">
              <a16:creationId xmlns:a16="http://schemas.microsoft.com/office/drawing/2014/main" id="{54A32529-DC0A-457B-B7F6-EBA160D1AB67}"/>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55" name="Text Box 15">
          <a:extLst>
            <a:ext uri="{FF2B5EF4-FFF2-40B4-BE49-F238E27FC236}">
              <a16:creationId xmlns:a16="http://schemas.microsoft.com/office/drawing/2014/main" id="{9A370931-81B4-4666-89DC-8748B7D1E2DE}"/>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56" name="Text Box 15">
          <a:extLst>
            <a:ext uri="{FF2B5EF4-FFF2-40B4-BE49-F238E27FC236}">
              <a16:creationId xmlns:a16="http://schemas.microsoft.com/office/drawing/2014/main" id="{03B048E5-A85A-4223-ADF3-4919F9A5B9E0}"/>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57" name="Text Box 15">
          <a:extLst>
            <a:ext uri="{FF2B5EF4-FFF2-40B4-BE49-F238E27FC236}">
              <a16:creationId xmlns:a16="http://schemas.microsoft.com/office/drawing/2014/main" id="{4BEC3BAD-85EE-4D9C-9E26-1E22B1FEE541}"/>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58" name="Text Box 15">
          <a:extLst>
            <a:ext uri="{FF2B5EF4-FFF2-40B4-BE49-F238E27FC236}">
              <a16:creationId xmlns:a16="http://schemas.microsoft.com/office/drawing/2014/main" id="{8803874C-1538-4F8D-9C9F-7C333418C432}"/>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59" name="Text Box 15">
          <a:extLst>
            <a:ext uri="{FF2B5EF4-FFF2-40B4-BE49-F238E27FC236}">
              <a16:creationId xmlns:a16="http://schemas.microsoft.com/office/drawing/2014/main" id="{58185CA9-0750-410E-AEB4-72BFC96AEC26}"/>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79</xdr:row>
      <xdr:rowOff>504825</xdr:rowOff>
    </xdr:from>
    <xdr:ext cx="95250" cy="444014"/>
    <xdr:sp macro="" textlink="">
      <xdr:nvSpPr>
        <xdr:cNvPr id="60" name="Text Box 15">
          <a:extLst>
            <a:ext uri="{FF2B5EF4-FFF2-40B4-BE49-F238E27FC236}">
              <a16:creationId xmlns:a16="http://schemas.microsoft.com/office/drawing/2014/main" id="{6A3DA5CE-1583-4339-AEBD-D7C800B6D98E}"/>
            </a:ext>
          </a:extLst>
        </xdr:cNvPr>
        <xdr:cNvSpPr txBox="1">
          <a:spLocks noChangeArrowheads="1"/>
        </xdr:cNvSpPr>
      </xdr:nvSpPr>
      <xdr:spPr bwMode="auto">
        <a:xfrm>
          <a:off x="50187225" y="39814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61" name="Text Box 16">
          <a:extLst>
            <a:ext uri="{FF2B5EF4-FFF2-40B4-BE49-F238E27FC236}">
              <a16:creationId xmlns:a16="http://schemas.microsoft.com/office/drawing/2014/main" id="{F3B23DFE-6F3F-4793-BFFF-4372BAEF1413}"/>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62" name="Text Box 17">
          <a:extLst>
            <a:ext uri="{FF2B5EF4-FFF2-40B4-BE49-F238E27FC236}">
              <a16:creationId xmlns:a16="http://schemas.microsoft.com/office/drawing/2014/main" id="{799779A3-B2F6-41B2-AC5F-02A1B491A43E}"/>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63" name="Text Box 18">
          <a:extLst>
            <a:ext uri="{FF2B5EF4-FFF2-40B4-BE49-F238E27FC236}">
              <a16:creationId xmlns:a16="http://schemas.microsoft.com/office/drawing/2014/main" id="{303C7339-F4B3-417E-8A0B-4AE34EB971F9}"/>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64" name="Text Box 19">
          <a:extLst>
            <a:ext uri="{FF2B5EF4-FFF2-40B4-BE49-F238E27FC236}">
              <a16:creationId xmlns:a16="http://schemas.microsoft.com/office/drawing/2014/main" id="{24244616-4B52-462E-83D3-9B7D5CFB69E6}"/>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65" name="Text Box 16">
          <a:extLst>
            <a:ext uri="{FF2B5EF4-FFF2-40B4-BE49-F238E27FC236}">
              <a16:creationId xmlns:a16="http://schemas.microsoft.com/office/drawing/2014/main" id="{A33CF8A7-3DBA-4274-9877-74C84BF5AB9C}"/>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66" name="Text Box 17">
          <a:extLst>
            <a:ext uri="{FF2B5EF4-FFF2-40B4-BE49-F238E27FC236}">
              <a16:creationId xmlns:a16="http://schemas.microsoft.com/office/drawing/2014/main" id="{616C94FD-0A6B-41C4-9232-059B952301F0}"/>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67" name="Text Box 18">
          <a:extLst>
            <a:ext uri="{FF2B5EF4-FFF2-40B4-BE49-F238E27FC236}">
              <a16:creationId xmlns:a16="http://schemas.microsoft.com/office/drawing/2014/main" id="{06FCA814-FBA1-4087-AE40-10C422880946}"/>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68" name="Text Box 19">
          <a:extLst>
            <a:ext uri="{FF2B5EF4-FFF2-40B4-BE49-F238E27FC236}">
              <a16:creationId xmlns:a16="http://schemas.microsoft.com/office/drawing/2014/main" id="{B78B700B-B3DD-4D3E-A8C9-D4200D0E14CF}"/>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504825</xdr:rowOff>
    </xdr:from>
    <xdr:ext cx="95250" cy="213632"/>
    <xdr:sp macro="" textlink="">
      <xdr:nvSpPr>
        <xdr:cNvPr id="69" name="Text Box 15">
          <a:extLst>
            <a:ext uri="{FF2B5EF4-FFF2-40B4-BE49-F238E27FC236}">
              <a16:creationId xmlns:a16="http://schemas.microsoft.com/office/drawing/2014/main" id="{68C4187F-D3B0-41D5-ACD4-47E6E5700E02}"/>
            </a:ext>
          </a:extLst>
        </xdr:cNvPr>
        <xdr:cNvSpPr txBox="1">
          <a:spLocks noChangeArrowheads="1"/>
        </xdr:cNvSpPr>
      </xdr:nvSpPr>
      <xdr:spPr bwMode="auto">
        <a:xfrm>
          <a:off x="50187225"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504825</xdr:rowOff>
    </xdr:from>
    <xdr:ext cx="95250" cy="444014"/>
    <xdr:sp macro="" textlink="">
      <xdr:nvSpPr>
        <xdr:cNvPr id="70" name="Text Box 15">
          <a:extLst>
            <a:ext uri="{FF2B5EF4-FFF2-40B4-BE49-F238E27FC236}">
              <a16:creationId xmlns:a16="http://schemas.microsoft.com/office/drawing/2014/main" id="{6EDDA4EC-D494-40A8-8525-7571EE16AE89}"/>
            </a:ext>
          </a:extLst>
        </xdr:cNvPr>
        <xdr:cNvSpPr txBox="1">
          <a:spLocks noChangeArrowheads="1"/>
        </xdr:cNvSpPr>
      </xdr:nvSpPr>
      <xdr:spPr bwMode="auto">
        <a:xfrm>
          <a:off x="53168550" y="39814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71" name="Text Box 16">
          <a:extLst>
            <a:ext uri="{FF2B5EF4-FFF2-40B4-BE49-F238E27FC236}">
              <a16:creationId xmlns:a16="http://schemas.microsoft.com/office/drawing/2014/main" id="{DF3A9C2F-C4AD-447A-BB05-BB493BEF0067}"/>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72" name="Text Box 17">
          <a:extLst>
            <a:ext uri="{FF2B5EF4-FFF2-40B4-BE49-F238E27FC236}">
              <a16:creationId xmlns:a16="http://schemas.microsoft.com/office/drawing/2014/main" id="{72099CBB-916F-476E-A32F-0164554BC515}"/>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73" name="Text Box 18">
          <a:extLst>
            <a:ext uri="{FF2B5EF4-FFF2-40B4-BE49-F238E27FC236}">
              <a16:creationId xmlns:a16="http://schemas.microsoft.com/office/drawing/2014/main" id="{77D75B96-BA55-41B7-9BD2-FD74E046668F}"/>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74" name="Text Box 19">
          <a:extLst>
            <a:ext uri="{FF2B5EF4-FFF2-40B4-BE49-F238E27FC236}">
              <a16:creationId xmlns:a16="http://schemas.microsoft.com/office/drawing/2014/main" id="{4277C6FD-B068-4CBD-8415-63D1F4865792}"/>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75" name="Text Box 16">
          <a:extLst>
            <a:ext uri="{FF2B5EF4-FFF2-40B4-BE49-F238E27FC236}">
              <a16:creationId xmlns:a16="http://schemas.microsoft.com/office/drawing/2014/main" id="{6B59EBA9-F7BF-49CD-8E95-C72A8B49742C}"/>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76" name="Text Box 17">
          <a:extLst>
            <a:ext uri="{FF2B5EF4-FFF2-40B4-BE49-F238E27FC236}">
              <a16:creationId xmlns:a16="http://schemas.microsoft.com/office/drawing/2014/main" id="{48F6F4BF-D743-4FD8-B542-17369F8619A6}"/>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77" name="Text Box 18">
          <a:extLst>
            <a:ext uri="{FF2B5EF4-FFF2-40B4-BE49-F238E27FC236}">
              <a16:creationId xmlns:a16="http://schemas.microsoft.com/office/drawing/2014/main" id="{D124CDB1-3A4B-46B0-813C-4C928ECFE468}"/>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78" name="Text Box 19">
          <a:extLst>
            <a:ext uri="{FF2B5EF4-FFF2-40B4-BE49-F238E27FC236}">
              <a16:creationId xmlns:a16="http://schemas.microsoft.com/office/drawing/2014/main" id="{D9DFE167-29C9-41D6-A34D-D89C35D8CCBF}"/>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504825</xdr:rowOff>
    </xdr:from>
    <xdr:ext cx="95250" cy="213632"/>
    <xdr:sp macro="" textlink="">
      <xdr:nvSpPr>
        <xdr:cNvPr id="79" name="Text Box 15">
          <a:extLst>
            <a:ext uri="{FF2B5EF4-FFF2-40B4-BE49-F238E27FC236}">
              <a16:creationId xmlns:a16="http://schemas.microsoft.com/office/drawing/2014/main" id="{83B4F72A-0748-4753-AB22-75BB40201955}"/>
            </a:ext>
          </a:extLst>
        </xdr:cNvPr>
        <xdr:cNvSpPr txBox="1">
          <a:spLocks noChangeArrowheads="1"/>
        </xdr:cNvSpPr>
      </xdr:nvSpPr>
      <xdr:spPr bwMode="auto">
        <a:xfrm>
          <a:off x="53168550"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119" name="Text Box 16">
          <a:extLst>
            <a:ext uri="{FF2B5EF4-FFF2-40B4-BE49-F238E27FC236}">
              <a16:creationId xmlns:a16="http://schemas.microsoft.com/office/drawing/2014/main" id="{32DA9161-AFC5-4FAE-8996-E331777360FD}"/>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120" name="Text Box 17">
          <a:extLst>
            <a:ext uri="{FF2B5EF4-FFF2-40B4-BE49-F238E27FC236}">
              <a16:creationId xmlns:a16="http://schemas.microsoft.com/office/drawing/2014/main" id="{56F65C47-689C-490B-A538-910B56B6241F}"/>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121" name="Text Box 18">
          <a:extLst>
            <a:ext uri="{FF2B5EF4-FFF2-40B4-BE49-F238E27FC236}">
              <a16:creationId xmlns:a16="http://schemas.microsoft.com/office/drawing/2014/main" id="{1C4DF73E-860A-4F53-B855-0E4BB72AF59F}"/>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122" name="Text Box 19">
          <a:extLst>
            <a:ext uri="{FF2B5EF4-FFF2-40B4-BE49-F238E27FC236}">
              <a16:creationId xmlns:a16="http://schemas.microsoft.com/office/drawing/2014/main" id="{E5622471-674A-4C6A-AA4D-AF02DC925C9F}"/>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123" name="Text Box 16">
          <a:extLst>
            <a:ext uri="{FF2B5EF4-FFF2-40B4-BE49-F238E27FC236}">
              <a16:creationId xmlns:a16="http://schemas.microsoft.com/office/drawing/2014/main" id="{CBA1F44C-C643-4A99-A349-878DB5DF91F5}"/>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124" name="Text Box 17">
          <a:extLst>
            <a:ext uri="{FF2B5EF4-FFF2-40B4-BE49-F238E27FC236}">
              <a16:creationId xmlns:a16="http://schemas.microsoft.com/office/drawing/2014/main" id="{F87E8319-307C-4219-AC62-E6125BBA1BDC}"/>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125" name="Text Box 18">
          <a:extLst>
            <a:ext uri="{FF2B5EF4-FFF2-40B4-BE49-F238E27FC236}">
              <a16:creationId xmlns:a16="http://schemas.microsoft.com/office/drawing/2014/main" id="{CE8FB375-E56C-466D-B8FA-BECFAD13917F}"/>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171450"/>
    <xdr:sp macro="" textlink="">
      <xdr:nvSpPr>
        <xdr:cNvPr id="126" name="Text Box 19">
          <a:extLst>
            <a:ext uri="{FF2B5EF4-FFF2-40B4-BE49-F238E27FC236}">
              <a16:creationId xmlns:a16="http://schemas.microsoft.com/office/drawing/2014/main" id="{D99906AE-0C7E-455F-8A61-231570B81BC4}"/>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5250" cy="213632"/>
    <xdr:sp macro="" textlink="">
      <xdr:nvSpPr>
        <xdr:cNvPr id="127" name="Text Box 15">
          <a:extLst>
            <a:ext uri="{FF2B5EF4-FFF2-40B4-BE49-F238E27FC236}">
              <a16:creationId xmlns:a16="http://schemas.microsoft.com/office/drawing/2014/main" id="{F23F1EC4-F43E-4E19-B07D-F8F93AA1FDC6}"/>
            </a:ext>
          </a:extLst>
        </xdr:cNvPr>
        <xdr:cNvSpPr txBox="1">
          <a:spLocks noChangeArrowheads="1"/>
        </xdr:cNvSpPr>
      </xdr:nvSpPr>
      <xdr:spPr bwMode="auto">
        <a:xfrm>
          <a:off x="53168550"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7541"/>
    <xdr:sp macro="" textlink="">
      <xdr:nvSpPr>
        <xdr:cNvPr id="128" name="Text Box 15">
          <a:extLst>
            <a:ext uri="{FF2B5EF4-FFF2-40B4-BE49-F238E27FC236}">
              <a16:creationId xmlns:a16="http://schemas.microsoft.com/office/drawing/2014/main" id="{AE7A141B-D5C4-4D3B-85DA-70A70FECFDD9}"/>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7541"/>
    <xdr:sp macro="" textlink="">
      <xdr:nvSpPr>
        <xdr:cNvPr id="129" name="Text Box 15">
          <a:extLst>
            <a:ext uri="{FF2B5EF4-FFF2-40B4-BE49-F238E27FC236}">
              <a16:creationId xmlns:a16="http://schemas.microsoft.com/office/drawing/2014/main" id="{F248E60A-8997-44EA-8629-6880FE5F2B38}"/>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7541"/>
    <xdr:sp macro="" textlink="">
      <xdr:nvSpPr>
        <xdr:cNvPr id="130" name="Text Box 15">
          <a:extLst>
            <a:ext uri="{FF2B5EF4-FFF2-40B4-BE49-F238E27FC236}">
              <a16:creationId xmlns:a16="http://schemas.microsoft.com/office/drawing/2014/main" id="{B84DB960-B6AC-4CC1-ADF9-740F261067C5}"/>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7541"/>
    <xdr:sp macro="" textlink="">
      <xdr:nvSpPr>
        <xdr:cNvPr id="131" name="Text Box 15">
          <a:extLst>
            <a:ext uri="{FF2B5EF4-FFF2-40B4-BE49-F238E27FC236}">
              <a16:creationId xmlns:a16="http://schemas.microsoft.com/office/drawing/2014/main" id="{C0874FE0-0225-4F2B-9790-E87CF2C36CB0}"/>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132" name="Text Box 15">
          <a:extLst>
            <a:ext uri="{FF2B5EF4-FFF2-40B4-BE49-F238E27FC236}">
              <a16:creationId xmlns:a16="http://schemas.microsoft.com/office/drawing/2014/main" id="{7835836F-CA42-4689-B566-DE1B5E689870}"/>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133" name="Text Box 15">
          <a:extLst>
            <a:ext uri="{FF2B5EF4-FFF2-40B4-BE49-F238E27FC236}">
              <a16:creationId xmlns:a16="http://schemas.microsoft.com/office/drawing/2014/main" id="{B561CD73-33BD-49F4-8499-3309B5A570F9}"/>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134" name="Text Box 15">
          <a:extLst>
            <a:ext uri="{FF2B5EF4-FFF2-40B4-BE49-F238E27FC236}">
              <a16:creationId xmlns:a16="http://schemas.microsoft.com/office/drawing/2014/main" id="{F4ED158B-9236-4045-ADC9-64B74FDFE244}"/>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135" name="Text Box 15">
          <a:extLst>
            <a:ext uri="{FF2B5EF4-FFF2-40B4-BE49-F238E27FC236}">
              <a16:creationId xmlns:a16="http://schemas.microsoft.com/office/drawing/2014/main" id="{D691F6E5-0CFF-4618-BA4A-12A134FC170A}"/>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136" name="Text Box 15">
          <a:extLst>
            <a:ext uri="{FF2B5EF4-FFF2-40B4-BE49-F238E27FC236}">
              <a16:creationId xmlns:a16="http://schemas.microsoft.com/office/drawing/2014/main" id="{53CFE255-2D99-46A0-84CA-19736EC00A04}"/>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78</xdr:row>
      <xdr:rowOff>0</xdr:rowOff>
    </xdr:from>
    <xdr:ext cx="97630" cy="112531"/>
    <xdr:sp macro="" textlink="">
      <xdr:nvSpPr>
        <xdr:cNvPr id="137" name="Text Box 15">
          <a:extLst>
            <a:ext uri="{FF2B5EF4-FFF2-40B4-BE49-F238E27FC236}">
              <a16:creationId xmlns:a16="http://schemas.microsoft.com/office/drawing/2014/main" id="{1B19753B-31B8-4202-BFD5-4B3A5B7689FB}"/>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79</xdr:row>
      <xdr:rowOff>504825</xdr:rowOff>
    </xdr:from>
    <xdr:ext cx="95250" cy="444014"/>
    <xdr:sp macro="" textlink="">
      <xdr:nvSpPr>
        <xdr:cNvPr id="138" name="Text Box 15">
          <a:extLst>
            <a:ext uri="{FF2B5EF4-FFF2-40B4-BE49-F238E27FC236}">
              <a16:creationId xmlns:a16="http://schemas.microsoft.com/office/drawing/2014/main" id="{75FA9D97-F0F8-4369-9197-81B8BE6C8A36}"/>
            </a:ext>
          </a:extLst>
        </xdr:cNvPr>
        <xdr:cNvSpPr txBox="1">
          <a:spLocks noChangeArrowheads="1"/>
        </xdr:cNvSpPr>
      </xdr:nvSpPr>
      <xdr:spPr bwMode="auto">
        <a:xfrm>
          <a:off x="50187225" y="39814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139" name="Text Box 16">
          <a:extLst>
            <a:ext uri="{FF2B5EF4-FFF2-40B4-BE49-F238E27FC236}">
              <a16:creationId xmlns:a16="http://schemas.microsoft.com/office/drawing/2014/main" id="{D6F73F68-BE6C-4F96-87A6-0C0AE7D245DC}"/>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140" name="Text Box 17">
          <a:extLst>
            <a:ext uri="{FF2B5EF4-FFF2-40B4-BE49-F238E27FC236}">
              <a16:creationId xmlns:a16="http://schemas.microsoft.com/office/drawing/2014/main" id="{2D2C3535-D4ED-4674-BE0B-EFBD6A77365C}"/>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141" name="Text Box 18">
          <a:extLst>
            <a:ext uri="{FF2B5EF4-FFF2-40B4-BE49-F238E27FC236}">
              <a16:creationId xmlns:a16="http://schemas.microsoft.com/office/drawing/2014/main" id="{12AA0A95-0C16-4692-8C33-4BD355574F46}"/>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142" name="Text Box 19">
          <a:extLst>
            <a:ext uri="{FF2B5EF4-FFF2-40B4-BE49-F238E27FC236}">
              <a16:creationId xmlns:a16="http://schemas.microsoft.com/office/drawing/2014/main" id="{24E89CC0-3783-46F5-AF3F-4C33BDF7B715}"/>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143" name="Text Box 16">
          <a:extLst>
            <a:ext uri="{FF2B5EF4-FFF2-40B4-BE49-F238E27FC236}">
              <a16:creationId xmlns:a16="http://schemas.microsoft.com/office/drawing/2014/main" id="{9B6A429A-087E-4783-ABD6-1F45775ADE88}"/>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144" name="Text Box 17">
          <a:extLst>
            <a:ext uri="{FF2B5EF4-FFF2-40B4-BE49-F238E27FC236}">
              <a16:creationId xmlns:a16="http://schemas.microsoft.com/office/drawing/2014/main" id="{9D3628F9-8EF5-4454-8C82-E5F0E343D6D4}"/>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145" name="Text Box 18">
          <a:extLst>
            <a:ext uri="{FF2B5EF4-FFF2-40B4-BE49-F238E27FC236}">
              <a16:creationId xmlns:a16="http://schemas.microsoft.com/office/drawing/2014/main" id="{F3BE5793-9136-4EA9-8119-A81D49A1A207}"/>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0</xdr:rowOff>
    </xdr:from>
    <xdr:ext cx="95250" cy="171450"/>
    <xdr:sp macro="" textlink="">
      <xdr:nvSpPr>
        <xdr:cNvPr id="146" name="Text Box 19">
          <a:extLst>
            <a:ext uri="{FF2B5EF4-FFF2-40B4-BE49-F238E27FC236}">
              <a16:creationId xmlns:a16="http://schemas.microsoft.com/office/drawing/2014/main" id="{3EC16FC3-85F1-4741-9825-139997DD4C11}"/>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81</xdr:row>
      <xdr:rowOff>504825</xdr:rowOff>
    </xdr:from>
    <xdr:ext cx="95250" cy="213632"/>
    <xdr:sp macro="" textlink="">
      <xdr:nvSpPr>
        <xdr:cNvPr id="147" name="Text Box 15">
          <a:extLst>
            <a:ext uri="{FF2B5EF4-FFF2-40B4-BE49-F238E27FC236}">
              <a16:creationId xmlns:a16="http://schemas.microsoft.com/office/drawing/2014/main" id="{9AE8C119-009A-405F-AE4D-14315BC26A6F}"/>
            </a:ext>
          </a:extLst>
        </xdr:cNvPr>
        <xdr:cNvSpPr txBox="1">
          <a:spLocks noChangeArrowheads="1"/>
        </xdr:cNvSpPr>
      </xdr:nvSpPr>
      <xdr:spPr bwMode="auto">
        <a:xfrm>
          <a:off x="50187225"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504825</xdr:rowOff>
    </xdr:from>
    <xdr:ext cx="95250" cy="444014"/>
    <xdr:sp macro="" textlink="">
      <xdr:nvSpPr>
        <xdr:cNvPr id="148" name="Text Box 15">
          <a:extLst>
            <a:ext uri="{FF2B5EF4-FFF2-40B4-BE49-F238E27FC236}">
              <a16:creationId xmlns:a16="http://schemas.microsoft.com/office/drawing/2014/main" id="{264A4A61-2EF6-422B-9968-575B5A1A306B}"/>
            </a:ext>
          </a:extLst>
        </xdr:cNvPr>
        <xdr:cNvSpPr txBox="1">
          <a:spLocks noChangeArrowheads="1"/>
        </xdr:cNvSpPr>
      </xdr:nvSpPr>
      <xdr:spPr bwMode="auto">
        <a:xfrm>
          <a:off x="53168550" y="39814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149" name="Text Box 16">
          <a:extLst>
            <a:ext uri="{FF2B5EF4-FFF2-40B4-BE49-F238E27FC236}">
              <a16:creationId xmlns:a16="http://schemas.microsoft.com/office/drawing/2014/main" id="{BC6BCF03-CC25-4480-95A4-B84E823CA541}"/>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150" name="Text Box 17">
          <a:extLst>
            <a:ext uri="{FF2B5EF4-FFF2-40B4-BE49-F238E27FC236}">
              <a16:creationId xmlns:a16="http://schemas.microsoft.com/office/drawing/2014/main" id="{5CEB7ABB-7D7A-41CC-B92F-22550A3E7AA0}"/>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151" name="Text Box 18">
          <a:extLst>
            <a:ext uri="{FF2B5EF4-FFF2-40B4-BE49-F238E27FC236}">
              <a16:creationId xmlns:a16="http://schemas.microsoft.com/office/drawing/2014/main" id="{724E0921-A544-4BA0-83FB-FBAB00F26772}"/>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152" name="Text Box 19">
          <a:extLst>
            <a:ext uri="{FF2B5EF4-FFF2-40B4-BE49-F238E27FC236}">
              <a16:creationId xmlns:a16="http://schemas.microsoft.com/office/drawing/2014/main" id="{FE57557B-DEF4-492B-A253-7333E0AFDFF6}"/>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153" name="Text Box 16">
          <a:extLst>
            <a:ext uri="{FF2B5EF4-FFF2-40B4-BE49-F238E27FC236}">
              <a16:creationId xmlns:a16="http://schemas.microsoft.com/office/drawing/2014/main" id="{CEA2206A-F2C2-444E-9E4E-093C07922DBD}"/>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154" name="Text Box 17">
          <a:extLst>
            <a:ext uri="{FF2B5EF4-FFF2-40B4-BE49-F238E27FC236}">
              <a16:creationId xmlns:a16="http://schemas.microsoft.com/office/drawing/2014/main" id="{6CE279EC-3846-4DBE-B3F3-2876CAC33B67}"/>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155" name="Text Box 18">
          <a:extLst>
            <a:ext uri="{FF2B5EF4-FFF2-40B4-BE49-F238E27FC236}">
              <a16:creationId xmlns:a16="http://schemas.microsoft.com/office/drawing/2014/main" id="{B8DA6947-1826-466D-AAC9-7E2014D44119}"/>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0</xdr:rowOff>
    </xdr:from>
    <xdr:ext cx="95250" cy="171450"/>
    <xdr:sp macro="" textlink="">
      <xdr:nvSpPr>
        <xdr:cNvPr id="156" name="Text Box 19">
          <a:extLst>
            <a:ext uri="{FF2B5EF4-FFF2-40B4-BE49-F238E27FC236}">
              <a16:creationId xmlns:a16="http://schemas.microsoft.com/office/drawing/2014/main" id="{22E0B048-3F5A-4D05-BF80-35E5AFDBAB71}"/>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81</xdr:row>
      <xdr:rowOff>504825</xdr:rowOff>
    </xdr:from>
    <xdr:ext cx="95250" cy="213632"/>
    <xdr:sp macro="" textlink="">
      <xdr:nvSpPr>
        <xdr:cNvPr id="157" name="Text Box 15">
          <a:extLst>
            <a:ext uri="{FF2B5EF4-FFF2-40B4-BE49-F238E27FC236}">
              <a16:creationId xmlns:a16="http://schemas.microsoft.com/office/drawing/2014/main" id="{0C413A75-EEC3-488D-AE7A-97209A5D2A0A}"/>
            </a:ext>
          </a:extLst>
        </xdr:cNvPr>
        <xdr:cNvSpPr txBox="1">
          <a:spLocks noChangeArrowheads="1"/>
        </xdr:cNvSpPr>
      </xdr:nvSpPr>
      <xdr:spPr bwMode="auto">
        <a:xfrm>
          <a:off x="53168550"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58" name="Text Box 16">
          <a:extLst>
            <a:ext uri="{FF2B5EF4-FFF2-40B4-BE49-F238E27FC236}">
              <a16:creationId xmlns:a16="http://schemas.microsoft.com/office/drawing/2014/main" id="{46D60922-C964-4E7F-B7BF-63FD9A90B495}"/>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59" name="Text Box 17">
          <a:extLst>
            <a:ext uri="{FF2B5EF4-FFF2-40B4-BE49-F238E27FC236}">
              <a16:creationId xmlns:a16="http://schemas.microsoft.com/office/drawing/2014/main" id="{00439D18-1E37-4696-B0E8-9DFDC01B411B}"/>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60" name="Text Box 18">
          <a:extLst>
            <a:ext uri="{FF2B5EF4-FFF2-40B4-BE49-F238E27FC236}">
              <a16:creationId xmlns:a16="http://schemas.microsoft.com/office/drawing/2014/main" id="{779C219D-41DA-4781-BB24-75137E9AACAF}"/>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61" name="Text Box 19">
          <a:extLst>
            <a:ext uri="{FF2B5EF4-FFF2-40B4-BE49-F238E27FC236}">
              <a16:creationId xmlns:a16="http://schemas.microsoft.com/office/drawing/2014/main" id="{F0B93FB2-A6A7-4E22-ADC1-7F45A3A03BBB}"/>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62" name="Text Box 16">
          <a:extLst>
            <a:ext uri="{FF2B5EF4-FFF2-40B4-BE49-F238E27FC236}">
              <a16:creationId xmlns:a16="http://schemas.microsoft.com/office/drawing/2014/main" id="{9187F8D7-DBDD-49D3-9AF3-F6EFCF5A458F}"/>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63" name="Text Box 17">
          <a:extLst>
            <a:ext uri="{FF2B5EF4-FFF2-40B4-BE49-F238E27FC236}">
              <a16:creationId xmlns:a16="http://schemas.microsoft.com/office/drawing/2014/main" id="{78836488-534D-4E4E-8E44-6D678EF6776D}"/>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64" name="Text Box 18">
          <a:extLst>
            <a:ext uri="{FF2B5EF4-FFF2-40B4-BE49-F238E27FC236}">
              <a16:creationId xmlns:a16="http://schemas.microsoft.com/office/drawing/2014/main" id="{3D912363-BCC7-4185-BB90-11F0818E6461}"/>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65" name="Text Box 19">
          <a:extLst>
            <a:ext uri="{FF2B5EF4-FFF2-40B4-BE49-F238E27FC236}">
              <a16:creationId xmlns:a16="http://schemas.microsoft.com/office/drawing/2014/main" id="{7AA0629F-F8F4-4D04-8F52-034EB2914626}"/>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213632"/>
    <xdr:sp macro="" textlink="">
      <xdr:nvSpPr>
        <xdr:cNvPr id="166" name="Text Box 15">
          <a:extLst>
            <a:ext uri="{FF2B5EF4-FFF2-40B4-BE49-F238E27FC236}">
              <a16:creationId xmlns:a16="http://schemas.microsoft.com/office/drawing/2014/main" id="{37A51FE2-92D5-4EF5-90F9-E2CDCB4D65C7}"/>
            </a:ext>
          </a:extLst>
        </xdr:cNvPr>
        <xdr:cNvSpPr txBox="1">
          <a:spLocks noChangeArrowheads="1"/>
        </xdr:cNvSpPr>
      </xdr:nvSpPr>
      <xdr:spPr bwMode="auto">
        <a:xfrm>
          <a:off x="53168550"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7541"/>
    <xdr:sp macro="" textlink="">
      <xdr:nvSpPr>
        <xdr:cNvPr id="167" name="Text Box 15">
          <a:extLst>
            <a:ext uri="{FF2B5EF4-FFF2-40B4-BE49-F238E27FC236}">
              <a16:creationId xmlns:a16="http://schemas.microsoft.com/office/drawing/2014/main" id="{ADA4EA5D-80BA-4A30-9AC8-AD07755375E5}"/>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7541"/>
    <xdr:sp macro="" textlink="">
      <xdr:nvSpPr>
        <xdr:cNvPr id="168" name="Text Box 15">
          <a:extLst>
            <a:ext uri="{FF2B5EF4-FFF2-40B4-BE49-F238E27FC236}">
              <a16:creationId xmlns:a16="http://schemas.microsoft.com/office/drawing/2014/main" id="{BA1E0B01-3153-415F-8D2B-9F7A7693EC19}"/>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7541"/>
    <xdr:sp macro="" textlink="">
      <xdr:nvSpPr>
        <xdr:cNvPr id="169" name="Text Box 15">
          <a:extLst>
            <a:ext uri="{FF2B5EF4-FFF2-40B4-BE49-F238E27FC236}">
              <a16:creationId xmlns:a16="http://schemas.microsoft.com/office/drawing/2014/main" id="{9CE33DE8-197C-4D26-92B6-1136F3522810}"/>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7541"/>
    <xdr:sp macro="" textlink="">
      <xdr:nvSpPr>
        <xdr:cNvPr id="170" name="Text Box 15">
          <a:extLst>
            <a:ext uri="{FF2B5EF4-FFF2-40B4-BE49-F238E27FC236}">
              <a16:creationId xmlns:a16="http://schemas.microsoft.com/office/drawing/2014/main" id="{372D262B-F7ED-492C-B16B-6DAF1B14C446}"/>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171" name="Text Box 15">
          <a:extLst>
            <a:ext uri="{FF2B5EF4-FFF2-40B4-BE49-F238E27FC236}">
              <a16:creationId xmlns:a16="http://schemas.microsoft.com/office/drawing/2014/main" id="{C5F6A8E5-9CAF-4DCF-A72F-B04F432DDCD4}"/>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172" name="Text Box 15">
          <a:extLst>
            <a:ext uri="{FF2B5EF4-FFF2-40B4-BE49-F238E27FC236}">
              <a16:creationId xmlns:a16="http://schemas.microsoft.com/office/drawing/2014/main" id="{76CD2445-0DAF-4E39-8203-919FB4197315}"/>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173" name="Text Box 15">
          <a:extLst>
            <a:ext uri="{FF2B5EF4-FFF2-40B4-BE49-F238E27FC236}">
              <a16:creationId xmlns:a16="http://schemas.microsoft.com/office/drawing/2014/main" id="{6A95AC64-3946-4034-B003-F8BA08A5E14B}"/>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174" name="Text Box 15">
          <a:extLst>
            <a:ext uri="{FF2B5EF4-FFF2-40B4-BE49-F238E27FC236}">
              <a16:creationId xmlns:a16="http://schemas.microsoft.com/office/drawing/2014/main" id="{6C142123-1D9A-44ED-BDA9-A8EC2B80CD7D}"/>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175" name="Text Box 15">
          <a:extLst>
            <a:ext uri="{FF2B5EF4-FFF2-40B4-BE49-F238E27FC236}">
              <a16:creationId xmlns:a16="http://schemas.microsoft.com/office/drawing/2014/main" id="{A6B2E5D7-8391-4633-8EDB-2435E18EED6E}"/>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176" name="Text Box 15">
          <a:extLst>
            <a:ext uri="{FF2B5EF4-FFF2-40B4-BE49-F238E27FC236}">
              <a16:creationId xmlns:a16="http://schemas.microsoft.com/office/drawing/2014/main" id="{43453E06-5570-4AEF-BC29-9CB084F96D88}"/>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80</xdr:row>
      <xdr:rowOff>504825</xdr:rowOff>
    </xdr:from>
    <xdr:ext cx="95250" cy="444014"/>
    <xdr:sp macro="" textlink="">
      <xdr:nvSpPr>
        <xdr:cNvPr id="177" name="Text Box 15">
          <a:extLst>
            <a:ext uri="{FF2B5EF4-FFF2-40B4-BE49-F238E27FC236}">
              <a16:creationId xmlns:a16="http://schemas.microsoft.com/office/drawing/2014/main" id="{B0DDA380-0476-43CE-BFCF-187185B734E0}"/>
            </a:ext>
          </a:extLst>
        </xdr:cNvPr>
        <xdr:cNvSpPr txBox="1">
          <a:spLocks noChangeArrowheads="1"/>
        </xdr:cNvSpPr>
      </xdr:nvSpPr>
      <xdr:spPr bwMode="auto">
        <a:xfrm>
          <a:off x="50187225" y="39814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178" name="Text Box 16">
          <a:extLst>
            <a:ext uri="{FF2B5EF4-FFF2-40B4-BE49-F238E27FC236}">
              <a16:creationId xmlns:a16="http://schemas.microsoft.com/office/drawing/2014/main" id="{70344574-12F6-4468-9984-710F42BF1A1C}"/>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179" name="Text Box 17">
          <a:extLst>
            <a:ext uri="{FF2B5EF4-FFF2-40B4-BE49-F238E27FC236}">
              <a16:creationId xmlns:a16="http://schemas.microsoft.com/office/drawing/2014/main" id="{BE2B0176-CE1D-4581-BF6C-0E8444C3E719}"/>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180" name="Text Box 18">
          <a:extLst>
            <a:ext uri="{FF2B5EF4-FFF2-40B4-BE49-F238E27FC236}">
              <a16:creationId xmlns:a16="http://schemas.microsoft.com/office/drawing/2014/main" id="{B0F0815E-A2E3-4AF2-918E-2F726F631BA5}"/>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181" name="Text Box 19">
          <a:extLst>
            <a:ext uri="{FF2B5EF4-FFF2-40B4-BE49-F238E27FC236}">
              <a16:creationId xmlns:a16="http://schemas.microsoft.com/office/drawing/2014/main" id="{A59F5593-3AF8-4424-8B1E-0B2B8FCC34D3}"/>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182" name="Text Box 16">
          <a:extLst>
            <a:ext uri="{FF2B5EF4-FFF2-40B4-BE49-F238E27FC236}">
              <a16:creationId xmlns:a16="http://schemas.microsoft.com/office/drawing/2014/main" id="{46B2AB60-0D4C-43B4-B103-94D01125D7FA}"/>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183" name="Text Box 17">
          <a:extLst>
            <a:ext uri="{FF2B5EF4-FFF2-40B4-BE49-F238E27FC236}">
              <a16:creationId xmlns:a16="http://schemas.microsoft.com/office/drawing/2014/main" id="{C21A8673-CDF6-4D3B-A600-92FAACC3A48E}"/>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184" name="Text Box 18">
          <a:extLst>
            <a:ext uri="{FF2B5EF4-FFF2-40B4-BE49-F238E27FC236}">
              <a16:creationId xmlns:a16="http://schemas.microsoft.com/office/drawing/2014/main" id="{F14F3D25-C8BD-4AF2-9B75-B1D0132B8398}"/>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185" name="Text Box 19">
          <a:extLst>
            <a:ext uri="{FF2B5EF4-FFF2-40B4-BE49-F238E27FC236}">
              <a16:creationId xmlns:a16="http://schemas.microsoft.com/office/drawing/2014/main" id="{E55FA06F-A23B-4750-B797-B82DC3B3D80C}"/>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504825</xdr:rowOff>
    </xdr:from>
    <xdr:ext cx="95250" cy="213632"/>
    <xdr:sp macro="" textlink="">
      <xdr:nvSpPr>
        <xdr:cNvPr id="186" name="Text Box 15">
          <a:extLst>
            <a:ext uri="{FF2B5EF4-FFF2-40B4-BE49-F238E27FC236}">
              <a16:creationId xmlns:a16="http://schemas.microsoft.com/office/drawing/2014/main" id="{5F562129-88D0-4D6A-B43D-77DDB6052247}"/>
            </a:ext>
          </a:extLst>
        </xdr:cNvPr>
        <xdr:cNvSpPr txBox="1">
          <a:spLocks noChangeArrowheads="1"/>
        </xdr:cNvSpPr>
      </xdr:nvSpPr>
      <xdr:spPr bwMode="auto">
        <a:xfrm>
          <a:off x="50187225"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80</xdr:row>
      <xdr:rowOff>504825</xdr:rowOff>
    </xdr:from>
    <xdr:ext cx="95250" cy="444014"/>
    <xdr:sp macro="" textlink="">
      <xdr:nvSpPr>
        <xdr:cNvPr id="187" name="Text Box 15">
          <a:extLst>
            <a:ext uri="{FF2B5EF4-FFF2-40B4-BE49-F238E27FC236}">
              <a16:creationId xmlns:a16="http://schemas.microsoft.com/office/drawing/2014/main" id="{22F19428-8E10-46AC-BAEE-F15DBED3AC99}"/>
            </a:ext>
          </a:extLst>
        </xdr:cNvPr>
        <xdr:cNvSpPr txBox="1">
          <a:spLocks noChangeArrowheads="1"/>
        </xdr:cNvSpPr>
      </xdr:nvSpPr>
      <xdr:spPr bwMode="auto">
        <a:xfrm>
          <a:off x="53168550" y="39814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188" name="Text Box 16">
          <a:extLst>
            <a:ext uri="{FF2B5EF4-FFF2-40B4-BE49-F238E27FC236}">
              <a16:creationId xmlns:a16="http://schemas.microsoft.com/office/drawing/2014/main" id="{4087DC1A-A8D1-41DB-B3E5-931EEFB7F81A}"/>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189" name="Text Box 17">
          <a:extLst>
            <a:ext uri="{FF2B5EF4-FFF2-40B4-BE49-F238E27FC236}">
              <a16:creationId xmlns:a16="http://schemas.microsoft.com/office/drawing/2014/main" id="{5C2A967F-875F-4576-BA64-68EB7FCB50BF}"/>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190" name="Text Box 18">
          <a:extLst>
            <a:ext uri="{FF2B5EF4-FFF2-40B4-BE49-F238E27FC236}">
              <a16:creationId xmlns:a16="http://schemas.microsoft.com/office/drawing/2014/main" id="{5F6A6FEB-DFF9-4DA8-8EBB-AA2244AE3147}"/>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191" name="Text Box 19">
          <a:extLst>
            <a:ext uri="{FF2B5EF4-FFF2-40B4-BE49-F238E27FC236}">
              <a16:creationId xmlns:a16="http://schemas.microsoft.com/office/drawing/2014/main" id="{4675FE35-3153-457B-9961-EBE513A39B99}"/>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192" name="Text Box 16">
          <a:extLst>
            <a:ext uri="{FF2B5EF4-FFF2-40B4-BE49-F238E27FC236}">
              <a16:creationId xmlns:a16="http://schemas.microsoft.com/office/drawing/2014/main" id="{2234C3D0-2802-4868-BE3C-07002920163E}"/>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193" name="Text Box 17">
          <a:extLst>
            <a:ext uri="{FF2B5EF4-FFF2-40B4-BE49-F238E27FC236}">
              <a16:creationId xmlns:a16="http://schemas.microsoft.com/office/drawing/2014/main" id="{61229A0B-C968-4E0F-9B30-8407659917D9}"/>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194" name="Text Box 18">
          <a:extLst>
            <a:ext uri="{FF2B5EF4-FFF2-40B4-BE49-F238E27FC236}">
              <a16:creationId xmlns:a16="http://schemas.microsoft.com/office/drawing/2014/main" id="{CF2930A0-5B3B-4A78-AF1C-E730FCBF9033}"/>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195" name="Text Box 19">
          <a:extLst>
            <a:ext uri="{FF2B5EF4-FFF2-40B4-BE49-F238E27FC236}">
              <a16:creationId xmlns:a16="http://schemas.microsoft.com/office/drawing/2014/main" id="{96B5349C-C7C9-45FE-AEC0-94E9F3003358}"/>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504825</xdr:rowOff>
    </xdr:from>
    <xdr:ext cx="95250" cy="213632"/>
    <xdr:sp macro="" textlink="">
      <xdr:nvSpPr>
        <xdr:cNvPr id="196" name="Text Box 15">
          <a:extLst>
            <a:ext uri="{FF2B5EF4-FFF2-40B4-BE49-F238E27FC236}">
              <a16:creationId xmlns:a16="http://schemas.microsoft.com/office/drawing/2014/main" id="{A3141ADB-EDA6-42C0-93A7-670F8ACC58E9}"/>
            </a:ext>
          </a:extLst>
        </xdr:cNvPr>
        <xdr:cNvSpPr txBox="1">
          <a:spLocks noChangeArrowheads="1"/>
        </xdr:cNvSpPr>
      </xdr:nvSpPr>
      <xdr:spPr bwMode="auto">
        <a:xfrm>
          <a:off x="53168550"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197" name="Text Box 16">
          <a:extLst>
            <a:ext uri="{FF2B5EF4-FFF2-40B4-BE49-F238E27FC236}">
              <a16:creationId xmlns:a16="http://schemas.microsoft.com/office/drawing/2014/main" id="{85BD071B-FE88-4681-9426-43794EB70546}"/>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198" name="Text Box 17">
          <a:extLst>
            <a:ext uri="{FF2B5EF4-FFF2-40B4-BE49-F238E27FC236}">
              <a16:creationId xmlns:a16="http://schemas.microsoft.com/office/drawing/2014/main" id="{66615316-E956-4789-96B6-2941852CAC48}"/>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199" name="Text Box 18">
          <a:extLst>
            <a:ext uri="{FF2B5EF4-FFF2-40B4-BE49-F238E27FC236}">
              <a16:creationId xmlns:a16="http://schemas.microsoft.com/office/drawing/2014/main" id="{9980DFC6-1A97-47A4-914F-6897C5D86228}"/>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00" name="Text Box 19">
          <a:extLst>
            <a:ext uri="{FF2B5EF4-FFF2-40B4-BE49-F238E27FC236}">
              <a16:creationId xmlns:a16="http://schemas.microsoft.com/office/drawing/2014/main" id="{AFD0EEAC-B75E-40B7-9003-2CBD67BFC7D9}"/>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01" name="Text Box 16">
          <a:extLst>
            <a:ext uri="{FF2B5EF4-FFF2-40B4-BE49-F238E27FC236}">
              <a16:creationId xmlns:a16="http://schemas.microsoft.com/office/drawing/2014/main" id="{2F13F232-A054-46DD-898A-6401A942DA9B}"/>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02" name="Text Box 17">
          <a:extLst>
            <a:ext uri="{FF2B5EF4-FFF2-40B4-BE49-F238E27FC236}">
              <a16:creationId xmlns:a16="http://schemas.microsoft.com/office/drawing/2014/main" id="{75AA1B65-8B22-4A0B-823B-E8E9D2EB0E09}"/>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03" name="Text Box 18">
          <a:extLst>
            <a:ext uri="{FF2B5EF4-FFF2-40B4-BE49-F238E27FC236}">
              <a16:creationId xmlns:a16="http://schemas.microsoft.com/office/drawing/2014/main" id="{17A796A4-34F0-4538-B603-D9373810DFE1}"/>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04" name="Text Box 19">
          <a:extLst>
            <a:ext uri="{FF2B5EF4-FFF2-40B4-BE49-F238E27FC236}">
              <a16:creationId xmlns:a16="http://schemas.microsoft.com/office/drawing/2014/main" id="{CB47C40C-1311-42B1-B6E4-B400C4B96097}"/>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213632"/>
    <xdr:sp macro="" textlink="">
      <xdr:nvSpPr>
        <xdr:cNvPr id="205" name="Text Box 15">
          <a:extLst>
            <a:ext uri="{FF2B5EF4-FFF2-40B4-BE49-F238E27FC236}">
              <a16:creationId xmlns:a16="http://schemas.microsoft.com/office/drawing/2014/main" id="{F436882C-DA03-467E-8C9F-A1BCA3634043}"/>
            </a:ext>
          </a:extLst>
        </xdr:cNvPr>
        <xdr:cNvSpPr txBox="1">
          <a:spLocks noChangeArrowheads="1"/>
        </xdr:cNvSpPr>
      </xdr:nvSpPr>
      <xdr:spPr bwMode="auto">
        <a:xfrm>
          <a:off x="53168550"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7630" cy="7541"/>
    <xdr:sp macro="" textlink="">
      <xdr:nvSpPr>
        <xdr:cNvPr id="206" name="Text Box 15">
          <a:extLst>
            <a:ext uri="{FF2B5EF4-FFF2-40B4-BE49-F238E27FC236}">
              <a16:creationId xmlns:a16="http://schemas.microsoft.com/office/drawing/2014/main" id="{9C0A9C83-E41B-4ECC-80E5-457DA1CBADEE}"/>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7630" cy="7541"/>
    <xdr:sp macro="" textlink="">
      <xdr:nvSpPr>
        <xdr:cNvPr id="207" name="Text Box 15">
          <a:extLst>
            <a:ext uri="{FF2B5EF4-FFF2-40B4-BE49-F238E27FC236}">
              <a16:creationId xmlns:a16="http://schemas.microsoft.com/office/drawing/2014/main" id="{0AEA3E11-DB96-4DFA-8694-56478D0A3B58}"/>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7630" cy="7541"/>
    <xdr:sp macro="" textlink="">
      <xdr:nvSpPr>
        <xdr:cNvPr id="208" name="Text Box 15">
          <a:extLst>
            <a:ext uri="{FF2B5EF4-FFF2-40B4-BE49-F238E27FC236}">
              <a16:creationId xmlns:a16="http://schemas.microsoft.com/office/drawing/2014/main" id="{2BE189C4-4806-4A67-B307-091FB08C3A6F}"/>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7630" cy="7541"/>
    <xdr:sp macro="" textlink="">
      <xdr:nvSpPr>
        <xdr:cNvPr id="209" name="Text Box 15">
          <a:extLst>
            <a:ext uri="{FF2B5EF4-FFF2-40B4-BE49-F238E27FC236}">
              <a16:creationId xmlns:a16="http://schemas.microsoft.com/office/drawing/2014/main" id="{6CAF3BDA-5E7A-4A66-9AC6-1E5633BA80A9}"/>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7630" cy="112531"/>
    <xdr:sp macro="" textlink="">
      <xdr:nvSpPr>
        <xdr:cNvPr id="210" name="Text Box 15">
          <a:extLst>
            <a:ext uri="{FF2B5EF4-FFF2-40B4-BE49-F238E27FC236}">
              <a16:creationId xmlns:a16="http://schemas.microsoft.com/office/drawing/2014/main" id="{361C49EF-3159-4626-BCAE-15F5DE87DC41}"/>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7630" cy="112531"/>
    <xdr:sp macro="" textlink="">
      <xdr:nvSpPr>
        <xdr:cNvPr id="211" name="Text Box 15">
          <a:extLst>
            <a:ext uri="{FF2B5EF4-FFF2-40B4-BE49-F238E27FC236}">
              <a16:creationId xmlns:a16="http://schemas.microsoft.com/office/drawing/2014/main" id="{7ACE9F64-58D0-4AF2-908E-A7089A3EE66E}"/>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7630" cy="112531"/>
    <xdr:sp macro="" textlink="">
      <xdr:nvSpPr>
        <xdr:cNvPr id="212" name="Text Box 15">
          <a:extLst>
            <a:ext uri="{FF2B5EF4-FFF2-40B4-BE49-F238E27FC236}">
              <a16:creationId xmlns:a16="http://schemas.microsoft.com/office/drawing/2014/main" id="{A2700E15-0E1F-4F67-9063-35D69F9E7DB2}"/>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7630" cy="112531"/>
    <xdr:sp macro="" textlink="">
      <xdr:nvSpPr>
        <xdr:cNvPr id="213" name="Text Box 15">
          <a:extLst>
            <a:ext uri="{FF2B5EF4-FFF2-40B4-BE49-F238E27FC236}">
              <a16:creationId xmlns:a16="http://schemas.microsoft.com/office/drawing/2014/main" id="{777F61B5-4682-4D65-A391-204018FF8F40}"/>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7630" cy="112531"/>
    <xdr:sp macro="" textlink="">
      <xdr:nvSpPr>
        <xdr:cNvPr id="214" name="Text Box 15">
          <a:extLst>
            <a:ext uri="{FF2B5EF4-FFF2-40B4-BE49-F238E27FC236}">
              <a16:creationId xmlns:a16="http://schemas.microsoft.com/office/drawing/2014/main" id="{87B43E4D-91BD-4690-95AD-CBD98B62E266}"/>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7630" cy="112531"/>
    <xdr:sp macro="" textlink="">
      <xdr:nvSpPr>
        <xdr:cNvPr id="215" name="Text Box 15">
          <a:extLst>
            <a:ext uri="{FF2B5EF4-FFF2-40B4-BE49-F238E27FC236}">
              <a16:creationId xmlns:a16="http://schemas.microsoft.com/office/drawing/2014/main" id="{AAD71276-CB78-4BE2-9FEF-71F78A3CA6A4}"/>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251</xdr:row>
      <xdr:rowOff>0</xdr:rowOff>
    </xdr:from>
    <xdr:ext cx="95250" cy="444014"/>
    <xdr:sp macro="" textlink="">
      <xdr:nvSpPr>
        <xdr:cNvPr id="216" name="Text Box 15">
          <a:extLst>
            <a:ext uri="{FF2B5EF4-FFF2-40B4-BE49-F238E27FC236}">
              <a16:creationId xmlns:a16="http://schemas.microsoft.com/office/drawing/2014/main" id="{59A5CAB9-7E32-4EEC-AF53-FAB8DD585884}"/>
            </a:ext>
          </a:extLst>
        </xdr:cNvPr>
        <xdr:cNvSpPr txBox="1">
          <a:spLocks noChangeArrowheads="1"/>
        </xdr:cNvSpPr>
      </xdr:nvSpPr>
      <xdr:spPr bwMode="auto">
        <a:xfrm>
          <a:off x="50187225" y="39814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251</xdr:row>
      <xdr:rowOff>0</xdr:rowOff>
    </xdr:from>
    <xdr:ext cx="95250" cy="171450"/>
    <xdr:sp macro="" textlink="">
      <xdr:nvSpPr>
        <xdr:cNvPr id="217" name="Text Box 16">
          <a:extLst>
            <a:ext uri="{FF2B5EF4-FFF2-40B4-BE49-F238E27FC236}">
              <a16:creationId xmlns:a16="http://schemas.microsoft.com/office/drawing/2014/main" id="{7B1D106C-A00B-4397-828B-3AA51F8BAFE0}"/>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251</xdr:row>
      <xdr:rowOff>0</xdr:rowOff>
    </xdr:from>
    <xdr:ext cx="95250" cy="171450"/>
    <xdr:sp macro="" textlink="">
      <xdr:nvSpPr>
        <xdr:cNvPr id="218" name="Text Box 17">
          <a:extLst>
            <a:ext uri="{FF2B5EF4-FFF2-40B4-BE49-F238E27FC236}">
              <a16:creationId xmlns:a16="http://schemas.microsoft.com/office/drawing/2014/main" id="{443AB449-4E64-42B5-9037-CD07EB4216C3}"/>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251</xdr:row>
      <xdr:rowOff>0</xdr:rowOff>
    </xdr:from>
    <xdr:ext cx="95250" cy="171450"/>
    <xdr:sp macro="" textlink="">
      <xdr:nvSpPr>
        <xdr:cNvPr id="219" name="Text Box 18">
          <a:extLst>
            <a:ext uri="{FF2B5EF4-FFF2-40B4-BE49-F238E27FC236}">
              <a16:creationId xmlns:a16="http://schemas.microsoft.com/office/drawing/2014/main" id="{1D660D31-B556-4886-8858-188061F3E54B}"/>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251</xdr:row>
      <xdr:rowOff>0</xdr:rowOff>
    </xdr:from>
    <xdr:ext cx="95250" cy="171450"/>
    <xdr:sp macro="" textlink="">
      <xdr:nvSpPr>
        <xdr:cNvPr id="220" name="Text Box 19">
          <a:extLst>
            <a:ext uri="{FF2B5EF4-FFF2-40B4-BE49-F238E27FC236}">
              <a16:creationId xmlns:a16="http://schemas.microsoft.com/office/drawing/2014/main" id="{148BE7EE-E65A-4771-8470-E5A2FC170BB0}"/>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251</xdr:row>
      <xdr:rowOff>0</xdr:rowOff>
    </xdr:from>
    <xdr:ext cx="95250" cy="171450"/>
    <xdr:sp macro="" textlink="">
      <xdr:nvSpPr>
        <xdr:cNvPr id="221" name="Text Box 16">
          <a:extLst>
            <a:ext uri="{FF2B5EF4-FFF2-40B4-BE49-F238E27FC236}">
              <a16:creationId xmlns:a16="http://schemas.microsoft.com/office/drawing/2014/main" id="{F9C789CB-0DA0-4F64-AB2A-81FFE0E1C39D}"/>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251</xdr:row>
      <xdr:rowOff>0</xdr:rowOff>
    </xdr:from>
    <xdr:ext cx="95250" cy="171450"/>
    <xdr:sp macro="" textlink="">
      <xdr:nvSpPr>
        <xdr:cNvPr id="222" name="Text Box 17">
          <a:extLst>
            <a:ext uri="{FF2B5EF4-FFF2-40B4-BE49-F238E27FC236}">
              <a16:creationId xmlns:a16="http://schemas.microsoft.com/office/drawing/2014/main" id="{4687553F-5B53-4373-84B5-AFDEC6164922}"/>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251</xdr:row>
      <xdr:rowOff>0</xdr:rowOff>
    </xdr:from>
    <xdr:ext cx="95250" cy="171450"/>
    <xdr:sp macro="" textlink="">
      <xdr:nvSpPr>
        <xdr:cNvPr id="223" name="Text Box 18">
          <a:extLst>
            <a:ext uri="{FF2B5EF4-FFF2-40B4-BE49-F238E27FC236}">
              <a16:creationId xmlns:a16="http://schemas.microsoft.com/office/drawing/2014/main" id="{E7924484-610A-4B65-BAC6-6887F2B9EFCC}"/>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251</xdr:row>
      <xdr:rowOff>0</xdr:rowOff>
    </xdr:from>
    <xdr:ext cx="95250" cy="171450"/>
    <xdr:sp macro="" textlink="">
      <xdr:nvSpPr>
        <xdr:cNvPr id="224" name="Text Box 19">
          <a:extLst>
            <a:ext uri="{FF2B5EF4-FFF2-40B4-BE49-F238E27FC236}">
              <a16:creationId xmlns:a16="http://schemas.microsoft.com/office/drawing/2014/main" id="{C11BB832-56A6-44D0-9D97-8BF0C408A5ED}"/>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251</xdr:row>
      <xdr:rowOff>0</xdr:rowOff>
    </xdr:from>
    <xdr:ext cx="95250" cy="213632"/>
    <xdr:sp macro="" textlink="">
      <xdr:nvSpPr>
        <xdr:cNvPr id="225" name="Text Box 15">
          <a:extLst>
            <a:ext uri="{FF2B5EF4-FFF2-40B4-BE49-F238E27FC236}">
              <a16:creationId xmlns:a16="http://schemas.microsoft.com/office/drawing/2014/main" id="{28587DC6-CCD1-4469-B445-B68F6CDD2FF7}"/>
            </a:ext>
          </a:extLst>
        </xdr:cNvPr>
        <xdr:cNvSpPr txBox="1">
          <a:spLocks noChangeArrowheads="1"/>
        </xdr:cNvSpPr>
      </xdr:nvSpPr>
      <xdr:spPr bwMode="auto">
        <a:xfrm>
          <a:off x="50187225"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444014"/>
    <xdr:sp macro="" textlink="">
      <xdr:nvSpPr>
        <xdr:cNvPr id="226" name="Text Box 15">
          <a:extLst>
            <a:ext uri="{FF2B5EF4-FFF2-40B4-BE49-F238E27FC236}">
              <a16:creationId xmlns:a16="http://schemas.microsoft.com/office/drawing/2014/main" id="{73428246-ABBE-45A0-904D-1988899227F8}"/>
            </a:ext>
          </a:extLst>
        </xdr:cNvPr>
        <xdr:cNvSpPr txBox="1">
          <a:spLocks noChangeArrowheads="1"/>
        </xdr:cNvSpPr>
      </xdr:nvSpPr>
      <xdr:spPr bwMode="auto">
        <a:xfrm>
          <a:off x="53168550" y="39814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27" name="Text Box 16">
          <a:extLst>
            <a:ext uri="{FF2B5EF4-FFF2-40B4-BE49-F238E27FC236}">
              <a16:creationId xmlns:a16="http://schemas.microsoft.com/office/drawing/2014/main" id="{9302CEB5-833B-4527-92AF-3EB794AA00B8}"/>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28" name="Text Box 17">
          <a:extLst>
            <a:ext uri="{FF2B5EF4-FFF2-40B4-BE49-F238E27FC236}">
              <a16:creationId xmlns:a16="http://schemas.microsoft.com/office/drawing/2014/main" id="{9C7A3793-7C50-429C-844E-095FE7E9F9D1}"/>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29" name="Text Box 18">
          <a:extLst>
            <a:ext uri="{FF2B5EF4-FFF2-40B4-BE49-F238E27FC236}">
              <a16:creationId xmlns:a16="http://schemas.microsoft.com/office/drawing/2014/main" id="{F7AC10E3-0930-4E09-822A-34FD1B16AA96}"/>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30" name="Text Box 19">
          <a:extLst>
            <a:ext uri="{FF2B5EF4-FFF2-40B4-BE49-F238E27FC236}">
              <a16:creationId xmlns:a16="http://schemas.microsoft.com/office/drawing/2014/main" id="{8BE05BF3-2816-46EC-9687-66F577631E49}"/>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31" name="Text Box 16">
          <a:extLst>
            <a:ext uri="{FF2B5EF4-FFF2-40B4-BE49-F238E27FC236}">
              <a16:creationId xmlns:a16="http://schemas.microsoft.com/office/drawing/2014/main" id="{57A114F2-5CA0-4B6C-9288-4CF87D77637F}"/>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32" name="Text Box 17">
          <a:extLst>
            <a:ext uri="{FF2B5EF4-FFF2-40B4-BE49-F238E27FC236}">
              <a16:creationId xmlns:a16="http://schemas.microsoft.com/office/drawing/2014/main" id="{6D6D6953-3141-42E9-BBB7-832C2A128B07}"/>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33" name="Text Box 18">
          <a:extLst>
            <a:ext uri="{FF2B5EF4-FFF2-40B4-BE49-F238E27FC236}">
              <a16:creationId xmlns:a16="http://schemas.microsoft.com/office/drawing/2014/main" id="{ADC20317-4733-4FAF-8EAE-8B20C32A7640}"/>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171450"/>
    <xdr:sp macro="" textlink="">
      <xdr:nvSpPr>
        <xdr:cNvPr id="234" name="Text Box 19">
          <a:extLst>
            <a:ext uri="{FF2B5EF4-FFF2-40B4-BE49-F238E27FC236}">
              <a16:creationId xmlns:a16="http://schemas.microsoft.com/office/drawing/2014/main" id="{79C3BC3D-5687-4E7E-BE54-8ED78E161C9E}"/>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251</xdr:row>
      <xdr:rowOff>0</xdr:rowOff>
    </xdr:from>
    <xdr:ext cx="95250" cy="213632"/>
    <xdr:sp macro="" textlink="">
      <xdr:nvSpPr>
        <xdr:cNvPr id="235" name="Text Box 15">
          <a:extLst>
            <a:ext uri="{FF2B5EF4-FFF2-40B4-BE49-F238E27FC236}">
              <a16:creationId xmlns:a16="http://schemas.microsoft.com/office/drawing/2014/main" id="{6D515B88-C7EE-4497-B3BF-B4C8E21CF910}"/>
            </a:ext>
          </a:extLst>
        </xdr:cNvPr>
        <xdr:cNvSpPr txBox="1">
          <a:spLocks noChangeArrowheads="1"/>
        </xdr:cNvSpPr>
      </xdr:nvSpPr>
      <xdr:spPr bwMode="auto">
        <a:xfrm>
          <a:off x="53168550"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236" name="Text Box 16">
          <a:extLst>
            <a:ext uri="{FF2B5EF4-FFF2-40B4-BE49-F238E27FC236}">
              <a16:creationId xmlns:a16="http://schemas.microsoft.com/office/drawing/2014/main" id="{D5D72D71-B7B6-436D-A13F-72228916C8D8}"/>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237" name="Text Box 17">
          <a:extLst>
            <a:ext uri="{FF2B5EF4-FFF2-40B4-BE49-F238E27FC236}">
              <a16:creationId xmlns:a16="http://schemas.microsoft.com/office/drawing/2014/main" id="{71EF1264-71D0-4C44-AA1F-934A21EF10E3}"/>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238" name="Text Box 18">
          <a:extLst>
            <a:ext uri="{FF2B5EF4-FFF2-40B4-BE49-F238E27FC236}">
              <a16:creationId xmlns:a16="http://schemas.microsoft.com/office/drawing/2014/main" id="{DE6BDBA2-8825-4470-9030-EB79F96047B8}"/>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239" name="Text Box 19">
          <a:extLst>
            <a:ext uri="{FF2B5EF4-FFF2-40B4-BE49-F238E27FC236}">
              <a16:creationId xmlns:a16="http://schemas.microsoft.com/office/drawing/2014/main" id="{B4EAB7DF-BB0B-4374-8B52-4C42EE143CAE}"/>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240" name="Text Box 16">
          <a:extLst>
            <a:ext uri="{FF2B5EF4-FFF2-40B4-BE49-F238E27FC236}">
              <a16:creationId xmlns:a16="http://schemas.microsoft.com/office/drawing/2014/main" id="{219943D7-20F0-4773-A804-DB2F1B5CAEF8}"/>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241" name="Text Box 17">
          <a:extLst>
            <a:ext uri="{FF2B5EF4-FFF2-40B4-BE49-F238E27FC236}">
              <a16:creationId xmlns:a16="http://schemas.microsoft.com/office/drawing/2014/main" id="{4E5647DA-9300-4E8F-AB10-F81FCF833EDA}"/>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242" name="Text Box 18">
          <a:extLst>
            <a:ext uri="{FF2B5EF4-FFF2-40B4-BE49-F238E27FC236}">
              <a16:creationId xmlns:a16="http://schemas.microsoft.com/office/drawing/2014/main" id="{0B5B21E7-EA70-4A92-8A0B-DA8C0C5875C6}"/>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243" name="Text Box 19">
          <a:extLst>
            <a:ext uri="{FF2B5EF4-FFF2-40B4-BE49-F238E27FC236}">
              <a16:creationId xmlns:a16="http://schemas.microsoft.com/office/drawing/2014/main" id="{9DF48ACD-46B0-4805-961B-FA415CC2896D}"/>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213632"/>
    <xdr:sp macro="" textlink="">
      <xdr:nvSpPr>
        <xdr:cNvPr id="244" name="Text Box 15">
          <a:extLst>
            <a:ext uri="{FF2B5EF4-FFF2-40B4-BE49-F238E27FC236}">
              <a16:creationId xmlns:a16="http://schemas.microsoft.com/office/drawing/2014/main" id="{3E92187A-0685-42F1-A51B-B346B776AEF3}"/>
            </a:ext>
          </a:extLst>
        </xdr:cNvPr>
        <xdr:cNvSpPr txBox="1">
          <a:spLocks noChangeArrowheads="1"/>
        </xdr:cNvSpPr>
      </xdr:nvSpPr>
      <xdr:spPr bwMode="auto">
        <a:xfrm>
          <a:off x="54549675"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7541"/>
    <xdr:sp macro="" textlink="">
      <xdr:nvSpPr>
        <xdr:cNvPr id="245" name="Text Box 15">
          <a:extLst>
            <a:ext uri="{FF2B5EF4-FFF2-40B4-BE49-F238E27FC236}">
              <a16:creationId xmlns:a16="http://schemas.microsoft.com/office/drawing/2014/main" id="{2F137C2A-FAE9-448B-BEB2-111825D6D419}"/>
            </a:ext>
          </a:extLst>
        </xdr:cNvPr>
        <xdr:cNvSpPr txBox="1">
          <a:spLocks noChangeArrowheads="1"/>
        </xdr:cNvSpPr>
      </xdr:nvSpPr>
      <xdr:spPr bwMode="auto">
        <a:xfrm>
          <a:off x="54549675"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7541"/>
    <xdr:sp macro="" textlink="">
      <xdr:nvSpPr>
        <xdr:cNvPr id="246" name="Text Box 15">
          <a:extLst>
            <a:ext uri="{FF2B5EF4-FFF2-40B4-BE49-F238E27FC236}">
              <a16:creationId xmlns:a16="http://schemas.microsoft.com/office/drawing/2014/main" id="{235F539E-A10D-43F6-9AD5-E0F050424923}"/>
            </a:ext>
          </a:extLst>
        </xdr:cNvPr>
        <xdr:cNvSpPr txBox="1">
          <a:spLocks noChangeArrowheads="1"/>
        </xdr:cNvSpPr>
      </xdr:nvSpPr>
      <xdr:spPr bwMode="auto">
        <a:xfrm>
          <a:off x="54549675"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7541"/>
    <xdr:sp macro="" textlink="">
      <xdr:nvSpPr>
        <xdr:cNvPr id="247" name="Text Box 15">
          <a:extLst>
            <a:ext uri="{FF2B5EF4-FFF2-40B4-BE49-F238E27FC236}">
              <a16:creationId xmlns:a16="http://schemas.microsoft.com/office/drawing/2014/main" id="{4CB41214-1AFA-4066-B481-63773C71019A}"/>
            </a:ext>
          </a:extLst>
        </xdr:cNvPr>
        <xdr:cNvSpPr txBox="1">
          <a:spLocks noChangeArrowheads="1"/>
        </xdr:cNvSpPr>
      </xdr:nvSpPr>
      <xdr:spPr bwMode="auto">
        <a:xfrm>
          <a:off x="54549675"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7541"/>
    <xdr:sp macro="" textlink="">
      <xdr:nvSpPr>
        <xdr:cNvPr id="248" name="Text Box 15">
          <a:extLst>
            <a:ext uri="{FF2B5EF4-FFF2-40B4-BE49-F238E27FC236}">
              <a16:creationId xmlns:a16="http://schemas.microsoft.com/office/drawing/2014/main" id="{3631FB4E-AE4B-44EA-AC4C-44E434D9BD91}"/>
            </a:ext>
          </a:extLst>
        </xdr:cNvPr>
        <xdr:cNvSpPr txBox="1">
          <a:spLocks noChangeArrowheads="1"/>
        </xdr:cNvSpPr>
      </xdr:nvSpPr>
      <xdr:spPr bwMode="auto">
        <a:xfrm>
          <a:off x="54549675"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249" name="Text Box 15">
          <a:extLst>
            <a:ext uri="{FF2B5EF4-FFF2-40B4-BE49-F238E27FC236}">
              <a16:creationId xmlns:a16="http://schemas.microsoft.com/office/drawing/2014/main" id="{3DE0FF29-519C-48E0-856E-B7921BB54AE9}"/>
            </a:ext>
          </a:extLst>
        </xdr:cNvPr>
        <xdr:cNvSpPr txBox="1">
          <a:spLocks noChangeArrowheads="1"/>
        </xdr:cNvSpPr>
      </xdr:nvSpPr>
      <xdr:spPr bwMode="auto">
        <a:xfrm>
          <a:off x="54549675"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250" name="Text Box 15">
          <a:extLst>
            <a:ext uri="{FF2B5EF4-FFF2-40B4-BE49-F238E27FC236}">
              <a16:creationId xmlns:a16="http://schemas.microsoft.com/office/drawing/2014/main" id="{CE7DDFF2-EDB0-413D-B43E-E38A936F8079}"/>
            </a:ext>
          </a:extLst>
        </xdr:cNvPr>
        <xdr:cNvSpPr txBox="1">
          <a:spLocks noChangeArrowheads="1"/>
        </xdr:cNvSpPr>
      </xdr:nvSpPr>
      <xdr:spPr bwMode="auto">
        <a:xfrm>
          <a:off x="54549675"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251" name="Text Box 15">
          <a:extLst>
            <a:ext uri="{FF2B5EF4-FFF2-40B4-BE49-F238E27FC236}">
              <a16:creationId xmlns:a16="http://schemas.microsoft.com/office/drawing/2014/main" id="{9A7288FB-0D5D-4316-9651-2B20B28D9892}"/>
            </a:ext>
          </a:extLst>
        </xdr:cNvPr>
        <xdr:cNvSpPr txBox="1">
          <a:spLocks noChangeArrowheads="1"/>
        </xdr:cNvSpPr>
      </xdr:nvSpPr>
      <xdr:spPr bwMode="auto">
        <a:xfrm>
          <a:off x="54549675"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252" name="Text Box 15">
          <a:extLst>
            <a:ext uri="{FF2B5EF4-FFF2-40B4-BE49-F238E27FC236}">
              <a16:creationId xmlns:a16="http://schemas.microsoft.com/office/drawing/2014/main" id="{5C6C2B85-AD0D-435A-8738-79FFB89238B0}"/>
            </a:ext>
          </a:extLst>
        </xdr:cNvPr>
        <xdr:cNvSpPr txBox="1">
          <a:spLocks noChangeArrowheads="1"/>
        </xdr:cNvSpPr>
      </xdr:nvSpPr>
      <xdr:spPr bwMode="auto">
        <a:xfrm>
          <a:off x="54549675"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253" name="Text Box 15">
          <a:extLst>
            <a:ext uri="{FF2B5EF4-FFF2-40B4-BE49-F238E27FC236}">
              <a16:creationId xmlns:a16="http://schemas.microsoft.com/office/drawing/2014/main" id="{E30BFCD9-411F-413B-B232-F6D4AEB06037}"/>
            </a:ext>
          </a:extLst>
        </xdr:cNvPr>
        <xdr:cNvSpPr txBox="1">
          <a:spLocks noChangeArrowheads="1"/>
        </xdr:cNvSpPr>
      </xdr:nvSpPr>
      <xdr:spPr bwMode="auto">
        <a:xfrm>
          <a:off x="54549675"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254" name="Text Box 15">
          <a:extLst>
            <a:ext uri="{FF2B5EF4-FFF2-40B4-BE49-F238E27FC236}">
              <a16:creationId xmlns:a16="http://schemas.microsoft.com/office/drawing/2014/main" id="{B4ECFD85-B378-4072-8A05-3A26BB8B6DC6}"/>
            </a:ext>
          </a:extLst>
        </xdr:cNvPr>
        <xdr:cNvSpPr txBox="1">
          <a:spLocks noChangeArrowheads="1"/>
        </xdr:cNvSpPr>
      </xdr:nvSpPr>
      <xdr:spPr bwMode="auto">
        <a:xfrm>
          <a:off x="54549675"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80</xdr:row>
      <xdr:rowOff>504825</xdr:rowOff>
    </xdr:from>
    <xdr:ext cx="95250" cy="444014"/>
    <xdr:sp macro="" textlink="">
      <xdr:nvSpPr>
        <xdr:cNvPr id="255" name="Text Box 15">
          <a:extLst>
            <a:ext uri="{FF2B5EF4-FFF2-40B4-BE49-F238E27FC236}">
              <a16:creationId xmlns:a16="http://schemas.microsoft.com/office/drawing/2014/main" id="{4F2C5D72-E0B4-48B2-9CC9-B62578EE6197}"/>
            </a:ext>
          </a:extLst>
        </xdr:cNvPr>
        <xdr:cNvSpPr txBox="1">
          <a:spLocks noChangeArrowheads="1"/>
        </xdr:cNvSpPr>
      </xdr:nvSpPr>
      <xdr:spPr bwMode="auto">
        <a:xfrm>
          <a:off x="51568350" y="39814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80" name="Text Box 16">
          <a:extLst>
            <a:ext uri="{FF2B5EF4-FFF2-40B4-BE49-F238E27FC236}">
              <a16:creationId xmlns:a16="http://schemas.microsoft.com/office/drawing/2014/main" id="{D0B09807-12D4-48DB-966D-7FDBBE931A0E}"/>
            </a:ext>
          </a:extLst>
        </xdr:cNvPr>
        <xdr:cNvSpPr txBox="1">
          <a:spLocks noChangeArrowheads="1"/>
        </xdr:cNvSpPr>
      </xdr:nvSpPr>
      <xdr:spPr bwMode="auto">
        <a:xfrm>
          <a:off x="515683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81" name="Text Box 17">
          <a:extLst>
            <a:ext uri="{FF2B5EF4-FFF2-40B4-BE49-F238E27FC236}">
              <a16:creationId xmlns:a16="http://schemas.microsoft.com/office/drawing/2014/main" id="{6D632CFC-DFB1-4444-B665-6F14A3C3C189}"/>
            </a:ext>
          </a:extLst>
        </xdr:cNvPr>
        <xdr:cNvSpPr txBox="1">
          <a:spLocks noChangeArrowheads="1"/>
        </xdr:cNvSpPr>
      </xdr:nvSpPr>
      <xdr:spPr bwMode="auto">
        <a:xfrm>
          <a:off x="515683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82" name="Text Box 18">
          <a:extLst>
            <a:ext uri="{FF2B5EF4-FFF2-40B4-BE49-F238E27FC236}">
              <a16:creationId xmlns:a16="http://schemas.microsoft.com/office/drawing/2014/main" id="{C536BD09-B08F-4BAF-A7CF-624354254446}"/>
            </a:ext>
          </a:extLst>
        </xdr:cNvPr>
        <xdr:cNvSpPr txBox="1">
          <a:spLocks noChangeArrowheads="1"/>
        </xdr:cNvSpPr>
      </xdr:nvSpPr>
      <xdr:spPr bwMode="auto">
        <a:xfrm>
          <a:off x="515683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83" name="Text Box 19">
          <a:extLst>
            <a:ext uri="{FF2B5EF4-FFF2-40B4-BE49-F238E27FC236}">
              <a16:creationId xmlns:a16="http://schemas.microsoft.com/office/drawing/2014/main" id="{04A335C1-515F-4835-B49D-8BF316E55626}"/>
            </a:ext>
          </a:extLst>
        </xdr:cNvPr>
        <xdr:cNvSpPr txBox="1">
          <a:spLocks noChangeArrowheads="1"/>
        </xdr:cNvSpPr>
      </xdr:nvSpPr>
      <xdr:spPr bwMode="auto">
        <a:xfrm>
          <a:off x="515683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84" name="Text Box 16">
          <a:extLst>
            <a:ext uri="{FF2B5EF4-FFF2-40B4-BE49-F238E27FC236}">
              <a16:creationId xmlns:a16="http://schemas.microsoft.com/office/drawing/2014/main" id="{F69A4B87-A1DF-4256-A0EA-65F4ABBAF55D}"/>
            </a:ext>
          </a:extLst>
        </xdr:cNvPr>
        <xdr:cNvSpPr txBox="1">
          <a:spLocks noChangeArrowheads="1"/>
        </xdr:cNvSpPr>
      </xdr:nvSpPr>
      <xdr:spPr bwMode="auto">
        <a:xfrm>
          <a:off x="515683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85" name="Text Box 17">
          <a:extLst>
            <a:ext uri="{FF2B5EF4-FFF2-40B4-BE49-F238E27FC236}">
              <a16:creationId xmlns:a16="http://schemas.microsoft.com/office/drawing/2014/main" id="{D0F6D794-31E1-4F3A-AE8A-9971A3A1978D}"/>
            </a:ext>
          </a:extLst>
        </xdr:cNvPr>
        <xdr:cNvSpPr txBox="1">
          <a:spLocks noChangeArrowheads="1"/>
        </xdr:cNvSpPr>
      </xdr:nvSpPr>
      <xdr:spPr bwMode="auto">
        <a:xfrm>
          <a:off x="515683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86" name="Text Box 18">
          <a:extLst>
            <a:ext uri="{FF2B5EF4-FFF2-40B4-BE49-F238E27FC236}">
              <a16:creationId xmlns:a16="http://schemas.microsoft.com/office/drawing/2014/main" id="{7ED804BA-099D-45E8-B67F-E5C958F61694}"/>
            </a:ext>
          </a:extLst>
        </xdr:cNvPr>
        <xdr:cNvSpPr txBox="1">
          <a:spLocks noChangeArrowheads="1"/>
        </xdr:cNvSpPr>
      </xdr:nvSpPr>
      <xdr:spPr bwMode="auto">
        <a:xfrm>
          <a:off x="515683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87" name="Text Box 19">
          <a:extLst>
            <a:ext uri="{FF2B5EF4-FFF2-40B4-BE49-F238E27FC236}">
              <a16:creationId xmlns:a16="http://schemas.microsoft.com/office/drawing/2014/main" id="{499C39D5-7487-471A-8ECB-7E47B225B61B}"/>
            </a:ext>
          </a:extLst>
        </xdr:cNvPr>
        <xdr:cNvSpPr txBox="1">
          <a:spLocks noChangeArrowheads="1"/>
        </xdr:cNvSpPr>
      </xdr:nvSpPr>
      <xdr:spPr bwMode="auto">
        <a:xfrm>
          <a:off x="515683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504825</xdr:rowOff>
    </xdr:from>
    <xdr:ext cx="95250" cy="213632"/>
    <xdr:sp macro="" textlink="">
      <xdr:nvSpPr>
        <xdr:cNvPr id="88" name="Text Box 15">
          <a:extLst>
            <a:ext uri="{FF2B5EF4-FFF2-40B4-BE49-F238E27FC236}">
              <a16:creationId xmlns:a16="http://schemas.microsoft.com/office/drawing/2014/main" id="{1990A2F2-883A-490A-97AD-AF00385501D6}"/>
            </a:ext>
          </a:extLst>
        </xdr:cNvPr>
        <xdr:cNvSpPr txBox="1">
          <a:spLocks noChangeArrowheads="1"/>
        </xdr:cNvSpPr>
      </xdr:nvSpPr>
      <xdr:spPr bwMode="auto">
        <a:xfrm>
          <a:off x="51568350"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80</xdr:row>
      <xdr:rowOff>504825</xdr:rowOff>
    </xdr:from>
    <xdr:ext cx="95250" cy="444014"/>
    <xdr:sp macro="" textlink="">
      <xdr:nvSpPr>
        <xdr:cNvPr id="89" name="Text Box 15">
          <a:extLst>
            <a:ext uri="{FF2B5EF4-FFF2-40B4-BE49-F238E27FC236}">
              <a16:creationId xmlns:a16="http://schemas.microsoft.com/office/drawing/2014/main" id="{62E9E9A3-630A-4E69-A5CE-E7ED5A53F214}"/>
            </a:ext>
          </a:extLst>
        </xdr:cNvPr>
        <xdr:cNvSpPr txBox="1">
          <a:spLocks noChangeArrowheads="1"/>
        </xdr:cNvSpPr>
      </xdr:nvSpPr>
      <xdr:spPr bwMode="auto">
        <a:xfrm>
          <a:off x="54549675" y="39814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90" name="Text Box 16">
          <a:extLst>
            <a:ext uri="{FF2B5EF4-FFF2-40B4-BE49-F238E27FC236}">
              <a16:creationId xmlns:a16="http://schemas.microsoft.com/office/drawing/2014/main" id="{9BBA7449-A3AA-46E3-A8FB-C7F0106DF04D}"/>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91" name="Text Box 17">
          <a:extLst>
            <a:ext uri="{FF2B5EF4-FFF2-40B4-BE49-F238E27FC236}">
              <a16:creationId xmlns:a16="http://schemas.microsoft.com/office/drawing/2014/main" id="{84166A87-A00C-40A6-A45E-1223B199AC52}"/>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92" name="Text Box 18">
          <a:extLst>
            <a:ext uri="{FF2B5EF4-FFF2-40B4-BE49-F238E27FC236}">
              <a16:creationId xmlns:a16="http://schemas.microsoft.com/office/drawing/2014/main" id="{03019B28-AC70-4975-B6C2-3B1A011A123E}"/>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93" name="Text Box 19">
          <a:extLst>
            <a:ext uri="{FF2B5EF4-FFF2-40B4-BE49-F238E27FC236}">
              <a16:creationId xmlns:a16="http://schemas.microsoft.com/office/drawing/2014/main" id="{F7F4FDF2-1790-4FC2-BE39-9A24CDEECF9A}"/>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94" name="Text Box 16">
          <a:extLst>
            <a:ext uri="{FF2B5EF4-FFF2-40B4-BE49-F238E27FC236}">
              <a16:creationId xmlns:a16="http://schemas.microsoft.com/office/drawing/2014/main" id="{ADA92805-8D23-4867-8C9B-0CBBCD77C3D7}"/>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95" name="Text Box 17">
          <a:extLst>
            <a:ext uri="{FF2B5EF4-FFF2-40B4-BE49-F238E27FC236}">
              <a16:creationId xmlns:a16="http://schemas.microsoft.com/office/drawing/2014/main" id="{72898AB5-FB4A-409F-97B5-198BD8A27732}"/>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96" name="Text Box 18">
          <a:extLst>
            <a:ext uri="{FF2B5EF4-FFF2-40B4-BE49-F238E27FC236}">
              <a16:creationId xmlns:a16="http://schemas.microsoft.com/office/drawing/2014/main" id="{7320722A-B48B-49FA-95CF-AD93E465DF10}"/>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97" name="Text Box 19">
          <a:extLst>
            <a:ext uri="{FF2B5EF4-FFF2-40B4-BE49-F238E27FC236}">
              <a16:creationId xmlns:a16="http://schemas.microsoft.com/office/drawing/2014/main" id="{883C2FD3-65B7-4C79-8B34-3FBED6CBCBCA}"/>
            </a:ext>
          </a:extLst>
        </xdr:cNvPr>
        <xdr:cNvSpPr txBox="1">
          <a:spLocks noChangeArrowheads="1"/>
        </xdr:cNvSpPr>
      </xdr:nvSpPr>
      <xdr:spPr bwMode="auto">
        <a:xfrm>
          <a:off x="5454967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504825</xdr:rowOff>
    </xdr:from>
    <xdr:ext cx="95250" cy="213632"/>
    <xdr:sp macro="" textlink="">
      <xdr:nvSpPr>
        <xdr:cNvPr id="98" name="Text Box 15">
          <a:extLst>
            <a:ext uri="{FF2B5EF4-FFF2-40B4-BE49-F238E27FC236}">
              <a16:creationId xmlns:a16="http://schemas.microsoft.com/office/drawing/2014/main" id="{545A7D25-0F16-43C5-9D09-0E9BF94CBC9F}"/>
            </a:ext>
          </a:extLst>
        </xdr:cNvPr>
        <xdr:cNvSpPr txBox="1">
          <a:spLocks noChangeArrowheads="1"/>
        </xdr:cNvSpPr>
      </xdr:nvSpPr>
      <xdr:spPr bwMode="auto">
        <a:xfrm>
          <a:off x="54549675"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99" name="Text Box 16">
          <a:extLst>
            <a:ext uri="{FF2B5EF4-FFF2-40B4-BE49-F238E27FC236}">
              <a16:creationId xmlns:a16="http://schemas.microsoft.com/office/drawing/2014/main" id="{667D97BB-3F1F-4D89-B9B5-F2704F795BC2}"/>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00" name="Text Box 17">
          <a:extLst>
            <a:ext uri="{FF2B5EF4-FFF2-40B4-BE49-F238E27FC236}">
              <a16:creationId xmlns:a16="http://schemas.microsoft.com/office/drawing/2014/main" id="{881297B2-144B-4395-8AF4-B3BEE134CBCB}"/>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01" name="Text Box 18">
          <a:extLst>
            <a:ext uri="{FF2B5EF4-FFF2-40B4-BE49-F238E27FC236}">
              <a16:creationId xmlns:a16="http://schemas.microsoft.com/office/drawing/2014/main" id="{E3F7D538-15FD-4DD8-89E8-4D66B14FC58E}"/>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02" name="Text Box 19">
          <a:extLst>
            <a:ext uri="{FF2B5EF4-FFF2-40B4-BE49-F238E27FC236}">
              <a16:creationId xmlns:a16="http://schemas.microsoft.com/office/drawing/2014/main" id="{E9E7B9E8-BBD3-4EF2-8076-AC63BC7AD6B4}"/>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03" name="Text Box 16">
          <a:extLst>
            <a:ext uri="{FF2B5EF4-FFF2-40B4-BE49-F238E27FC236}">
              <a16:creationId xmlns:a16="http://schemas.microsoft.com/office/drawing/2014/main" id="{2B1A323E-9A1D-4AA1-8A3A-AD939D9357AC}"/>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04" name="Text Box 17">
          <a:extLst>
            <a:ext uri="{FF2B5EF4-FFF2-40B4-BE49-F238E27FC236}">
              <a16:creationId xmlns:a16="http://schemas.microsoft.com/office/drawing/2014/main" id="{6A001291-DBC1-4688-B735-B6A6B00FE5C9}"/>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05" name="Text Box 18">
          <a:extLst>
            <a:ext uri="{FF2B5EF4-FFF2-40B4-BE49-F238E27FC236}">
              <a16:creationId xmlns:a16="http://schemas.microsoft.com/office/drawing/2014/main" id="{E5E03BB4-F060-41BE-A42B-DB5ED42EE9CA}"/>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171450"/>
    <xdr:sp macro="" textlink="">
      <xdr:nvSpPr>
        <xdr:cNvPr id="106" name="Text Box 19">
          <a:extLst>
            <a:ext uri="{FF2B5EF4-FFF2-40B4-BE49-F238E27FC236}">
              <a16:creationId xmlns:a16="http://schemas.microsoft.com/office/drawing/2014/main" id="{903C5211-F389-4F67-B9A3-C01A00FAE64A}"/>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5250" cy="213632"/>
    <xdr:sp macro="" textlink="">
      <xdr:nvSpPr>
        <xdr:cNvPr id="107" name="Text Box 15">
          <a:extLst>
            <a:ext uri="{FF2B5EF4-FFF2-40B4-BE49-F238E27FC236}">
              <a16:creationId xmlns:a16="http://schemas.microsoft.com/office/drawing/2014/main" id="{DCFAAD80-1E83-47ED-AD4C-B19FBC583872}"/>
            </a:ext>
          </a:extLst>
        </xdr:cNvPr>
        <xdr:cNvSpPr txBox="1">
          <a:spLocks noChangeArrowheads="1"/>
        </xdr:cNvSpPr>
      </xdr:nvSpPr>
      <xdr:spPr bwMode="auto">
        <a:xfrm>
          <a:off x="53168550"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7541"/>
    <xdr:sp macro="" textlink="">
      <xdr:nvSpPr>
        <xdr:cNvPr id="108" name="Text Box 15">
          <a:extLst>
            <a:ext uri="{FF2B5EF4-FFF2-40B4-BE49-F238E27FC236}">
              <a16:creationId xmlns:a16="http://schemas.microsoft.com/office/drawing/2014/main" id="{09398927-810B-429C-9C67-800D84168108}"/>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7541"/>
    <xdr:sp macro="" textlink="">
      <xdr:nvSpPr>
        <xdr:cNvPr id="109" name="Text Box 15">
          <a:extLst>
            <a:ext uri="{FF2B5EF4-FFF2-40B4-BE49-F238E27FC236}">
              <a16:creationId xmlns:a16="http://schemas.microsoft.com/office/drawing/2014/main" id="{456F6E0E-C95B-4CA7-8763-72EF7F503188}"/>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7541"/>
    <xdr:sp macro="" textlink="">
      <xdr:nvSpPr>
        <xdr:cNvPr id="110" name="Text Box 15">
          <a:extLst>
            <a:ext uri="{FF2B5EF4-FFF2-40B4-BE49-F238E27FC236}">
              <a16:creationId xmlns:a16="http://schemas.microsoft.com/office/drawing/2014/main" id="{862F6214-03CF-45EB-914C-BB0123BFDD73}"/>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7541"/>
    <xdr:sp macro="" textlink="">
      <xdr:nvSpPr>
        <xdr:cNvPr id="111" name="Text Box 15">
          <a:extLst>
            <a:ext uri="{FF2B5EF4-FFF2-40B4-BE49-F238E27FC236}">
              <a16:creationId xmlns:a16="http://schemas.microsoft.com/office/drawing/2014/main" id="{A8A8478A-0525-47AC-B313-1017AC686BAF}"/>
            </a:ext>
          </a:extLst>
        </xdr:cNvPr>
        <xdr:cNvSpPr txBox="1">
          <a:spLocks noChangeArrowheads="1"/>
        </xdr:cNvSpPr>
      </xdr:nvSpPr>
      <xdr:spPr bwMode="auto">
        <a:xfrm>
          <a:off x="53168550" y="398145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112" name="Text Box 15">
          <a:extLst>
            <a:ext uri="{FF2B5EF4-FFF2-40B4-BE49-F238E27FC236}">
              <a16:creationId xmlns:a16="http://schemas.microsoft.com/office/drawing/2014/main" id="{9E85FC0B-EA6D-461A-8001-FBE7BFAF5EC7}"/>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113" name="Text Box 15">
          <a:extLst>
            <a:ext uri="{FF2B5EF4-FFF2-40B4-BE49-F238E27FC236}">
              <a16:creationId xmlns:a16="http://schemas.microsoft.com/office/drawing/2014/main" id="{CD06ED30-EFA1-43BA-BBF0-3346F9337158}"/>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114" name="Text Box 15">
          <a:extLst>
            <a:ext uri="{FF2B5EF4-FFF2-40B4-BE49-F238E27FC236}">
              <a16:creationId xmlns:a16="http://schemas.microsoft.com/office/drawing/2014/main" id="{E73C162C-AE45-4DCE-A51E-84EE5E313952}"/>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115" name="Text Box 15">
          <a:extLst>
            <a:ext uri="{FF2B5EF4-FFF2-40B4-BE49-F238E27FC236}">
              <a16:creationId xmlns:a16="http://schemas.microsoft.com/office/drawing/2014/main" id="{7B155258-6571-44E9-81E4-A6CD75190616}"/>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116" name="Text Box 15">
          <a:extLst>
            <a:ext uri="{FF2B5EF4-FFF2-40B4-BE49-F238E27FC236}">
              <a16:creationId xmlns:a16="http://schemas.microsoft.com/office/drawing/2014/main" id="{9284CFA8-17AA-499C-89FC-C13CB9EC6941}"/>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79</xdr:row>
      <xdr:rowOff>0</xdr:rowOff>
    </xdr:from>
    <xdr:ext cx="97630" cy="112531"/>
    <xdr:sp macro="" textlink="">
      <xdr:nvSpPr>
        <xdr:cNvPr id="117" name="Text Box 15">
          <a:extLst>
            <a:ext uri="{FF2B5EF4-FFF2-40B4-BE49-F238E27FC236}">
              <a16:creationId xmlns:a16="http://schemas.microsoft.com/office/drawing/2014/main" id="{F14C7139-E087-4491-AFD9-AD50674EF701}"/>
            </a:ext>
          </a:extLst>
        </xdr:cNvPr>
        <xdr:cNvSpPr txBox="1">
          <a:spLocks noChangeArrowheads="1"/>
        </xdr:cNvSpPr>
      </xdr:nvSpPr>
      <xdr:spPr bwMode="auto">
        <a:xfrm>
          <a:off x="53168550" y="39814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80</xdr:row>
      <xdr:rowOff>504825</xdr:rowOff>
    </xdr:from>
    <xdr:ext cx="95250" cy="444014"/>
    <xdr:sp macro="" textlink="">
      <xdr:nvSpPr>
        <xdr:cNvPr id="118" name="Text Box 15">
          <a:extLst>
            <a:ext uri="{FF2B5EF4-FFF2-40B4-BE49-F238E27FC236}">
              <a16:creationId xmlns:a16="http://schemas.microsoft.com/office/drawing/2014/main" id="{69830812-FF1B-4874-9515-F6921AC078C1}"/>
            </a:ext>
          </a:extLst>
        </xdr:cNvPr>
        <xdr:cNvSpPr txBox="1">
          <a:spLocks noChangeArrowheads="1"/>
        </xdr:cNvSpPr>
      </xdr:nvSpPr>
      <xdr:spPr bwMode="auto">
        <a:xfrm>
          <a:off x="50187225" y="39814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256" name="Text Box 16">
          <a:extLst>
            <a:ext uri="{FF2B5EF4-FFF2-40B4-BE49-F238E27FC236}">
              <a16:creationId xmlns:a16="http://schemas.microsoft.com/office/drawing/2014/main" id="{58DF94A2-592A-48AB-9BE8-117F6C42D98E}"/>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257" name="Text Box 17">
          <a:extLst>
            <a:ext uri="{FF2B5EF4-FFF2-40B4-BE49-F238E27FC236}">
              <a16:creationId xmlns:a16="http://schemas.microsoft.com/office/drawing/2014/main" id="{903210A7-3F7D-488B-91A7-C561FD8C1D1F}"/>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258" name="Text Box 18">
          <a:extLst>
            <a:ext uri="{FF2B5EF4-FFF2-40B4-BE49-F238E27FC236}">
              <a16:creationId xmlns:a16="http://schemas.microsoft.com/office/drawing/2014/main" id="{2C6F3FAA-1B93-4256-8802-25EEDDA094BD}"/>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259" name="Text Box 19">
          <a:extLst>
            <a:ext uri="{FF2B5EF4-FFF2-40B4-BE49-F238E27FC236}">
              <a16:creationId xmlns:a16="http://schemas.microsoft.com/office/drawing/2014/main" id="{676DE122-9DEE-4CE1-BBFE-07FD91276F95}"/>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260" name="Text Box 16">
          <a:extLst>
            <a:ext uri="{FF2B5EF4-FFF2-40B4-BE49-F238E27FC236}">
              <a16:creationId xmlns:a16="http://schemas.microsoft.com/office/drawing/2014/main" id="{75A488F4-D665-47F1-B4C2-6DFE2DAAE25A}"/>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261" name="Text Box 17">
          <a:extLst>
            <a:ext uri="{FF2B5EF4-FFF2-40B4-BE49-F238E27FC236}">
              <a16:creationId xmlns:a16="http://schemas.microsoft.com/office/drawing/2014/main" id="{E39B123D-DC5E-4FFD-BBF0-89D067171965}"/>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262" name="Text Box 18">
          <a:extLst>
            <a:ext uri="{FF2B5EF4-FFF2-40B4-BE49-F238E27FC236}">
              <a16:creationId xmlns:a16="http://schemas.microsoft.com/office/drawing/2014/main" id="{7B8C35EF-4BB6-410E-8A2D-12F6B75D81B1}"/>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0</xdr:rowOff>
    </xdr:from>
    <xdr:ext cx="95250" cy="171450"/>
    <xdr:sp macro="" textlink="">
      <xdr:nvSpPr>
        <xdr:cNvPr id="263" name="Text Box 19">
          <a:extLst>
            <a:ext uri="{FF2B5EF4-FFF2-40B4-BE49-F238E27FC236}">
              <a16:creationId xmlns:a16="http://schemas.microsoft.com/office/drawing/2014/main" id="{C5CAC220-DD77-4BC2-9BFE-F5CD16C67422}"/>
            </a:ext>
          </a:extLst>
        </xdr:cNvPr>
        <xdr:cNvSpPr txBox="1">
          <a:spLocks noChangeArrowheads="1"/>
        </xdr:cNvSpPr>
      </xdr:nvSpPr>
      <xdr:spPr bwMode="auto">
        <a:xfrm>
          <a:off x="50187225"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82</xdr:row>
      <xdr:rowOff>504825</xdr:rowOff>
    </xdr:from>
    <xdr:ext cx="95250" cy="213632"/>
    <xdr:sp macro="" textlink="">
      <xdr:nvSpPr>
        <xdr:cNvPr id="264" name="Text Box 15">
          <a:extLst>
            <a:ext uri="{FF2B5EF4-FFF2-40B4-BE49-F238E27FC236}">
              <a16:creationId xmlns:a16="http://schemas.microsoft.com/office/drawing/2014/main" id="{B35E5257-5D3F-481F-A862-87ABA569C70D}"/>
            </a:ext>
          </a:extLst>
        </xdr:cNvPr>
        <xdr:cNvSpPr txBox="1">
          <a:spLocks noChangeArrowheads="1"/>
        </xdr:cNvSpPr>
      </xdr:nvSpPr>
      <xdr:spPr bwMode="auto">
        <a:xfrm>
          <a:off x="50187225"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80</xdr:row>
      <xdr:rowOff>504825</xdr:rowOff>
    </xdr:from>
    <xdr:ext cx="95250" cy="444014"/>
    <xdr:sp macro="" textlink="">
      <xdr:nvSpPr>
        <xdr:cNvPr id="265" name="Text Box 15">
          <a:extLst>
            <a:ext uri="{FF2B5EF4-FFF2-40B4-BE49-F238E27FC236}">
              <a16:creationId xmlns:a16="http://schemas.microsoft.com/office/drawing/2014/main" id="{AB8D0FE9-30B0-4B53-98F7-AEE7E43B2A64}"/>
            </a:ext>
          </a:extLst>
        </xdr:cNvPr>
        <xdr:cNvSpPr txBox="1">
          <a:spLocks noChangeArrowheads="1"/>
        </xdr:cNvSpPr>
      </xdr:nvSpPr>
      <xdr:spPr bwMode="auto">
        <a:xfrm>
          <a:off x="53168550" y="39814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266" name="Text Box 16">
          <a:extLst>
            <a:ext uri="{FF2B5EF4-FFF2-40B4-BE49-F238E27FC236}">
              <a16:creationId xmlns:a16="http://schemas.microsoft.com/office/drawing/2014/main" id="{BF598683-48E3-457F-975E-AABCC5DF72AB}"/>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267" name="Text Box 17">
          <a:extLst>
            <a:ext uri="{FF2B5EF4-FFF2-40B4-BE49-F238E27FC236}">
              <a16:creationId xmlns:a16="http://schemas.microsoft.com/office/drawing/2014/main" id="{C086D0EE-4383-4A21-9339-981824B68CF8}"/>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268" name="Text Box 18">
          <a:extLst>
            <a:ext uri="{FF2B5EF4-FFF2-40B4-BE49-F238E27FC236}">
              <a16:creationId xmlns:a16="http://schemas.microsoft.com/office/drawing/2014/main" id="{A53E161A-F316-4A30-841D-A7632F80688F}"/>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269" name="Text Box 19">
          <a:extLst>
            <a:ext uri="{FF2B5EF4-FFF2-40B4-BE49-F238E27FC236}">
              <a16:creationId xmlns:a16="http://schemas.microsoft.com/office/drawing/2014/main" id="{4919351F-B6ED-45CD-91B8-49A5103E4BB6}"/>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270" name="Text Box 16">
          <a:extLst>
            <a:ext uri="{FF2B5EF4-FFF2-40B4-BE49-F238E27FC236}">
              <a16:creationId xmlns:a16="http://schemas.microsoft.com/office/drawing/2014/main" id="{E7CDE4C1-CB6C-406A-AC3F-4A0E3CDBE232}"/>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271" name="Text Box 17">
          <a:extLst>
            <a:ext uri="{FF2B5EF4-FFF2-40B4-BE49-F238E27FC236}">
              <a16:creationId xmlns:a16="http://schemas.microsoft.com/office/drawing/2014/main" id="{E0972027-BBD1-46CF-BAC2-4F251889CD18}"/>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272" name="Text Box 18">
          <a:extLst>
            <a:ext uri="{FF2B5EF4-FFF2-40B4-BE49-F238E27FC236}">
              <a16:creationId xmlns:a16="http://schemas.microsoft.com/office/drawing/2014/main" id="{31FC331B-CDB1-4926-B3BA-C37B02CEC740}"/>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0</xdr:rowOff>
    </xdr:from>
    <xdr:ext cx="95250" cy="171450"/>
    <xdr:sp macro="" textlink="">
      <xdr:nvSpPr>
        <xdr:cNvPr id="273" name="Text Box 19">
          <a:extLst>
            <a:ext uri="{FF2B5EF4-FFF2-40B4-BE49-F238E27FC236}">
              <a16:creationId xmlns:a16="http://schemas.microsoft.com/office/drawing/2014/main" id="{F1195EE4-6F6D-4013-97E3-F52E667F1742}"/>
            </a:ext>
          </a:extLst>
        </xdr:cNvPr>
        <xdr:cNvSpPr txBox="1">
          <a:spLocks noChangeArrowheads="1"/>
        </xdr:cNvSpPr>
      </xdr:nvSpPr>
      <xdr:spPr bwMode="auto">
        <a:xfrm>
          <a:off x="53168550" y="3981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82</xdr:row>
      <xdr:rowOff>504825</xdr:rowOff>
    </xdr:from>
    <xdr:ext cx="95250" cy="213632"/>
    <xdr:sp macro="" textlink="">
      <xdr:nvSpPr>
        <xdr:cNvPr id="274" name="Text Box 15">
          <a:extLst>
            <a:ext uri="{FF2B5EF4-FFF2-40B4-BE49-F238E27FC236}">
              <a16:creationId xmlns:a16="http://schemas.microsoft.com/office/drawing/2014/main" id="{FA6AE2B5-D838-48FE-ACEB-90FE0856ACB9}"/>
            </a:ext>
          </a:extLst>
        </xdr:cNvPr>
        <xdr:cNvSpPr txBox="1">
          <a:spLocks noChangeArrowheads="1"/>
        </xdr:cNvSpPr>
      </xdr:nvSpPr>
      <xdr:spPr bwMode="auto">
        <a:xfrm>
          <a:off x="53168550" y="3981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SAR/Archivos%20Rec/Seguiplan%202016/SEGUIMIENTO/PLAN%20INDICATIVO/Anexo-1%20Plan-Indicativo%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correa/Downloads/SALUD%20INFANTIL-IRA-EDA-Seguimiento%20Plan%20de%20Acci&#243;n%20Institucional%2026082024%204-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er\Desktop\PAS%20Institucional%20a%2015%20de%20Nov%20por%20Subprograma\C%20Seguimiento%20Plan%20de%20Acci&#243;n%20Institucional%20DADIS%20SALUD%20PUBLICA%2015NOV2024%20Nutri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er\Desktop\PAS%20Institucional%20a%2015%20de%20Nov%20por%20Subprograma\C%20Seguimiento%20Plan%20de%20Acci&#243;n%20Institucional%20DADIS%20SALUD%20PUBLICA%2015NOV2024%20Salud%20Infant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User\Desktop\PAS%20Institucional%20a%2015%20de%20Nov%20por%20Subprograma\Copia%20de%20C%20Seguimiento%20Plan%20de%20Acci&#243;n%20Institucional%20DADIS%20SALUD%20PUBLICA%2015NOV2024%20MENT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User\Desktop\PAS%20Institucional%20a%2015%20de%20Nov%20por%20Subprograma\C%20Seguimiento%20Plan%20de%20Acci&#243;n%20Institucional%20DADIS%20092024%20ETV%20y%20SS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User\Desktop\C%20Seguimiento%20Plan%20de%20Acci&#243;n%20Institucional%20DADIS%20SALUD%20PUBLICA%2015NOV2024%20No%20Transmisibl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correa/Desktop/SEGUIMIENTO%20PLAN%20DE%20ACCI&#211;N%20JUNIO%20AGOSTO%202024%20SP/PAI%20CORREGIDOSeguimiento%20Plan%20de%20Accio&#769;n%20Institucional%202608202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CONSOLIDADO/Seguimiento%20Plan%20de%20Acci&#243;n%20Institucional%20DADI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Seguimiento%20Plan%20de%20Acci&#243;n%20Institucional%2026082024%20ASE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Seguimiento%20Plan%20de%20Acci&#243;n%20Institucional%2026082024%204%20VIGILANCIA%20Y%20CONTRO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PAU/Seguimiento%20Plan%20de%20Acci&#243;n%20Institucional%2026082024%20promo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CRUED/Seguimiento%20Plan%20de%20Acci&#243;n%20Institucional%20CRUED%202608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Seguimiento%20Plan%20de%20Acci&#243;n%20Institucional%2026082024%20Pres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refreshError="1"/>
      <sheetData sheetId="2">
        <row r="4">
          <cell r="C4" t="str">
            <v>1. Aumentar la cobertura de afiliación al Régimen Subsidiado en Salud en el área urbano del Distrito de Cartagena de Indias para alcanzar lo universalización  100%</v>
          </cell>
        </row>
        <row r="5">
          <cell r="C5" t="str">
            <v>2. Mejorar la oportunidad en la atención por consulta externa medica de mediano y alta complejidad a 10 Días.</v>
          </cell>
        </row>
        <row r="6">
          <cell r="C6" t="str">
            <v>3. Mantener lo oportunidad en lo atención por consulta externa de baja complejidad en 2 Días</v>
          </cell>
        </row>
        <row r="7">
          <cell r="C7" t="str">
            <v>4. Lograr que el 65% de la población se encuentren satisfecho con la calidad de los servicios de atención en salud</v>
          </cell>
        </row>
        <row r="8">
          <cell r="C8" t="str">
            <v xml:space="preserve">5. Aumentar o 60% de los prestadores de servicios de salud que mantengan de forma permanente los condiciones de habilitación, controlen el riesgo asociado a la prestación de los servicios de salud, brinden seguridad a sus usuarios y mejoren continuamente </v>
          </cell>
        </row>
        <row r="9">
          <cell r="C9" t="str">
            <v>6. Lograr que el 90% de establecimientos farmacéuticos alcancen concepto favorable al cumplimiento de las condiciones sanitarias establecidas en la normatividad</v>
          </cell>
        </row>
        <row r="10">
          <cell r="C10" t="str">
            <v>7. Mantener el 100% de cobertura en generación de estadísticas vitales por medio de la WEB.</v>
          </cell>
        </row>
        <row r="11">
          <cell r="C11" t="str">
            <v>8. Intervenir oportunamente el 100% de los eventos de interés en salud pública notificados según lineamientos nacionales</v>
          </cell>
        </row>
        <row r="12">
          <cell r="C12" t="str">
            <v>9. Lograr que el 100% de las aseguradoras del Distrito de Cartagena tengan implementado modelo de atención en salud basado en la estrategia de Atención Primaria en salud</v>
          </cell>
        </row>
        <row r="13">
          <cell r="C13" t="str">
            <v>10. Lograr que el 100% de las aseguradoras del Distrito de Cartagena tengan la programación de actividades preventivas en salud (acciones de protección específica y detección temprana).</v>
          </cell>
        </row>
        <row r="14">
          <cell r="C14" t="str">
            <v>11. Lograr aumentar al 100% de EPS e IPS públicas, implementen la atención diferencial con poblaciones vulnerables</v>
          </cell>
        </row>
        <row r="15">
          <cell r="C15" t="str">
            <v>12. Aumentar la gestión de respuesta al 100% de los no conformidades relacionados con lo atención en salud al DADIS expresadas por los usuarios del SGSSS</v>
          </cell>
        </row>
        <row r="16">
          <cell r="C16" t="str">
            <v>13. Disminuir la tosa de mortalidad infantil o menos de 10,8 por mil nacidos vivos</v>
          </cell>
        </row>
        <row r="17">
          <cell r="C17" t="str">
            <v>14. Mantener el índice de Riesgo de Calidad del Aguo (IRCA) igual o interior al 5%</v>
          </cell>
        </row>
        <row r="18">
          <cell r="C18" t="str">
            <v>15. Mantener índice Riesgo por Abastecimiento de Agua (IRABA) igual o inferior al 25%</v>
          </cell>
        </row>
        <row r="19">
          <cell r="C19" t="str">
            <v>16. Lograr que el 80% de Establecimientos de Interés Sanitarios abiertos al público alcancen concepto sanitario favorable</v>
          </cell>
        </row>
        <row r="20">
          <cell r="C20" t="str">
            <v>17. Tasa de mortalidad por rabia humana</v>
          </cell>
        </row>
        <row r="21">
          <cell r="C21" t="str">
            <v>18. Porcentaje de supervivencia por cáncer infantil</v>
          </cell>
        </row>
        <row r="22">
          <cell r="C22" t="str">
            <v>19. Lograr que el 65%de las personas se mantengan sin enfermedad renal crónico o en estadio 1 y 2 o pesar de tener enfermedades precursoras (Hipertensión y diabetes</v>
          </cell>
        </row>
        <row r="23">
          <cell r="C23" t="str">
            <v>20. Mantener el logro del índice de caries dentales (COP) menor a 2.3 en menores de doce (12) años</v>
          </cell>
        </row>
        <row r="24">
          <cell r="C24" t="str">
            <v>21. Garantizar lo atención al 100% de los defectos refractivos en niños entre 2 y 8 años identificados</v>
          </cell>
        </row>
        <row r="25">
          <cell r="C25" t="str">
            <v>22. Garantizar la atención al 100% de los niños de alto riesgo de 0 o 12 años  identificados con hipoacusia</v>
          </cell>
        </row>
        <row r="26">
          <cell r="C26" t="str">
            <v>23. Garantizar la atención al 100% de los niños de alto riesgo de 0 o 12 años  identificados con hipoacusia</v>
          </cell>
        </row>
        <row r="27">
          <cell r="C27" t="str">
            <v>24. Mantener la Tasa de mortalidad por suicidio por debajo de 3.8 por 100.000 habitantes</v>
          </cell>
        </row>
        <row r="28">
          <cell r="C28" t="str">
            <v>25. Vigilar que el 100% de las instituciones de atención a lo drogadicción habilitados apliquen protocolos de tratamiento de consumo de sustancias psicoactivas o los casos notificados</v>
          </cell>
        </row>
        <row r="29">
          <cell r="C29" t="str">
            <v>26. Incrementar A 3 meses la duración medio de la lactancia materna en menores de 6 meses</v>
          </cell>
        </row>
        <row r="30">
          <cell r="C30" t="str">
            <v>27. Mantener por debajo de 5,4 % la desnutrición global (bajo peso para la edad) en menores de 5 años</v>
          </cell>
        </row>
        <row r="31">
          <cell r="C31" t="str">
            <v>28. Mantener en menos de 8.23% la proporción de bajo peso al nacer</v>
          </cell>
        </row>
        <row r="32">
          <cell r="C32" t="str">
            <v>29. Lograr que el 80% de los establecimientos de alimentos y bebidas alcohólicas alcancen concepto favorable al cumplimiento de los condiciones sanitarias establecidas en la normatividad</v>
          </cell>
        </row>
        <row r="33">
          <cell r="C33" t="str">
            <v>30. Disminuir ol 2% la trasmisión materno infantil del VIH, sobre el número de niños expuestos</v>
          </cell>
        </row>
        <row r="34">
          <cell r="C34" t="str">
            <v>31. Mantener la incidencia de infección del VIH en menos de 1%</v>
          </cell>
        </row>
        <row r="35">
          <cell r="C35" t="str">
            <v>32. Disminuir la proporción de adolescentes embarazadas al 19%</v>
          </cell>
        </row>
        <row r="36">
          <cell r="C36" t="str">
            <v>33. Disminuir la mortalidad materna a 31,2 X 100.000 nacidos vivos</v>
          </cell>
        </row>
        <row r="37">
          <cell r="C37" t="str">
            <v>34. Mantener la meta de eliminación de la lepra como enfermedad en salud pública en menos de 1 caso X 10.000 habitante</v>
          </cell>
        </row>
        <row r="38">
          <cell r="C38" t="str">
            <v>35. Disminuirla tasa de mortalidad por tuberculosis a 1,96 x 100.000</v>
          </cell>
        </row>
        <row r="39">
          <cell r="C39" t="str">
            <v>36. Lograr Coberturas de vacunación del 95% en niños y niños menores de un año</v>
          </cell>
        </row>
        <row r="40">
          <cell r="C40" t="str">
            <v>37. Lograr Coberturas de vacunación del 95% en niños y niñas  de un año</v>
          </cell>
        </row>
        <row r="41">
          <cell r="C41" t="str">
            <v>38. DISMINUIR LA LETALIDAD POR DENGUE A MENOS DEL 2% EN EL DISTRITO</v>
          </cell>
        </row>
        <row r="42">
          <cell r="C42" t="str">
            <v>39. DISMINUIR LA TASA DE MORTALIDAD POR IRA ENMENORESDE 5 AÑOS a 15X100.000</v>
          </cell>
        </row>
        <row r="43">
          <cell r="C43" t="str">
            <v>40. Reducir a niveles menores a 1 por cada 100.000 habitantes la mortalidad por urgencias, emergencias y desastres.</v>
          </cell>
        </row>
        <row r="44">
          <cell r="C44" t="str">
            <v>41. 25% de la población del sector informal de la economía con acciones de promoción de la salud y prevención de riesgos laborales</v>
          </cell>
        </row>
        <row r="45">
          <cell r="C45" t="str">
            <v>42. Disminuir a 6% la tasa de accidentalidad en el trabajo en el Distrito</v>
          </cell>
        </row>
        <row r="46">
          <cell r="C46" t="str">
            <v xml:space="preserve"> </v>
          </cell>
        </row>
        <row r="47">
          <cell r="C47" t="str">
            <v xml:space="preserve"> </v>
          </cell>
        </row>
        <row r="48">
          <cell r="C48" t="str">
            <v xml:space="preserve"> </v>
          </cell>
        </row>
        <row r="49">
          <cell r="C49" t="str">
            <v xml:space="preserve"> </v>
          </cell>
        </row>
        <row r="50">
          <cell r="C50" t="str">
            <v xml:space="preserve"> </v>
          </cell>
        </row>
        <row r="51">
          <cell r="C51" t="str">
            <v xml:space="preserve"> </v>
          </cell>
        </row>
        <row r="52">
          <cell r="C52" t="str">
            <v xml:space="preserve"> </v>
          </cell>
        </row>
        <row r="53">
          <cell r="C53" t="str">
            <v xml:space="preserve"> </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27">
          <cell r="E27" t="str">
            <v>Reducir la razón de mortalidad materna (a 42 días) a 32 por cada 100.000 nacidos vivos</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 val="Hoja3"/>
    </sheetNames>
    <sheetDataSet>
      <sheetData sheetId="0"/>
      <sheetData sheetId="1">
        <row r="26">
          <cell r="E26" t="str">
            <v>Reducir la tasa de mortalidad por desnutrición en menores de 5 años a 5 por cada 100.000 habitantes</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 val="Hoja3"/>
    </sheetNames>
    <sheetDataSet>
      <sheetData sheetId="0"/>
      <sheetData sheetId="1">
        <row r="32">
          <cell r="E32" t="str">
            <v>Reducir la tasa de mortalidad por Infección Respiratoria Aguda a 10,72 por 100.000 menores de 5 años</v>
          </cell>
        </row>
        <row r="33">
          <cell r="E33" t="str">
            <v>Mantener la tasa de mortalidad por EDA en menos de 4 por cada 100.000 menores de 5 años</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 val="Hoja3"/>
    </sheetNames>
    <sheetDataSet>
      <sheetData sheetId="0" refreshError="1"/>
      <sheetData sheetId="1">
        <row r="25">
          <cell r="E25" t="str">
            <v>Reducir la tasa de incidencia de intentos de suicidio a 48 por 100.000 habitantes</v>
          </cell>
        </row>
      </sheetData>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 val="Hoja3"/>
    </sheetNames>
    <sheetDataSet>
      <sheetData sheetId="0" refreshError="1"/>
      <sheetData sheetId="1">
        <row r="31">
          <cell r="E31" t="str">
            <v>Mantener en 0,2% la letalidad por dengue</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 val="Hoja3"/>
    </sheetNames>
    <sheetDataSet>
      <sheetData sheetId="0" refreshError="1"/>
      <sheetData sheetId="1">
        <row r="24">
          <cell r="E24" t="str">
            <v>Reducir la tasa de mortalidad prematura por enfermedades no transmisibles en población de 30 a 70 años a 185,67 x 100.00 habitantes</v>
          </cell>
        </row>
      </sheetData>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refreshError="1"/>
      <sheetData sheetId="1" refreshError="1">
        <row r="30">
          <cell r="E30" t="str">
            <v>Lograr un 95% de cobertura útil de vacunación de biológicos trazadores en el Distrito de Cartagena</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MS 365" id="{CA86F7DF-DC3A-40E2-A882-15B54A2D8867}" userId="S::ms365dadis2@cartagena.gov.co::4f10c9ed-d5c0-4f58-8207-305921934fb0"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77" dT="2024-09-11T22:19:18.59" personId="{CA86F7DF-DC3A-40E2-A882-15B54A2D8867}" id="{964C7181-0F0F-40AE-A846-95D38AA4CE18}">
    <text>VISITAS DE ENERO A JUNIO 2024</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alcart-my.sharepoint.com/:u:/g/personal/jquinterob_cartagena_gov_co/ERjqLMX9NNxCg8mhzrx__1ABaP-sXeWv65aKz82VkoFBNw" TargetMode="External"/><Relationship Id="rId7" Type="http://schemas.openxmlformats.org/officeDocument/2006/relationships/drawing" Target="../drawings/drawing1.xml"/><Relationship Id="rId2" Type="http://schemas.openxmlformats.org/officeDocument/2006/relationships/hyperlink" Target="https://alcart-my.sharepoint.com/:u:/g/personal/jquinterob_cartagena_gov_co/ERjqLMX9NNxCg8mhzrx__1ABaP-sXeWv65aKz82VkoFBNw" TargetMode="External"/><Relationship Id="rId1" Type="http://schemas.openxmlformats.org/officeDocument/2006/relationships/hyperlink" Target="https://1drv.ms/u/c/a1061ce093702cd0/EeHryAA2fTVPsOXH-04ntkkBtRUSCa_KZpyptbceWT3gVA" TargetMode="External"/><Relationship Id="rId6" Type="http://schemas.openxmlformats.org/officeDocument/2006/relationships/printerSettings" Target="../printerSettings/printerSettings1.bin"/><Relationship Id="rId5" Type="http://schemas.openxmlformats.org/officeDocument/2006/relationships/hyperlink" Target="https://alcart-my.sharepoint.com/:f:/g/personal/jepachecoc_cartagena_gov_co/EiF83iFG7XNOsw0Js6GMY28B-CwolDoXNfvQ_cje6nPTIA?e=izkGlW" TargetMode="External"/><Relationship Id="rId4" Type="http://schemas.openxmlformats.org/officeDocument/2006/relationships/hyperlink" Target="https://alcart-my.sharepoint.com/:f:/g/personal/jepachecoc_cartagena_gov_co/Ei7ygEoEFe9FnAiALOG69ZwB_JwGwpEcwDRjnZ9ItwjJKA?e=Oe6AW5"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alcart-my.sharepoint.com/:f:/g/personal/ecntdadis_cartagena_gov_co/ElYSl93kr4NMu3UVNFn2HqcB5BJfjstRDitdg-oFj_kocA?e=O5fzgc" TargetMode="External"/><Relationship Id="rId13" Type="http://schemas.openxmlformats.org/officeDocument/2006/relationships/hyperlink" Target="https://alcart-my.sharepoint.com/:u:/g/personal/jquinterob_cartagena_gov_co/ERjqLMX9NNxCg8mhzrx__1ABaP-sXeWv65aKz82VkoFBNw" TargetMode="External"/><Relationship Id="rId18" Type="http://schemas.openxmlformats.org/officeDocument/2006/relationships/printerSettings" Target="../printerSettings/printerSettings2.bin"/><Relationship Id="rId3" Type="http://schemas.openxmlformats.org/officeDocument/2006/relationships/hyperlink" Target="https://alcart-my.sharepoint.com/:f:/g/personal/ecntdadis_cartagena_gov_co/Ereeu9M4qvRPjdupc6VzqNABWW7STaLZPhYiN1zT8r9PoQ?e=FIgNC7" TargetMode="External"/><Relationship Id="rId21" Type="http://schemas.openxmlformats.org/officeDocument/2006/relationships/comments" Target="../comments3.xml"/><Relationship Id="rId7" Type="http://schemas.openxmlformats.org/officeDocument/2006/relationships/hyperlink" Target="https://alcart-my.sharepoint.com/:f:/g/personal/ecntdadis_cartagena_gov_co/EtqJwljcogtIgd0XajaTPQsBr7bCKpjSXe2mLRCkupLeMw?e=RvkKOS" TargetMode="External"/><Relationship Id="rId12" Type="http://schemas.openxmlformats.org/officeDocument/2006/relationships/hyperlink" Target="https://1drv.ms/u/c/a1061ce093702cd0/EeHryAA2fTVPsOXH-04ntkkBtRUSCa_KZpyptbceWT3gVA" TargetMode="External"/><Relationship Id="rId17" Type="http://schemas.openxmlformats.org/officeDocument/2006/relationships/hyperlink" Target="https://alcart-my.sharepoint.com/:f:/g/personal/jepachecoc_cartagena_gov_co/EiF83iFG7XNOsw0Js6GMY28B-CwolDoXNfvQ_cje6nPTIA?e=izkGlW" TargetMode="External"/><Relationship Id="rId2" Type="http://schemas.openxmlformats.org/officeDocument/2006/relationships/hyperlink" Target="https://alcart-my.sharepoint.com/:f:/g/personal/ecntdadis_cartagena_gov_co/Eg30BhjG0uVHsGLfsEyLxfYB36Uni62at3NhnBjGMuMb4w?e=n4wdYA" TargetMode="External"/><Relationship Id="rId16" Type="http://schemas.openxmlformats.org/officeDocument/2006/relationships/hyperlink" Target="https://alcart-my.sharepoint.com/:f:/g/personal/jepachecoc_cartagena_gov_co/Ei7ygEoEFe9FnAiALOG69ZwB_JwGwpEcwDRjnZ9ItwjJKA?e=Oe6AW5" TargetMode="External"/><Relationship Id="rId20" Type="http://schemas.openxmlformats.org/officeDocument/2006/relationships/vmlDrawing" Target="../drawings/vmlDrawing3.vml"/><Relationship Id="rId1" Type="http://schemas.openxmlformats.org/officeDocument/2006/relationships/hyperlink" Target="https://alcart-my.sharepoint.com/:f:/g/personal/ecntdadis_cartagena_gov_co/EqaWMgR-f4FAnlclbQ0oJUIBpU9lvXAIEIoiLWO9Pw0Q1A?e=dCqjTX" TargetMode="External"/><Relationship Id="rId6" Type="http://schemas.openxmlformats.org/officeDocument/2006/relationships/hyperlink" Target="https://alcart-my.sharepoint.com/:f:/g/personal/ecntdadis_cartagena_gov_co/EooE7lkK8v5Kp2Xbud4DyGUBVzWUnmLOj_p45PL4aMBEwQ?e=AeolGd" TargetMode="External"/><Relationship Id="rId11" Type="http://schemas.openxmlformats.org/officeDocument/2006/relationships/hyperlink" Target="https://alcart-my.sharepoint.com/:f:/g/personal/ecntdadis_cartagena_gov_co/ElWtTjEViW5EvzqI6iwxPIwB-rMk9tDGYRC1e9v7QIZjpA?e=0D0BTh" TargetMode="External"/><Relationship Id="rId5" Type="http://schemas.openxmlformats.org/officeDocument/2006/relationships/hyperlink" Target="https://alcart-my.sharepoint.com/:f:/g/personal/ecntdadis_cartagena_gov_co/Eokk-HpZnx1EjeAg_E_QYx8BfFjhuEC7vLNkB5rbqsIp-g?e=YFbfyK" TargetMode="External"/><Relationship Id="rId15" Type="http://schemas.openxmlformats.org/officeDocument/2006/relationships/hyperlink" Target="https://alcart-my.sharepoint.com/:u:/g/personal/jquinterob_cartagena_gov_co/ERjqLMX9NNxCg8mhzrx__1ABaP-sXeWv65aKz82VkoFBNw" TargetMode="External"/><Relationship Id="rId10" Type="http://schemas.openxmlformats.org/officeDocument/2006/relationships/hyperlink" Target="https://alcart-my.sharepoint.com/:f:/g/personal/ecntdadis_cartagena_gov_co/EolD3YCRU5RArYWR9xOoMEcB0Uy_Ij-JUoRA0aQlJT9D6A?e=Y5oCzq" TargetMode="External"/><Relationship Id="rId19" Type="http://schemas.openxmlformats.org/officeDocument/2006/relationships/drawing" Target="../drawings/drawing3.xml"/><Relationship Id="rId4" Type="http://schemas.openxmlformats.org/officeDocument/2006/relationships/hyperlink" Target="https://alcart-my.sharepoint.com/:f:/g/personal/ecntdadis_cartagena_gov_co/EvUxB-OnTgNDjujQYgK4HhoBMmo8C-NT5LtLH-5RFmse6A?e=P9txgX" TargetMode="External"/><Relationship Id="rId9" Type="http://schemas.openxmlformats.org/officeDocument/2006/relationships/hyperlink" Target="https://alcart-my.sharepoint.com/:f:/g/personal/ecntdadis_cartagena_gov_co/Eu14tDnoH4xDj9agn956afMB7Y40FQTLYg9dFQeaMMQSyQ?e=uu6POZ" TargetMode="External"/><Relationship Id="rId14" Type="http://schemas.openxmlformats.org/officeDocument/2006/relationships/hyperlink" Target="https://alcart-my.sharepoint.com/:u:/g/personal/jquinterob_cartagena_gov_co/ERjqLMX9NNxCg8mhzrx__1ABaP-sXeWv65aKz82VkoFBNw" TargetMode="External"/><Relationship Id="rId22"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000"/>
  <sheetViews>
    <sheetView topLeftCell="A81" zoomScale="82" zoomScaleNormal="82" workbookViewId="0">
      <selection activeCell="B48" sqref="B48:H48"/>
    </sheetView>
  </sheetViews>
  <sheetFormatPr baseColWidth="10" defaultColWidth="10.796875" defaultRowHeight="15" customHeight="1"/>
  <cols>
    <col min="1" max="1" width="34.19921875" style="3" customWidth="1"/>
    <col min="2" max="2" width="10.796875" style="1"/>
    <col min="3" max="3" width="28.296875" style="1" customWidth="1"/>
    <col min="4" max="4" width="21.296875" style="1" customWidth="1"/>
    <col min="5" max="5" width="19.296875" style="1" customWidth="1"/>
    <col min="6" max="6" width="27.296875" style="1" customWidth="1"/>
    <col min="7" max="7" width="17.296875" style="1" customWidth="1"/>
    <col min="8" max="8" width="27.296875" style="1" customWidth="1"/>
    <col min="9" max="9" width="15.296875" style="1" customWidth="1"/>
    <col min="10" max="10" width="17.796875" style="1" customWidth="1"/>
    <col min="11" max="11" width="19.296875" style="1" customWidth="1"/>
    <col min="12" max="12" width="25.296875" style="1" customWidth="1"/>
    <col min="13" max="13" width="20.69921875" style="1" customWidth="1"/>
    <col min="14" max="15" width="10.796875" style="1"/>
    <col min="16" max="16" width="16.69921875" style="1" customWidth="1"/>
    <col min="17" max="17" width="20.296875" style="1" customWidth="1"/>
    <col min="18" max="18" width="18.69921875" style="1" customWidth="1"/>
    <col min="19" max="19" width="22.796875" style="1" customWidth="1"/>
    <col min="20" max="20" width="22.19921875" style="1" customWidth="1"/>
    <col min="21" max="21" width="25.296875" style="1" customWidth="1"/>
    <col min="22" max="22" width="21.19921875" style="1" customWidth="1"/>
    <col min="23" max="23" width="19.19921875" style="1" customWidth="1"/>
    <col min="24" max="24" width="17.296875" style="1" customWidth="1"/>
    <col min="25" max="26" width="16.296875" style="1" customWidth="1"/>
    <col min="27" max="27" width="28.69921875" style="1" customWidth="1"/>
    <col min="28" max="28" width="19.296875" style="1" customWidth="1"/>
    <col min="29" max="29" width="21.19921875" style="1" customWidth="1"/>
    <col min="30" max="30" width="21.796875" style="1" customWidth="1"/>
    <col min="31" max="31" width="25.296875" style="1" customWidth="1"/>
    <col min="32" max="32" width="22.296875" style="1" customWidth="1"/>
    <col min="33" max="33" width="29.69921875" style="1" customWidth="1"/>
    <col min="34" max="34" width="18.69921875" style="1" customWidth="1"/>
    <col min="35" max="35" width="18.296875" style="1" customWidth="1"/>
    <col min="36" max="36" width="22.296875" style="1" customWidth="1"/>
    <col min="37" max="16384" width="10.796875" style="1"/>
  </cols>
  <sheetData>
    <row r="1" spans="1:50" ht="54.75" customHeight="1">
      <c r="A1" s="882" t="s">
        <v>0</v>
      </c>
      <c r="B1" s="882"/>
      <c r="C1" s="882"/>
      <c r="D1" s="882"/>
      <c r="E1" s="882"/>
      <c r="F1" s="882"/>
      <c r="G1" s="882"/>
      <c r="H1" s="882"/>
    </row>
    <row r="2" spans="1:50" ht="33" customHeight="1">
      <c r="A2" s="883" t="s">
        <v>1</v>
      </c>
      <c r="B2" s="883"/>
      <c r="C2" s="883"/>
      <c r="D2" s="883"/>
      <c r="E2" s="883"/>
      <c r="F2" s="883"/>
      <c r="G2" s="883"/>
      <c r="H2" s="883"/>
      <c r="I2" s="2"/>
      <c r="J2" s="2"/>
      <c r="K2" s="2"/>
      <c r="L2" s="2"/>
      <c r="M2" s="2"/>
      <c r="N2" s="2"/>
      <c r="O2" s="2"/>
      <c r="P2" s="2"/>
      <c r="Q2" s="2"/>
      <c r="R2" s="2"/>
      <c r="S2" s="2"/>
      <c r="T2" s="2"/>
      <c r="U2" s="2"/>
      <c r="V2" s="2"/>
      <c r="W2" s="2"/>
      <c r="X2" s="2"/>
      <c r="Y2" s="2"/>
      <c r="Z2" s="2"/>
      <c r="AA2" s="41"/>
      <c r="AB2" s="41"/>
      <c r="AC2" s="41"/>
      <c r="AD2" s="41"/>
      <c r="AE2" s="41"/>
      <c r="AF2" s="41"/>
      <c r="AG2" s="42"/>
      <c r="AH2" s="42"/>
      <c r="AI2" s="42"/>
      <c r="AJ2" s="42"/>
      <c r="AK2" s="42"/>
      <c r="AL2" s="42"/>
      <c r="AM2" s="42"/>
      <c r="AN2" s="42"/>
      <c r="AO2" s="42"/>
      <c r="AP2" s="42"/>
      <c r="AQ2" s="2"/>
      <c r="AR2" s="2"/>
      <c r="AS2" s="2"/>
      <c r="AT2" s="2"/>
      <c r="AU2" s="2"/>
      <c r="AV2" s="2"/>
      <c r="AW2" s="2"/>
      <c r="AX2" s="2"/>
    </row>
    <row r="3" spans="1:50" ht="48" customHeight="1">
      <c r="A3" s="43" t="s">
        <v>2</v>
      </c>
      <c r="B3" s="884" t="s">
        <v>3</v>
      </c>
      <c r="C3" s="884"/>
      <c r="D3" s="884"/>
      <c r="E3" s="884"/>
      <c r="F3" s="884"/>
      <c r="G3" s="884"/>
      <c r="H3" s="884"/>
    </row>
    <row r="4" spans="1:50" ht="48" customHeight="1">
      <c r="A4" s="43" t="s">
        <v>4</v>
      </c>
      <c r="B4" s="885" t="s">
        <v>5</v>
      </c>
      <c r="C4" s="886"/>
      <c r="D4" s="886"/>
      <c r="E4" s="886"/>
      <c r="F4" s="886"/>
      <c r="G4" s="886"/>
      <c r="H4" s="887"/>
    </row>
    <row r="5" spans="1:50" ht="31.5" customHeight="1">
      <c r="A5" s="43" t="s">
        <v>6</v>
      </c>
      <c r="B5" s="884" t="s">
        <v>7</v>
      </c>
      <c r="C5" s="884"/>
      <c r="D5" s="884"/>
      <c r="E5" s="884"/>
      <c r="F5" s="884"/>
      <c r="G5" s="884"/>
      <c r="H5" s="884"/>
    </row>
    <row r="6" spans="1:50" ht="40.5" customHeight="1">
      <c r="A6" s="43" t="s">
        <v>8</v>
      </c>
      <c r="B6" s="885" t="s">
        <v>9</v>
      </c>
      <c r="C6" s="886"/>
      <c r="D6" s="886"/>
      <c r="E6" s="886"/>
      <c r="F6" s="886"/>
      <c r="G6" s="886"/>
      <c r="H6" s="887"/>
    </row>
    <row r="7" spans="1:50" ht="41.1" customHeight="1">
      <c r="A7" s="43" t="s">
        <v>10</v>
      </c>
      <c r="B7" s="884" t="s">
        <v>11</v>
      </c>
      <c r="C7" s="884"/>
      <c r="D7" s="884"/>
      <c r="E7" s="884"/>
      <c r="F7" s="884"/>
      <c r="G7" s="884"/>
      <c r="H7" s="884"/>
    </row>
    <row r="8" spans="1:50" ht="49.05" customHeight="1">
      <c r="A8" s="43" t="s">
        <v>12</v>
      </c>
      <c r="B8" s="884" t="s">
        <v>13</v>
      </c>
      <c r="C8" s="884"/>
      <c r="D8" s="884"/>
      <c r="E8" s="884"/>
      <c r="F8" s="884"/>
      <c r="G8" s="884"/>
      <c r="H8" s="884"/>
    </row>
    <row r="9" spans="1:50" ht="49.05" customHeight="1">
      <c r="A9" s="43" t="s">
        <v>14</v>
      </c>
      <c r="B9" s="885" t="s">
        <v>15</v>
      </c>
      <c r="C9" s="886"/>
      <c r="D9" s="886"/>
      <c r="E9" s="886"/>
      <c r="F9" s="886"/>
      <c r="G9" s="886"/>
      <c r="H9" s="887"/>
    </row>
    <row r="10" spans="1:50" ht="30">
      <c r="A10" s="43" t="s">
        <v>16</v>
      </c>
      <c r="B10" s="884" t="s">
        <v>17</v>
      </c>
      <c r="C10" s="884"/>
      <c r="D10" s="884"/>
      <c r="E10" s="884"/>
      <c r="F10" s="884"/>
      <c r="G10" s="884"/>
      <c r="H10" s="884"/>
    </row>
    <row r="11" spans="1:50" ht="30">
      <c r="A11" s="43" t="s">
        <v>18</v>
      </c>
      <c r="B11" s="884" t="s">
        <v>19</v>
      </c>
      <c r="C11" s="884"/>
      <c r="D11" s="884"/>
      <c r="E11" s="884"/>
      <c r="F11" s="884"/>
      <c r="G11" s="884"/>
      <c r="H11" s="884"/>
    </row>
    <row r="12" spans="1:50" ht="34.049999999999997" customHeight="1">
      <c r="A12" s="43" t="s">
        <v>20</v>
      </c>
      <c r="B12" s="884" t="s">
        <v>21</v>
      </c>
      <c r="C12" s="884"/>
      <c r="D12" s="884"/>
      <c r="E12" s="884"/>
      <c r="F12" s="884"/>
      <c r="G12" s="884"/>
      <c r="H12" s="884"/>
    </row>
    <row r="13" spans="1:50" ht="30">
      <c r="A13" s="43" t="s">
        <v>22</v>
      </c>
      <c r="B13" s="884" t="s">
        <v>23</v>
      </c>
      <c r="C13" s="884"/>
      <c r="D13" s="884"/>
      <c r="E13" s="884"/>
      <c r="F13" s="884"/>
      <c r="G13" s="884"/>
      <c r="H13" s="884"/>
    </row>
    <row r="14" spans="1:50" ht="30">
      <c r="A14" s="43" t="s">
        <v>24</v>
      </c>
      <c r="B14" s="884" t="s">
        <v>25</v>
      </c>
      <c r="C14" s="884"/>
      <c r="D14" s="884"/>
      <c r="E14" s="884"/>
      <c r="F14" s="884"/>
      <c r="G14" s="884"/>
      <c r="H14" s="884"/>
    </row>
    <row r="15" spans="1:50" ht="44.1" customHeight="1">
      <c r="A15" s="43" t="s">
        <v>26</v>
      </c>
      <c r="B15" s="884" t="s">
        <v>27</v>
      </c>
      <c r="C15" s="884"/>
      <c r="D15" s="884"/>
      <c r="E15" s="884"/>
      <c r="F15" s="884"/>
      <c r="G15" s="884"/>
      <c r="H15" s="884"/>
    </row>
    <row r="16" spans="1:50" ht="60">
      <c r="A16" s="43" t="s">
        <v>28</v>
      </c>
      <c r="B16" s="884" t="s">
        <v>29</v>
      </c>
      <c r="C16" s="884"/>
      <c r="D16" s="884"/>
      <c r="E16" s="884"/>
      <c r="F16" s="884"/>
      <c r="G16" s="884"/>
      <c r="H16" s="884"/>
    </row>
    <row r="17" spans="1:8" ht="58.5" customHeight="1">
      <c r="A17" s="43" t="s">
        <v>30</v>
      </c>
      <c r="B17" s="884" t="s">
        <v>31</v>
      </c>
      <c r="C17" s="884"/>
      <c r="D17" s="884"/>
      <c r="E17" s="884"/>
      <c r="F17" s="884"/>
      <c r="G17" s="884"/>
      <c r="H17" s="884"/>
    </row>
    <row r="18" spans="1:8" ht="48" customHeight="1">
      <c r="A18" s="43" t="s">
        <v>32</v>
      </c>
      <c r="B18" s="884" t="s">
        <v>33</v>
      </c>
      <c r="C18" s="884"/>
      <c r="D18" s="884"/>
      <c r="E18" s="884"/>
      <c r="F18" s="884"/>
      <c r="G18" s="884"/>
      <c r="H18" s="884"/>
    </row>
    <row r="19" spans="1:8" ht="30" customHeight="1">
      <c r="A19" s="888"/>
      <c r="B19" s="889"/>
      <c r="C19" s="889"/>
      <c r="D19" s="889"/>
      <c r="E19" s="889"/>
      <c r="F19" s="889"/>
      <c r="G19" s="889"/>
      <c r="H19" s="890"/>
    </row>
    <row r="20" spans="1:8" ht="37.5" customHeight="1">
      <c r="A20" s="883" t="s">
        <v>34</v>
      </c>
      <c r="B20" s="883"/>
      <c r="C20" s="883"/>
      <c r="D20" s="883"/>
      <c r="E20" s="883"/>
      <c r="F20" s="883"/>
      <c r="G20" s="883"/>
      <c r="H20" s="883"/>
    </row>
    <row r="21" spans="1:8" ht="117" customHeight="1">
      <c r="A21" s="891" t="s">
        <v>35</v>
      </c>
      <c r="B21" s="891"/>
      <c r="C21" s="891"/>
      <c r="D21" s="891"/>
      <c r="E21" s="891"/>
      <c r="F21" s="891"/>
      <c r="G21" s="891"/>
      <c r="H21" s="891"/>
    </row>
    <row r="22" spans="1:8" ht="117" customHeight="1">
      <c r="A22" s="43" t="s">
        <v>10</v>
      </c>
      <c r="B22" s="884" t="s">
        <v>11</v>
      </c>
      <c r="C22" s="884"/>
      <c r="D22" s="884"/>
      <c r="E22" s="884"/>
      <c r="F22" s="884"/>
      <c r="G22" s="884"/>
      <c r="H22" s="884"/>
    </row>
    <row r="23" spans="1:8" ht="166.5" customHeight="1">
      <c r="A23" s="43" t="s">
        <v>36</v>
      </c>
      <c r="B23" s="891" t="s">
        <v>37</v>
      </c>
      <c r="C23" s="891"/>
      <c r="D23" s="891"/>
      <c r="E23" s="891"/>
      <c r="F23" s="891"/>
      <c r="G23" s="891"/>
      <c r="H23" s="891"/>
    </row>
    <row r="24" spans="1:8" ht="69.75" customHeight="1">
      <c r="A24" s="43" t="s">
        <v>38</v>
      </c>
      <c r="B24" s="891" t="s">
        <v>39</v>
      </c>
      <c r="C24" s="891"/>
      <c r="D24" s="891"/>
      <c r="E24" s="891"/>
      <c r="F24" s="891"/>
      <c r="G24" s="891"/>
      <c r="H24" s="891"/>
    </row>
    <row r="25" spans="1:8" ht="60" customHeight="1">
      <c r="A25" s="43" t="s">
        <v>40</v>
      </c>
      <c r="B25" s="891" t="s">
        <v>41</v>
      </c>
      <c r="C25" s="891"/>
      <c r="D25" s="891"/>
      <c r="E25" s="891"/>
      <c r="F25" s="891"/>
      <c r="G25" s="891"/>
      <c r="H25" s="891"/>
    </row>
    <row r="26" spans="1:8" ht="24.75" customHeight="1">
      <c r="A26" s="44" t="s">
        <v>42</v>
      </c>
      <c r="B26" s="892" t="s">
        <v>43</v>
      </c>
      <c r="C26" s="892"/>
      <c r="D26" s="892"/>
      <c r="E26" s="892"/>
      <c r="F26" s="892"/>
      <c r="G26" s="892"/>
      <c r="H26" s="892"/>
    </row>
    <row r="27" spans="1:8" ht="26.25" customHeight="1">
      <c r="A27" s="44" t="s">
        <v>44</v>
      </c>
      <c r="B27" s="892" t="s">
        <v>45</v>
      </c>
      <c r="C27" s="892"/>
      <c r="D27" s="892"/>
      <c r="E27" s="892"/>
      <c r="F27" s="892"/>
      <c r="G27" s="892"/>
      <c r="H27" s="892"/>
    </row>
    <row r="28" spans="1:8" ht="28.5" customHeight="1">
      <c r="A28" s="43" t="s">
        <v>48</v>
      </c>
      <c r="B28" s="891" t="s">
        <v>49</v>
      </c>
      <c r="C28" s="891"/>
      <c r="D28" s="891"/>
      <c r="E28" s="891"/>
      <c r="F28" s="891"/>
      <c r="G28" s="891"/>
      <c r="H28" s="891"/>
    </row>
    <row r="29" spans="1:8" ht="53.25" customHeight="1">
      <c r="A29" s="43" t="s">
        <v>50</v>
      </c>
      <c r="B29" s="893" t="s">
        <v>51</v>
      </c>
      <c r="C29" s="894"/>
      <c r="D29" s="894"/>
      <c r="E29" s="894"/>
      <c r="F29" s="894"/>
      <c r="G29" s="894"/>
      <c r="H29" s="895"/>
    </row>
    <row r="30" spans="1:8" ht="45" customHeight="1">
      <c r="A30" s="43" t="s">
        <v>52</v>
      </c>
      <c r="B30" s="893" t="s">
        <v>53</v>
      </c>
      <c r="C30" s="894"/>
      <c r="D30" s="894"/>
      <c r="E30" s="894"/>
      <c r="F30" s="894"/>
      <c r="G30" s="894"/>
      <c r="H30" s="895"/>
    </row>
    <row r="31" spans="1:8" ht="45" customHeight="1">
      <c r="A31" s="43" t="s">
        <v>54</v>
      </c>
      <c r="B31" s="893" t="s">
        <v>55</v>
      </c>
      <c r="C31" s="894"/>
      <c r="D31" s="894"/>
      <c r="E31" s="894"/>
      <c r="F31" s="894"/>
      <c r="G31" s="894"/>
      <c r="H31" s="895"/>
    </row>
    <row r="32" spans="1:8" ht="45" customHeight="1">
      <c r="A32" s="44" t="s">
        <v>56</v>
      </c>
      <c r="B32" s="891" t="s">
        <v>57</v>
      </c>
      <c r="C32" s="891"/>
      <c r="D32" s="891"/>
      <c r="E32" s="891"/>
      <c r="F32" s="891"/>
      <c r="G32" s="891"/>
      <c r="H32" s="891"/>
    </row>
    <row r="33" spans="1:8" ht="33" customHeight="1">
      <c r="A33" s="43" t="s">
        <v>46</v>
      </c>
      <c r="B33" s="892" t="s">
        <v>47</v>
      </c>
      <c r="C33" s="892"/>
      <c r="D33" s="892"/>
      <c r="E33" s="892"/>
      <c r="F33" s="892"/>
      <c r="G33" s="892"/>
      <c r="H33" s="892"/>
    </row>
    <row r="34" spans="1:8" ht="33" customHeight="1">
      <c r="A34" s="883" t="s">
        <v>649</v>
      </c>
      <c r="B34" s="883"/>
      <c r="C34" s="883"/>
      <c r="D34" s="883"/>
      <c r="E34" s="883"/>
      <c r="F34" s="883"/>
      <c r="G34" s="883"/>
      <c r="H34" s="883"/>
    </row>
    <row r="35" spans="1:8" ht="57" customHeight="1">
      <c r="A35" s="885" t="s">
        <v>650</v>
      </c>
      <c r="B35" s="886"/>
      <c r="C35" s="886"/>
      <c r="D35" s="886"/>
      <c r="E35" s="886"/>
      <c r="F35" s="886"/>
      <c r="G35" s="886"/>
      <c r="H35" s="887"/>
    </row>
    <row r="36" spans="1:8" ht="34.5" customHeight="1">
      <c r="A36" s="43" t="s">
        <v>117</v>
      </c>
      <c r="B36" s="891" t="s">
        <v>118</v>
      </c>
      <c r="C36" s="891"/>
      <c r="D36" s="891"/>
      <c r="E36" s="891"/>
      <c r="F36" s="891"/>
      <c r="G36" s="891"/>
      <c r="H36" s="891"/>
    </row>
    <row r="37" spans="1:8" ht="29.25" customHeight="1">
      <c r="A37" s="43" t="s">
        <v>119</v>
      </c>
      <c r="B37" s="891" t="s">
        <v>120</v>
      </c>
      <c r="C37" s="891"/>
      <c r="D37" s="891"/>
      <c r="E37" s="891"/>
      <c r="F37" s="891"/>
      <c r="G37" s="891"/>
      <c r="H37" s="891"/>
    </row>
    <row r="38" spans="1:8" ht="42" customHeight="1">
      <c r="A38" s="45"/>
      <c r="B38" s="46"/>
      <c r="C38" s="46"/>
      <c r="D38" s="46"/>
      <c r="E38" s="46"/>
      <c r="F38" s="46"/>
      <c r="G38" s="46"/>
      <c r="H38" s="47"/>
    </row>
    <row r="39" spans="1:8" ht="42" customHeight="1">
      <c r="A39" s="883" t="s">
        <v>58</v>
      </c>
      <c r="B39" s="883"/>
      <c r="C39" s="883"/>
      <c r="D39" s="883"/>
      <c r="E39" s="883"/>
      <c r="F39" s="883"/>
      <c r="G39" s="883"/>
      <c r="H39" s="883"/>
    </row>
    <row r="40" spans="1:8" ht="42" customHeight="1">
      <c r="A40" s="43" t="s">
        <v>59</v>
      </c>
      <c r="B40" s="891" t="s">
        <v>60</v>
      </c>
      <c r="C40" s="891"/>
      <c r="D40" s="891"/>
      <c r="E40" s="891"/>
      <c r="F40" s="891"/>
      <c r="G40" s="891"/>
      <c r="H40" s="891"/>
    </row>
    <row r="41" spans="1:8" ht="42" customHeight="1">
      <c r="A41" s="43" t="s">
        <v>61</v>
      </c>
      <c r="B41" s="891" t="s">
        <v>62</v>
      </c>
      <c r="C41" s="891"/>
      <c r="D41" s="891"/>
      <c r="E41" s="891"/>
      <c r="F41" s="891"/>
      <c r="G41" s="891"/>
      <c r="H41" s="891"/>
    </row>
    <row r="42" spans="1:8" ht="85.5" customHeight="1">
      <c r="A42" s="43" t="s">
        <v>63</v>
      </c>
      <c r="B42" s="891" t="s">
        <v>64</v>
      </c>
      <c r="C42" s="891"/>
      <c r="D42" s="891"/>
      <c r="E42" s="891"/>
      <c r="F42" s="891"/>
      <c r="G42" s="891"/>
      <c r="H42" s="891"/>
    </row>
    <row r="43" spans="1:8" ht="31.5" customHeight="1">
      <c r="A43" s="43" t="s">
        <v>65</v>
      </c>
      <c r="B43" s="893" t="s">
        <v>66</v>
      </c>
      <c r="C43" s="894"/>
      <c r="D43" s="894"/>
      <c r="E43" s="894"/>
      <c r="F43" s="894"/>
      <c r="G43" s="894"/>
      <c r="H43" s="895"/>
    </row>
    <row r="44" spans="1:8" ht="15.75" customHeight="1">
      <c r="A44" s="43" t="s">
        <v>67</v>
      </c>
      <c r="B44" s="893" t="s">
        <v>68</v>
      </c>
      <c r="C44" s="894"/>
      <c r="D44" s="894"/>
      <c r="E44" s="894"/>
      <c r="F44" s="894"/>
      <c r="G44" s="894"/>
      <c r="H44" s="895"/>
    </row>
    <row r="45" spans="1:8" ht="43.5" customHeight="1">
      <c r="A45" s="43" t="s">
        <v>69</v>
      </c>
      <c r="B45" s="893" t="s">
        <v>70</v>
      </c>
      <c r="C45" s="894"/>
      <c r="D45" s="894"/>
      <c r="E45" s="894"/>
      <c r="F45" s="894"/>
      <c r="G45" s="894"/>
      <c r="H45" s="895"/>
    </row>
    <row r="46" spans="1:8" ht="40.5" customHeight="1">
      <c r="A46" s="48" t="s">
        <v>71</v>
      </c>
      <c r="B46" s="873" t="s">
        <v>72</v>
      </c>
      <c r="C46" s="873"/>
      <c r="D46" s="873"/>
      <c r="E46" s="873"/>
      <c r="F46" s="873"/>
      <c r="G46" s="873"/>
      <c r="H46" s="873"/>
    </row>
    <row r="47" spans="1:8" ht="75.75" customHeight="1">
      <c r="A47" s="48" t="s">
        <v>645</v>
      </c>
      <c r="B47" s="897" t="s">
        <v>651</v>
      </c>
      <c r="C47" s="898"/>
      <c r="D47" s="898"/>
      <c r="E47" s="898"/>
      <c r="F47" s="898"/>
      <c r="G47" s="898"/>
      <c r="H47" s="899"/>
    </row>
    <row r="48" spans="1:8" ht="41.25" customHeight="1">
      <c r="A48" s="48" t="s">
        <v>73</v>
      </c>
      <c r="B48" s="873" t="s">
        <v>74</v>
      </c>
      <c r="C48" s="873"/>
      <c r="D48" s="873"/>
      <c r="E48" s="873"/>
      <c r="F48" s="873"/>
      <c r="G48" s="873"/>
      <c r="H48" s="873"/>
    </row>
    <row r="49" spans="1:10" ht="47.25" customHeight="1">
      <c r="A49" s="48" t="s">
        <v>75</v>
      </c>
      <c r="B49" s="873" t="s">
        <v>76</v>
      </c>
      <c r="C49" s="873"/>
      <c r="D49" s="873"/>
      <c r="E49" s="873"/>
      <c r="F49" s="873"/>
      <c r="G49" s="873"/>
      <c r="H49" s="873"/>
    </row>
    <row r="50" spans="1:10" ht="57" customHeight="1">
      <c r="A50" s="48" t="s">
        <v>77</v>
      </c>
      <c r="B50" s="873" t="s">
        <v>78</v>
      </c>
      <c r="C50" s="873"/>
      <c r="D50" s="873"/>
      <c r="E50" s="873"/>
      <c r="F50" s="873"/>
      <c r="G50" s="873"/>
      <c r="H50" s="873"/>
    </row>
    <row r="51" spans="1:10" ht="31.5" customHeight="1">
      <c r="A51" s="48" t="s">
        <v>79</v>
      </c>
      <c r="B51" s="873" t="s">
        <v>80</v>
      </c>
      <c r="C51" s="873"/>
      <c r="D51" s="873"/>
      <c r="E51" s="873"/>
      <c r="F51" s="873"/>
      <c r="G51" s="873"/>
      <c r="H51" s="873"/>
    </row>
    <row r="52" spans="1:10" ht="70.5" customHeight="1">
      <c r="A52" s="49" t="s">
        <v>81</v>
      </c>
      <c r="B52" s="874" t="s">
        <v>82</v>
      </c>
      <c r="C52" s="874"/>
      <c r="D52" s="874"/>
      <c r="E52" s="874"/>
      <c r="F52" s="874"/>
      <c r="G52" s="874"/>
      <c r="H52" s="874"/>
    </row>
    <row r="53" spans="1:10" ht="33.75" customHeight="1">
      <c r="A53" s="49" t="s">
        <v>83</v>
      </c>
      <c r="B53" s="874" t="s">
        <v>84</v>
      </c>
      <c r="C53" s="874"/>
      <c r="D53" s="874"/>
      <c r="E53" s="874"/>
      <c r="F53" s="874"/>
      <c r="G53" s="874"/>
      <c r="H53" s="874"/>
    </row>
    <row r="54" spans="1:10" ht="32.25" customHeight="1">
      <c r="A54" s="49" t="s">
        <v>85</v>
      </c>
      <c r="B54" s="874" t="s">
        <v>86</v>
      </c>
      <c r="C54" s="874"/>
      <c r="D54" s="874"/>
      <c r="E54" s="874"/>
      <c r="F54" s="874"/>
      <c r="G54" s="874"/>
      <c r="H54" s="874"/>
    </row>
    <row r="55" spans="1:10" ht="34.5" customHeight="1">
      <c r="A55" s="49" t="s">
        <v>87</v>
      </c>
      <c r="B55" s="874" t="s">
        <v>88</v>
      </c>
      <c r="C55" s="874"/>
      <c r="D55" s="874"/>
      <c r="E55" s="874"/>
      <c r="F55" s="874"/>
      <c r="G55" s="874"/>
      <c r="H55" s="874"/>
    </row>
    <row r="56" spans="1:10" ht="60" customHeight="1">
      <c r="A56" s="49" t="s">
        <v>89</v>
      </c>
      <c r="B56" s="874" t="s">
        <v>90</v>
      </c>
      <c r="C56" s="874"/>
      <c r="D56" s="874"/>
      <c r="E56" s="874"/>
      <c r="F56" s="874"/>
      <c r="G56" s="874"/>
      <c r="H56" s="874"/>
    </row>
    <row r="57" spans="1:10" ht="41.25" customHeight="1">
      <c r="A57" s="49" t="s">
        <v>91</v>
      </c>
      <c r="B57" s="874" t="s">
        <v>92</v>
      </c>
      <c r="C57" s="874"/>
      <c r="D57" s="874"/>
      <c r="E57" s="874"/>
      <c r="F57" s="874"/>
      <c r="G57" s="874"/>
      <c r="H57" s="874"/>
      <c r="J57" s="1">
        <f>1100000/3000</f>
        <v>366.66666666666669</v>
      </c>
    </row>
    <row r="58" spans="1:10" ht="42" customHeight="1">
      <c r="A58" s="879"/>
      <c r="B58" s="879"/>
      <c r="C58" s="879"/>
      <c r="D58" s="879"/>
      <c r="E58" s="879"/>
      <c r="F58" s="879"/>
      <c r="G58" s="879"/>
      <c r="H58" s="880"/>
    </row>
    <row r="59" spans="1:10" ht="31.5" customHeight="1">
      <c r="A59" s="881" t="s">
        <v>93</v>
      </c>
      <c r="B59" s="881"/>
      <c r="C59" s="881"/>
      <c r="D59" s="881"/>
      <c r="E59" s="881"/>
      <c r="F59" s="881"/>
      <c r="G59" s="881"/>
      <c r="H59" s="881"/>
    </row>
    <row r="60" spans="1:10" ht="45.75" customHeight="1">
      <c r="A60" s="43" t="s">
        <v>94</v>
      </c>
      <c r="B60" s="900" t="s">
        <v>95</v>
      </c>
      <c r="C60" s="900"/>
      <c r="D60" s="900"/>
      <c r="E60" s="900"/>
      <c r="F60" s="900"/>
      <c r="G60" s="900"/>
      <c r="H60" s="900"/>
    </row>
    <row r="61" spans="1:10" ht="30.75" customHeight="1">
      <c r="A61" s="43" t="s">
        <v>96</v>
      </c>
      <c r="B61" s="875" t="s">
        <v>97</v>
      </c>
      <c r="C61" s="875"/>
      <c r="D61" s="875"/>
      <c r="E61" s="875"/>
      <c r="F61" s="875"/>
      <c r="G61" s="875"/>
      <c r="H61" s="875"/>
    </row>
    <row r="62" spans="1:10" ht="34.5" customHeight="1">
      <c r="A62" s="43" t="s">
        <v>98</v>
      </c>
      <c r="B62" s="876" t="s">
        <v>99</v>
      </c>
      <c r="C62" s="877"/>
      <c r="D62" s="877"/>
      <c r="E62" s="877"/>
      <c r="F62" s="877"/>
      <c r="G62" s="877"/>
      <c r="H62" s="878"/>
    </row>
    <row r="63" spans="1:10" ht="39.75" customHeight="1">
      <c r="A63" s="43" t="s">
        <v>100</v>
      </c>
      <c r="B63" s="891" t="s">
        <v>101</v>
      </c>
      <c r="C63" s="891"/>
      <c r="D63" s="891"/>
      <c r="E63" s="891"/>
      <c r="F63" s="891"/>
      <c r="G63" s="891"/>
      <c r="H63" s="891"/>
    </row>
    <row r="64" spans="1:10" ht="39.75" customHeight="1">
      <c r="A64" s="43" t="s">
        <v>102</v>
      </c>
      <c r="B64" s="900" t="s">
        <v>103</v>
      </c>
      <c r="C64" s="900"/>
      <c r="D64" s="900"/>
      <c r="E64" s="900"/>
      <c r="F64" s="900"/>
      <c r="G64" s="900"/>
      <c r="H64" s="900"/>
    </row>
    <row r="65" spans="1:8" ht="42" customHeight="1">
      <c r="A65" s="43" t="s">
        <v>104</v>
      </c>
      <c r="B65" s="900" t="s">
        <v>105</v>
      </c>
      <c r="C65" s="900"/>
      <c r="D65" s="900"/>
      <c r="E65" s="900"/>
      <c r="F65" s="900"/>
      <c r="G65" s="900"/>
      <c r="H65" s="900"/>
    </row>
    <row r="66" spans="1:8" ht="33.75" customHeight="1">
      <c r="A66" s="901"/>
      <c r="B66" s="901"/>
      <c r="C66" s="901"/>
      <c r="D66" s="901"/>
      <c r="E66" s="901"/>
      <c r="F66" s="901"/>
      <c r="G66" s="901"/>
      <c r="H66" s="901"/>
    </row>
    <row r="67" spans="1:8" ht="33" customHeight="1">
      <c r="A67" s="881" t="s">
        <v>106</v>
      </c>
      <c r="B67" s="881"/>
      <c r="C67" s="881"/>
      <c r="D67" s="881"/>
      <c r="E67" s="881"/>
      <c r="F67" s="881"/>
      <c r="G67" s="881"/>
      <c r="H67" s="881"/>
    </row>
    <row r="68" spans="1:8" ht="33.75" customHeight="1">
      <c r="A68" s="49" t="s">
        <v>107</v>
      </c>
      <c r="B68" s="900" t="s">
        <v>108</v>
      </c>
      <c r="C68" s="900"/>
      <c r="D68" s="900"/>
      <c r="E68" s="900"/>
      <c r="F68" s="900"/>
      <c r="G68" s="900"/>
      <c r="H68" s="900"/>
    </row>
    <row r="69" spans="1:8" ht="152.25" customHeight="1">
      <c r="A69" s="49" t="s">
        <v>109</v>
      </c>
      <c r="B69" s="900" t="s">
        <v>110</v>
      </c>
      <c r="C69" s="900"/>
      <c r="D69" s="900"/>
      <c r="E69" s="900"/>
      <c r="F69" s="900"/>
      <c r="G69" s="900"/>
      <c r="H69" s="900"/>
    </row>
    <row r="70" spans="1:8" ht="40.5" customHeight="1">
      <c r="A70" s="49" t="s">
        <v>111</v>
      </c>
      <c r="B70" s="874" t="s">
        <v>112</v>
      </c>
      <c r="C70" s="874"/>
      <c r="D70" s="874"/>
      <c r="E70" s="874"/>
      <c r="F70" s="874"/>
      <c r="G70" s="874"/>
      <c r="H70" s="874"/>
    </row>
    <row r="71" spans="1:8" ht="55.5" customHeight="1">
      <c r="A71" s="49" t="s">
        <v>113</v>
      </c>
      <c r="B71" s="900" t="s">
        <v>114</v>
      </c>
      <c r="C71" s="900"/>
      <c r="D71" s="900"/>
      <c r="E71" s="900"/>
      <c r="F71" s="900"/>
      <c r="G71" s="900"/>
      <c r="H71" s="900"/>
    </row>
    <row r="72" spans="1:8" ht="58.5" customHeight="1">
      <c r="A72" s="49" t="s">
        <v>115</v>
      </c>
      <c r="B72" s="900" t="s">
        <v>116</v>
      </c>
      <c r="C72" s="900"/>
      <c r="D72" s="900"/>
      <c r="E72" s="900"/>
      <c r="F72" s="900"/>
      <c r="G72" s="900"/>
      <c r="H72" s="900"/>
    </row>
    <row r="73" spans="1:8" ht="54.75" customHeight="1">
      <c r="A73" s="896"/>
      <c r="B73" s="896"/>
      <c r="C73" s="896"/>
      <c r="D73" s="896"/>
      <c r="E73" s="896"/>
      <c r="F73" s="896"/>
      <c r="G73" s="896"/>
      <c r="H73" s="896"/>
    </row>
    <row r="74" spans="1:8" ht="15.75" customHeight="1"/>
    <row r="75" spans="1:8" ht="134.25" customHeight="1"/>
    <row r="76" spans="1:8" ht="64.5" customHeight="1"/>
    <row r="77" spans="1:8" ht="49.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40.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A73:H73"/>
    <mergeCell ref="B46:H46"/>
    <mergeCell ref="B47:H47"/>
    <mergeCell ref="B48:H48"/>
    <mergeCell ref="B49:H49"/>
    <mergeCell ref="B72:H72"/>
    <mergeCell ref="B64:H64"/>
    <mergeCell ref="B65:H65"/>
    <mergeCell ref="B70:H70"/>
    <mergeCell ref="A66:H66"/>
    <mergeCell ref="A67:H67"/>
    <mergeCell ref="B68:H68"/>
    <mergeCell ref="B69:H69"/>
    <mergeCell ref="B60:H60"/>
    <mergeCell ref="B63:H63"/>
    <mergeCell ref="B71:H71"/>
    <mergeCell ref="B41:H41"/>
    <mergeCell ref="B42:H42"/>
    <mergeCell ref="B43:H43"/>
    <mergeCell ref="B44:H44"/>
    <mergeCell ref="B45:H45"/>
    <mergeCell ref="B36:H36"/>
    <mergeCell ref="B37:H37"/>
    <mergeCell ref="B40:H40"/>
    <mergeCell ref="A39:H39"/>
    <mergeCell ref="B31:H31"/>
    <mergeCell ref="B32:H32"/>
    <mergeCell ref="B33:H33"/>
    <mergeCell ref="A34:H34"/>
    <mergeCell ref="A35:H35"/>
    <mergeCell ref="B26:H26"/>
    <mergeCell ref="B27:H27"/>
    <mergeCell ref="B28:H28"/>
    <mergeCell ref="B29:H29"/>
    <mergeCell ref="B30:H30"/>
    <mergeCell ref="A21:H21"/>
    <mergeCell ref="B22:H22"/>
    <mergeCell ref="B23:H23"/>
    <mergeCell ref="B24:H24"/>
    <mergeCell ref="B25:H25"/>
    <mergeCell ref="B16:H16"/>
    <mergeCell ref="B17:H17"/>
    <mergeCell ref="B18:H18"/>
    <mergeCell ref="A19:H19"/>
    <mergeCell ref="A20:H20"/>
    <mergeCell ref="B11:H11"/>
    <mergeCell ref="B12:H12"/>
    <mergeCell ref="B13:H13"/>
    <mergeCell ref="B14:H14"/>
    <mergeCell ref="B15:H15"/>
    <mergeCell ref="B6:H6"/>
    <mergeCell ref="B7:H7"/>
    <mergeCell ref="B8:H8"/>
    <mergeCell ref="B9:H9"/>
    <mergeCell ref="B10:H10"/>
    <mergeCell ref="A1:H1"/>
    <mergeCell ref="A2:H2"/>
    <mergeCell ref="B3:H3"/>
    <mergeCell ref="B4:H4"/>
    <mergeCell ref="B5:H5"/>
    <mergeCell ref="B61:H61"/>
    <mergeCell ref="B62:H62"/>
    <mergeCell ref="B55:H55"/>
    <mergeCell ref="B56:H56"/>
    <mergeCell ref="B57:H57"/>
    <mergeCell ref="A58:H58"/>
    <mergeCell ref="A59:H59"/>
    <mergeCell ref="B50:H50"/>
    <mergeCell ref="B51:H51"/>
    <mergeCell ref="B52:H52"/>
    <mergeCell ref="B53:H53"/>
    <mergeCell ref="B54:H54"/>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4"/>
  <sheetViews>
    <sheetView tabSelected="1" topLeftCell="K1" zoomScale="40" zoomScaleNormal="40" workbookViewId="0">
      <pane xSplit="4" ySplit="7" topLeftCell="O8" activePane="bottomRight" state="frozen"/>
      <selection activeCell="K1" sqref="K1"/>
      <selection pane="topRight" activeCell="O1" sqref="O1"/>
      <selection pane="bottomLeft" activeCell="K8" sqref="K8"/>
      <selection pane="bottomRight" activeCell="U13" sqref="U13"/>
    </sheetView>
  </sheetViews>
  <sheetFormatPr baseColWidth="10" defaultColWidth="12.5" defaultRowHeight="15" customHeight="1"/>
  <cols>
    <col min="1" max="1" width="32.19921875" customWidth="1"/>
    <col min="2" max="2" width="50" customWidth="1"/>
    <col min="3" max="4" width="22.5" customWidth="1"/>
    <col min="5" max="5" width="46.5" customWidth="1"/>
    <col min="6" max="6" width="23.69921875" customWidth="1"/>
    <col min="7" max="7" width="23.69921875" style="30" customWidth="1"/>
    <col min="8" max="8" width="38.296875" style="638" customWidth="1"/>
    <col min="9" max="9" width="27.69921875" customWidth="1"/>
    <col min="10" max="10" width="31.19921875" customWidth="1"/>
    <col min="11" max="11" width="41.59765625" style="638" customWidth="1"/>
    <col min="12" max="12" width="25.8984375" customWidth="1"/>
    <col min="13" max="13" width="26.796875" customWidth="1"/>
    <col min="14" max="14" width="38.69921875" customWidth="1"/>
    <col min="15" max="15" width="27.5" customWidth="1"/>
    <col min="16" max="17" width="28.19921875" customWidth="1"/>
    <col min="18" max="20" width="28.19921875" style="176" customWidth="1"/>
    <col min="21" max="21" width="43.19921875" style="176" customWidth="1"/>
    <col min="22" max="23" width="41.5" style="176" customWidth="1"/>
    <col min="24" max="24" width="40.5" style="176" customWidth="1"/>
    <col min="25" max="26" width="30.19921875" customWidth="1"/>
    <col min="27" max="27" width="32.19921875" customWidth="1"/>
    <col min="28" max="28" width="135.5" customWidth="1"/>
    <col min="29" max="29" width="29.796875" customWidth="1"/>
    <col min="30" max="34" width="11.5" customWidth="1"/>
    <col min="35" max="35" width="64.5" customWidth="1"/>
    <col min="36" max="36" width="18.296875" bestFit="1" customWidth="1"/>
  </cols>
  <sheetData>
    <row r="1" spans="1:34" ht="26.25" customHeight="1">
      <c r="A1" s="908"/>
      <c r="B1" s="909"/>
      <c r="C1" s="905" t="s">
        <v>121</v>
      </c>
      <c r="D1" s="906"/>
      <c r="E1" s="906"/>
      <c r="F1" s="906"/>
      <c r="G1" s="906"/>
      <c r="H1" s="906"/>
      <c r="I1" s="906"/>
      <c r="J1" s="906"/>
      <c r="K1" s="906"/>
      <c r="L1" s="906"/>
      <c r="M1" s="906"/>
      <c r="N1" s="906"/>
      <c r="O1" s="906"/>
      <c r="P1" s="906"/>
      <c r="Q1" s="906"/>
      <c r="R1" s="906"/>
      <c r="S1" s="906"/>
      <c r="T1" s="906"/>
      <c r="U1" s="906"/>
      <c r="V1" s="906"/>
      <c r="W1" s="906"/>
      <c r="X1" s="906"/>
      <c r="Y1" s="906"/>
      <c r="Z1" s="907"/>
      <c r="AA1" s="4" t="s">
        <v>122</v>
      </c>
      <c r="AB1" s="5"/>
      <c r="AC1" s="5"/>
      <c r="AD1" s="5"/>
      <c r="AE1" s="5"/>
      <c r="AF1" s="5"/>
      <c r="AG1" s="5"/>
      <c r="AH1" s="5"/>
    </row>
    <row r="2" spans="1:34" ht="26.25" customHeight="1">
      <c r="A2" s="910"/>
      <c r="B2" s="911"/>
      <c r="C2" s="905" t="s">
        <v>123</v>
      </c>
      <c r="D2" s="906"/>
      <c r="E2" s="906"/>
      <c r="F2" s="906"/>
      <c r="G2" s="906"/>
      <c r="H2" s="906"/>
      <c r="I2" s="906"/>
      <c r="J2" s="906"/>
      <c r="K2" s="906"/>
      <c r="L2" s="906"/>
      <c r="M2" s="906"/>
      <c r="N2" s="906"/>
      <c r="O2" s="906"/>
      <c r="P2" s="906"/>
      <c r="Q2" s="906"/>
      <c r="R2" s="906"/>
      <c r="S2" s="906"/>
      <c r="T2" s="906"/>
      <c r="U2" s="906"/>
      <c r="V2" s="906"/>
      <c r="W2" s="906"/>
      <c r="X2" s="906"/>
      <c r="Y2" s="906"/>
      <c r="Z2" s="907"/>
      <c r="AA2" s="4" t="s">
        <v>124</v>
      </c>
      <c r="AB2" s="5"/>
      <c r="AC2" s="5"/>
      <c r="AD2" s="5"/>
      <c r="AE2" s="5"/>
      <c r="AF2" s="5"/>
      <c r="AG2" s="5"/>
      <c r="AH2" s="5"/>
    </row>
    <row r="3" spans="1:34" ht="26.25" customHeight="1">
      <c r="A3" s="910"/>
      <c r="B3" s="911"/>
      <c r="C3" s="905" t="s">
        <v>125</v>
      </c>
      <c r="D3" s="906"/>
      <c r="E3" s="906"/>
      <c r="F3" s="906"/>
      <c r="G3" s="906"/>
      <c r="H3" s="906"/>
      <c r="I3" s="906"/>
      <c r="J3" s="906"/>
      <c r="K3" s="906"/>
      <c r="L3" s="906"/>
      <c r="M3" s="906"/>
      <c r="N3" s="906"/>
      <c r="O3" s="906"/>
      <c r="P3" s="906"/>
      <c r="Q3" s="906"/>
      <c r="R3" s="906"/>
      <c r="S3" s="906"/>
      <c r="T3" s="906"/>
      <c r="U3" s="906"/>
      <c r="V3" s="906"/>
      <c r="W3" s="906"/>
      <c r="X3" s="906"/>
      <c r="Y3" s="906"/>
      <c r="Z3" s="907"/>
      <c r="AA3" s="4" t="s">
        <v>126</v>
      </c>
      <c r="AB3" s="5"/>
      <c r="AC3" s="5"/>
      <c r="AD3" s="5"/>
      <c r="AE3" s="5"/>
      <c r="AF3" s="5"/>
      <c r="AG3" s="5"/>
      <c r="AH3" s="5"/>
    </row>
    <row r="4" spans="1:34" ht="30.75" customHeight="1">
      <c r="A4" s="912"/>
      <c r="B4" s="913"/>
      <c r="C4" s="905" t="s">
        <v>127</v>
      </c>
      <c r="D4" s="906"/>
      <c r="E4" s="906"/>
      <c r="F4" s="906"/>
      <c r="G4" s="906"/>
      <c r="H4" s="906"/>
      <c r="I4" s="906"/>
      <c r="J4" s="906"/>
      <c r="K4" s="906"/>
      <c r="L4" s="906"/>
      <c r="M4" s="906"/>
      <c r="N4" s="906"/>
      <c r="O4" s="906"/>
      <c r="P4" s="906"/>
      <c r="Q4" s="906"/>
      <c r="R4" s="906"/>
      <c r="S4" s="906"/>
      <c r="T4" s="906"/>
      <c r="U4" s="906"/>
      <c r="V4" s="906"/>
      <c r="W4" s="906"/>
      <c r="X4" s="906"/>
      <c r="Y4" s="906"/>
      <c r="Z4" s="907"/>
      <c r="AA4" s="4" t="s">
        <v>128</v>
      </c>
      <c r="AB4" s="5"/>
      <c r="AC4" s="5"/>
      <c r="AD4" s="5"/>
      <c r="AE4" s="5"/>
      <c r="AF4" s="5"/>
      <c r="AG4" s="5"/>
      <c r="AH4" s="5"/>
    </row>
    <row r="5" spans="1:34" ht="26.25" customHeight="1">
      <c r="A5" s="914" t="s">
        <v>129</v>
      </c>
      <c r="B5" s="915"/>
      <c r="C5" s="6"/>
      <c r="D5" s="7"/>
      <c r="E5" s="7"/>
      <c r="F5" s="7"/>
      <c r="G5" s="7"/>
      <c r="H5" s="632"/>
      <c r="I5" s="7"/>
      <c r="J5" s="7"/>
      <c r="K5" s="632"/>
      <c r="L5" s="7"/>
      <c r="M5" s="7"/>
      <c r="N5" s="7"/>
      <c r="O5" s="31"/>
      <c r="P5" s="7"/>
      <c r="Q5" s="38"/>
      <c r="R5" s="38"/>
      <c r="S5" s="38"/>
      <c r="T5" s="38"/>
      <c r="U5" s="38"/>
      <c r="V5" s="38"/>
      <c r="W5" s="38"/>
      <c r="X5" s="38"/>
      <c r="Y5" s="7"/>
      <c r="Z5" s="7"/>
      <c r="AA5" s="8"/>
      <c r="AB5" s="5"/>
      <c r="AC5" s="5"/>
      <c r="AD5" s="5"/>
      <c r="AE5" s="5"/>
      <c r="AF5" s="5"/>
      <c r="AG5" s="5"/>
      <c r="AH5" s="5"/>
    </row>
    <row r="6" spans="1:34" ht="39" customHeight="1">
      <c r="A6" s="916" t="s">
        <v>130</v>
      </c>
      <c r="B6" s="917"/>
      <c r="C6" s="917"/>
      <c r="D6" s="917"/>
      <c r="E6" s="917"/>
      <c r="F6" s="917"/>
      <c r="G6" s="917"/>
      <c r="H6" s="917"/>
      <c r="I6" s="917"/>
      <c r="J6" s="917"/>
      <c r="K6" s="917"/>
      <c r="L6" s="917"/>
      <c r="M6" s="917"/>
      <c r="N6" s="917"/>
      <c r="O6" s="917"/>
      <c r="P6" s="917"/>
      <c r="Q6" s="918"/>
      <c r="R6" s="918"/>
      <c r="S6" s="918"/>
      <c r="T6" s="918"/>
      <c r="U6" s="918"/>
      <c r="V6" s="918"/>
      <c r="W6" s="918"/>
      <c r="X6" s="918"/>
      <c r="Y6" s="917"/>
      <c r="Z6" s="917"/>
      <c r="AA6" s="919"/>
      <c r="AB6" s="5"/>
      <c r="AC6" s="5"/>
      <c r="AD6" s="5"/>
      <c r="AE6" s="5"/>
      <c r="AF6" s="5"/>
      <c r="AG6" s="5"/>
      <c r="AH6" s="5"/>
    </row>
    <row r="7" spans="1:34" ht="105.6" customHeight="1">
      <c r="A7" s="29" t="s">
        <v>2</v>
      </c>
      <c r="B7" s="29" t="s">
        <v>4</v>
      </c>
      <c r="C7" s="9" t="s">
        <v>131</v>
      </c>
      <c r="D7" s="9" t="s">
        <v>132</v>
      </c>
      <c r="E7" s="29" t="s">
        <v>133</v>
      </c>
      <c r="F7" s="29" t="s">
        <v>134</v>
      </c>
      <c r="G7" s="29" t="s">
        <v>14</v>
      </c>
      <c r="H7" s="29" t="s">
        <v>16</v>
      </c>
      <c r="I7" s="29" t="s">
        <v>18</v>
      </c>
      <c r="J7" s="29" t="s">
        <v>135</v>
      </c>
      <c r="K7" s="29" t="s">
        <v>136</v>
      </c>
      <c r="L7" s="29" t="s">
        <v>137</v>
      </c>
      <c r="M7" s="29" t="s">
        <v>138</v>
      </c>
      <c r="N7" s="29" t="s">
        <v>28</v>
      </c>
      <c r="O7" s="32" t="s">
        <v>30</v>
      </c>
      <c r="P7" s="29" t="s">
        <v>139</v>
      </c>
      <c r="Q7" s="39" t="s">
        <v>1035</v>
      </c>
      <c r="R7" s="39" t="s">
        <v>1209</v>
      </c>
      <c r="S7" s="641" t="s">
        <v>1244</v>
      </c>
      <c r="T7" s="641" t="s">
        <v>1245</v>
      </c>
      <c r="U7" s="643" t="s">
        <v>1246</v>
      </c>
      <c r="V7" s="643" t="s">
        <v>1247</v>
      </c>
      <c r="W7" s="642" t="s">
        <v>1248</v>
      </c>
      <c r="X7" s="642" t="s">
        <v>1249</v>
      </c>
      <c r="Y7" s="29" t="s">
        <v>140</v>
      </c>
      <c r="Z7" s="29" t="s">
        <v>141</v>
      </c>
      <c r="AA7" s="169" t="s">
        <v>142</v>
      </c>
      <c r="AB7" s="170" t="s">
        <v>1208</v>
      </c>
      <c r="AC7" s="10"/>
      <c r="AD7" s="10"/>
      <c r="AE7" s="10"/>
      <c r="AF7" s="10"/>
      <c r="AG7" s="10"/>
      <c r="AH7" s="10"/>
    </row>
    <row r="8" spans="1:34" s="625" customFormat="1" ht="119.4" customHeight="1">
      <c r="A8" s="619" t="s">
        <v>319</v>
      </c>
      <c r="B8" s="619" t="s">
        <v>385</v>
      </c>
      <c r="C8" s="620" t="s">
        <v>210</v>
      </c>
      <c r="D8" s="619" t="s">
        <v>211</v>
      </c>
      <c r="E8" s="620" t="s">
        <v>212</v>
      </c>
      <c r="F8" s="924" t="s">
        <v>213</v>
      </c>
      <c r="G8" s="619" t="s">
        <v>312</v>
      </c>
      <c r="H8" s="631" t="s">
        <v>214</v>
      </c>
      <c r="I8" s="620" t="s">
        <v>316</v>
      </c>
      <c r="J8" s="621">
        <v>679555</v>
      </c>
      <c r="K8" s="631" t="s">
        <v>216</v>
      </c>
      <c r="L8" s="618">
        <v>0.4</v>
      </c>
      <c r="M8" s="622" t="s">
        <v>144</v>
      </c>
      <c r="N8" s="620" t="s">
        <v>215</v>
      </c>
      <c r="O8" s="621">
        <f>679555*4</f>
        <v>2718220</v>
      </c>
      <c r="P8" s="621">
        <v>679555</v>
      </c>
      <c r="Q8" s="623">
        <v>694059</v>
      </c>
      <c r="R8" s="621">
        <v>699118</v>
      </c>
      <c r="S8" s="640">
        <f t="shared" ref="S8:T11" si="0">+R8</f>
        <v>699118</v>
      </c>
      <c r="T8" s="640">
        <f t="shared" si="0"/>
        <v>699118</v>
      </c>
      <c r="U8" s="647">
        <v>1</v>
      </c>
      <c r="V8" s="649">
        <f t="shared" ref="V8:V13" si="1">+T8/O8</f>
        <v>0.25719698920617168</v>
      </c>
      <c r="W8" s="642">
        <f>+(U8)*L8</f>
        <v>0.4</v>
      </c>
      <c r="X8" s="642">
        <f t="shared" ref="X8:X13" si="2">+V8*L8</f>
        <v>0.10287879568246867</v>
      </c>
      <c r="Y8" s="621">
        <v>679555</v>
      </c>
      <c r="Z8" s="621">
        <v>679555</v>
      </c>
      <c r="AA8" s="621">
        <v>679555</v>
      </c>
      <c r="AB8" s="619" t="s">
        <v>1210</v>
      </c>
      <c r="AC8" s="624"/>
      <c r="AD8" s="624"/>
      <c r="AE8" s="624"/>
      <c r="AF8" s="624"/>
      <c r="AG8" s="624"/>
      <c r="AH8" s="624"/>
    </row>
    <row r="9" spans="1:34" s="625" customFormat="1" ht="55.2">
      <c r="A9" s="619" t="s">
        <v>319</v>
      </c>
      <c r="B9" s="619" t="s">
        <v>385</v>
      </c>
      <c r="C9" s="620" t="s">
        <v>210</v>
      </c>
      <c r="D9" s="619" t="s">
        <v>211</v>
      </c>
      <c r="E9" s="620" t="s">
        <v>217</v>
      </c>
      <c r="F9" s="925"/>
      <c r="G9" s="619" t="s">
        <v>312</v>
      </c>
      <c r="H9" s="631" t="s">
        <v>218</v>
      </c>
      <c r="I9" s="620" t="s">
        <v>316</v>
      </c>
      <c r="J9" s="626">
        <v>0</v>
      </c>
      <c r="K9" s="631" t="s">
        <v>220</v>
      </c>
      <c r="L9" s="618">
        <v>0.1</v>
      </c>
      <c r="M9" s="622" t="s">
        <v>144</v>
      </c>
      <c r="N9" s="620" t="s">
        <v>219</v>
      </c>
      <c r="O9" s="626">
        <v>20000</v>
      </c>
      <c r="P9" s="626">
        <v>5000</v>
      </c>
      <c r="Q9" s="627">
        <v>4454</v>
      </c>
      <c r="R9" s="626">
        <v>6376</v>
      </c>
      <c r="S9" s="640">
        <f t="shared" si="0"/>
        <v>6376</v>
      </c>
      <c r="T9" s="640">
        <f t="shared" si="0"/>
        <v>6376</v>
      </c>
      <c r="U9" s="647">
        <v>1</v>
      </c>
      <c r="V9" s="649">
        <f t="shared" si="1"/>
        <v>0.31879999999999997</v>
      </c>
      <c r="W9" s="642">
        <f>+(U9)*L9</f>
        <v>0.1</v>
      </c>
      <c r="X9" s="642">
        <f t="shared" si="2"/>
        <v>3.1879999999999999E-2</v>
      </c>
      <c r="Y9" s="863">
        <v>5000</v>
      </c>
      <c r="Z9" s="863">
        <v>5000</v>
      </c>
      <c r="AA9" s="863">
        <v>5000</v>
      </c>
      <c r="AB9" s="628" t="s">
        <v>1210</v>
      </c>
      <c r="AC9" s="624"/>
      <c r="AD9" s="624"/>
      <c r="AE9" s="624"/>
      <c r="AF9" s="624"/>
      <c r="AG9" s="624"/>
      <c r="AH9" s="624"/>
    </row>
    <row r="10" spans="1:34" s="625" customFormat="1" ht="55.2">
      <c r="A10" s="619" t="s">
        <v>319</v>
      </c>
      <c r="B10" s="619" t="s">
        <v>385</v>
      </c>
      <c r="C10" s="620" t="s">
        <v>210</v>
      </c>
      <c r="D10" s="619" t="s">
        <v>211</v>
      </c>
      <c r="E10" s="620" t="s">
        <v>217</v>
      </c>
      <c r="F10" s="925"/>
      <c r="G10" s="619" t="s">
        <v>312</v>
      </c>
      <c r="H10" s="631" t="s">
        <v>222</v>
      </c>
      <c r="I10" s="620" t="s">
        <v>316</v>
      </c>
      <c r="J10" s="626">
        <v>142</v>
      </c>
      <c r="K10" s="631" t="s">
        <v>223</v>
      </c>
      <c r="L10" s="618">
        <v>0.05</v>
      </c>
      <c r="M10" s="622" t="s">
        <v>144</v>
      </c>
      <c r="N10" s="620" t="s">
        <v>317</v>
      </c>
      <c r="O10" s="626">
        <f>142*4</f>
        <v>568</v>
      </c>
      <c r="P10" s="626">
        <v>142</v>
      </c>
      <c r="Q10" s="626">
        <v>142</v>
      </c>
      <c r="R10" s="626">
        <v>142</v>
      </c>
      <c r="S10" s="640">
        <f t="shared" si="0"/>
        <v>142</v>
      </c>
      <c r="T10" s="640">
        <f t="shared" si="0"/>
        <v>142</v>
      </c>
      <c r="U10" s="647">
        <v>1</v>
      </c>
      <c r="V10" s="649">
        <f t="shared" si="1"/>
        <v>0.25</v>
      </c>
      <c r="W10" s="642">
        <f>+(U10)*L10</f>
        <v>0.05</v>
      </c>
      <c r="X10" s="642">
        <f t="shared" si="2"/>
        <v>1.2500000000000001E-2</v>
      </c>
      <c r="Y10" s="626">
        <v>142</v>
      </c>
      <c r="Z10" s="626">
        <v>142</v>
      </c>
      <c r="AA10" s="626">
        <v>142</v>
      </c>
      <c r="AB10" s="628" t="s">
        <v>1216</v>
      </c>
      <c r="AC10" s="624"/>
      <c r="AD10" s="624"/>
      <c r="AE10" s="624"/>
      <c r="AF10" s="624"/>
      <c r="AG10" s="624"/>
      <c r="AH10" s="624"/>
    </row>
    <row r="11" spans="1:34" s="625" customFormat="1" ht="55.2">
      <c r="A11" s="619" t="s">
        <v>319</v>
      </c>
      <c r="B11" s="619" t="s">
        <v>385</v>
      </c>
      <c r="C11" s="620" t="s">
        <v>210</v>
      </c>
      <c r="D11" s="619" t="s">
        <v>211</v>
      </c>
      <c r="E11" s="620" t="s">
        <v>217</v>
      </c>
      <c r="F11" s="925"/>
      <c r="G11" s="619" t="s">
        <v>312</v>
      </c>
      <c r="H11" s="631" t="s">
        <v>320</v>
      </c>
      <c r="I11" s="620" t="s">
        <v>316</v>
      </c>
      <c r="J11" s="626">
        <v>3</v>
      </c>
      <c r="K11" s="631" t="s">
        <v>226</v>
      </c>
      <c r="L11" s="618">
        <v>0.05</v>
      </c>
      <c r="M11" s="622" t="s">
        <v>144</v>
      </c>
      <c r="N11" s="620" t="s">
        <v>225</v>
      </c>
      <c r="O11" s="626">
        <f>62*4</f>
        <v>248</v>
      </c>
      <c r="P11" s="626">
        <v>62</v>
      </c>
      <c r="Q11" s="626">
        <v>0</v>
      </c>
      <c r="R11" s="626">
        <v>50</v>
      </c>
      <c r="S11" s="640">
        <f t="shared" si="0"/>
        <v>50</v>
      </c>
      <c r="T11" s="640">
        <f t="shared" si="0"/>
        <v>50</v>
      </c>
      <c r="U11" s="647">
        <f>+T11/P11</f>
        <v>0.80645161290322576</v>
      </c>
      <c r="V11" s="649">
        <f t="shared" si="1"/>
        <v>0.20161290322580644</v>
      </c>
      <c r="W11" s="642">
        <f>+(U11)*L11</f>
        <v>4.0322580645161289E-2</v>
      </c>
      <c r="X11" s="642">
        <f t="shared" si="2"/>
        <v>1.0080645161290322E-2</v>
      </c>
      <c r="Y11" s="626">
        <v>62</v>
      </c>
      <c r="Z11" s="626">
        <v>62</v>
      </c>
      <c r="AA11" s="626">
        <v>62</v>
      </c>
      <c r="AB11" s="628" t="s">
        <v>1216</v>
      </c>
      <c r="AC11" s="624"/>
      <c r="AD11" s="624"/>
      <c r="AE11" s="624"/>
      <c r="AF11" s="624"/>
      <c r="AG11" s="624"/>
      <c r="AH11" s="624"/>
    </row>
    <row r="12" spans="1:34" s="625" customFormat="1" ht="55.2">
      <c r="A12" s="619" t="s">
        <v>319</v>
      </c>
      <c r="B12" s="619" t="s">
        <v>385</v>
      </c>
      <c r="C12" s="620" t="s">
        <v>210</v>
      </c>
      <c r="D12" s="619" t="s">
        <v>211</v>
      </c>
      <c r="E12" s="620" t="s">
        <v>217</v>
      </c>
      <c r="F12" s="925"/>
      <c r="G12" s="619" t="s">
        <v>312</v>
      </c>
      <c r="H12" s="631" t="s">
        <v>228</v>
      </c>
      <c r="I12" s="620" t="s">
        <v>316</v>
      </c>
      <c r="J12" s="626">
        <v>31</v>
      </c>
      <c r="K12" s="631" t="s">
        <v>230</v>
      </c>
      <c r="L12" s="618">
        <v>0.35</v>
      </c>
      <c r="M12" s="622" t="s">
        <v>143</v>
      </c>
      <c r="N12" s="620" t="s">
        <v>229</v>
      </c>
      <c r="O12" s="626">
        <v>2</v>
      </c>
      <c r="P12" s="626">
        <v>0</v>
      </c>
      <c r="Q12" s="626">
        <v>0</v>
      </c>
      <c r="R12" s="629" t="s">
        <v>889</v>
      </c>
      <c r="S12" s="644"/>
      <c r="T12" s="644">
        <v>0</v>
      </c>
      <c r="U12" s="645"/>
      <c r="V12" s="649">
        <f t="shared" si="1"/>
        <v>0</v>
      </c>
      <c r="W12" s="642"/>
      <c r="X12" s="642">
        <f t="shared" si="2"/>
        <v>0</v>
      </c>
      <c r="Y12" s="626">
        <v>1</v>
      </c>
      <c r="Z12" s="626">
        <v>1</v>
      </c>
      <c r="AA12" s="626">
        <v>0</v>
      </c>
      <c r="AB12" s="628" t="s">
        <v>1216</v>
      </c>
      <c r="AC12" s="624"/>
      <c r="AD12" s="624"/>
      <c r="AE12" s="624"/>
      <c r="AF12" s="624"/>
      <c r="AG12" s="624"/>
      <c r="AH12" s="624"/>
    </row>
    <row r="13" spans="1:34" s="625" customFormat="1" ht="111" customHeight="1">
      <c r="A13" s="619" t="s">
        <v>319</v>
      </c>
      <c r="B13" s="619" t="s">
        <v>385</v>
      </c>
      <c r="C13" s="620" t="s">
        <v>210</v>
      </c>
      <c r="D13" s="619" t="s">
        <v>211</v>
      </c>
      <c r="E13" s="620" t="s">
        <v>217</v>
      </c>
      <c r="F13" s="926"/>
      <c r="G13" s="619" t="s">
        <v>312</v>
      </c>
      <c r="H13" s="631" t="s">
        <v>232</v>
      </c>
      <c r="I13" s="620" t="s">
        <v>316</v>
      </c>
      <c r="J13" s="626">
        <v>0</v>
      </c>
      <c r="K13" s="631" t="s">
        <v>234</v>
      </c>
      <c r="L13" s="618">
        <v>0.05</v>
      </c>
      <c r="M13" s="622" t="s">
        <v>144</v>
      </c>
      <c r="N13" s="620" t="s">
        <v>233</v>
      </c>
      <c r="O13" s="626">
        <v>60</v>
      </c>
      <c r="P13" s="626">
        <v>15</v>
      </c>
      <c r="Q13" s="626">
        <v>6</v>
      </c>
      <c r="R13" s="626">
        <v>15</v>
      </c>
      <c r="S13" s="644">
        <f>+R13</f>
        <v>15</v>
      </c>
      <c r="T13" s="644">
        <f>+S13</f>
        <v>15</v>
      </c>
      <c r="U13" s="648">
        <f>+T13/P13</f>
        <v>1</v>
      </c>
      <c r="V13" s="649">
        <f t="shared" si="1"/>
        <v>0.25</v>
      </c>
      <c r="W13" s="642">
        <f>+(U13)*L13</f>
        <v>0.05</v>
      </c>
      <c r="X13" s="642">
        <f t="shared" si="2"/>
        <v>1.2500000000000001E-2</v>
      </c>
      <c r="Y13" s="626">
        <v>15</v>
      </c>
      <c r="Z13" s="626">
        <v>15</v>
      </c>
      <c r="AA13" s="626">
        <v>15</v>
      </c>
      <c r="AB13" s="630" t="s">
        <v>1215</v>
      </c>
      <c r="AC13" s="624"/>
      <c r="AD13" s="624"/>
      <c r="AE13" s="624"/>
      <c r="AF13" s="624"/>
      <c r="AG13" s="624"/>
      <c r="AH13" s="624"/>
    </row>
    <row r="14" spans="1:34" ht="64.8" customHeight="1">
      <c r="A14" s="86"/>
      <c r="B14" s="86"/>
      <c r="C14" s="34"/>
      <c r="D14" s="86"/>
      <c r="E14" s="85"/>
      <c r="F14" s="920" t="s">
        <v>213</v>
      </c>
      <c r="G14" s="921"/>
      <c r="H14" s="921"/>
      <c r="I14" s="921"/>
      <c r="J14" s="921"/>
      <c r="K14" s="921"/>
      <c r="L14" s="921"/>
      <c r="M14" s="921"/>
      <c r="N14" s="921"/>
      <c r="O14" s="921"/>
      <c r="P14" s="921"/>
      <c r="Q14" s="921"/>
      <c r="R14" s="921"/>
      <c r="S14" s="921"/>
      <c r="T14" s="922"/>
      <c r="U14" s="651">
        <f>AVERAGE(U8:U13)</f>
        <v>0.96129032258064517</v>
      </c>
      <c r="V14" s="651">
        <f>AVERAGE(V8:V13)</f>
        <v>0.21293498207199635</v>
      </c>
      <c r="W14" s="650">
        <f>SUM(W8:W13)</f>
        <v>0.64032258064516134</v>
      </c>
      <c r="X14" s="650">
        <f>SUM(X8:X13)</f>
        <v>0.16983944084375902</v>
      </c>
      <c r="Y14" s="91"/>
      <c r="Z14" s="91"/>
      <c r="AA14" s="91"/>
      <c r="AB14" s="498"/>
      <c r="AC14" s="89"/>
      <c r="AD14" s="89"/>
      <c r="AE14" s="89"/>
      <c r="AF14" s="89"/>
      <c r="AG14" s="89"/>
      <c r="AH14" s="89"/>
    </row>
    <row r="15" spans="1:34" ht="110.4">
      <c r="A15" s="86" t="s">
        <v>319</v>
      </c>
      <c r="B15" s="86" t="s">
        <v>385</v>
      </c>
      <c r="C15" s="85" t="s">
        <v>210</v>
      </c>
      <c r="D15" s="86" t="s">
        <v>211</v>
      </c>
      <c r="E15" s="85" t="s">
        <v>221</v>
      </c>
      <c r="F15" s="924" t="s">
        <v>236</v>
      </c>
      <c r="G15" s="87" t="s">
        <v>313</v>
      </c>
      <c r="H15" s="633" t="s">
        <v>237</v>
      </c>
      <c r="I15" s="88" t="s">
        <v>316</v>
      </c>
      <c r="J15" s="91">
        <v>3686</v>
      </c>
      <c r="K15" s="633" t="s">
        <v>239</v>
      </c>
      <c r="L15" s="652">
        <v>0.4</v>
      </c>
      <c r="M15" s="85" t="s">
        <v>144</v>
      </c>
      <c r="N15" s="85" t="s">
        <v>238</v>
      </c>
      <c r="O15" s="626">
        <v>10000</v>
      </c>
      <c r="P15" s="626">
        <v>1000</v>
      </c>
      <c r="Q15" s="626">
        <v>0</v>
      </c>
      <c r="R15" s="626">
        <v>1375</v>
      </c>
      <c r="S15" s="644">
        <f>+R15</f>
        <v>1375</v>
      </c>
      <c r="T15" s="644">
        <f>+S15</f>
        <v>1375</v>
      </c>
      <c r="U15" s="648">
        <v>1</v>
      </c>
      <c r="V15" s="649">
        <f>+T15/O15</f>
        <v>0.13750000000000001</v>
      </c>
      <c r="W15" s="642">
        <f>+(U15)*L15</f>
        <v>0.4</v>
      </c>
      <c r="X15" s="642">
        <f>+V15*L15</f>
        <v>5.5000000000000007E-2</v>
      </c>
      <c r="Y15" s="91">
        <v>3000</v>
      </c>
      <c r="Z15" s="91">
        <v>3000</v>
      </c>
      <c r="AA15" s="91">
        <v>3000</v>
      </c>
      <c r="AB15" s="502" t="s">
        <v>1236</v>
      </c>
      <c r="AC15" s="89"/>
      <c r="AD15" s="89"/>
      <c r="AE15" s="89"/>
      <c r="AF15" s="89"/>
      <c r="AG15" s="89"/>
      <c r="AH15" s="89"/>
    </row>
    <row r="16" spans="1:34" ht="96.6">
      <c r="A16" s="86" t="s">
        <v>319</v>
      </c>
      <c r="B16" s="86" t="s">
        <v>385</v>
      </c>
      <c r="C16" s="85" t="s">
        <v>210</v>
      </c>
      <c r="D16" s="34"/>
      <c r="E16" s="85" t="s">
        <v>221</v>
      </c>
      <c r="F16" s="926"/>
      <c r="G16" s="87" t="s">
        <v>313</v>
      </c>
      <c r="H16" s="633" t="s">
        <v>241</v>
      </c>
      <c r="I16" s="88" t="s">
        <v>316</v>
      </c>
      <c r="J16" s="91">
        <v>25000</v>
      </c>
      <c r="K16" s="633" t="s">
        <v>243</v>
      </c>
      <c r="L16" s="652">
        <v>0.6</v>
      </c>
      <c r="M16" s="85" t="s">
        <v>144</v>
      </c>
      <c r="N16" s="85" t="s">
        <v>242</v>
      </c>
      <c r="O16" s="626">
        <v>30000</v>
      </c>
      <c r="P16" s="626">
        <v>7500</v>
      </c>
      <c r="Q16" s="626">
        <v>2448</v>
      </c>
      <c r="R16" s="626">
        <v>7774</v>
      </c>
      <c r="S16" s="644">
        <v>7774</v>
      </c>
      <c r="T16" s="644">
        <f>+S16</f>
        <v>7774</v>
      </c>
      <c r="U16" s="648">
        <v>1</v>
      </c>
      <c r="V16" s="649">
        <f>+T16/O16</f>
        <v>0.25913333333333333</v>
      </c>
      <c r="W16" s="642">
        <f>+(U16)*L16</f>
        <v>0.6</v>
      </c>
      <c r="X16" s="642">
        <f>+V16*L16</f>
        <v>0.15547999999999998</v>
      </c>
      <c r="Y16" s="863">
        <v>7500</v>
      </c>
      <c r="Z16" s="863">
        <v>7500</v>
      </c>
      <c r="AA16" s="863">
        <v>7500</v>
      </c>
      <c r="AB16" s="502" t="s">
        <v>1237</v>
      </c>
      <c r="AC16" s="89"/>
      <c r="AD16" s="89"/>
      <c r="AE16" s="89"/>
      <c r="AF16" s="89"/>
      <c r="AG16" s="89"/>
      <c r="AH16" s="89"/>
    </row>
    <row r="17" spans="1:34" ht="70.8" customHeight="1">
      <c r="A17" s="86"/>
      <c r="B17" s="86"/>
      <c r="C17" s="34"/>
      <c r="D17" s="34"/>
      <c r="E17" s="34"/>
      <c r="F17" s="920" t="s">
        <v>236</v>
      </c>
      <c r="G17" s="921"/>
      <c r="H17" s="921"/>
      <c r="I17" s="921"/>
      <c r="J17" s="921"/>
      <c r="K17" s="921"/>
      <c r="L17" s="921"/>
      <c r="M17" s="921"/>
      <c r="N17" s="921"/>
      <c r="O17" s="921"/>
      <c r="P17" s="921"/>
      <c r="Q17" s="921"/>
      <c r="R17" s="921"/>
      <c r="S17" s="921"/>
      <c r="T17" s="922"/>
      <c r="U17" s="651">
        <f>+AVERAGE(U15:U16)</f>
        <v>1</v>
      </c>
      <c r="V17" s="651">
        <f>+AVERAGE(V15:V16)</f>
        <v>0.19831666666666667</v>
      </c>
      <c r="W17" s="650">
        <f>SUM(W15:W16)</f>
        <v>1</v>
      </c>
      <c r="X17" s="650">
        <f>SUM(X15:X16)</f>
        <v>0.21048</v>
      </c>
      <c r="Y17" s="91"/>
      <c r="Z17" s="91"/>
      <c r="AA17" s="91"/>
      <c r="AB17" s="502"/>
      <c r="AC17" s="89"/>
      <c r="AD17" s="89"/>
      <c r="AE17" s="89"/>
      <c r="AF17" s="89"/>
      <c r="AG17" s="89"/>
      <c r="AH17" s="89"/>
    </row>
    <row r="18" spans="1:34" ht="84" customHeight="1">
      <c r="A18" s="86" t="s">
        <v>319</v>
      </c>
      <c r="B18" s="86" t="s">
        <v>385</v>
      </c>
      <c r="C18" s="85" t="s">
        <v>210</v>
      </c>
      <c r="D18" s="86" t="s">
        <v>211</v>
      </c>
      <c r="E18" s="85" t="s">
        <v>224</v>
      </c>
      <c r="F18" s="85" t="s">
        <v>245</v>
      </c>
      <c r="G18" s="87" t="s">
        <v>314</v>
      </c>
      <c r="H18" s="633" t="s">
        <v>246</v>
      </c>
      <c r="I18" s="88" t="s">
        <v>316</v>
      </c>
      <c r="J18" s="91">
        <v>29</v>
      </c>
      <c r="K18" s="633" t="s">
        <v>248</v>
      </c>
      <c r="L18" s="652">
        <v>0.2</v>
      </c>
      <c r="M18" s="85" t="s">
        <v>144</v>
      </c>
      <c r="N18" s="85" t="s">
        <v>247</v>
      </c>
      <c r="O18" s="626">
        <f>29*4</f>
        <v>116</v>
      </c>
      <c r="P18" s="626">
        <v>29</v>
      </c>
      <c r="Q18" s="626">
        <v>14</v>
      </c>
      <c r="R18" s="626">
        <v>27</v>
      </c>
      <c r="S18" s="644">
        <v>27</v>
      </c>
      <c r="T18" s="644">
        <v>27</v>
      </c>
      <c r="U18" s="648">
        <f>+S18/P18</f>
        <v>0.93103448275862066</v>
      </c>
      <c r="V18" s="649">
        <f>+T18/O18</f>
        <v>0.23275862068965517</v>
      </c>
      <c r="W18" s="642">
        <f>+(U18)*L18</f>
        <v>0.18620689655172415</v>
      </c>
      <c r="X18" s="642">
        <f>+V18*L18</f>
        <v>4.6551724137931037E-2</v>
      </c>
      <c r="Y18" s="626">
        <v>29</v>
      </c>
      <c r="Z18" s="626">
        <v>29</v>
      </c>
      <c r="AA18" s="626">
        <v>29</v>
      </c>
      <c r="AB18" s="499" t="s">
        <v>1238</v>
      </c>
      <c r="AC18" s="89"/>
      <c r="AD18" s="89"/>
      <c r="AE18" s="89"/>
      <c r="AF18" s="89"/>
      <c r="AG18" s="89"/>
      <c r="AH18" s="89"/>
    </row>
    <row r="19" spans="1:34" ht="48.6" customHeight="1">
      <c r="A19" s="86" t="s">
        <v>319</v>
      </c>
      <c r="B19" s="86" t="s">
        <v>385</v>
      </c>
      <c r="C19" s="85" t="s">
        <v>210</v>
      </c>
      <c r="D19" s="86" t="s">
        <v>211</v>
      </c>
      <c r="E19" s="85" t="s">
        <v>224</v>
      </c>
      <c r="F19" s="450" t="s">
        <v>245</v>
      </c>
      <c r="G19" s="87" t="s">
        <v>314</v>
      </c>
      <c r="H19" s="633" t="s">
        <v>250</v>
      </c>
      <c r="I19" s="88" t="s">
        <v>316</v>
      </c>
      <c r="J19" s="91">
        <v>0</v>
      </c>
      <c r="K19" s="633" t="s">
        <v>252</v>
      </c>
      <c r="L19" s="652">
        <v>0.8</v>
      </c>
      <c r="M19" s="85" t="s">
        <v>144</v>
      </c>
      <c r="N19" s="85" t="s">
        <v>251</v>
      </c>
      <c r="O19" s="626">
        <v>1</v>
      </c>
      <c r="P19" s="629" t="s">
        <v>889</v>
      </c>
      <c r="Q19" s="626">
        <v>0</v>
      </c>
      <c r="R19" s="629" t="s">
        <v>889</v>
      </c>
      <c r="S19" s="644"/>
      <c r="T19" s="644">
        <v>0</v>
      </c>
      <c r="U19" s="648"/>
      <c r="V19" s="649">
        <v>0</v>
      </c>
      <c r="W19" s="642"/>
      <c r="X19" s="642">
        <v>0</v>
      </c>
      <c r="Y19" s="626">
        <v>1</v>
      </c>
      <c r="Z19" s="626">
        <v>0</v>
      </c>
      <c r="AA19" s="626">
        <v>0</v>
      </c>
      <c r="AB19" s="90"/>
      <c r="AC19" s="89"/>
      <c r="AD19" s="89"/>
      <c r="AE19" s="89"/>
      <c r="AF19" s="89"/>
      <c r="AG19" s="89"/>
      <c r="AH19" s="89"/>
    </row>
    <row r="20" spans="1:34" ht="43.8" customHeight="1">
      <c r="A20" s="86"/>
      <c r="B20" s="86"/>
      <c r="C20" s="85"/>
      <c r="D20" s="86"/>
      <c r="E20" s="85"/>
      <c r="F20" s="920" t="s">
        <v>245</v>
      </c>
      <c r="G20" s="921"/>
      <c r="H20" s="921"/>
      <c r="I20" s="921"/>
      <c r="J20" s="921"/>
      <c r="K20" s="921"/>
      <c r="L20" s="921"/>
      <c r="M20" s="921"/>
      <c r="N20" s="921"/>
      <c r="O20" s="921"/>
      <c r="P20" s="921"/>
      <c r="Q20" s="921"/>
      <c r="R20" s="921"/>
      <c r="S20" s="921"/>
      <c r="T20" s="922"/>
      <c r="U20" s="651">
        <f>+AVERAGE(U18:U19)</f>
        <v>0.93103448275862066</v>
      </c>
      <c r="V20" s="651">
        <f>+AVERAGE(V18:V19)</f>
        <v>0.11637931034482758</v>
      </c>
      <c r="W20" s="650">
        <f>+W18+W19</f>
        <v>0.18620689655172415</v>
      </c>
      <c r="X20" s="650">
        <f>+X18+X19</f>
        <v>4.6551724137931037E-2</v>
      </c>
      <c r="Y20" s="626"/>
      <c r="Z20" s="626"/>
      <c r="AA20" s="626"/>
      <c r="AB20" s="90"/>
      <c r="AC20" s="89"/>
      <c r="AD20" s="89"/>
      <c r="AE20" s="89"/>
      <c r="AF20" s="89"/>
      <c r="AG20" s="89"/>
      <c r="AH20" s="89"/>
    </row>
    <row r="21" spans="1:34" s="176" customFormat="1" ht="103.2" customHeight="1">
      <c r="A21" s="330" t="s">
        <v>319</v>
      </c>
      <c r="B21" s="86" t="s">
        <v>385</v>
      </c>
      <c r="C21" s="450" t="s">
        <v>210</v>
      </c>
      <c r="D21" s="330" t="s">
        <v>211</v>
      </c>
      <c r="E21" s="85" t="s">
        <v>224</v>
      </c>
      <c r="F21" s="450" t="s">
        <v>254</v>
      </c>
      <c r="G21" s="323" t="s">
        <v>315</v>
      </c>
      <c r="H21" s="634" t="s">
        <v>255</v>
      </c>
      <c r="I21" s="451" t="s">
        <v>316</v>
      </c>
      <c r="J21" s="173">
        <v>0</v>
      </c>
      <c r="K21" s="653" t="s">
        <v>257</v>
      </c>
      <c r="L21" s="665">
        <v>3.7499999999999999E-2</v>
      </c>
      <c r="M21" s="655" t="s">
        <v>144</v>
      </c>
      <c r="N21" s="655" t="s">
        <v>256</v>
      </c>
      <c r="O21" s="656">
        <v>4</v>
      </c>
      <c r="P21" s="657">
        <v>1</v>
      </c>
      <c r="Q21" s="657">
        <v>0.5</v>
      </c>
      <c r="R21" s="657">
        <v>1</v>
      </c>
      <c r="S21" s="644">
        <v>1</v>
      </c>
      <c r="T21" s="644">
        <v>1</v>
      </c>
      <c r="U21" s="648">
        <f>+S21/P21</f>
        <v>1</v>
      </c>
      <c r="V21" s="649">
        <f>+T21/O21</f>
        <v>0.25</v>
      </c>
      <c r="W21" s="642">
        <f>+(U21)*L21</f>
        <v>3.7499999999999999E-2</v>
      </c>
      <c r="X21" s="642">
        <f>+V21*L21</f>
        <v>9.3749999999999997E-3</v>
      </c>
      <c r="Y21" s="657">
        <v>1</v>
      </c>
      <c r="Z21" s="657">
        <v>1</v>
      </c>
      <c r="AA21" s="657">
        <v>1</v>
      </c>
      <c r="AB21" s="499" t="s">
        <v>1217</v>
      </c>
      <c r="AC21" s="452"/>
      <c r="AD21" s="452"/>
      <c r="AE21" s="452"/>
      <c r="AF21" s="452"/>
      <c r="AG21" s="452"/>
      <c r="AH21" s="452"/>
    </row>
    <row r="22" spans="1:34" s="176" customFormat="1" ht="96.6">
      <c r="A22" s="330" t="s">
        <v>319</v>
      </c>
      <c r="B22" s="86" t="s">
        <v>385</v>
      </c>
      <c r="C22" s="450" t="s">
        <v>210</v>
      </c>
      <c r="D22" s="330" t="s">
        <v>211</v>
      </c>
      <c r="E22" s="85" t="s">
        <v>224</v>
      </c>
      <c r="F22" s="450" t="s">
        <v>254</v>
      </c>
      <c r="G22" s="323" t="s">
        <v>315</v>
      </c>
      <c r="H22" s="634" t="s">
        <v>259</v>
      </c>
      <c r="I22" s="451" t="s">
        <v>316</v>
      </c>
      <c r="J22" s="172">
        <v>500</v>
      </c>
      <c r="K22" s="653" t="s">
        <v>261</v>
      </c>
      <c r="L22" s="665">
        <v>3.7499999999999999E-2</v>
      </c>
      <c r="M22" s="655" t="s">
        <v>144</v>
      </c>
      <c r="N22" s="655" t="s">
        <v>260</v>
      </c>
      <c r="O22" s="658">
        <f>700*4</f>
        <v>2800</v>
      </c>
      <c r="P22" s="658">
        <v>700</v>
      </c>
      <c r="Q22" s="658">
        <v>264</v>
      </c>
      <c r="R22" s="658">
        <v>700</v>
      </c>
      <c r="S22" s="644">
        <v>700</v>
      </c>
      <c r="T22" s="644">
        <f>+S22</f>
        <v>700</v>
      </c>
      <c r="U22" s="648">
        <f>+S22/P22</f>
        <v>1</v>
      </c>
      <c r="V22" s="649">
        <f>+T22/O22</f>
        <v>0.25</v>
      </c>
      <c r="W22" s="642">
        <f>+(U22)*L22</f>
        <v>3.7499999999999999E-2</v>
      </c>
      <c r="X22" s="642">
        <f>+V22*L22</f>
        <v>9.3749999999999997E-3</v>
      </c>
      <c r="Y22" s="658">
        <v>700</v>
      </c>
      <c r="Z22" s="658">
        <v>700</v>
      </c>
      <c r="AA22" s="658">
        <v>700</v>
      </c>
      <c r="AB22" s="499" t="s">
        <v>1218</v>
      </c>
      <c r="AC22" s="452"/>
      <c r="AD22" s="452"/>
      <c r="AE22" s="452"/>
      <c r="AF22" s="452"/>
      <c r="AG22" s="452"/>
      <c r="AH22" s="452"/>
    </row>
    <row r="23" spans="1:34" s="176" customFormat="1" ht="96.6">
      <c r="A23" s="330" t="s">
        <v>319</v>
      </c>
      <c r="B23" s="86" t="s">
        <v>385</v>
      </c>
      <c r="C23" s="450" t="s">
        <v>210</v>
      </c>
      <c r="D23" s="330" t="s">
        <v>211</v>
      </c>
      <c r="E23" s="85" t="s">
        <v>224</v>
      </c>
      <c r="F23" s="450" t="s">
        <v>254</v>
      </c>
      <c r="G23" s="323" t="s">
        <v>315</v>
      </c>
      <c r="H23" s="634" t="s">
        <v>263</v>
      </c>
      <c r="I23" s="451" t="s">
        <v>316</v>
      </c>
      <c r="J23" s="172">
        <v>1900</v>
      </c>
      <c r="K23" s="653" t="s">
        <v>265</v>
      </c>
      <c r="L23" s="665">
        <v>3.7499999999999999E-2</v>
      </c>
      <c r="M23" s="655" t="s">
        <v>144</v>
      </c>
      <c r="N23" s="655" t="s">
        <v>264</v>
      </c>
      <c r="O23" s="658">
        <f>2100*4</f>
        <v>8400</v>
      </c>
      <c r="P23" s="658">
        <v>2100</v>
      </c>
      <c r="Q23" s="658">
        <v>722</v>
      </c>
      <c r="R23" s="658">
        <v>1955</v>
      </c>
      <c r="S23" s="644">
        <f>+R23</f>
        <v>1955</v>
      </c>
      <c r="T23" s="644">
        <f>+S23</f>
        <v>1955</v>
      </c>
      <c r="U23" s="648">
        <f>+S23/P23</f>
        <v>0.93095238095238098</v>
      </c>
      <c r="V23" s="649">
        <f>+T23/O23</f>
        <v>0.23273809523809524</v>
      </c>
      <c r="W23" s="642">
        <f>+(U23)*L23</f>
        <v>3.4910714285714288E-2</v>
      </c>
      <c r="X23" s="642">
        <f>+V23*L23</f>
        <v>8.727678571428572E-3</v>
      </c>
      <c r="Y23" s="658">
        <v>2100</v>
      </c>
      <c r="Z23" s="658">
        <v>2100</v>
      </c>
      <c r="AA23" s="658">
        <v>2100</v>
      </c>
      <c r="AB23" s="499" t="s">
        <v>1219</v>
      </c>
      <c r="AC23" s="452"/>
      <c r="AD23" s="452"/>
      <c r="AE23" s="452"/>
      <c r="AF23" s="452"/>
      <c r="AG23" s="452"/>
      <c r="AH23" s="452"/>
    </row>
    <row r="24" spans="1:34" s="176" customFormat="1" ht="96.6">
      <c r="A24" s="330" t="s">
        <v>319</v>
      </c>
      <c r="B24" s="86" t="s">
        <v>385</v>
      </c>
      <c r="C24" s="450" t="s">
        <v>210</v>
      </c>
      <c r="D24" s="330" t="s">
        <v>211</v>
      </c>
      <c r="E24" s="85" t="s">
        <v>224</v>
      </c>
      <c r="F24" s="450" t="s">
        <v>254</v>
      </c>
      <c r="G24" s="323" t="s">
        <v>315</v>
      </c>
      <c r="H24" s="635" t="s">
        <v>267</v>
      </c>
      <c r="I24" s="451" t="s">
        <v>316</v>
      </c>
      <c r="J24" s="174">
        <v>7600</v>
      </c>
      <c r="K24" s="653" t="s">
        <v>269</v>
      </c>
      <c r="L24" s="665">
        <v>3.7499999999999999E-2</v>
      </c>
      <c r="M24" s="655" t="s">
        <v>144</v>
      </c>
      <c r="N24" s="655" t="s">
        <v>268</v>
      </c>
      <c r="O24" s="659">
        <f>7600*4</f>
        <v>30400</v>
      </c>
      <c r="P24" s="659">
        <v>7600</v>
      </c>
      <c r="Q24" s="659">
        <v>7546</v>
      </c>
      <c r="R24" s="660">
        <v>11360</v>
      </c>
      <c r="S24" s="644">
        <f>+R24</f>
        <v>11360</v>
      </c>
      <c r="T24" s="644">
        <f>+S24</f>
        <v>11360</v>
      </c>
      <c r="U24" s="648">
        <v>1</v>
      </c>
      <c r="V24" s="649">
        <f>+T24/O24</f>
        <v>0.37368421052631579</v>
      </c>
      <c r="W24" s="642">
        <f>+(U24)*L24</f>
        <v>3.7499999999999999E-2</v>
      </c>
      <c r="X24" s="642">
        <f>+V24*L24</f>
        <v>1.4013157894736842E-2</v>
      </c>
      <c r="Y24" s="666">
        <v>7600</v>
      </c>
      <c r="Z24" s="666">
        <v>7600</v>
      </c>
      <c r="AA24" s="666">
        <v>7600</v>
      </c>
      <c r="AB24" s="500" t="s">
        <v>1220</v>
      </c>
      <c r="AC24" s="452"/>
      <c r="AD24" s="452"/>
      <c r="AE24" s="452"/>
      <c r="AF24" s="452"/>
      <c r="AG24" s="452"/>
      <c r="AH24" s="452"/>
    </row>
    <row r="25" spans="1:34" s="176" customFormat="1" ht="96.6">
      <c r="A25" s="330" t="s">
        <v>319</v>
      </c>
      <c r="B25" s="86" t="s">
        <v>385</v>
      </c>
      <c r="C25" s="450" t="s">
        <v>210</v>
      </c>
      <c r="D25" s="330" t="s">
        <v>211</v>
      </c>
      <c r="E25" s="85" t="s">
        <v>224</v>
      </c>
      <c r="F25" s="450" t="s">
        <v>254</v>
      </c>
      <c r="G25" s="323" t="s">
        <v>315</v>
      </c>
      <c r="H25" s="634" t="s">
        <v>271</v>
      </c>
      <c r="I25" s="451" t="s">
        <v>316</v>
      </c>
      <c r="J25" s="173">
        <v>81595</v>
      </c>
      <c r="K25" s="869" t="s">
        <v>273</v>
      </c>
      <c r="L25" s="870">
        <v>0.1</v>
      </c>
      <c r="M25" s="871" t="s">
        <v>144</v>
      </c>
      <c r="N25" s="871" t="s">
        <v>272</v>
      </c>
      <c r="O25" s="864">
        <f>90000*4</f>
        <v>360000</v>
      </c>
      <c r="P25" s="864">
        <v>90000</v>
      </c>
      <c r="Q25" s="864">
        <v>615</v>
      </c>
      <c r="R25" s="872">
        <v>685</v>
      </c>
      <c r="S25" s="644">
        <f>+R25</f>
        <v>685</v>
      </c>
      <c r="T25" s="644">
        <f>+S25</f>
        <v>685</v>
      </c>
      <c r="U25" s="648">
        <f>+S25/P25</f>
        <v>7.611111111111111E-3</v>
      </c>
      <c r="V25" s="868">
        <f t="shared" ref="V25" si="3">+T25/O25</f>
        <v>1.9027777777777778E-3</v>
      </c>
      <c r="W25" s="642">
        <f t="shared" ref="W25" si="4">+(U25)*L25</f>
        <v>7.6111111111111117E-4</v>
      </c>
      <c r="X25" s="642">
        <f t="shared" ref="X25" si="5">+V25*L25</f>
        <v>1.9027777777777779E-4</v>
      </c>
      <c r="Y25" s="864">
        <v>90000</v>
      </c>
      <c r="Z25" s="864">
        <v>90000</v>
      </c>
      <c r="AA25" s="864">
        <v>90000</v>
      </c>
      <c r="AB25" s="499" t="s">
        <v>1221</v>
      </c>
      <c r="AC25" s="452"/>
      <c r="AD25" s="452"/>
      <c r="AE25" s="452"/>
      <c r="AF25" s="452"/>
      <c r="AG25" s="452"/>
      <c r="AH25" s="452"/>
    </row>
    <row r="26" spans="1:34" s="176" customFormat="1" ht="96.6">
      <c r="A26" s="330" t="s">
        <v>319</v>
      </c>
      <c r="B26" s="86" t="s">
        <v>385</v>
      </c>
      <c r="C26" s="450" t="s">
        <v>210</v>
      </c>
      <c r="D26" s="330" t="s">
        <v>211</v>
      </c>
      <c r="E26" s="450" t="s">
        <v>258</v>
      </c>
      <c r="F26" s="450" t="s">
        <v>254</v>
      </c>
      <c r="G26" s="323" t="s">
        <v>315</v>
      </c>
      <c r="H26" s="634" t="s">
        <v>275</v>
      </c>
      <c r="I26" s="451" t="s">
        <v>316</v>
      </c>
      <c r="J26" s="174">
        <v>14</v>
      </c>
      <c r="K26" s="653" t="s">
        <v>277</v>
      </c>
      <c r="L26" s="667">
        <v>3.7499999999999999E-2</v>
      </c>
      <c r="M26" s="655" t="s">
        <v>144</v>
      </c>
      <c r="N26" s="655" t="s">
        <v>276</v>
      </c>
      <c r="O26" s="659">
        <f>17*4</f>
        <v>68</v>
      </c>
      <c r="P26" s="666">
        <v>17</v>
      </c>
      <c r="Q26" s="659">
        <v>14.5</v>
      </c>
      <c r="R26" s="659">
        <v>15</v>
      </c>
      <c r="S26" s="644">
        <f t="shared" ref="S26:T36" si="6">+R26</f>
        <v>15</v>
      </c>
      <c r="T26" s="644">
        <f t="shared" si="6"/>
        <v>15</v>
      </c>
      <c r="U26" s="648">
        <f>+S26/P26</f>
        <v>0.88235294117647056</v>
      </c>
      <c r="V26" s="649">
        <f t="shared" ref="V26:V36" si="7">+T26/O26</f>
        <v>0.22058823529411764</v>
      </c>
      <c r="W26" s="642">
        <f t="shared" ref="W26:W36" si="8">+(U26)*L26</f>
        <v>3.3088235294117647E-2</v>
      </c>
      <c r="X26" s="642">
        <f t="shared" ref="X26:X36" si="9">+V26*L26</f>
        <v>8.2720588235294119E-3</v>
      </c>
      <c r="Y26" s="659">
        <v>17</v>
      </c>
      <c r="Z26" s="659">
        <v>17</v>
      </c>
      <c r="AA26" s="659">
        <v>17</v>
      </c>
      <c r="AB26" s="499" t="s">
        <v>1222</v>
      </c>
      <c r="AC26" s="452"/>
      <c r="AD26" s="452"/>
      <c r="AE26" s="452"/>
      <c r="AF26" s="452"/>
      <c r="AG26" s="452"/>
      <c r="AH26" s="452"/>
    </row>
    <row r="27" spans="1:34" s="176" customFormat="1" ht="96.6">
      <c r="A27" s="330" t="s">
        <v>319</v>
      </c>
      <c r="B27" s="86" t="s">
        <v>385</v>
      </c>
      <c r="C27" s="450" t="s">
        <v>210</v>
      </c>
      <c r="D27" s="330" t="s">
        <v>211</v>
      </c>
      <c r="E27" s="450" t="s">
        <v>270</v>
      </c>
      <c r="F27" s="450" t="s">
        <v>254</v>
      </c>
      <c r="G27" s="323" t="s">
        <v>315</v>
      </c>
      <c r="H27" s="634" t="s">
        <v>278</v>
      </c>
      <c r="I27" s="451" t="s">
        <v>316</v>
      </c>
      <c r="J27" s="172">
        <v>64</v>
      </c>
      <c r="K27" s="653" t="s">
        <v>280</v>
      </c>
      <c r="L27" s="667">
        <v>3.7499999999999999E-2</v>
      </c>
      <c r="M27" s="655" t="s">
        <v>144</v>
      </c>
      <c r="N27" s="655" t="s">
        <v>279</v>
      </c>
      <c r="O27" s="658">
        <f>250*4</f>
        <v>1000</v>
      </c>
      <c r="P27" s="658">
        <v>250</v>
      </c>
      <c r="Q27" s="658">
        <v>118</v>
      </c>
      <c r="R27" s="658">
        <v>250</v>
      </c>
      <c r="S27" s="644">
        <f t="shared" si="6"/>
        <v>250</v>
      </c>
      <c r="T27" s="644">
        <f t="shared" si="6"/>
        <v>250</v>
      </c>
      <c r="U27" s="648">
        <v>1</v>
      </c>
      <c r="V27" s="649">
        <f t="shared" si="7"/>
        <v>0.25</v>
      </c>
      <c r="W27" s="642">
        <f t="shared" si="8"/>
        <v>3.7499999999999999E-2</v>
      </c>
      <c r="X27" s="642">
        <f t="shared" si="9"/>
        <v>9.3749999999999997E-3</v>
      </c>
      <c r="Y27" s="658">
        <v>250</v>
      </c>
      <c r="Z27" s="658">
        <v>250</v>
      </c>
      <c r="AA27" s="658">
        <v>250</v>
      </c>
      <c r="AB27" s="501" t="s">
        <v>1223</v>
      </c>
      <c r="AC27" s="452"/>
      <c r="AD27" s="452"/>
      <c r="AE27" s="452"/>
      <c r="AF27" s="452"/>
      <c r="AG27" s="452"/>
      <c r="AH27" s="452"/>
    </row>
    <row r="28" spans="1:34" s="176" customFormat="1" ht="96.6">
      <c r="A28" s="330" t="s">
        <v>319</v>
      </c>
      <c r="B28" s="86" t="s">
        <v>385</v>
      </c>
      <c r="C28" s="450" t="s">
        <v>210</v>
      </c>
      <c r="D28" s="330" t="s">
        <v>211</v>
      </c>
      <c r="E28" s="450" t="s">
        <v>262</v>
      </c>
      <c r="F28" s="450" t="s">
        <v>254</v>
      </c>
      <c r="G28" s="323" t="s">
        <v>315</v>
      </c>
      <c r="H28" s="634" t="s">
        <v>281</v>
      </c>
      <c r="I28" s="451" t="s">
        <v>316</v>
      </c>
      <c r="J28" s="174">
        <v>0</v>
      </c>
      <c r="K28" s="653" t="s">
        <v>282</v>
      </c>
      <c r="L28" s="667">
        <v>3.7499999999999999E-2</v>
      </c>
      <c r="M28" s="655" t="s">
        <v>144</v>
      </c>
      <c r="N28" s="655" t="s">
        <v>318</v>
      </c>
      <c r="O28" s="659">
        <v>17</v>
      </c>
      <c r="P28" s="659">
        <v>2</v>
      </c>
      <c r="Q28" s="659">
        <v>0</v>
      </c>
      <c r="R28" s="659">
        <v>2</v>
      </c>
      <c r="S28" s="644">
        <f t="shared" si="6"/>
        <v>2</v>
      </c>
      <c r="T28" s="644">
        <f t="shared" si="6"/>
        <v>2</v>
      </c>
      <c r="U28" s="648">
        <v>1</v>
      </c>
      <c r="V28" s="649">
        <f t="shared" si="7"/>
        <v>0.11764705882352941</v>
      </c>
      <c r="W28" s="642">
        <f t="shared" si="8"/>
        <v>3.7499999999999999E-2</v>
      </c>
      <c r="X28" s="642">
        <f t="shared" si="9"/>
        <v>4.4117647058823529E-3</v>
      </c>
      <c r="Y28" s="659">
        <v>5</v>
      </c>
      <c r="Z28" s="659">
        <v>5</v>
      </c>
      <c r="AA28" s="659">
        <v>5</v>
      </c>
      <c r="AB28" s="501" t="s">
        <v>1224</v>
      </c>
      <c r="AC28" s="452"/>
      <c r="AD28" s="452"/>
      <c r="AE28" s="452"/>
      <c r="AF28" s="452"/>
      <c r="AG28" s="452"/>
      <c r="AH28" s="452"/>
    </row>
    <row r="29" spans="1:34" s="458" customFormat="1" ht="96.6">
      <c r="A29" s="454" t="s">
        <v>319</v>
      </c>
      <c r="B29" s="86" t="s">
        <v>385</v>
      </c>
      <c r="C29" s="453" t="s">
        <v>210</v>
      </c>
      <c r="D29" s="454" t="s">
        <v>211</v>
      </c>
      <c r="E29" s="453" t="s">
        <v>244</v>
      </c>
      <c r="F29" s="453" t="s">
        <v>254</v>
      </c>
      <c r="G29" s="455" t="s">
        <v>315</v>
      </c>
      <c r="H29" s="635" t="s">
        <v>283</v>
      </c>
      <c r="I29" s="456" t="s">
        <v>316</v>
      </c>
      <c r="J29" s="171">
        <v>40</v>
      </c>
      <c r="K29" s="866" t="s">
        <v>1250</v>
      </c>
      <c r="L29" s="667">
        <v>3.7499999999999999E-2</v>
      </c>
      <c r="M29" s="661" t="s">
        <v>144</v>
      </c>
      <c r="N29" s="661" t="s">
        <v>284</v>
      </c>
      <c r="O29" s="657">
        <f>40*4</f>
        <v>160</v>
      </c>
      <c r="P29" s="867">
        <v>40</v>
      </c>
      <c r="Q29" s="657">
        <v>12</v>
      </c>
      <c r="R29" s="657">
        <v>40</v>
      </c>
      <c r="S29" s="644">
        <f t="shared" si="6"/>
        <v>40</v>
      </c>
      <c r="T29" s="644">
        <f t="shared" si="6"/>
        <v>40</v>
      </c>
      <c r="U29" s="648">
        <v>1</v>
      </c>
      <c r="V29" s="649">
        <f t="shared" si="7"/>
        <v>0.25</v>
      </c>
      <c r="W29" s="642">
        <f t="shared" si="8"/>
        <v>3.7499999999999999E-2</v>
      </c>
      <c r="X29" s="642">
        <f t="shared" si="9"/>
        <v>9.3749999999999997E-3</v>
      </c>
      <c r="Y29" s="657">
        <v>90</v>
      </c>
      <c r="Z29" s="657">
        <v>90</v>
      </c>
      <c r="AA29" s="657">
        <v>90</v>
      </c>
      <c r="AB29" s="501" t="s">
        <v>1225</v>
      </c>
      <c r="AC29" s="457"/>
      <c r="AD29" s="457"/>
      <c r="AE29" s="457"/>
      <c r="AF29" s="457"/>
      <c r="AG29" s="457"/>
      <c r="AH29" s="457"/>
    </row>
    <row r="30" spans="1:34" s="176" customFormat="1" ht="96.6">
      <c r="A30" s="330" t="s">
        <v>319</v>
      </c>
      <c r="B30" s="86" t="s">
        <v>385</v>
      </c>
      <c r="C30" s="450" t="s">
        <v>210</v>
      </c>
      <c r="D30" s="330" t="s">
        <v>211</v>
      </c>
      <c r="E30" s="459"/>
      <c r="F30" s="450" t="s">
        <v>254</v>
      </c>
      <c r="G30" s="323" t="s">
        <v>315</v>
      </c>
      <c r="H30" s="634" t="s">
        <v>285</v>
      </c>
      <c r="I30" s="451" t="s">
        <v>316</v>
      </c>
      <c r="J30" s="172">
        <v>3000</v>
      </c>
      <c r="K30" s="653" t="s">
        <v>286</v>
      </c>
      <c r="L30" s="667">
        <v>3.7499999999999999E-2</v>
      </c>
      <c r="M30" s="655" t="s">
        <v>144</v>
      </c>
      <c r="N30" s="655" t="s">
        <v>268</v>
      </c>
      <c r="O30" s="658">
        <f>3500*4</f>
        <v>14000</v>
      </c>
      <c r="P30" s="658">
        <v>3500</v>
      </c>
      <c r="Q30" s="658">
        <v>2333</v>
      </c>
      <c r="R30" s="658">
        <v>3500</v>
      </c>
      <c r="S30" s="644">
        <f t="shared" si="6"/>
        <v>3500</v>
      </c>
      <c r="T30" s="644">
        <f t="shared" si="6"/>
        <v>3500</v>
      </c>
      <c r="U30" s="648">
        <v>1</v>
      </c>
      <c r="V30" s="649">
        <f t="shared" si="7"/>
        <v>0.25</v>
      </c>
      <c r="W30" s="642">
        <f t="shared" si="8"/>
        <v>3.7499999999999999E-2</v>
      </c>
      <c r="X30" s="642">
        <f t="shared" si="9"/>
        <v>9.3749999999999997E-3</v>
      </c>
      <c r="Y30" s="658">
        <v>3500</v>
      </c>
      <c r="Z30" s="658">
        <v>3500</v>
      </c>
      <c r="AA30" s="658">
        <v>3500</v>
      </c>
      <c r="AB30" s="499" t="s">
        <v>1226</v>
      </c>
      <c r="AC30" s="452"/>
      <c r="AD30" s="452"/>
      <c r="AE30" s="452"/>
      <c r="AF30" s="452"/>
      <c r="AG30" s="452"/>
      <c r="AH30" s="452"/>
    </row>
    <row r="31" spans="1:34" s="176" customFormat="1" ht="96.6">
      <c r="A31" s="330" t="s">
        <v>319</v>
      </c>
      <c r="B31" s="86" t="s">
        <v>385</v>
      </c>
      <c r="C31" s="450" t="s">
        <v>210</v>
      </c>
      <c r="D31" s="330" t="s">
        <v>211</v>
      </c>
      <c r="E31" s="453" t="s">
        <v>227</v>
      </c>
      <c r="F31" s="450" t="s">
        <v>254</v>
      </c>
      <c r="G31" s="323" t="s">
        <v>315</v>
      </c>
      <c r="H31" s="634" t="s">
        <v>287</v>
      </c>
      <c r="I31" s="451" t="s">
        <v>316</v>
      </c>
      <c r="J31" s="173">
        <v>65</v>
      </c>
      <c r="K31" s="653" t="s">
        <v>289</v>
      </c>
      <c r="L31" s="667">
        <v>3.7499999999999999E-2</v>
      </c>
      <c r="M31" s="655" t="s">
        <v>144</v>
      </c>
      <c r="N31" s="655" t="s">
        <v>288</v>
      </c>
      <c r="O31" s="654">
        <f>95*4</f>
        <v>380</v>
      </c>
      <c r="P31" s="654">
        <v>95</v>
      </c>
      <c r="Q31" s="662">
        <v>54</v>
      </c>
      <c r="R31" s="654">
        <v>94</v>
      </c>
      <c r="S31" s="644">
        <f t="shared" si="6"/>
        <v>94</v>
      </c>
      <c r="T31" s="644">
        <f t="shared" si="6"/>
        <v>94</v>
      </c>
      <c r="U31" s="648">
        <f>+S31/P31</f>
        <v>0.98947368421052628</v>
      </c>
      <c r="V31" s="649">
        <f t="shared" si="7"/>
        <v>0.24736842105263157</v>
      </c>
      <c r="W31" s="642">
        <f t="shared" si="8"/>
        <v>3.7105263157894731E-2</v>
      </c>
      <c r="X31" s="642">
        <f t="shared" si="9"/>
        <v>9.2763157894736829E-3</v>
      </c>
      <c r="Y31" s="654">
        <v>95</v>
      </c>
      <c r="Z31" s="654">
        <v>95</v>
      </c>
      <c r="AA31" s="654">
        <v>95</v>
      </c>
      <c r="AB31" s="499" t="s">
        <v>1227</v>
      </c>
      <c r="AC31" s="452"/>
      <c r="AD31" s="452"/>
      <c r="AE31" s="452"/>
      <c r="AF31" s="452"/>
      <c r="AG31" s="452"/>
      <c r="AH31" s="452"/>
    </row>
    <row r="32" spans="1:34" s="176" customFormat="1" ht="96.6">
      <c r="A32" s="330" t="s">
        <v>319</v>
      </c>
      <c r="B32" s="86" t="s">
        <v>385</v>
      </c>
      <c r="C32" s="450" t="s">
        <v>210</v>
      </c>
      <c r="D32" s="330" t="s">
        <v>211</v>
      </c>
      <c r="E32" s="450" t="s">
        <v>1181</v>
      </c>
      <c r="F32" s="450" t="s">
        <v>254</v>
      </c>
      <c r="G32" s="323" t="s">
        <v>315</v>
      </c>
      <c r="H32" s="634" t="s">
        <v>290</v>
      </c>
      <c r="I32" s="451" t="s">
        <v>316</v>
      </c>
      <c r="J32" s="173">
        <v>544</v>
      </c>
      <c r="K32" s="653" t="s">
        <v>292</v>
      </c>
      <c r="L32" s="667">
        <v>3.7499999999999999E-2</v>
      </c>
      <c r="M32" s="655" t="s">
        <v>144</v>
      </c>
      <c r="N32" s="655" t="s">
        <v>291</v>
      </c>
      <c r="O32" s="654">
        <f>675*4</f>
        <v>2700</v>
      </c>
      <c r="P32" s="654">
        <v>675</v>
      </c>
      <c r="Q32" s="662">
        <v>393</v>
      </c>
      <c r="R32" s="654">
        <v>674</v>
      </c>
      <c r="S32" s="644">
        <f t="shared" si="6"/>
        <v>674</v>
      </c>
      <c r="T32" s="644">
        <f t="shared" si="6"/>
        <v>674</v>
      </c>
      <c r="U32" s="648">
        <f>+S32/P32</f>
        <v>0.99851851851851847</v>
      </c>
      <c r="V32" s="649">
        <f t="shared" si="7"/>
        <v>0.24962962962962962</v>
      </c>
      <c r="W32" s="642">
        <f t="shared" si="8"/>
        <v>3.744444444444444E-2</v>
      </c>
      <c r="X32" s="642">
        <f t="shared" si="9"/>
        <v>9.36111111111111E-3</v>
      </c>
      <c r="Y32" s="654">
        <v>675</v>
      </c>
      <c r="Z32" s="654">
        <v>675</v>
      </c>
      <c r="AA32" s="654">
        <v>675</v>
      </c>
      <c r="AB32" s="501" t="s">
        <v>1228</v>
      </c>
      <c r="AC32" s="452"/>
      <c r="AD32" s="452"/>
      <c r="AE32" s="452"/>
      <c r="AF32" s="452"/>
      <c r="AG32" s="452"/>
      <c r="AH32" s="452"/>
    </row>
    <row r="33" spans="1:34" s="176" customFormat="1" ht="96.6">
      <c r="A33" s="330" t="s">
        <v>319</v>
      </c>
      <c r="B33" s="86" t="s">
        <v>385</v>
      </c>
      <c r="C33" s="450" t="s">
        <v>210</v>
      </c>
      <c r="D33" s="330" t="s">
        <v>211</v>
      </c>
      <c r="E33" s="450" t="s">
        <v>274</v>
      </c>
      <c r="F33" s="450" t="s">
        <v>254</v>
      </c>
      <c r="G33" s="323" t="s">
        <v>315</v>
      </c>
      <c r="H33" s="634" t="s">
        <v>293</v>
      </c>
      <c r="I33" s="451" t="s">
        <v>316</v>
      </c>
      <c r="J33" s="174">
        <v>14108</v>
      </c>
      <c r="K33" s="653" t="s">
        <v>295</v>
      </c>
      <c r="L33" s="667">
        <v>0.2</v>
      </c>
      <c r="M33" s="655" t="s">
        <v>144</v>
      </c>
      <c r="N33" s="655" t="s">
        <v>294</v>
      </c>
      <c r="O33" s="659">
        <f>14796*4</f>
        <v>59184</v>
      </c>
      <c r="P33" s="659">
        <v>14796</v>
      </c>
      <c r="Q33" s="657">
        <v>8645</v>
      </c>
      <c r="R33" s="658">
        <v>12957</v>
      </c>
      <c r="S33" s="644">
        <f t="shared" si="6"/>
        <v>12957</v>
      </c>
      <c r="T33" s="644">
        <f t="shared" si="6"/>
        <v>12957</v>
      </c>
      <c r="U33" s="648">
        <f>+S33/P33</f>
        <v>0.87570965125709654</v>
      </c>
      <c r="V33" s="649">
        <f t="shared" si="7"/>
        <v>0.21892741281427414</v>
      </c>
      <c r="W33" s="642">
        <f t="shared" si="8"/>
        <v>0.17514193025141933</v>
      </c>
      <c r="X33" s="642">
        <f t="shared" si="9"/>
        <v>4.3785482562854833E-2</v>
      </c>
      <c r="Y33" s="658">
        <v>14796</v>
      </c>
      <c r="Z33" s="658">
        <v>14796</v>
      </c>
      <c r="AA33" s="658">
        <v>14796</v>
      </c>
      <c r="AB33" s="501" t="s">
        <v>1229</v>
      </c>
      <c r="AC33" s="452"/>
      <c r="AD33" s="452"/>
      <c r="AE33" s="452"/>
      <c r="AF33" s="452"/>
      <c r="AG33" s="452"/>
      <c r="AH33" s="452"/>
    </row>
    <row r="34" spans="1:34" s="176" customFormat="1" ht="96.6">
      <c r="A34" s="330" t="s">
        <v>319</v>
      </c>
      <c r="B34" s="86" t="s">
        <v>385</v>
      </c>
      <c r="C34" s="450" t="s">
        <v>210</v>
      </c>
      <c r="D34" s="330" t="s">
        <v>211</v>
      </c>
      <c r="E34" s="450" t="s">
        <v>266</v>
      </c>
      <c r="F34" s="450" t="s">
        <v>254</v>
      </c>
      <c r="G34" s="323" t="s">
        <v>315</v>
      </c>
      <c r="H34" s="634" t="s">
        <v>296</v>
      </c>
      <c r="I34" s="451" t="s">
        <v>316</v>
      </c>
      <c r="J34" s="174">
        <v>7</v>
      </c>
      <c r="K34" s="653" t="s">
        <v>297</v>
      </c>
      <c r="L34" s="667">
        <v>3.7499999999999999E-2</v>
      </c>
      <c r="M34" s="617" t="s">
        <v>144</v>
      </c>
      <c r="N34" s="655" t="s">
        <v>272</v>
      </c>
      <c r="O34" s="659">
        <f>7*4</f>
        <v>28</v>
      </c>
      <c r="P34" s="659">
        <v>7</v>
      </c>
      <c r="Q34" s="659">
        <v>6</v>
      </c>
      <c r="R34" s="659">
        <v>7</v>
      </c>
      <c r="S34" s="644">
        <f t="shared" si="6"/>
        <v>7</v>
      </c>
      <c r="T34" s="644">
        <f t="shared" si="6"/>
        <v>7</v>
      </c>
      <c r="U34" s="648">
        <f>+S34/P34</f>
        <v>1</v>
      </c>
      <c r="V34" s="649">
        <f t="shared" si="7"/>
        <v>0.25</v>
      </c>
      <c r="W34" s="642">
        <f t="shared" si="8"/>
        <v>3.7499999999999999E-2</v>
      </c>
      <c r="X34" s="642">
        <f t="shared" si="9"/>
        <v>9.3749999999999997E-3</v>
      </c>
      <c r="Y34" s="659">
        <v>7</v>
      </c>
      <c r="Z34" s="659">
        <v>7</v>
      </c>
      <c r="AA34" s="659">
        <v>7</v>
      </c>
      <c r="AB34" s="499" t="s">
        <v>1230</v>
      </c>
      <c r="AC34" s="452"/>
      <c r="AD34" s="452"/>
      <c r="AE34" s="452"/>
      <c r="AF34" s="452"/>
      <c r="AG34" s="452"/>
      <c r="AH34" s="452"/>
    </row>
    <row r="35" spans="1:34" s="176" customFormat="1" ht="96.6">
      <c r="A35" s="330" t="s">
        <v>319</v>
      </c>
      <c r="B35" s="86" t="s">
        <v>385</v>
      </c>
      <c r="C35" s="450" t="s">
        <v>210</v>
      </c>
      <c r="D35" s="330" t="s">
        <v>211</v>
      </c>
      <c r="E35" s="450" t="s">
        <v>249</v>
      </c>
      <c r="F35" s="450" t="s">
        <v>254</v>
      </c>
      <c r="G35" s="323" t="s">
        <v>315</v>
      </c>
      <c r="H35" s="634" t="s">
        <v>298</v>
      </c>
      <c r="I35" s="451" t="s">
        <v>316</v>
      </c>
      <c r="J35" s="172">
        <v>21</v>
      </c>
      <c r="K35" s="653" t="s">
        <v>300</v>
      </c>
      <c r="L35" s="668">
        <v>0.1</v>
      </c>
      <c r="M35" s="655" t="s">
        <v>144</v>
      </c>
      <c r="N35" s="655" t="s">
        <v>299</v>
      </c>
      <c r="O35" s="658">
        <v>32</v>
      </c>
      <c r="P35" s="658">
        <v>4</v>
      </c>
      <c r="Q35" s="663">
        <v>8</v>
      </c>
      <c r="R35" s="658">
        <v>8</v>
      </c>
      <c r="S35" s="644">
        <f t="shared" si="6"/>
        <v>8</v>
      </c>
      <c r="T35" s="644">
        <f t="shared" si="6"/>
        <v>8</v>
      </c>
      <c r="U35" s="648">
        <v>1</v>
      </c>
      <c r="V35" s="649">
        <f t="shared" si="7"/>
        <v>0.25</v>
      </c>
      <c r="W35" s="642">
        <f t="shared" si="8"/>
        <v>0.1</v>
      </c>
      <c r="X35" s="642">
        <f t="shared" si="9"/>
        <v>2.5000000000000001E-2</v>
      </c>
      <c r="Y35" s="658">
        <v>8</v>
      </c>
      <c r="Z35" s="658">
        <v>11</v>
      </c>
      <c r="AA35" s="658">
        <v>9</v>
      </c>
      <c r="AB35" s="501" t="s">
        <v>1231</v>
      </c>
      <c r="AC35" s="452"/>
      <c r="AD35" s="452"/>
      <c r="AE35" s="452"/>
      <c r="AF35" s="452"/>
      <c r="AG35" s="452"/>
      <c r="AH35" s="452"/>
    </row>
    <row r="36" spans="1:34" s="176" customFormat="1" ht="96.6">
      <c r="A36" s="330" t="s">
        <v>319</v>
      </c>
      <c r="B36" s="86" t="s">
        <v>385</v>
      </c>
      <c r="C36" s="450" t="s">
        <v>210</v>
      </c>
      <c r="D36" s="330" t="s">
        <v>211</v>
      </c>
      <c r="E36" s="450" t="s">
        <v>253</v>
      </c>
      <c r="F36" s="450" t="s">
        <v>254</v>
      </c>
      <c r="G36" s="323" t="s">
        <v>315</v>
      </c>
      <c r="H36" s="634" t="s">
        <v>301</v>
      </c>
      <c r="I36" s="451" t="s">
        <v>316</v>
      </c>
      <c r="J36" s="172">
        <v>47</v>
      </c>
      <c r="K36" s="653" t="s">
        <v>303</v>
      </c>
      <c r="L36" s="667">
        <v>3.7499999999999999E-2</v>
      </c>
      <c r="M36" s="655" t="s">
        <v>144</v>
      </c>
      <c r="N36" s="655" t="s">
        <v>302</v>
      </c>
      <c r="O36" s="658">
        <f>72*4</f>
        <v>288</v>
      </c>
      <c r="P36" s="658">
        <v>72</v>
      </c>
      <c r="Q36" s="664">
        <v>38</v>
      </c>
      <c r="R36" s="658">
        <v>70</v>
      </c>
      <c r="S36" s="644">
        <f t="shared" si="6"/>
        <v>70</v>
      </c>
      <c r="T36" s="644">
        <f t="shared" si="6"/>
        <v>70</v>
      </c>
      <c r="U36" s="648">
        <f>+S36/P36</f>
        <v>0.97222222222222221</v>
      </c>
      <c r="V36" s="649">
        <f t="shared" si="7"/>
        <v>0.24305555555555555</v>
      </c>
      <c r="W36" s="642">
        <f t="shared" si="8"/>
        <v>3.6458333333333329E-2</v>
      </c>
      <c r="X36" s="642">
        <f t="shared" si="9"/>
        <v>9.1145833333333322E-3</v>
      </c>
      <c r="Y36" s="658">
        <v>72</v>
      </c>
      <c r="Z36" s="658">
        <v>72</v>
      </c>
      <c r="AA36" s="658">
        <v>72</v>
      </c>
      <c r="AB36" s="501" t="s">
        <v>1232</v>
      </c>
      <c r="AC36" s="452"/>
      <c r="AD36" s="452"/>
      <c r="AE36" s="452"/>
      <c r="AF36" s="452"/>
      <c r="AG36" s="452"/>
      <c r="AH36" s="452"/>
    </row>
    <row r="37" spans="1:34" s="176" customFormat="1" ht="96.6">
      <c r="A37" s="330" t="s">
        <v>319</v>
      </c>
      <c r="B37" s="86" t="s">
        <v>385</v>
      </c>
      <c r="C37" s="450" t="s">
        <v>210</v>
      </c>
      <c r="D37" s="330" t="s">
        <v>211</v>
      </c>
      <c r="E37" s="450" t="s">
        <v>240</v>
      </c>
      <c r="F37" s="450" t="s">
        <v>254</v>
      </c>
      <c r="G37" s="323" t="s">
        <v>315</v>
      </c>
      <c r="H37" s="634" t="s">
        <v>756</v>
      </c>
      <c r="I37" s="451" t="s">
        <v>316</v>
      </c>
      <c r="J37" s="172">
        <v>15</v>
      </c>
      <c r="K37" s="653" t="s">
        <v>303</v>
      </c>
      <c r="L37" s="658"/>
      <c r="M37" s="655" t="s">
        <v>144</v>
      </c>
      <c r="N37" s="655" t="s">
        <v>305</v>
      </c>
      <c r="O37" s="658">
        <v>72</v>
      </c>
      <c r="P37" s="658">
        <v>72</v>
      </c>
      <c r="Q37" s="664">
        <v>38</v>
      </c>
      <c r="R37" s="658">
        <v>72</v>
      </c>
      <c r="S37" s="644"/>
      <c r="T37" s="644"/>
      <c r="U37" s="648"/>
      <c r="V37" s="649"/>
      <c r="W37" s="642"/>
      <c r="X37" s="642"/>
      <c r="Y37" s="658">
        <v>72</v>
      </c>
      <c r="Z37" s="658">
        <v>72</v>
      </c>
      <c r="AA37" s="658">
        <v>72</v>
      </c>
      <c r="AB37" s="501" t="s">
        <v>1232</v>
      </c>
      <c r="AC37" s="452"/>
      <c r="AD37" s="452"/>
      <c r="AE37" s="452"/>
      <c r="AF37" s="452"/>
      <c r="AG37" s="452"/>
      <c r="AH37" s="452"/>
    </row>
    <row r="38" spans="1:34" s="176" customFormat="1" ht="96.6">
      <c r="A38" s="330" t="s">
        <v>319</v>
      </c>
      <c r="B38" s="86" t="s">
        <v>385</v>
      </c>
      <c r="C38" s="450" t="s">
        <v>210</v>
      </c>
      <c r="D38" s="330" t="s">
        <v>211</v>
      </c>
      <c r="E38" s="450" t="s">
        <v>240</v>
      </c>
      <c r="F38" s="450" t="s">
        <v>254</v>
      </c>
      <c r="G38" s="323" t="s">
        <v>315</v>
      </c>
      <c r="H38" s="634" t="s">
        <v>304</v>
      </c>
      <c r="I38" s="451" t="s">
        <v>316</v>
      </c>
      <c r="J38" s="172">
        <v>15</v>
      </c>
      <c r="K38" s="653" t="s">
        <v>306</v>
      </c>
      <c r="L38" s="667">
        <v>3.7499999999999999E-2</v>
      </c>
      <c r="M38" s="655" t="s">
        <v>144</v>
      </c>
      <c r="N38" s="655" t="s">
        <v>305</v>
      </c>
      <c r="O38" s="658">
        <f>75*4</f>
        <v>300</v>
      </c>
      <c r="P38" s="658">
        <v>75</v>
      </c>
      <c r="Q38" s="658">
        <v>25</v>
      </c>
      <c r="R38" s="658">
        <v>75</v>
      </c>
      <c r="S38" s="644">
        <f t="shared" ref="S38:T40" si="10">+R38</f>
        <v>75</v>
      </c>
      <c r="T38" s="644">
        <f t="shared" si="10"/>
        <v>75</v>
      </c>
      <c r="U38" s="648">
        <f>+S38/P38</f>
        <v>1</v>
      </c>
      <c r="V38" s="649">
        <f>+T38/O38</f>
        <v>0.25</v>
      </c>
      <c r="W38" s="642">
        <f>+(U38)*L38</f>
        <v>3.7499999999999999E-2</v>
      </c>
      <c r="X38" s="642">
        <f>+V38*L38</f>
        <v>9.3749999999999997E-3</v>
      </c>
      <c r="Y38" s="658">
        <v>75</v>
      </c>
      <c r="Z38" s="658">
        <v>75</v>
      </c>
      <c r="AA38" s="658">
        <v>75</v>
      </c>
      <c r="AB38" s="499" t="s">
        <v>1233</v>
      </c>
      <c r="AC38" s="452"/>
      <c r="AD38" s="452"/>
      <c r="AE38" s="452"/>
      <c r="AF38" s="452"/>
      <c r="AG38" s="452"/>
      <c r="AH38" s="452"/>
    </row>
    <row r="39" spans="1:34" s="176" customFormat="1" ht="96.6">
      <c r="A39" s="330" t="s">
        <v>319</v>
      </c>
      <c r="B39" s="86" t="s">
        <v>385</v>
      </c>
      <c r="C39" s="450" t="s">
        <v>210</v>
      </c>
      <c r="D39" s="330" t="s">
        <v>211</v>
      </c>
      <c r="E39" s="450" t="s">
        <v>240</v>
      </c>
      <c r="F39" s="450" t="s">
        <v>254</v>
      </c>
      <c r="G39" s="323" t="s">
        <v>315</v>
      </c>
      <c r="H39" s="634" t="s">
        <v>307</v>
      </c>
      <c r="I39" s="451" t="s">
        <v>316</v>
      </c>
      <c r="J39" s="172">
        <v>15</v>
      </c>
      <c r="K39" s="653" t="s">
        <v>308</v>
      </c>
      <c r="L39" s="667">
        <v>3.7499999999999999E-2</v>
      </c>
      <c r="M39" s="655" t="s">
        <v>144</v>
      </c>
      <c r="N39" s="655" t="s">
        <v>299</v>
      </c>
      <c r="O39" s="658">
        <v>300</v>
      </c>
      <c r="P39" s="658">
        <v>75</v>
      </c>
      <c r="Q39" s="658">
        <v>25</v>
      </c>
      <c r="R39" s="658">
        <v>75</v>
      </c>
      <c r="S39" s="644">
        <f t="shared" si="10"/>
        <v>75</v>
      </c>
      <c r="T39" s="644">
        <f t="shared" si="10"/>
        <v>75</v>
      </c>
      <c r="U39" s="648">
        <f>+S39/P39</f>
        <v>1</v>
      </c>
      <c r="V39" s="649">
        <f>+T39/O39</f>
        <v>0.25</v>
      </c>
      <c r="W39" s="642">
        <f>+(U39)*L39</f>
        <v>3.7499999999999999E-2</v>
      </c>
      <c r="X39" s="642">
        <f>+V39*L39</f>
        <v>9.3749999999999997E-3</v>
      </c>
      <c r="Y39" s="658">
        <v>75</v>
      </c>
      <c r="Z39" s="658">
        <v>75</v>
      </c>
      <c r="AA39" s="658">
        <v>75</v>
      </c>
      <c r="AB39" s="499" t="s">
        <v>1234</v>
      </c>
      <c r="AC39" s="452"/>
      <c r="AD39" s="452"/>
      <c r="AE39" s="452"/>
      <c r="AF39" s="452"/>
      <c r="AG39" s="452"/>
      <c r="AH39" s="452"/>
    </row>
    <row r="40" spans="1:34" s="176" customFormat="1" ht="96.6">
      <c r="A40" s="460" t="s">
        <v>319</v>
      </c>
      <c r="B40" s="461" t="s">
        <v>385</v>
      </c>
      <c r="C40" s="462" t="s">
        <v>210</v>
      </c>
      <c r="D40" s="460" t="s">
        <v>211</v>
      </c>
      <c r="E40" s="462" t="s">
        <v>1184</v>
      </c>
      <c r="F40" s="617" t="s">
        <v>254</v>
      </c>
      <c r="G40" s="460" t="s">
        <v>315</v>
      </c>
      <c r="H40" s="636" t="s">
        <v>309</v>
      </c>
      <c r="I40" s="462" t="s">
        <v>316</v>
      </c>
      <c r="J40" s="175">
        <v>660</v>
      </c>
      <c r="K40" s="636" t="s">
        <v>311</v>
      </c>
      <c r="L40" s="667">
        <v>3.7499999999999999E-2</v>
      </c>
      <c r="M40" s="462" t="s">
        <v>144</v>
      </c>
      <c r="N40" s="462" t="s">
        <v>310</v>
      </c>
      <c r="O40" s="175">
        <v>720</v>
      </c>
      <c r="P40" s="175">
        <v>180</v>
      </c>
      <c r="Q40" s="175">
        <v>71</v>
      </c>
      <c r="R40" s="175">
        <v>224</v>
      </c>
      <c r="S40" s="644">
        <f t="shared" si="10"/>
        <v>224</v>
      </c>
      <c r="T40" s="644">
        <f t="shared" si="10"/>
        <v>224</v>
      </c>
      <c r="U40" s="648">
        <v>1</v>
      </c>
      <c r="V40" s="649">
        <f>+T40/O40</f>
        <v>0.31111111111111112</v>
      </c>
      <c r="W40" s="642">
        <f>+(U40)*L40</f>
        <v>3.7499999999999999E-2</v>
      </c>
      <c r="X40" s="642">
        <f>+V40*L40</f>
        <v>1.1666666666666667E-2</v>
      </c>
      <c r="Y40" s="865">
        <v>180</v>
      </c>
      <c r="Z40" s="865">
        <v>180</v>
      </c>
      <c r="AA40" s="865">
        <v>180</v>
      </c>
      <c r="AB40" s="499" t="s">
        <v>1235</v>
      </c>
      <c r="AC40" s="452"/>
      <c r="AD40" s="452"/>
      <c r="AE40" s="452"/>
      <c r="AF40" s="452"/>
      <c r="AG40" s="452"/>
      <c r="AH40" s="452"/>
    </row>
    <row r="41" spans="1:34" ht="69.599999999999994" customHeight="1" thickBot="1">
      <c r="A41" s="460" t="s">
        <v>319</v>
      </c>
      <c r="B41" s="461" t="s">
        <v>385</v>
      </c>
      <c r="C41" s="462" t="s">
        <v>210</v>
      </c>
      <c r="D41" s="460" t="s">
        <v>211</v>
      </c>
      <c r="E41" s="462" t="s">
        <v>1184</v>
      </c>
      <c r="F41" s="923" t="s">
        <v>254</v>
      </c>
      <c r="G41" s="923"/>
      <c r="H41" s="923"/>
      <c r="I41" s="923"/>
      <c r="J41" s="923"/>
      <c r="K41" s="923"/>
      <c r="L41" s="923"/>
      <c r="M41" s="923"/>
      <c r="N41" s="923"/>
      <c r="O41" s="923"/>
      <c r="P41" s="923"/>
      <c r="Q41" s="923"/>
      <c r="R41" s="923"/>
      <c r="S41" s="923"/>
      <c r="T41" s="923"/>
      <c r="U41" s="651">
        <f>AVERAGE(U21:U40)</f>
        <v>0.92930739523412242</v>
      </c>
      <c r="V41" s="651">
        <f>AVERAGE(V21:V40)</f>
        <v>0.23508697409594936</v>
      </c>
      <c r="W41" s="650">
        <f>SUM(W21:W40)</f>
        <v>0.86741003187803478</v>
      </c>
      <c r="X41" s="650">
        <f>SUM(X21:X40)</f>
        <v>0.21881909723679457</v>
      </c>
      <c r="Y41" s="646"/>
      <c r="Z41" s="646"/>
      <c r="AA41" s="646"/>
      <c r="AB41" s="646"/>
      <c r="AC41" s="5"/>
      <c r="AD41" s="5"/>
      <c r="AE41" s="5"/>
      <c r="AF41" s="5"/>
      <c r="AG41" s="5"/>
      <c r="AH41" s="5"/>
    </row>
    <row r="42" spans="1:34" ht="129.6" customHeight="1" thickBot="1">
      <c r="A42" s="53"/>
      <c r="B42" s="5"/>
      <c r="C42" s="5"/>
      <c r="D42" s="5"/>
      <c r="E42" s="5"/>
      <c r="F42" s="5"/>
      <c r="G42" s="6"/>
      <c r="H42" s="639"/>
      <c r="I42" s="5"/>
      <c r="J42" s="5"/>
      <c r="K42" s="669"/>
      <c r="L42" s="669"/>
      <c r="M42" s="670"/>
      <c r="N42" s="670"/>
      <c r="O42" s="670"/>
      <c r="P42" s="670"/>
      <c r="Q42" s="670"/>
      <c r="R42" s="670"/>
      <c r="S42" s="670"/>
      <c r="T42" s="670"/>
      <c r="U42" s="671" t="s">
        <v>1246</v>
      </c>
      <c r="V42" s="672" t="s">
        <v>1247</v>
      </c>
      <c r="W42" s="673" t="s">
        <v>1248</v>
      </c>
      <c r="X42" s="674" t="s">
        <v>1249</v>
      </c>
      <c r="Y42" s="5"/>
      <c r="Z42" s="5"/>
      <c r="AA42" s="5"/>
      <c r="AB42" s="5"/>
      <c r="AC42" s="5"/>
      <c r="AD42" s="5"/>
      <c r="AE42" s="5"/>
      <c r="AF42" s="5"/>
      <c r="AG42" s="5"/>
      <c r="AH42" s="5"/>
    </row>
    <row r="43" spans="1:34" ht="156.6" customHeight="1" thickBot="1">
      <c r="A43" s="5"/>
      <c r="B43" s="5"/>
      <c r="C43" s="5"/>
      <c r="D43" s="5"/>
      <c r="E43" s="5"/>
      <c r="F43" s="5"/>
      <c r="G43" s="6"/>
      <c r="H43" s="639"/>
      <c r="I43" s="5"/>
      <c r="J43" s="5"/>
      <c r="K43" s="902" t="s">
        <v>1251</v>
      </c>
      <c r="L43" s="903"/>
      <c r="M43" s="903"/>
      <c r="N43" s="903"/>
      <c r="O43" s="903"/>
      <c r="P43" s="903"/>
      <c r="Q43" s="903"/>
      <c r="R43" s="903"/>
      <c r="S43" s="903"/>
      <c r="T43" s="904"/>
      <c r="U43" s="675">
        <f>+(U41+U20+U17+U14)/4</f>
        <v>0.95540805014334707</v>
      </c>
      <c r="V43" s="675">
        <f>+(V41+V20+V17+V14)/4</f>
        <v>0.19067948329485998</v>
      </c>
      <c r="W43" s="676">
        <f>+(W41+W20+W17+W14)/4</f>
        <v>0.67348487726873008</v>
      </c>
      <c r="X43" s="676">
        <f>+(X41+X20+X17+X14)/4</f>
        <v>0.16142256555462114</v>
      </c>
      <c r="Y43" s="5"/>
      <c r="Z43" s="5"/>
      <c r="AA43" s="5"/>
      <c r="AB43" s="5"/>
      <c r="AC43" s="5"/>
      <c r="AD43" s="5"/>
      <c r="AE43" s="5"/>
      <c r="AF43" s="5"/>
      <c r="AG43" s="5"/>
      <c r="AH43" s="5"/>
    </row>
    <row r="44" spans="1:34" ht="18.75" customHeight="1">
      <c r="A44" s="5"/>
      <c r="B44" s="5"/>
      <c r="C44" s="5"/>
      <c r="D44" s="5"/>
      <c r="E44" s="5"/>
      <c r="F44" s="5"/>
      <c r="G44" s="6"/>
      <c r="H44" s="639"/>
      <c r="I44" s="5"/>
      <c r="J44" s="5"/>
      <c r="K44" s="637"/>
      <c r="L44" s="11"/>
      <c r="M44" s="11"/>
      <c r="N44" s="11"/>
      <c r="O44" s="33"/>
      <c r="P44" s="12"/>
      <c r="Q44" s="12"/>
      <c r="R44" s="12"/>
      <c r="S44" s="12"/>
      <c r="T44" s="12"/>
      <c r="U44" s="12"/>
      <c r="V44" s="12"/>
      <c r="W44" s="12"/>
      <c r="X44" s="12"/>
      <c r="Y44" s="5"/>
      <c r="Z44" s="5"/>
      <c r="AA44" s="5"/>
      <c r="AB44" s="5"/>
      <c r="AC44" s="5"/>
      <c r="AD44" s="5"/>
      <c r="AE44" s="5"/>
      <c r="AF44" s="5"/>
      <c r="AG44" s="5"/>
      <c r="AH44" s="5"/>
    </row>
    <row r="45" spans="1:34" ht="18.75" customHeight="1">
      <c r="A45" s="5"/>
      <c r="B45" s="5"/>
      <c r="C45" s="5"/>
      <c r="D45" s="5"/>
      <c r="E45" s="5"/>
      <c r="F45" s="5"/>
      <c r="G45" s="6"/>
      <c r="H45" s="639"/>
      <c r="I45" s="5"/>
      <c r="J45" s="5"/>
      <c r="K45" s="637"/>
      <c r="L45" s="11"/>
      <c r="M45" s="11"/>
      <c r="N45" s="11"/>
      <c r="O45" s="33"/>
      <c r="P45" s="12"/>
      <c r="Q45" s="12"/>
      <c r="R45" s="12"/>
      <c r="S45" s="12"/>
      <c r="T45" s="12"/>
      <c r="U45" s="12"/>
      <c r="V45" s="12"/>
      <c r="W45" s="12"/>
      <c r="X45" s="12"/>
      <c r="Y45" s="5"/>
      <c r="Z45" s="5"/>
      <c r="AA45" s="5"/>
      <c r="AB45" s="5"/>
      <c r="AC45" s="5"/>
      <c r="AD45" s="5"/>
      <c r="AE45" s="5"/>
      <c r="AF45" s="5"/>
      <c r="AG45" s="5"/>
      <c r="AH45" s="5"/>
    </row>
    <row r="46" spans="1:34" ht="18.75" customHeight="1">
      <c r="A46" s="5"/>
      <c r="B46" s="5"/>
      <c r="C46" s="5"/>
      <c r="D46" s="5"/>
      <c r="E46" s="5"/>
      <c r="F46" s="5"/>
      <c r="G46" s="6"/>
      <c r="H46" s="639"/>
      <c r="I46" s="5"/>
      <c r="J46" s="5"/>
      <c r="K46" s="637"/>
      <c r="L46" s="11"/>
      <c r="M46" s="11"/>
      <c r="N46" s="11"/>
      <c r="O46" s="33"/>
      <c r="P46" s="12"/>
      <c r="Q46" s="12"/>
      <c r="R46" s="12"/>
      <c r="S46" s="12"/>
      <c r="T46" s="12"/>
      <c r="U46" s="12"/>
      <c r="V46" s="12"/>
      <c r="W46" s="12"/>
      <c r="X46" s="12"/>
      <c r="Y46" s="5"/>
      <c r="Z46" s="5"/>
      <c r="AA46" s="5"/>
      <c r="AB46" s="5"/>
      <c r="AC46" s="5"/>
      <c r="AD46" s="5"/>
      <c r="AE46" s="5"/>
      <c r="AF46" s="5"/>
      <c r="AG46" s="5"/>
      <c r="AH46" s="5"/>
    </row>
    <row r="47" spans="1:34" ht="18.75" customHeight="1">
      <c r="A47" s="5"/>
      <c r="B47" s="5"/>
      <c r="C47" s="5"/>
      <c r="D47" s="5"/>
      <c r="E47" s="5"/>
      <c r="F47" s="5"/>
      <c r="G47" s="6"/>
      <c r="H47" s="639"/>
      <c r="I47" s="5"/>
      <c r="J47" s="5"/>
      <c r="K47" s="637"/>
      <c r="L47" s="11"/>
      <c r="M47" s="11"/>
      <c r="N47" s="11"/>
      <c r="O47" s="33"/>
      <c r="P47" s="12"/>
      <c r="Q47" s="12"/>
      <c r="R47" s="12"/>
      <c r="S47" s="12"/>
      <c r="T47" s="12"/>
      <c r="U47" s="12"/>
      <c r="V47" s="12"/>
      <c r="W47" s="12"/>
      <c r="X47" s="12"/>
      <c r="Y47" s="5"/>
      <c r="Z47" s="5"/>
      <c r="AA47" s="5"/>
      <c r="AB47" s="5"/>
      <c r="AC47" s="5"/>
      <c r="AD47" s="5"/>
      <c r="AE47" s="5"/>
      <c r="AF47" s="5"/>
      <c r="AG47" s="5"/>
      <c r="AH47" s="5"/>
    </row>
    <row r="48" spans="1:34" ht="18.75" customHeight="1">
      <c r="A48" s="5"/>
      <c r="B48" s="5"/>
      <c r="C48" s="5"/>
      <c r="D48" s="5"/>
      <c r="E48" s="5"/>
      <c r="F48" s="5"/>
      <c r="G48" s="6"/>
      <c r="H48" s="639"/>
      <c r="I48" s="5"/>
      <c r="J48" s="5"/>
      <c r="K48" s="637"/>
      <c r="L48" s="11"/>
      <c r="M48" s="11"/>
      <c r="N48" s="11"/>
      <c r="O48" s="33"/>
      <c r="P48" s="12"/>
      <c r="Q48" s="12"/>
      <c r="R48" s="12"/>
      <c r="S48" s="12"/>
      <c r="T48" s="12"/>
      <c r="U48" s="12"/>
      <c r="V48" s="12"/>
      <c r="W48" s="12"/>
      <c r="X48" s="12"/>
      <c r="Y48" s="5"/>
      <c r="Z48" s="5"/>
      <c r="AA48" s="5"/>
      <c r="AB48" s="5"/>
      <c r="AC48" s="5"/>
      <c r="AD48" s="5"/>
      <c r="AE48" s="5"/>
      <c r="AF48" s="5"/>
      <c r="AG48" s="5"/>
      <c r="AH48" s="5"/>
    </row>
    <row r="49" spans="1:34" ht="18.75" customHeight="1">
      <c r="A49" s="5"/>
      <c r="B49" s="5"/>
      <c r="C49" s="5"/>
      <c r="D49" s="5"/>
      <c r="E49" s="5"/>
      <c r="F49" s="5"/>
      <c r="G49" s="6"/>
      <c r="H49" s="639"/>
      <c r="I49" s="5"/>
      <c r="J49" s="5"/>
      <c r="K49" s="637"/>
      <c r="L49" s="11"/>
      <c r="M49" s="11"/>
      <c r="N49" s="11"/>
      <c r="O49" s="33"/>
      <c r="P49" s="12"/>
      <c r="Q49" s="12"/>
      <c r="R49" s="12"/>
      <c r="S49" s="12"/>
      <c r="T49" s="12"/>
      <c r="U49" s="12"/>
      <c r="V49" s="12"/>
      <c r="W49" s="12"/>
      <c r="X49" s="12"/>
      <c r="Y49" s="5"/>
      <c r="Z49" s="5"/>
      <c r="AA49" s="5"/>
      <c r="AB49" s="5"/>
      <c r="AC49" s="5"/>
      <c r="AD49" s="5"/>
      <c r="AE49" s="5"/>
      <c r="AF49" s="5"/>
      <c r="AG49" s="5"/>
      <c r="AH49" s="5"/>
    </row>
    <row r="50" spans="1:34" ht="18.75" customHeight="1">
      <c r="A50" s="5"/>
      <c r="B50" s="5"/>
      <c r="C50" s="5"/>
      <c r="D50" s="5"/>
      <c r="E50" s="5"/>
      <c r="F50" s="5"/>
      <c r="G50" s="6"/>
      <c r="H50" s="639"/>
      <c r="I50" s="5"/>
      <c r="J50" s="5"/>
      <c r="K50" s="637"/>
      <c r="L50" s="11"/>
      <c r="M50" s="11"/>
      <c r="N50" s="11"/>
      <c r="O50" s="33"/>
      <c r="P50" s="12"/>
      <c r="Q50" s="12"/>
      <c r="R50" s="12"/>
      <c r="S50" s="12"/>
      <c r="T50" s="12"/>
      <c r="U50" s="12"/>
      <c r="V50" s="12"/>
      <c r="W50" s="12"/>
      <c r="X50" s="12"/>
      <c r="Y50" s="5"/>
      <c r="Z50" s="5"/>
      <c r="AA50" s="5"/>
      <c r="AB50" s="5"/>
      <c r="AC50" s="5"/>
      <c r="AD50" s="5"/>
      <c r="AE50" s="5"/>
      <c r="AF50" s="5"/>
      <c r="AG50" s="5"/>
      <c r="AH50" s="5"/>
    </row>
    <row r="51" spans="1:34" ht="18.75" customHeight="1">
      <c r="A51" s="5"/>
      <c r="B51" s="5"/>
      <c r="C51" s="5"/>
      <c r="D51" s="5"/>
      <c r="E51" s="5"/>
      <c r="F51" s="5"/>
      <c r="G51" s="6"/>
      <c r="H51" s="639"/>
      <c r="I51" s="5"/>
      <c r="J51" s="5"/>
      <c r="K51" s="637"/>
      <c r="L51" s="11"/>
      <c r="M51" s="11"/>
      <c r="N51" s="11"/>
      <c r="O51" s="33"/>
      <c r="P51" s="12"/>
      <c r="Q51" s="12"/>
      <c r="R51" s="12"/>
      <c r="S51" s="12"/>
      <c r="T51" s="12"/>
      <c r="U51" s="12"/>
      <c r="V51" s="12"/>
      <c r="W51" s="12"/>
      <c r="X51" s="12"/>
      <c r="Y51" s="5"/>
      <c r="Z51" s="5"/>
      <c r="AA51" s="5"/>
      <c r="AB51" s="5"/>
      <c r="AC51" s="5"/>
      <c r="AD51" s="5"/>
      <c r="AE51" s="5"/>
      <c r="AF51" s="5"/>
      <c r="AG51" s="5"/>
      <c r="AH51" s="5"/>
    </row>
    <row r="52" spans="1:34" ht="18.75" customHeight="1">
      <c r="A52" s="5"/>
      <c r="B52" s="5"/>
      <c r="C52" s="5"/>
      <c r="D52" s="5"/>
      <c r="E52" s="5"/>
      <c r="F52" s="5"/>
      <c r="G52" s="6"/>
      <c r="H52" s="639"/>
      <c r="I52" s="5"/>
      <c r="J52" s="5"/>
      <c r="K52" s="637"/>
      <c r="L52" s="11"/>
      <c r="M52" s="11"/>
      <c r="N52" s="11"/>
      <c r="O52" s="33"/>
      <c r="P52" s="12"/>
      <c r="Q52" s="12"/>
      <c r="R52" s="12"/>
      <c r="S52" s="12"/>
      <c r="T52" s="12"/>
      <c r="U52" s="12"/>
      <c r="V52" s="12"/>
      <c r="W52" s="12"/>
      <c r="X52" s="12"/>
      <c r="Y52" s="5"/>
      <c r="Z52" s="5"/>
      <c r="AA52" s="5"/>
      <c r="AB52" s="5"/>
      <c r="AC52" s="5"/>
      <c r="AD52" s="5"/>
      <c r="AE52" s="5"/>
      <c r="AF52" s="5"/>
      <c r="AG52" s="5"/>
      <c r="AH52" s="5"/>
    </row>
    <row r="53" spans="1:34" ht="18.75" customHeight="1">
      <c r="A53" s="5"/>
      <c r="B53" s="5"/>
      <c r="C53" s="5"/>
      <c r="D53" s="5"/>
      <c r="E53" s="5"/>
      <c r="F53" s="5"/>
      <c r="G53" s="6"/>
      <c r="H53" s="639"/>
      <c r="I53" s="5"/>
      <c r="J53" s="5"/>
      <c r="K53" s="637"/>
      <c r="L53" s="11"/>
      <c r="M53" s="11"/>
      <c r="N53" s="11"/>
      <c r="O53" s="33"/>
      <c r="P53" s="12"/>
      <c r="Q53" s="12"/>
      <c r="R53" s="12"/>
      <c r="S53" s="12"/>
      <c r="T53" s="12"/>
      <c r="U53" s="12"/>
      <c r="V53" s="12"/>
      <c r="W53" s="12"/>
      <c r="X53" s="12"/>
      <c r="Y53" s="5"/>
      <c r="Z53" s="5"/>
      <c r="AA53" s="5"/>
      <c r="AB53" s="5"/>
      <c r="AC53" s="5"/>
      <c r="AD53" s="5"/>
      <c r="AE53" s="5"/>
      <c r="AF53" s="5"/>
      <c r="AG53" s="5"/>
      <c r="AH53" s="5"/>
    </row>
    <row r="54" spans="1:34" ht="18.75" customHeight="1">
      <c r="A54" s="5"/>
      <c r="B54" s="5"/>
      <c r="C54" s="5"/>
      <c r="D54" s="5"/>
      <c r="E54" s="5"/>
      <c r="F54" s="5"/>
      <c r="G54" s="6"/>
      <c r="H54" s="639"/>
      <c r="I54" s="5"/>
      <c r="J54" s="5"/>
      <c r="K54" s="637"/>
      <c r="L54" s="11"/>
      <c r="M54" s="11"/>
      <c r="N54" s="11"/>
      <c r="O54" s="33"/>
      <c r="P54" s="12"/>
      <c r="Q54" s="12"/>
      <c r="R54" s="12"/>
      <c r="S54" s="12"/>
      <c r="T54" s="12"/>
      <c r="U54" s="12"/>
      <c r="V54" s="12"/>
      <c r="W54" s="12"/>
      <c r="X54" s="12"/>
      <c r="Y54" s="5"/>
      <c r="Z54" s="5"/>
      <c r="AA54" s="5"/>
      <c r="AB54" s="5"/>
      <c r="AC54" s="5"/>
      <c r="AD54" s="5"/>
      <c r="AE54" s="5"/>
      <c r="AF54" s="5"/>
      <c r="AG54" s="5"/>
      <c r="AH54" s="5"/>
    </row>
    <row r="55" spans="1:34" ht="18.75" customHeight="1">
      <c r="A55" s="5"/>
      <c r="B55" s="5"/>
      <c r="C55" s="5"/>
      <c r="D55" s="5"/>
      <c r="E55" s="5"/>
      <c r="F55" s="5"/>
      <c r="G55" s="6"/>
      <c r="H55" s="639"/>
      <c r="I55" s="5"/>
      <c r="J55" s="5"/>
      <c r="K55" s="637"/>
      <c r="L55" s="11"/>
      <c r="M55" s="11"/>
      <c r="N55" s="11"/>
      <c r="O55" s="33"/>
      <c r="P55" s="12"/>
      <c r="Q55" s="12"/>
      <c r="R55" s="12"/>
      <c r="S55" s="12"/>
      <c r="T55" s="12"/>
      <c r="U55" s="12"/>
      <c r="V55" s="12"/>
      <c r="W55" s="12"/>
      <c r="X55" s="12"/>
      <c r="Y55" s="5"/>
      <c r="Z55" s="5"/>
      <c r="AA55" s="5"/>
      <c r="AB55" s="5"/>
      <c r="AC55" s="5"/>
      <c r="AD55" s="5"/>
      <c r="AE55" s="5"/>
      <c r="AF55" s="5"/>
      <c r="AG55" s="5"/>
      <c r="AH55" s="5"/>
    </row>
    <row r="56" spans="1:34" ht="18.75" customHeight="1">
      <c r="A56" s="5"/>
      <c r="B56" s="5"/>
      <c r="C56" s="5"/>
      <c r="D56" s="5"/>
      <c r="E56" s="5"/>
      <c r="F56" s="5"/>
      <c r="G56" s="6"/>
      <c r="H56" s="639"/>
      <c r="I56" s="5"/>
      <c r="J56" s="5"/>
      <c r="K56" s="637"/>
      <c r="L56" s="11"/>
      <c r="M56" s="11"/>
      <c r="N56" s="11"/>
      <c r="O56" s="33"/>
      <c r="P56" s="12"/>
      <c r="Q56" s="12"/>
      <c r="R56" s="12"/>
      <c r="S56" s="12"/>
      <c r="T56" s="12"/>
      <c r="U56" s="12"/>
      <c r="V56" s="12"/>
      <c r="W56" s="12"/>
      <c r="X56" s="12"/>
      <c r="Y56" s="5"/>
      <c r="Z56" s="5"/>
      <c r="AA56" s="5"/>
      <c r="AB56" s="5"/>
      <c r="AC56" s="5"/>
      <c r="AD56" s="5"/>
      <c r="AE56" s="5"/>
      <c r="AF56" s="5"/>
      <c r="AG56" s="5"/>
      <c r="AH56" s="5"/>
    </row>
    <row r="57" spans="1:34" ht="18.75" customHeight="1">
      <c r="A57" s="5"/>
      <c r="B57" s="5"/>
      <c r="C57" s="5"/>
      <c r="D57" s="5"/>
      <c r="E57" s="5"/>
      <c r="F57" s="5"/>
      <c r="G57" s="6"/>
      <c r="H57" s="639"/>
      <c r="I57" s="5"/>
      <c r="J57" s="5"/>
      <c r="K57" s="637"/>
      <c r="L57" s="11"/>
      <c r="M57" s="11"/>
      <c r="N57" s="11"/>
      <c r="O57" s="33"/>
      <c r="P57" s="12"/>
      <c r="Q57" s="12"/>
      <c r="R57" s="12"/>
      <c r="S57" s="12"/>
      <c r="T57" s="12"/>
      <c r="U57" s="12"/>
      <c r="V57" s="12"/>
      <c r="W57" s="12"/>
      <c r="X57" s="12"/>
      <c r="Y57" s="5"/>
      <c r="Z57" s="5"/>
      <c r="AA57" s="5"/>
      <c r="AB57" s="5"/>
      <c r="AC57" s="5"/>
      <c r="AD57" s="5"/>
      <c r="AE57" s="5"/>
      <c r="AF57" s="5"/>
      <c r="AG57" s="5"/>
      <c r="AH57" s="5"/>
    </row>
    <row r="58" spans="1:34" ht="18.75" customHeight="1">
      <c r="A58" s="5"/>
      <c r="B58" s="5"/>
      <c r="C58" s="5"/>
      <c r="D58" s="5"/>
      <c r="E58" s="5"/>
      <c r="F58" s="5"/>
      <c r="G58" s="6"/>
      <c r="H58" s="639"/>
      <c r="I58" s="5"/>
      <c r="J58" s="5"/>
      <c r="K58" s="637"/>
      <c r="L58" s="11"/>
      <c r="M58" s="11"/>
      <c r="N58" s="11"/>
      <c r="O58" s="33"/>
      <c r="P58" s="12"/>
      <c r="Q58" s="12"/>
      <c r="R58" s="12"/>
      <c r="S58" s="12"/>
      <c r="T58" s="12"/>
      <c r="U58" s="12"/>
      <c r="V58" s="12"/>
      <c r="W58" s="12"/>
      <c r="X58" s="12"/>
      <c r="Y58" s="5"/>
      <c r="Z58" s="5"/>
      <c r="AA58" s="5"/>
      <c r="AB58" s="5"/>
      <c r="AC58" s="5"/>
      <c r="AD58" s="5"/>
      <c r="AE58" s="5"/>
      <c r="AF58" s="5"/>
      <c r="AG58" s="5"/>
      <c r="AH58" s="5"/>
    </row>
    <row r="59" spans="1:34" ht="18.75" customHeight="1">
      <c r="A59" s="5"/>
      <c r="B59" s="5"/>
      <c r="C59" s="5"/>
      <c r="D59" s="5"/>
      <c r="E59" s="5"/>
      <c r="F59" s="5"/>
      <c r="G59" s="6"/>
      <c r="H59" s="639"/>
      <c r="I59" s="5"/>
      <c r="J59" s="5"/>
      <c r="K59" s="637"/>
      <c r="L59" s="11"/>
      <c r="M59" s="11"/>
      <c r="N59" s="11"/>
      <c r="O59" s="33"/>
      <c r="P59" s="12"/>
      <c r="Q59" s="12"/>
      <c r="R59" s="12"/>
      <c r="S59" s="12"/>
      <c r="T59" s="12"/>
      <c r="U59" s="12"/>
      <c r="V59" s="12"/>
      <c r="W59" s="12"/>
      <c r="X59" s="12"/>
      <c r="Y59" s="5"/>
      <c r="Z59" s="5"/>
      <c r="AA59" s="5"/>
      <c r="AB59" s="5"/>
      <c r="AC59" s="5"/>
      <c r="AD59" s="5"/>
      <c r="AE59" s="5"/>
      <c r="AF59" s="5"/>
      <c r="AG59" s="5"/>
      <c r="AH59" s="5"/>
    </row>
    <row r="60" spans="1:34" ht="18.75" customHeight="1">
      <c r="A60" s="5"/>
      <c r="B60" s="5"/>
      <c r="C60" s="5"/>
      <c r="D60" s="5"/>
      <c r="E60" s="5"/>
      <c r="F60" s="5"/>
      <c r="G60" s="6"/>
      <c r="H60" s="639"/>
      <c r="I60" s="5"/>
      <c r="J60" s="5"/>
      <c r="K60" s="637"/>
      <c r="L60" s="11"/>
      <c r="M60" s="11"/>
      <c r="N60" s="11"/>
      <c r="O60" s="33"/>
      <c r="P60" s="12"/>
      <c r="Q60" s="12"/>
      <c r="R60" s="12"/>
      <c r="S60" s="12"/>
      <c r="T60" s="12"/>
      <c r="U60" s="12"/>
      <c r="V60" s="12"/>
      <c r="W60" s="12"/>
      <c r="X60" s="12"/>
      <c r="Y60" s="5"/>
      <c r="Z60" s="5"/>
      <c r="AA60" s="5"/>
      <c r="AB60" s="5"/>
      <c r="AC60" s="5"/>
      <c r="AD60" s="5"/>
      <c r="AE60" s="5"/>
      <c r="AF60" s="5"/>
      <c r="AG60" s="5"/>
      <c r="AH60" s="5"/>
    </row>
    <row r="61" spans="1:34" ht="18.75" customHeight="1">
      <c r="A61" s="5"/>
      <c r="B61" s="5"/>
      <c r="C61" s="5"/>
      <c r="D61" s="5"/>
      <c r="E61" s="5"/>
      <c r="F61" s="5"/>
      <c r="G61" s="6"/>
      <c r="H61" s="639"/>
      <c r="I61" s="5"/>
      <c r="J61" s="5"/>
      <c r="K61" s="637"/>
      <c r="L61" s="11"/>
      <c r="M61" s="11"/>
      <c r="N61" s="11"/>
      <c r="O61" s="33"/>
      <c r="P61" s="12"/>
      <c r="Q61" s="12"/>
      <c r="R61" s="12"/>
      <c r="S61" s="12"/>
      <c r="T61" s="12"/>
      <c r="U61" s="12"/>
      <c r="V61" s="12"/>
      <c r="W61" s="12"/>
      <c r="X61" s="12"/>
      <c r="Y61" s="5"/>
      <c r="Z61" s="5"/>
      <c r="AA61" s="5"/>
      <c r="AB61" s="5"/>
      <c r="AC61" s="5"/>
      <c r="AD61" s="5"/>
      <c r="AE61" s="5"/>
      <c r="AF61" s="5"/>
      <c r="AG61" s="5"/>
      <c r="AH61" s="5"/>
    </row>
    <row r="62" spans="1:34" ht="18.75" customHeight="1">
      <c r="A62" s="5"/>
      <c r="B62" s="5"/>
      <c r="C62" s="5"/>
      <c r="D62" s="5"/>
      <c r="E62" s="5"/>
      <c r="F62" s="5"/>
      <c r="G62" s="6"/>
      <c r="H62" s="639"/>
      <c r="I62" s="5"/>
      <c r="J62" s="5"/>
      <c r="K62" s="637"/>
      <c r="L62" s="11"/>
      <c r="M62" s="11"/>
      <c r="N62" s="11"/>
      <c r="O62" s="33"/>
      <c r="P62" s="12"/>
      <c r="Q62" s="12"/>
      <c r="R62" s="12"/>
      <c r="S62" s="12"/>
      <c r="T62" s="12"/>
      <c r="U62" s="12"/>
      <c r="V62" s="12"/>
      <c r="W62" s="12"/>
      <c r="X62" s="12"/>
      <c r="Y62" s="5"/>
      <c r="Z62" s="5"/>
      <c r="AA62" s="5"/>
      <c r="AB62" s="5"/>
      <c r="AC62" s="5"/>
      <c r="AD62" s="5"/>
      <c r="AE62" s="5"/>
      <c r="AF62" s="5"/>
      <c r="AG62" s="5"/>
      <c r="AH62" s="5"/>
    </row>
    <row r="63" spans="1:34" ht="18.75" customHeight="1">
      <c r="A63" s="5"/>
      <c r="B63" s="5"/>
      <c r="C63" s="5"/>
      <c r="D63" s="5"/>
      <c r="E63" s="5"/>
      <c r="F63" s="5"/>
      <c r="G63" s="6"/>
      <c r="H63" s="639"/>
      <c r="I63" s="5"/>
      <c r="J63" s="5"/>
      <c r="K63" s="637"/>
      <c r="L63" s="11"/>
      <c r="M63" s="11"/>
      <c r="N63" s="11"/>
      <c r="O63" s="33"/>
      <c r="P63" s="12"/>
      <c r="Q63" s="12"/>
      <c r="R63" s="12"/>
      <c r="S63" s="12"/>
      <c r="T63" s="12"/>
      <c r="U63" s="12"/>
      <c r="V63" s="12"/>
      <c r="W63" s="12"/>
      <c r="X63" s="12"/>
      <c r="Y63" s="5"/>
      <c r="Z63" s="5"/>
      <c r="AA63" s="5"/>
      <c r="AB63" s="5"/>
      <c r="AC63" s="5"/>
      <c r="AD63" s="5"/>
      <c r="AE63" s="5"/>
      <c r="AF63" s="5"/>
      <c r="AG63" s="5"/>
      <c r="AH63" s="5"/>
    </row>
    <row r="64" spans="1:34" ht="18.75" customHeight="1">
      <c r="A64" s="5"/>
      <c r="B64" s="5"/>
      <c r="C64" s="5"/>
      <c r="D64" s="5"/>
      <c r="E64" s="5"/>
      <c r="F64" s="5"/>
      <c r="G64" s="6"/>
      <c r="H64" s="639"/>
      <c r="I64" s="5"/>
      <c r="J64" s="5"/>
      <c r="K64" s="637"/>
      <c r="L64" s="11"/>
      <c r="M64" s="11"/>
      <c r="N64" s="11"/>
      <c r="O64" s="33"/>
      <c r="P64" s="12"/>
      <c r="Q64" s="12"/>
      <c r="R64" s="12"/>
      <c r="S64" s="12"/>
      <c r="T64" s="12"/>
      <c r="U64" s="12"/>
      <c r="V64" s="12"/>
      <c r="W64" s="12"/>
      <c r="X64" s="12"/>
      <c r="Y64" s="5"/>
      <c r="Z64" s="5"/>
      <c r="AA64" s="5"/>
      <c r="AB64" s="5"/>
      <c r="AC64" s="5"/>
      <c r="AD64" s="5"/>
      <c r="AE64" s="5"/>
      <c r="AF64" s="5"/>
      <c r="AG64" s="5"/>
      <c r="AH64" s="5"/>
    </row>
    <row r="65" spans="1:39" ht="18.75" customHeight="1">
      <c r="A65" s="5"/>
      <c r="B65" s="5"/>
      <c r="C65" s="5"/>
      <c r="D65" s="5"/>
      <c r="E65" s="5"/>
      <c r="F65" s="5"/>
      <c r="G65" s="6"/>
      <c r="H65" s="639"/>
      <c r="I65" s="5"/>
      <c r="J65" s="5"/>
      <c r="K65" s="637"/>
      <c r="L65" s="11"/>
      <c r="M65" s="11"/>
      <c r="N65" s="11"/>
      <c r="O65" s="33"/>
      <c r="P65" s="12"/>
      <c r="Q65" s="12"/>
      <c r="R65" s="12"/>
      <c r="S65" s="12"/>
      <c r="T65" s="12"/>
      <c r="U65" s="12"/>
      <c r="V65" s="12"/>
      <c r="W65" s="12"/>
      <c r="X65" s="12"/>
      <c r="Y65" s="5"/>
      <c r="Z65" s="5"/>
      <c r="AA65" s="5"/>
      <c r="AB65" s="5"/>
      <c r="AC65" s="5"/>
      <c r="AD65" s="5"/>
      <c r="AE65" s="5"/>
      <c r="AF65" s="5"/>
      <c r="AG65" s="5"/>
      <c r="AH65" s="5"/>
    </row>
    <row r="66" spans="1:39" ht="18.75" customHeight="1">
      <c r="A66" s="5"/>
      <c r="B66" s="5"/>
      <c r="C66" s="5"/>
      <c r="D66" s="5"/>
      <c r="E66" s="5"/>
      <c r="F66" s="5"/>
      <c r="G66" s="6"/>
      <c r="H66" s="639"/>
      <c r="I66" s="5"/>
      <c r="J66" s="5"/>
      <c r="K66" s="637"/>
      <c r="L66" s="11"/>
      <c r="M66" s="11"/>
      <c r="N66" s="11"/>
      <c r="O66" s="33"/>
      <c r="P66" s="12"/>
      <c r="Q66" s="12"/>
      <c r="R66" s="12"/>
      <c r="S66" s="12"/>
      <c r="T66" s="12"/>
      <c r="U66" s="12"/>
      <c r="V66" s="12"/>
      <c r="W66" s="12"/>
      <c r="X66" s="12"/>
      <c r="Y66" s="5"/>
      <c r="Z66" s="5"/>
      <c r="AA66" s="5"/>
      <c r="AB66" s="5"/>
      <c r="AC66" s="5"/>
      <c r="AD66" s="5"/>
      <c r="AE66" s="5"/>
      <c r="AF66" s="5"/>
      <c r="AG66" s="5"/>
      <c r="AH66" s="5"/>
    </row>
    <row r="67" spans="1:39" ht="18.75" customHeight="1">
      <c r="A67" s="5"/>
      <c r="B67" s="5"/>
      <c r="C67" s="5"/>
      <c r="D67" s="5"/>
      <c r="E67" s="5"/>
      <c r="F67" s="5"/>
      <c r="G67" s="6"/>
      <c r="H67" s="639"/>
      <c r="I67" s="5"/>
      <c r="J67" s="5"/>
      <c r="K67" s="637"/>
      <c r="L67" s="11"/>
      <c r="M67" s="11"/>
      <c r="N67" s="11"/>
      <c r="O67" s="33"/>
      <c r="P67" s="12"/>
      <c r="Q67" s="12"/>
      <c r="R67" s="12"/>
      <c r="S67" s="12"/>
      <c r="T67" s="12"/>
      <c r="U67" s="12"/>
      <c r="V67" s="12"/>
      <c r="W67" s="12"/>
      <c r="X67" s="12"/>
      <c r="Y67" s="5"/>
      <c r="Z67" s="5"/>
      <c r="AA67" s="5"/>
      <c r="AB67" s="5"/>
      <c r="AC67" s="5"/>
      <c r="AD67" s="5"/>
      <c r="AE67" s="5"/>
      <c r="AF67" s="5"/>
      <c r="AG67" s="5"/>
      <c r="AH67" s="5"/>
    </row>
    <row r="68" spans="1:39" ht="18.75" customHeight="1">
      <c r="A68" s="5"/>
      <c r="B68" s="5"/>
      <c r="C68" s="5"/>
      <c r="D68" s="5"/>
      <c r="E68" s="5"/>
      <c r="F68" s="5"/>
      <c r="G68" s="6"/>
      <c r="H68" s="639"/>
      <c r="I68" s="5"/>
      <c r="J68" s="5"/>
      <c r="K68" s="637"/>
      <c r="L68" s="11"/>
      <c r="M68" s="11"/>
      <c r="N68" s="11"/>
      <c r="O68" s="33"/>
      <c r="P68" s="12"/>
      <c r="Q68" s="12"/>
      <c r="R68" s="12"/>
      <c r="S68" s="12"/>
      <c r="T68" s="12"/>
      <c r="U68" s="12"/>
      <c r="V68" s="12"/>
      <c r="W68" s="12"/>
      <c r="X68" s="12"/>
      <c r="Y68" s="5"/>
      <c r="Z68" s="5"/>
      <c r="AA68" s="5"/>
      <c r="AB68" s="5"/>
      <c r="AC68" s="5"/>
      <c r="AD68" s="5"/>
      <c r="AE68" s="5"/>
      <c r="AF68" s="5"/>
      <c r="AG68" s="5"/>
      <c r="AH68" s="5"/>
    </row>
    <row r="69" spans="1:39" ht="18.75" customHeight="1">
      <c r="A69" s="5"/>
      <c r="B69" s="5"/>
      <c r="C69" s="5"/>
      <c r="D69" s="5"/>
      <c r="E69" s="5"/>
      <c r="F69" s="5"/>
      <c r="G69" s="6"/>
      <c r="H69" s="639"/>
      <c r="I69" s="5"/>
      <c r="J69" s="5"/>
      <c r="K69" s="637"/>
      <c r="L69" s="11"/>
      <c r="M69" s="11"/>
      <c r="N69" s="11"/>
      <c r="O69" s="33"/>
      <c r="P69" s="12"/>
      <c r="Q69" s="12"/>
      <c r="R69" s="12"/>
      <c r="S69" s="12"/>
      <c r="T69" s="12"/>
      <c r="U69" s="12"/>
      <c r="V69" s="12"/>
      <c r="W69" s="12"/>
      <c r="X69" s="12"/>
      <c r="Y69" s="5"/>
      <c r="Z69" s="5"/>
      <c r="AA69" s="5"/>
      <c r="AB69" s="5"/>
      <c r="AC69" s="5"/>
      <c r="AD69" s="5"/>
      <c r="AE69" s="5"/>
      <c r="AF69" s="5"/>
      <c r="AG69" s="5"/>
      <c r="AH69" s="5"/>
    </row>
    <row r="70" spans="1:39" ht="18.75" customHeight="1">
      <c r="A70" s="5"/>
      <c r="B70" s="5"/>
      <c r="C70" s="5"/>
      <c r="D70" s="5"/>
      <c r="E70" s="5"/>
      <c r="F70" s="5"/>
      <c r="G70" s="6"/>
      <c r="H70" s="639"/>
      <c r="I70" s="5"/>
      <c r="J70" s="5"/>
      <c r="K70" s="637"/>
      <c r="L70" s="11"/>
      <c r="M70" s="11"/>
      <c r="N70" s="11"/>
      <c r="O70" s="33"/>
      <c r="P70" s="12"/>
      <c r="Q70" s="12"/>
      <c r="R70" s="12"/>
      <c r="S70" s="12"/>
      <c r="T70" s="12"/>
      <c r="U70" s="12"/>
      <c r="V70" s="12"/>
      <c r="W70" s="12"/>
      <c r="X70" s="12"/>
      <c r="Y70" s="5"/>
      <c r="Z70" s="5"/>
      <c r="AA70" s="5"/>
      <c r="AB70" s="5"/>
      <c r="AC70" s="5"/>
      <c r="AD70" s="5"/>
      <c r="AE70" s="5"/>
      <c r="AF70" s="5"/>
      <c r="AG70" s="5"/>
      <c r="AH70" s="5"/>
    </row>
    <row r="71" spans="1:39" ht="18.75" customHeight="1">
      <c r="A71" s="5"/>
      <c r="B71" s="5"/>
      <c r="C71" s="5"/>
      <c r="D71" s="5"/>
      <c r="E71" s="5"/>
      <c r="F71" s="5"/>
      <c r="G71" s="6"/>
      <c r="H71" s="639"/>
      <c r="I71" s="5"/>
      <c r="J71" s="5"/>
      <c r="K71" s="637"/>
      <c r="L71" s="11"/>
      <c r="M71" s="11"/>
      <c r="N71" s="11"/>
      <c r="O71" s="33"/>
      <c r="P71" s="12"/>
      <c r="Q71" s="12"/>
      <c r="R71" s="12"/>
      <c r="S71" s="12"/>
      <c r="T71" s="12"/>
      <c r="U71" s="12"/>
      <c r="V71" s="12"/>
      <c r="W71" s="12"/>
      <c r="X71" s="12"/>
      <c r="Y71" s="5"/>
      <c r="Z71" s="5"/>
      <c r="AA71" s="5"/>
      <c r="AB71" s="5"/>
      <c r="AC71" s="5"/>
      <c r="AD71" s="5"/>
      <c r="AE71" s="5"/>
      <c r="AF71" s="5"/>
      <c r="AG71" s="5"/>
      <c r="AH71" s="5"/>
    </row>
    <row r="72" spans="1:39" ht="18.75" customHeight="1">
      <c r="A72" s="5"/>
      <c r="B72" s="5"/>
      <c r="C72" s="5"/>
      <c r="D72" s="5"/>
      <c r="E72" s="5"/>
      <c r="F72" s="5"/>
      <c r="G72" s="6"/>
      <c r="H72" s="639"/>
      <c r="I72" s="5"/>
      <c r="J72" s="5"/>
      <c r="K72" s="637"/>
      <c r="L72" s="11"/>
      <c r="M72" s="11"/>
      <c r="N72" s="11"/>
      <c r="O72" s="33"/>
      <c r="P72" s="12"/>
      <c r="Q72" s="12"/>
      <c r="R72" s="12"/>
      <c r="S72" s="12"/>
      <c r="T72" s="12"/>
      <c r="U72" s="12"/>
      <c r="V72" s="12"/>
      <c r="W72" s="12"/>
      <c r="X72" s="12"/>
      <c r="Y72" s="5"/>
      <c r="Z72" s="5"/>
      <c r="AA72" s="5"/>
      <c r="AB72" s="5"/>
      <c r="AC72" s="5"/>
      <c r="AD72" s="5"/>
      <c r="AE72" s="5"/>
      <c r="AF72" s="5"/>
      <c r="AG72" s="5"/>
      <c r="AH72" s="5"/>
      <c r="AM72" s="52">
        <v>45555</v>
      </c>
    </row>
    <row r="73" spans="1:39" ht="18.75" customHeight="1">
      <c r="A73" s="5"/>
      <c r="B73" s="5"/>
      <c r="C73" s="5"/>
      <c r="D73" s="5"/>
      <c r="E73" s="5"/>
      <c r="F73" s="5"/>
      <c r="G73" s="6"/>
      <c r="H73" s="639"/>
      <c r="I73" s="5"/>
      <c r="J73" s="5"/>
      <c r="K73" s="637"/>
      <c r="L73" s="11"/>
      <c r="M73" s="11"/>
      <c r="N73" s="11"/>
      <c r="O73" s="33"/>
      <c r="P73" s="12"/>
      <c r="Q73" s="12"/>
      <c r="R73" s="12"/>
      <c r="S73" s="12"/>
      <c r="T73" s="12"/>
      <c r="U73" s="12"/>
      <c r="V73" s="12"/>
      <c r="W73" s="12"/>
      <c r="X73" s="12"/>
      <c r="Y73" s="5"/>
      <c r="Z73" s="5"/>
      <c r="AA73" s="5"/>
      <c r="AB73" s="5"/>
      <c r="AC73" s="5"/>
      <c r="AD73" s="5"/>
      <c r="AE73" s="5"/>
      <c r="AF73" s="5"/>
      <c r="AG73" s="5"/>
      <c r="AH73" s="5"/>
      <c r="AM73" s="52">
        <v>45555</v>
      </c>
    </row>
    <row r="74" spans="1:39" ht="18.75" customHeight="1">
      <c r="A74" s="5"/>
      <c r="B74" s="5"/>
      <c r="C74" s="5"/>
      <c r="D74" s="5"/>
      <c r="E74" s="5"/>
      <c r="F74" s="5"/>
      <c r="G74" s="6"/>
      <c r="H74" s="639"/>
      <c r="I74" s="5"/>
      <c r="J74" s="5"/>
      <c r="K74" s="637"/>
      <c r="L74" s="11"/>
      <c r="M74" s="11"/>
      <c r="N74" s="11"/>
      <c r="O74" s="33"/>
      <c r="P74" s="12"/>
      <c r="Q74" s="12"/>
      <c r="R74" s="12"/>
      <c r="S74" s="12"/>
      <c r="T74" s="12"/>
      <c r="U74" s="12"/>
      <c r="V74" s="12"/>
      <c r="W74" s="12"/>
      <c r="X74" s="12"/>
      <c r="Y74" s="5"/>
      <c r="Z74" s="5"/>
      <c r="AA74" s="5"/>
      <c r="AB74" s="5"/>
      <c r="AC74" s="5"/>
      <c r="AD74" s="5"/>
      <c r="AE74" s="5"/>
      <c r="AF74" s="5"/>
      <c r="AG74" s="5"/>
      <c r="AH74" s="5"/>
      <c r="AM74" s="52">
        <v>45555</v>
      </c>
    </row>
    <row r="75" spans="1:39" ht="18.75" customHeight="1">
      <c r="A75" s="5"/>
      <c r="B75" s="5"/>
      <c r="C75" s="5"/>
      <c r="D75" s="5"/>
      <c r="E75" s="5"/>
      <c r="F75" s="5"/>
      <c r="G75" s="6"/>
      <c r="H75" s="639"/>
      <c r="I75" s="5"/>
      <c r="J75" s="5"/>
      <c r="K75" s="637"/>
      <c r="L75" s="11"/>
      <c r="M75" s="11"/>
      <c r="N75" s="11"/>
      <c r="O75" s="33"/>
      <c r="P75" s="12"/>
      <c r="Q75" s="12"/>
      <c r="R75" s="12"/>
      <c r="S75" s="12"/>
      <c r="T75" s="12"/>
      <c r="U75" s="12"/>
      <c r="V75" s="12"/>
      <c r="W75" s="12"/>
      <c r="X75" s="12"/>
      <c r="Y75" s="5"/>
      <c r="Z75" s="5"/>
      <c r="AA75" s="5"/>
      <c r="AB75" s="5"/>
      <c r="AC75" s="5"/>
      <c r="AD75" s="5"/>
      <c r="AE75" s="5"/>
      <c r="AF75" s="5"/>
      <c r="AG75" s="5"/>
      <c r="AH75" s="5"/>
    </row>
    <row r="76" spans="1:39" ht="18.75" customHeight="1">
      <c r="A76" s="5"/>
      <c r="B76" s="5"/>
      <c r="C76" s="5"/>
      <c r="D76" s="5"/>
      <c r="E76" s="5"/>
      <c r="F76" s="5"/>
      <c r="G76" s="6"/>
      <c r="H76" s="639"/>
      <c r="I76" s="5"/>
      <c r="J76" s="5"/>
      <c r="K76" s="637"/>
      <c r="L76" s="11"/>
      <c r="M76" s="11"/>
      <c r="N76" s="11"/>
      <c r="O76" s="33"/>
      <c r="P76" s="12"/>
      <c r="Q76" s="12"/>
      <c r="R76" s="12"/>
      <c r="S76" s="12"/>
      <c r="T76" s="12"/>
      <c r="U76" s="12"/>
      <c r="V76" s="12"/>
      <c r="W76" s="12"/>
      <c r="X76" s="12"/>
      <c r="Y76" s="5"/>
      <c r="Z76" s="5"/>
      <c r="AA76" s="5"/>
      <c r="AB76" s="5"/>
      <c r="AC76" s="5"/>
      <c r="AD76" s="5"/>
      <c r="AE76" s="5"/>
      <c r="AF76" s="5"/>
      <c r="AG76" s="5"/>
      <c r="AH76" s="5"/>
    </row>
    <row r="77" spans="1:39" ht="18.75" customHeight="1">
      <c r="A77" s="5"/>
      <c r="B77" s="5"/>
      <c r="C77" s="5"/>
      <c r="D77" s="5"/>
      <c r="E77" s="5"/>
      <c r="F77" s="5"/>
      <c r="G77" s="6"/>
      <c r="H77" s="639"/>
      <c r="I77" s="5"/>
      <c r="J77" s="5"/>
      <c r="K77" s="637"/>
      <c r="L77" s="11"/>
      <c r="M77" s="11"/>
      <c r="N77" s="11"/>
      <c r="O77" s="33"/>
      <c r="P77" s="12"/>
      <c r="Q77" s="12"/>
      <c r="R77" s="12"/>
      <c r="S77" s="12"/>
      <c r="T77" s="12"/>
      <c r="U77" s="12"/>
      <c r="V77" s="12"/>
      <c r="W77" s="12"/>
      <c r="X77" s="12"/>
      <c r="Y77" s="5"/>
      <c r="Z77" s="5"/>
      <c r="AA77" s="5"/>
      <c r="AB77" s="5"/>
      <c r="AC77" s="5"/>
      <c r="AD77" s="5"/>
      <c r="AE77" s="5"/>
      <c r="AF77" s="5"/>
      <c r="AG77" s="5"/>
      <c r="AH77" s="5"/>
    </row>
    <row r="78" spans="1:39" ht="373.5" customHeight="1">
      <c r="A78" s="5"/>
      <c r="B78" s="5"/>
      <c r="C78" s="5"/>
      <c r="D78" s="5"/>
      <c r="E78" s="5"/>
      <c r="F78" s="5"/>
      <c r="G78" s="6"/>
      <c r="H78" s="639"/>
      <c r="I78" s="5"/>
      <c r="J78" s="5"/>
      <c r="K78" s="637"/>
      <c r="L78" s="11"/>
      <c r="M78" s="11"/>
      <c r="N78" s="11"/>
      <c r="O78" s="33"/>
      <c r="P78" s="12"/>
      <c r="Q78" s="12"/>
      <c r="R78" s="12"/>
      <c r="S78" s="12"/>
      <c r="T78" s="12"/>
      <c r="U78" s="12"/>
      <c r="V78" s="12"/>
      <c r="W78" s="12"/>
      <c r="X78" s="12"/>
      <c r="Y78" s="5"/>
      <c r="Z78" s="5"/>
      <c r="AA78" s="5"/>
      <c r="AB78" s="5"/>
      <c r="AC78" s="5"/>
      <c r="AD78" s="5"/>
      <c r="AE78" s="5"/>
      <c r="AF78" s="5"/>
      <c r="AG78" s="5"/>
      <c r="AH78" s="5"/>
      <c r="AI78" s="110" t="s">
        <v>1055</v>
      </c>
      <c r="AJ78" s="111">
        <v>148700000</v>
      </c>
    </row>
    <row r="79" spans="1:39" ht="18.75" customHeight="1">
      <c r="A79" s="5"/>
      <c r="B79" s="5"/>
      <c r="C79" s="5"/>
      <c r="D79" s="5"/>
      <c r="E79" s="5"/>
      <c r="F79" s="5"/>
      <c r="G79" s="6"/>
      <c r="H79" s="639"/>
      <c r="I79" s="5"/>
      <c r="J79" s="5"/>
      <c r="K79" s="637"/>
      <c r="L79" s="11"/>
      <c r="M79" s="11"/>
      <c r="N79" s="11"/>
      <c r="O79" s="33"/>
      <c r="P79" s="12"/>
      <c r="Q79" s="12"/>
      <c r="R79" s="12"/>
      <c r="S79" s="12"/>
      <c r="T79" s="12"/>
      <c r="U79" s="12"/>
      <c r="V79" s="12"/>
      <c r="W79" s="12"/>
      <c r="X79" s="12"/>
      <c r="Y79" s="5"/>
      <c r="Z79" s="5"/>
      <c r="AA79" s="5"/>
      <c r="AB79" s="5"/>
      <c r="AC79" s="5"/>
      <c r="AD79" s="5"/>
      <c r="AE79" s="5"/>
      <c r="AF79" s="5"/>
      <c r="AG79" s="5"/>
      <c r="AH79" s="5"/>
    </row>
    <row r="80" spans="1:39" ht="18.75" customHeight="1">
      <c r="A80" s="5"/>
      <c r="B80" s="5"/>
      <c r="C80" s="5"/>
      <c r="D80" s="5"/>
      <c r="E80" s="5"/>
      <c r="F80" s="5"/>
      <c r="G80" s="6"/>
      <c r="H80" s="639"/>
      <c r="I80" s="5"/>
      <c r="J80" s="5"/>
      <c r="K80" s="637"/>
      <c r="L80" s="11"/>
      <c r="M80" s="11"/>
      <c r="N80" s="11"/>
      <c r="O80" s="33"/>
      <c r="P80" s="12"/>
      <c r="Q80" s="12"/>
      <c r="R80" s="12"/>
      <c r="S80" s="12"/>
      <c r="T80" s="12"/>
      <c r="U80" s="12"/>
      <c r="V80" s="12"/>
      <c r="W80" s="12"/>
      <c r="X80" s="12"/>
      <c r="Y80" s="5"/>
      <c r="Z80" s="5"/>
      <c r="AA80" s="5"/>
      <c r="AB80" s="5"/>
      <c r="AC80" s="5"/>
      <c r="AD80" s="5"/>
      <c r="AE80" s="5"/>
      <c r="AF80" s="5"/>
      <c r="AG80" s="5"/>
      <c r="AH80" s="5"/>
    </row>
    <row r="81" spans="1:34" ht="18.75" customHeight="1">
      <c r="A81" s="5"/>
      <c r="B81" s="5"/>
      <c r="C81" s="5"/>
      <c r="D81" s="5"/>
      <c r="E81" s="5"/>
      <c r="F81" s="5"/>
      <c r="G81" s="6"/>
      <c r="H81" s="639"/>
      <c r="I81" s="5"/>
      <c r="J81" s="5"/>
      <c r="K81" s="637"/>
      <c r="L81" s="11"/>
      <c r="M81" s="11"/>
      <c r="N81" s="11"/>
      <c r="O81" s="33"/>
      <c r="P81" s="12"/>
      <c r="Q81" s="12"/>
      <c r="R81" s="12"/>
      <c r="S81" s="12"/>
      <c r="T81" s="12"/>
      <c r="U81" s="12"/>
      <c r="V81" s="12"/>
      <c r="W81" s="12"/>
      <c r="X81" s="12"/>
      <c r="Y81" s="5"/>
      <c r="Z81" s="5"/>
      <c r="AA81" s="5"/>
      <c r="AB81" s="5"/>
      <c r="AC81" s="5"/>
      <c r="AD81" s="5"/>
      <c r="AE81" s="5"/>
      <c r="AF81" s="5"/>
      <c r="AG81" s="5"/>
      <c r="AH81" s="5"/>
    </row>
    <row r="82" spans="1:34" ht="18.75" customHeight="1">
      <c r="A82" s="5"/>
      <c r="B82" s="5"/>
      <c r="C82" s="5"/>
      <c r="D82" s="5"/>
      <c r="E82" s="5"/>
      <c r="F82" s="5"/>
      <c r="G82" s="6"/>
      <c r="H82" s="639"/>
      <c r="I82" s="5"/>
      <c r="J82" s="5"/>
      <c r="K82" s="637"/>
      <c r="L82" s="11"/>
      <c r="M82" s="11"/>
      <c r="N82" s="11"/>
      <c r="O82" s="33"/>
      <c r="P82" s="12"/>
      <c r="Q82" s="12"/>
      <c r="R82" s="12"/>
      <c r="S82" s="12"/>
      <c r="T82" s="12"/>
      <c r="U82" s="12"/>
      <c r="V82" s="12"/>
      <c r="W82" s="12"/>
      <c r="X82" s="12"/>
      <c r="Y82" s="5"/>
      <c r="Z82" s="5"/>
      <c r="AA82" s="5"/>
      <c r="AB82" s="5"/>
      <c r="AC82" s="5"/>
      <c r="AD82" s="5"/>
      <c r="AE82" s="5"/>
      <c r="AF82" s="5"/>
      <c r="AG82" s="5"/>
      <c r="AH82" s="5"/>
    </row>
    <row r="83" spans="1:34" ht="18.75" customHeight="1">
      <c r="A83" s="5"/>
      <c r="B83" s="5"/>
      <c r="C83" s="5"/>
      <c r="D83" s="5"/>
      <c r="E83" s="5"/>
      <c r="F83" s="5"/>
      <c r="G83" s="6"/>
      <c r="H83" s="639"/>
      <c r="I83" s="5"/>
      <c r="J83" s="5"/>
      <c r="K83" s="637"/>
      <c r="L83" s="11"/>
      <c r="M83" s="11"/>
      <c r="N83" s="11"/>
      <c r="O83" s="33"/>
      <c r="P83" s="12"/>
      <c r="Q83" s="12"/>
      <c r="R83" s="12"/>
      <c r="S83" s="12"/>
      <c r="T83" s="12"/>
      <c r="U83" s="12"/>
      <c r="V83" s="12"/>
      <c r="W83" s="12"/>
      <c r="X83" s="12"/>
      <c r="Y83" s="5"/>
      <c r="Z83" s="5"/>
      <c r="AA83" s="5"/>
      <c r="AB83" s="5"/>
      <c r="AC83" s="5"/>
      <c r="AD83" s="5"/>
      <c r="AE83" s="5"/>
      <c r="AF83" s="5"/>
      <c r="AG83" s="5"/>
      <c r="AH83" s="5"/>
    </row>
    <row r="84" spans="1:34" ht="18.75" customHeight="1">
      <c r="A84" s="5"/>
      <c r="B84" s="5"/>
      <c r="C84" s="5"/>
      <c r="D84" s="5"/>
      <c r="E84" s="5"/>
      <c r="F84" s="5"/>
      <c r="G84" s="6"/>
      <c r="H84" s="639"/>
      <c r="I84" s="5"/>
      <c r="J84" s="5"/>
      <c r="K84" s="637"/>
      <c r="L84" s="11"/>
      <c r="M84" s="11"/>
      <c r="N84" s="11"/>
      <c r="O84" s="33"/>
      <c r="P84" s="12"/>
      <c r="Q84" s="12"/>
      <c r="R84" s="12"/>
      <c r="S84" s="12"/>
      <c r="T84" s="12"/>
      <c r="U84" s="12"/>
      <c r="V84" s="12"/>
      <c r="W84" s="12"/>
      <c r="X84" s="12"/>
      <c r="Y84" s="5"/>
      <c r="Z84" s="5"/>
      <c r="AA84" s="5"/>
      <c r="AB84" s="5"/>
      <c r="AC84" s="5"/>
      <c r="AD84" s="5"/>
      <c r="AE84" s="5"/>
      <c r="AF84" s="5"/>
      <c r="AG84" s="5"/>
      <c r="AH84" s="5"/>
    </row>
    <row r="85" spans="1:34" ht="18.75" customHeight="1">
      <c r="A85" s="5"/>
      <c r="B85" s="5"/>
      <c r="C85" s="5"/>
      <c r="D85" s="5"/>
      <c r="E85" s="5"/>
      <c r="F85" s="5"/>
      <c r="G85" s="6"/>
      <c r="H85" s="639"/>
      <c r="I85" s="5"/>
      <c r="J85" s="5"/>
      <c r="K85" s="637"/>
      <c r="L85" s="11"/>
      <c r="M85" s="11"/>
      <c r="N85" s="11"/>
      <c r="O85" s="33"/>
      <c r="P85" s="12"/>
      <c r="Q85" s="12"/>
      <c r="R85" s="12"/>
      <c r="S85" s="12"/>
      <c r="T85" s="12"/>
      <c r="U85" s="12"/>
      <c r="V85" s="12"/>
      <c r="W85" s="12"/>
      <c r="X85" s="12"/>
      <c r="Y85" s="5"/>
      <c r="Z85" s="5"/>
      <c r="AA85" s="5"/>
      <c r="AB85" s="5"/>
      <c r="AC85" s="5"/>
      <c r="AD85" s="5"/>
      <c r="AE85" s="5"/>
      <c r="AF85" s="5"/>
      <c r="AG85" s="5"/>
      <c r="AH85" s="5"/>
    </row>
    <row r="86" spans="1:34" ht="18.75" customHeight="1">
      <c r="A86" s="5"/>
      <c r="B86" s="5"/>
      <c r="C86" s="5"/>
      <c r="D86" s="5"/>
      <c r="E86" s="5"/>
      <c r="F86" s="5"/>
      <c r="G86" s="6"/>
      <c r="H86" s="639"/>
      <c r="I86" s="5"/>
      <c r="J86" s="5"/>
      <c r="K86" s="637"/>
      <c r="L86" s="11"/>
      <c r="M86" s="11"/>
      <c r="N86" s="11"/>
      <c r="O86" s="33"/>
      <c r="P86" s="12"/>
      <c r="Q86" s="12"/>
      <c r="R86" s="12"/>
      <c r="S86" s="12"/>
      <c r="T86" s="12"/>
      <c r="U86" s="12"/>
      <c r="V86" s="12"/>
      <c r="W86" s="12"/>
      <c r="X86" s="12"/>
      <c r="Y86" s="5"/>
      <c r="Z86" s="5"/>
      <c r="AA86" s="5"/>
      <c r="AB86" s="5"/>
      <c r="AC86" s="5"/>
      <c r="AD86" s="5"/>
      <c r="AE86" s="5"/>
      <c r="AF86" s="5"/>
      <c r="AG86" s="5"/>
      <c r="AH86" s="5"/>
    </row>
    <row r="87" spans="1:34" ht="18.75" customHeight="1">
      <c r="A87" s="5"/>
      <c r="B87" s="5"/>
      <c r="C87" s="5"/>
      <c r="D87" s="5"/>
      <c r="E87" s="5"/>
      <c r="F87" s="5"/>
      <c r="G87" s="6"/>
      <c r="H87" s="639"/>
      <c r="I87" s="5"/>
      <c r="J87" s="5"/>
      <c r="K87" s="637"/>
      <c r="L87" s="11"/>
      <c r="M87" s="11"/>
      <c r="N87" s="11"/>
      <c r="O87" s="33"/>
      <c r="P87" s="12"/>
      <c r="Q87" s="12"/>
      <c r="R87" s="12"/>
      <c r="S87" s="12"/>
      <c r="T87" s="12"/>
      <c r="U87" s="12"/>
      <c r="V87" s="12"/>
      <c r="W87" s="12"/>
      <c r="X87" s="12"/>
      <c r="Y87" s="5"/>
      <c r="Z87" s="5"/>
      <c r="AA87" s="5"/>
      <c r="AB87" s="5"/>
      <c r="AC87" s="5"/>
      <c r="AD87" s="5"/>
      <c r="AE87" s="5"/>
      <c r="AF87" s="5"/>
      <c r="AG87" s="5"/>
      <c r="AH87" s="5"/>
    </row>
    <row r="88" spans="1:34" ht="18.75" customHeight="1">
      <c r="A88" s="5"/>
      <c r="B88" s="5"/>
      <c r="C88" s="5"/>
      <c r="D88" s="5"/>
      <c r="E88" s="5"/>
      <c r="F88" s="5"/>
      <c r="G88" s="6"/>
      <c r="H88" s="639"/>
      <c r="I88" s="5"/>
      <c r="J88" s="5"/>
      <c r="K88" s="637"/>
      <c r="L88" s="11"/>
      <c r="M88" s="11"/>
      <c r="N88" s="11"/>
      <c r="O88" s="33"/>
      <c r="P88" s="12"/>
      <c r="Q88" s="12"/>
      <c r="R88" s="12"/>
      <c r="S88" s="12"/>
      <c r="T88" s="12"/>
      <c r="U88" s="12"/>
      <c r="V88" s="12"/>
      <c r="W88" s="12"/>
      <c r="X88" s="12"/>
      <c r="Y88" s="5"/>
      <c r="Z88" s="5"/>
      <c r="AA88" s="5"/>
      <c r="AB88" s="5"/>
      <c r="AC88" s="5"/>
      <c r="AD88" s="5"/>
      <c r="AE88" s="5"/>
      <c r="AF88" s="5"/>
      <c r="AG88" s="5"/>
      <c r="AH88" s="5"/>
    </row>
    <row r="89" spans="1:34" ht="18.75" customHeight="1">
      <c r="A89" s="5"/>
      <c r="B89" s="5"/>
      <c r="C89" s="5"/>
      <c r="D89" s="5"/>
      <c r="E89" s="5"/>
      <c r="F89" s="5"/>
      <c r="G89" s="6"/>
      <c r="H89" s="639"/>
      <c r="I89" s="5"/>
      <c r="J89" s="5"/>
      <c r="K89" s="637"/>
      <c r="L89" s="11"/>
      <c r="M89" s="11"/>
      <c r="N89" s="11"/>
      <c r="O89" s="33"/>
      <c r="P89" s="12"/>
      <c r="Q89" s="12"/>
      <c r="R89" s="12"/>
      <c r="S89" s="12"/>
      <c r="T89" s="12"/>
      <c r="U89" s="12"/>
      <c r="V89" s="12"/>
      <c r="W89" s="12"/>
      <c r="X89" s="12"/>
      <c r="Y89" s="5"/>
      <c r="Z89" s="5"/>
      <c r="AA89" s="5"/>
      <c r="AB89" s="5"/>
      <c r="AC89" s="5"/>
      <c r="AD89" s="5"/>
      <c r="AE89" s="5"/>
      <c r="AF89" s="5"/>
      <c r="AG89" s="5"/>
      <c r="AH89" s="5"/>
    </row>
    <row r="90" spans="1:34" ht="18.75" customHeight="1">
      <c r="A90" s="5"/>
      <c r="B90" s="5"/>
      <c r="C90" s="5"/>
      <c r="D90" s="5"/>
      <c r="E90" s="5"/>
      <c r="F90" s="5"/>
      <c r="G90" s="6"/>
      <c r="H90" s="639"/>
      <c r="I90" s="5"/>
      <c r="J90" s="5"/>
      <c r="K90" s="637"/>
      <c r="L90" s="11"/>
      <c r="M90" s="11"/>
      <c r="N90" s="11"/>
      <c r="O90" s="33"/>
      <c r="P90" s="12"/>
      <c r="Q90" s="12"/>
      <c r="R90" s="12"/>
      <c r="S90" s="12"/>
      <c r="T90" s="12"/>
      <c r="U90" s="12"/>
      <c r="V90" s="12"/>
      <c r="W90" s="12"/>
      <c r="X90" s="12"/>
      <c r="Y90" s="5"/>
      <c r="Z90" s="5"/>
      <c r="AA90" s="5"/>
      <c r="AB90" s="5"/>
      <c r="AC90" s="5"/>
      <c r="AD90" s="5"/>
      <c r="AE90" s="5"/>
      <c r="AF90" s="5"/>
      <c r="AG90" s="5"/>
      <c r="AH90" s="5"/>
    </row>
    <row r="91" spans="1:34" ht="18.75" customHeight="1">
      <c r="A91" s="5"/>
      <c r="B91" s="5"/>
      <c r="C91" s="5"/>
      <c r="D91" s="5"/>
      <c r="E91" s="5"/>
      <c r="F91" s="5"/>
      <c r="G91" s="6"/>
      <c r="H91" s="639"/>
      <c r="I91" s="5"/>
      <c r="J91" s="5"/>
      <c r="K91" s="637"/>
      <c r="L91" s="11"/>
      <c r="M91" s="11"/>
      <c r="N91" s="11"/>
      <c r="O91" s="33"/>
      <c r="P91" s="12"/>
      <c r="Q91" s="12"/>
      <c r="R91" s="12"/>
      <c r="S91" s="12"/>
      <c r="T91" s="12"/>
      <c r="U91" s="12"/>
      <c r="V91" s="12"/>
      <c r="W91" s="12"/>
      <c r="X91" s="12"/>
      <c r="Y91" s="5"/>
      <c r="Z91" s="5"/>
      <c r="AA91" s="5"/>
      <c r="AB91" s="5"/>
      <c r="AC91" s="5"/>
      <c r="AD91" s="5"/>
      <c r="AE91" s="5"/>
      <c r="AF91" s="5"/>
      <c r="AG91" s="5"/>
      <c r="AH91" s="5"/>
    </row>
    <row r="92" spans="1:34" ht="18.75" customHeight="1">
      <c r="A92" s="5"/>
      <c r="B92" s="5"/>
      <c r="C92" s="5"/>
      <c r="D92" s="5"/>
      <c r="E92" s="5"/>
      <c r="F92" s="5"/>
      <c r="G92" s="6"/>
      <c r="H92" s="639"/>
      <c r="I92" s="5"/>
      <c r="J92" s="5"/>
      <c r="K92" s="637"/>
      <c r="L92" s="11"/>
      <c r="M92" s="11"/>
      <c r="N92" s="11"/>
      <c r="O92" s="33"/>
      <c r="P92" s="12"/>
      <c r="Q92" s="12"/>
      <c r="R92" s="12"/>
      <c r="S92" s="12"/>
      <c r="T92" s="12"/>
      <c r="U92" s="12"/>
      <c r="V92" s="12"/>
      <c r="W92" s="12"/>
      <c r="X92" s="12"/>
      <c r="Y92" s="5"/>
      <c r="Z92" s="5"/>
      <c r="AA92" s="5"/>
      <c r="AB92" s="5"/>
      <c r="AC92" s="5"/>
      <c r="AD92" s="5"/>
      <c r="AE92" s="5"/>
      <c r="AF92" s="5"/>
      <c r="AG92" s="5"/>
      <c r="AH92" s="5"/>
    </row>
    <row r="93" spans="1:34" ht="18.75" customHeight="1">
      <c r="A93" s="5"/>
      <c r="B93" s="5"/>
      <c r="C93" s="5"/>
      <c r="D93" s="5"/>
      <c r="E93" s="5"/>
      <c r="F93" s="5"/>
      <c r="G93" s="6"/>
      <c r="H93" s="639"/>
      <c r="I93" s="5"/>
      <c r="J93" s="5"/>
      <c r="K93" s="637"/>
      <c r="L93" s="11"/>
      <c r="M93" s="11"/>
      <c r="N93" s="11"/>
      <c r="O93" s="33"/>
      <c r="P93" s="12"/>
      <c r="Q93" s="12"/>
      <c r="R93" s="12"/>
      <c r="S93" s="12"/>
      <c r="T93" s="12"/>
      <c r="U93" s="12"/>
      <c r="V93" s="12"/>
      <c r="W93" s="12"/>
      <c r="X93" s="12"/>
      <c r="Y93" s="5"/>
      <c r="Z93" s="5"/>
      <c r="AA93" s="5"/>
      <c r="AB93" s="5"/>
      <c r="AC93" s="5"/>
      <c r="AD93" s="5"/>
      <c r="AE93" s="5"/>
      <c r="AF93" s="5"/>
      <c r="AG93" s="5"/>
      <c r="AH93" s="5"/>
    </row>
    <row r="94" spans="1:34" ht="18.75" customHeight="1">
      <c r="A94" s="5"/>
      <c r="B94" s="5"/>
      <c r="C94" s="5"/>
      <c r="D94" s="5"/>
      <c r="E94" s="5"/>
      <c r="F94" s="5"/>
      <c r="G94" s="6"/>
      <c r="H94" s="639"/>
      <c r="I94" s="5"/>
      <c r="J94" s="5"/>
      <c r="K94" s="637"/>
      <c r="L94" s="11"/>
      <c r="M94" s="11"/>
      <c r="N94" s="11"/>
      <c r="O94" s="33"/>
      <c r="P94" s="12"/>
      <c r="Q94" s="12"/>
      <c r="R94" s="12"/>
      <c r="S94" s="12"/>
      <c r="T94" s="12"/>
      <c r="U94" s="12"/>
      <c r="V94" s="12"/>
      <c r="W94" s="12"/>
      <c r="X94" s="12"/>
      <c r="Y94" s="5"/>
      <c r="Z94" s="5"/>
      <c r="AA94" s="5"/>
      <c r="AB94" s="5"/>
      <c r="AC94" s="5"/>
      <c r="AD94" s="5"/>
      <c r="AE94" s="5"/>
      <c r="AF94" s="5"/>
      <c r="AG94" s="5"/>
      <c r="AH94" s="5"/>
    </row>
    <row r="95" spans="1:34" ht="18.75" customHeight="1">
      <c r="A95" s="5"/>
      <c r="B95" s="5"/>
      <c r="C95" s="5"/>
      <c r="D95" s="5"/>
      <c r="E95" s="5"/>
      <c r="F95" s="5"/>
      <c r="G95" s="6"/>
      <c r="H95" s="639"/>
      <c r="I95" s="5"/>
      <c r="J95" s="5"/>
      <c r="K95" s="637"/>
      <c r="L95" s="11"/>
      <c r="M95" s="11"/>
      <c r="N95" s="11"/>
      <c r="O95" s="33"/>
      <c r="P95" s="12"/>
      <c r="Q95" s="12"/>
      <c r="R95" s="12"/>
      <c r="S95" s="12"/>
      <c r="T95" s="12"/>
      <c r="U95" s="12"/>
      <c r="V95" s="12"/>
      <c r="W95" s="12"/>
      <c r="X95" s="12"/>
      <c r="Y95" s="5"/>
      <c r="Z95" s="5"/>
      <c r="AA95" s="5"/>
      <c r="AB95" s="5"/>
      <c r="AC95" s="5"/>
      <c r="AD95" s="5"/>
      <c r="AE95" s="5"/>
      <c r="AF95" s="5"/>
      <c r="AG95" s="5"/>
      <c r="AH95" s="5"/>
    </row>
    <row r="96" spans="1:34" ht="18.75" customHeight="1">
      <c r="A96" s="5"/>
      <c r="B96" s="5"/>
      <c r="C96" s="5"/>
      <c r="D96" s="5"/>
      <c r="E96" s="5"/>
      <c r="F96" s="5"/>
      <c r="G96" s="6"/>
      <c r="H96" s="639"/>
      <c r="I96" s="5"/>
      <c r="J96" s="5"/>
      <c r="K96" s="637"/>
      <c r="L96" s="11"/>
      <c r="M96" s="11"/>
      <c r="N96" s="11"/>
      <c r="O96" s="33"/>
      <c r="P96" s="12"/>
      <c r="Q96" s="12"/>
      <c r="R96" s="12"/>
      <c r="S96" s="12"/>
      <c r="T96" s="12"/>
      <c r="U96" s="12"/>
      <c r="V96" s="12"/>
      <c r="W96" s="12"/>
      <c r="X96" s="12"/>
      <c r="Y96" s="5"/>
      <c r="Z96" s="5"/>
      <c r="AA96" s="5"/>
      <c r="AB96" s="5"/>
      <c r="AC96" s="5"/>
      <c r="AD96" s="5"/>
      <c r="AE96" s="5"/>
      <c r="AF96" s="5"/>
      <c r="AG96" s="5"/>
      <c r="AH96" s="5"/>
    </row>
    <row r="97" spans="1:34" ht="18.75" customHeight="1">
      <c r="A97" s="5"/>
      <c r="B97" s="5"/>
      <c r="C97" s="5"/>
      <c r="D97" s="5"/>
      <c r="E97" s="5"/>
      <c r="F97" s="5"/>
      <c r="G97" s="6"/>
      <c r="H97" s="639"/>
      <c r="I97" s="5"/>
      <c r="J97" s="5"/>
      <c r="K97" s="637"/>
      <c r="L97" s="11"/>
      <c r="M97" s="11"/>
      <c r="N97" s="11"/>
      <c r="O97" s="33"/>
      <c r="P97" s="12"/>
      <c r="Q97" s="12"/>
      <c r="R97" s="12"/>
      <c r="S97" s="12"/>
      <c r="T97" s="12"/>
      <c r="U97" s="12"/>
      <c r="V97" s="12"/>
      <c r="W97" s="12"/>
      <c r="X97" s="12"/>
      <c r="Y97" s="5"/>
      <c r="Z97" s="5"/>
      <c r="AA97" s="5"/>
      <c r="AB97" s="5"/>
      <c r="AC97" s="5"/>
      <c r="AD97" s="5"/>
      <c r="AE97" s="5"/>
      <c r="AF97" s="5"/>
      <c r="AG97" s="5"/>
      <c r="AH97" s="5"/>
    </row>
    <row r="98" spans="1:34" ht="18.75" customHeight="1">
      <c r="A98" s="5"/>
      <c r="B98" s="5"/>
      <c r="C98" s="5"/>
      <c r="D98" s="5"/>
      <c r="E98" s="5"/>
      <c r="F98" s="5"/>
      <c r="G98" s="6"/>
      <c r="H98" s="639"/>
      <c r="I98" s="5"/>
      <c r="J98" s="5"/>
      <c r="K98" s="637"/>
      <c r="L98" s="11"/>
      <c r="M98" s="11"/>
      <c r="N98" s="11"/>
      <c r="O98" s="33"/>
      <c r="P98" s="12"/>
      <c r="Q98" s="12"/>
      <c r="R98" s="12"/>
      <c r="S98" s="12"/>
      <c r="T98" s="12"/>
      <c r="U98" s="12"/>
      <c r="V98" s="12"/>
      <c r="W98" s="12"/>
      <c r="X98" s="12"/>
      <c r="Y98" s="5"/>
      <c r="Z98" s="5"/>
      <c r="AA98" s="5"/>
      <c r="AB98" s="5"/>
      <c r="AC98" s="5"/>
      <c r="AD98" s="5"/>
      <c r="AE98" s="5"/>
      <c r="AF98" s="5"/>
      <c r="AG98" s="5"/>
      <c r="AH98" s="5"/>
    </row>
    <row r="99" spans="1:34" ht="18.75" customHeight="1">
      <c r="A99" s="5"/>
      <c r="B99" s="5"/>
      <c r="C99" s="5"/>
      <c r="D99" s="5"/>
      <c r="E99" s="5"/>
      <c r="F99" s="5"/>
      <c r="G99" s="6"/>
      <c r="H99" s="639"/>
      <c r="I99" s="5"/>
      <c r="J99" s="5"/>
      <c r="K99" s="637"/>
      <c r="L99" s="11"/>
      <c r="M99" s="11"/>
      <c r="N99" s="11"/>
      <c r="O99" s="33"/>
      <c r="P99" s="12"/>
      <c r="Q99" s="12"/>
      <c r="R99" s="12"/>
      <c r="S99" s="12"/>
      <c r="T99" s="12"/>
      <c r="U99" s="12"/>
      <c r="V99" s="12"/>
      <c r="W99" s="12"/>
      <c r="X99" s="12"/>
      <c r="Y99" s="5"/>
      <c r="Z99" s="5"/>
      <c r="AA99" s="5"/>
      <c r="AB99" s="5"/>
      <c r="AC99" s="5"/>
      <c r="AD99" s="5"/>
      <c r="AE99" s="5"/>
      <c r="AF99" s="5"/>
      <c r="AG99" s="5"/>
      <c r="AH99" s="5"/>
    </row>
    <row r="100" spans="1:34" ht="18.75" customHeight="1">
      <c r="A100" s="5"/>
      <c r="B100" s="5"/>
      <c r="C100" s="5"/>
      <c r="D100" s="5"/>
      <c r="E100" s="5"/>
      <c r="F100" s="5"/>
      <c r="G100" s="6"/>
      <c r="H100" s="639"/>
      <c r="I100" s="5"/>
      <c r="J100" s="5"/>
      <c r="K100" s="637"/>
      <c r="L100" s="11"/>
      <c r="M100" s="11"/>
      <c r="N100" s="11"/>
      <c r="O100" s="33"/>
      <c r="P100" s="12"/>
      <c r="Q100" s="12"/>
      <c r="R100" s="12"/>
      <c r="S100" s="12"/>
      <c r="T100" s="12"/>
      <c r="U100" s="12"/>
      <c r="V100" s="12"/>
      <c r="W100" s="12"/>
      <c r="X100" s="12"/>
      <c r="Y100" s="5"/>
      <c r="Z100" s="5"/>
      <c r="AA100" s="5"/>
      <c r="AB100" s="5"/>
      <c r="AC100" s="5"/>
      <c r="AD100" s="5"/>
      <c r="AE100" s="5"/>
      <c r="AF100" s="5"/>
      <c r="AG100" s="5"/>
      <c r="AH100" s="5"/>
    </row>
    <row r="101" spans="1:34" ht="18.75" customHeight="1">
      <c r="A101" s="5"/>
      <c r="B101" s="5"/>
      <c r="C101" s="5"/>
      <c r="D101" s="5"/>
      <c r="E101" s="5"/>
      <c r="F101" s="5"/>
      <c r="G101" s="6"/>
      <c r="H101" s="639"/>
      <c r="I101" s="5"/>
      <c r="J101" s="5"/>
      <c r="K101" s="637"/>
      <c r="L101" s="11"/>
      <c r="M101" s="11"/>
      <c r="N101" s="11"/>
      <c r="O101" s="33"/>
      <c r="P101" s="12"/>
      <c r="Q101" s="12"/>
      <c r="R101" s="12"/>
      <c r="S101" s="12"/>
      <c r="T101" s="12"/>
      <c r="U101" s="12"/>
      <c r="V101" s="12"/>
      <c r="W101" s="12"/>
      <c r="X101" s="12"/>
      <c r="Y101" s="5"/>
      <c r="Z101" s="5"/>
      <c r="AA101" s="5"/>
      <c r="AB101" s="5"/>
      <c r="AC101" s="5"/>
      <c r="AD101" s="5"/>
      <c r="AE101" s="5"/>
      <c r="AF101" s="5"/>
      <c r="AG101" s="5"/>
      <c r="AH101" s="5"/>
    </row>
    <row r="102" spans="1:34" ht="18.75" customHeight="1">
      <c r="A102" s="5"/>
      <c r="B102" s="5"/>
      <c r="C102" s="5"/>
      <c r="D102" s="5"/>
      <c r="E102" s="5"/>
      <c r="F102" s="5"/>
      <c r="G102" s="6"/>
      <c r="H102" s="639"/>
      <c r="I102" s="5"/>
      <c r="J102" s="5"/>
      <c r="K102" s="637"/>
      <c r="L102" s="11"/>
      <c r="M102" s="11"/>
      <c r="N102" s="11"/>
      <c r="O102" s="33"/>
      <c r="P102" s="12"/>
      <c r="Q102" s="12"/>
      <c r="R102" s="12"/>
      <c r="S102" s="12"/>
      <c r="T102" s="12"/>
      <c r="U102" s="12"/>
      <c r="V102" s="12"/>
      <c r="W102" s="12"/>
      <c r="X102" s="12"/>
      <c r="Y102" s="5"/>
      <c r="Z102" s="5"/>
      <c r="AA102" s="5"/>
      <c r="AB102" s="5"/>
      <c r="AC102" s="5"/>
      <c r="AD102" s="5"/>
      <c r="AE102" s="5"/>
      <c r="AF102" s="5"/>
      <c r="AG102" s="5"/>
      <c r="AH102" s="5"/>
    </row>
    <row r="103" spans="1:34" ht="18.75" customHeight="1">
      <c r="A103" s="5"/>
      <c r="B103" s="5"/>
      <c r="C103" s="5"/>
      <c r="D103" s="5"/>
      <c r="E103" s="5"/>
      <c r="F103" s="5"/>
      <c r="G103" s="6"/>
      <c r="H103" s="639"/>
      <c r="I103" s="5"/>
      <c r="J103" s="5"/>
      <c r="K103" s="637"/>
      <c r="L103" s="11"/>
      <c r="M103" s="11"/>
      <c r="N103" s="11"/>
      <c r="O103" s="33"/>
      <c r="P103" s="12"/>
      <c r="Q103" s="12"/>
      <c r="R103" s="12"/>
      <c r="S103" s="12"/>
      <c r="T103" s="12"/>
      <c r="U103" s="12"/>
      <c r="V103" s="12"/>
      <c r="W103" s="12"/>
      <c r="X103" s="12"/>
      <c r="Y103" s="5"/>
      <c r="Z103" s="5"/>
      <c r="AA103" s="5"/>
      <c r="AB103" s="5"/>
      <c r="AC103" s="5"/>
      <c r="AD103" s="5"/>
      <c r="AE103" s="5"/>
      <c r="AF103" s="5"/>
      <c r="AG103" s="5"/>
      <c r="AH103" s="5"/>
    </row>
    <row r="104" spans="1:34" ht="18.75" customHeight="1">
      <c r="A104" s="5"/>
      <c r="B104" s="5"/>
      <c r="C104" s="5"/>
      <c r="D104" s="5"/>
      <c r="E104" s="5"/>
      <c r="F104" s="5"/>
      <c r="G104" s="6"/>
      <c r="H104" s="639"/>
      <c r="I104" s="5"/>
      <c r="J104" s="5"/>
      <c r="K104" s="637"/>
      <c r="L104" s="11"/>
      <c r="M104" s="11"/>
      <c r="N104" s="11"/>
      <c r="O104" s="33"/>
      <c r="P104" s="12"/>
      <c r="Q104" s="12"/>
      <c r="R104" s="12"/>
      <c r="S104" s="12"/>
      <c r="T104" s="12"/>
      <c r="U104" s="12"/>
      <c r="V104" s="12"/>
      <c r="W104" s="12"/>
      <c r="X104" s="12"/>
      <c r="Y104" s="5"/>
      <c r="Z104" s="5"/>
      <c r="AA104" s="5"/>
      <c r="AB104" s="5"/>
      <c r="AC104" s="5"/>
      <c r="AD104" s="5"/>
      <c r="AE104" s="5"/>
      <c r="AF104" s="5"/>
      <c r="AG104" s="5"/>
      <c r="AH104" s="5"/>
    </row>
    <row r="105" spans="1:34" ht="18.75" customHeight="1">
      <c r="A105" s="5"/>
      <c r="B105" s="5"/>
      <c r="C105" s="5"/>
      <c r="D105" s="5"/>
      <c r="E105" s="5"/>
      <c r="F105" s="5"/>
      <c r="G105" s="6"/>
      <c r="H105" s="639"/>
      <c r="I105" s="5"/>
      <c r="J105" s="5"/>
      <c r="K105" s="637"/>
      <c r="L105" s="11"/>
      <c r="M105" s="11"/>
      <c r="N105" s="11"/>
      <c r="O105" s="33"/>
      <c r="P105" s="12"/>
      <c r="Q105" s="12"/>
      <c r="R105" s="12"/>
      <c r="S105" s="12"/>
      <c r="T105" s="12"/>
      <c r="U105" s="12"/>
      <c r="V105" s="12"/>
      <c r="W105" s="12"/>
      <c r="X105" s="12"/>
      <c r="Y105" s="5"/>
      <c r="Z105" s="5"/>
      <c r="AA105" s="5"/>
      <c r="AB105" s="5"/>
      <c r="AC105" s="5"/>
      <c r="AD105" s="5"/>
      <c r="AE105" s="5"/>
      <c r="AF105" s="5"/>
      <c r="AG105" s="5"/>
      <c r="AH105" s="5"/>
    </row>
    <row r="106" spans="1:34" ht="18.75" customHeight="1">
      <c r="A106" s="5"/>
      <c r="B106" s="5"/>
      <c r="C106" s="5"/>
      <c r="D106" s="5"/>
      <c r="E106" s="5"/>
      <c r="F106" s="5"/>
      <c r="G106" s="6"/>
      <c r="H106" s="639"/>
      <c r="I106" s="5"/>
      <c r="J106" s="5"/>
      <c r="K106" s="637"/>
      <c r="L106" s="11"/>
      <c r="M106" s="11"/>
      <c r="N106" s="11"/>
      <c r="O106" s="33"/>
      <c r="P106" s="12"/>
      <c r="Q106" s="12"/>
      <c r="R106" s="12"/>
      <c r="S106" s="12"/>
      <c r="T106" s="12"/>
      <c r="U106" s="12"/>
      <c r="V106" s="12"/>
      <c r="W106" s="12"/>
      <c r="X106" s="12"/>
      <c r="Y106" s="5"/>
      <c r="Z106" s="5"/>
      <c r="AA106" s="5"/>
      <c r="AB106" s="5"/>
      <c r="AC106" s="5"/>
      <c r="AD106" s="5"/>
      <c r="AE106" s="5"/>
      <c r="AF106" s="5"/>
      <c r="AG106" s="5"/>
      <c r="AH106" s="5"/>
    </row>
    <row r="107" spans="1:34" ht="18.75" customHeight="1">
      <c r="A107" s="5"/>
      <c r="B107" s="5"/>
      <c r="C107" s="5"/>
      <c r="D107" s="5"/>
      <c r="E107" s="5"/>
      <c r="F107" s="5"/>
      <c r="G107" s="6"/>
      <c r="H107" s="639"/>
      <c r="I107" s="5"/>
      <c r="J107" s="5"/>
      <c r="K107" s="637"/>
      <c r="L107" s="11"/>
      <c r="M107" s="11"/>
      <c r="N107" s="11"/>
      <c r="O107" s="33"/>
      <c r="P107" s="12"/>
      <c r="Q107" s="12"/>
      <c r="R107" s="12"/>
      <c r="S107" s="12"/>
      <c r="T107" s="12"/>
      <c r="U107" s="12"/>
      <c r="V107" s="12"/>
      <c r="W107" s="12"/>
      <c r="X107" s="12"/>
      <c r="Y107" s="5"/>
      <c r="Z107" s="5"/>
      <c r="AA107" s="5"/>
      <c r="AB107" s="5"/>
      <c r="AC107" s="5"/>
      <c r="AD107" s="5"/>
      <c r="AE107" s="5"/>
      <c r="AF107" s="5"/>
      <c r="AG107" s="5"/>
      <c r="AH107" s="5"/>
    </row>
    <row r="108" spans="1:34" ht="18.75" customHeight="1">
      <c r="A108" s="5"/>
      <c r="B108" s="5"/>
      <c r="C108" s="5"/>
      <c r="D108" s="5"/>
      <c r="E108" s="5"/>
      <c r="F108" s="5"/>
      <c r="G108" s="6"/>
      <c r="H108" s="639"/>
      <c r="I108" s="5"/>
      <c r="J108" s="5"/>
      <c r="K108" s="637"/>
      <c r="L108" s="11"/>
      <c r="M108" s="11"/>
      <c r="N108" s="11"/>
      <c r="O108" s="33"/>
      <c r="P108" s="12"/>
      <c r="Q108" s="12"/>
      <c r="R108" s="12"/>
      <c r="S108" s="12"/>
      <c r="T108" s="12"/>
      <c r="U108" s="12"/>
      <c r="V108" s="12"/>
      <c r="W108" s="12"/>
      <c r="X108" s="12"/>
      <c r="Y108" s="5"/>
      <c r="Z108" s="5"/>
      <c r="AA108" s="5"/>
      <c r="AB108" s="5"/>
      <c r="AC108" s="5"/>
      <c r="AD108" s="5"/>
      <c r="AE108" s="5"/>
      <c r="AF108" s="5"/>
      <c r="AG108" s="5"/>
      <c r="AH108" s="5"/>
    </row>
    <row r="109" spans="1:34" ht="18.75" customHeight="1">
      <c r="A109" s="5"/>
      <c r="B109" s="5"/>
      <c r="C109" s="5"/>
      <c r="D109" s="5"/>
      <c r="E109" s="5"/>
      <c r="F109" s="5"/>
      <c r="G109" s="6"/>
      <c r="H109" s="639"/>
      <c r="I109" s="5"/>
      <c r="J109" s="5"/>
      <c r="K109" s="637"/>
      <c r="L109" s="11"/>
      <c r="M109" s="11"/>
      <c r="N109" s="11"/>
      <c r="O109" s="33"/>
      <c r="P109" s="12"/>
      <c r="Q109" s="12"/>
      <c r="R109" s="12"/>
      <c r="S109" s="12"/>
      <c r="T109" s="12"/>
      <c r="U109" s="12"/>
      <c r="V109" s="12"/>
      <c r="W109" s="12"/>
      <c r="X109" s="12"/>
      <c r="Y109" s="5"/>
      <c r="Z109" s="5"/>
      <c r="AA109" s="5"/>
      <c r="AB109" s="5"/>
      <c r="AC109" s="5"/>
      <c r="AD109" s="5"/>
      <c r="AE109" s="5"/>
      <c r="AF109" s="5"/>
      <c r="AG109" s="5"/>
      <c r="AH109" s="5"/>
    </row>
    <row r="110" spans="1:34" ht="18.75" customHeight="1">
      <c r="A110" s="5"/>
      <c r="B110" s="5"/>
      <c r="C110" s="5"/>
      <c r="D110" s="5"/>
      <c r="E110" s="5"/>
      <c r="F110" s="5"/>
      <c r="G110" s="6"/>
      <c r="H110" s="639"/>
      <c r="I110" s="5"/>
      <c r="J110" s="5"/>
      <c r="K110" s="637"/>
      <c r="L110" s="11"/>
      <c r="M110" s="11"/>
      <c r="N110" s="11"/>
      <c r="O110" s="33"/>
      <c r="P110" s="12"/>
      <c r="Q110" s="12"/>
      <c r="R110" s="12"/>
      <c r="S110" s="12"/>
      <c r="T110" s="12"/>
      <c r="U110" s="12"/>
      <c r="V110" s="12"/>
      <c r="W110" s="12"/>
      <c r="X110" s="12"/>
      <c r="Y110" s="5"/>
      <c r="Z110" s="5"/>
      <c r="AA110" s="5"/>
      <c r="AB110" s="5"/>
      <c r="AC110" s="5"/>
      <c r="AD110" s="5"/>
      <c r="AE110" s="5"/>
      <c r="AF110" s="5"/>
      <c r="AG110" s="5"/>
      <c r="AH110" s="5"/>
    </row>
    <row r="111" spans="1:34" ht="18.75" customHeight="1">
      <c r="A111" s="5"/>
      <c r="B111" s="5"/>
      <c r="C111" s="5"/>
      <c r="D111" s="5"/>
      <c r="E111" s="5"/>
      <c r="F111" s="5"/>
      <c r="G111" s="6"/>
      <c r="H111" s="639"/>
      <c r="I111" s="5"/>
      <c r="J111" s="5"/>
      <c r="K111" s="637"/>
      <c r="L111" s="11"/>
      <c r="M111" s="11"/>
      <c r="N111" s="11"/>
      <c r="O111" s="33"/>
      <c r="P111" s="12"/>
      <c r="Q111" s="12"/>
      <c r="R111" s="12"/>
      <c r="S111" s="12"/>
      <c r="T111" s="12"/>
      <c r="U111" s="12"/>
      <c r="V111" s="12"/>
      <c r="W111" s="12"/>
      <c r="X111" s="12"/>
      <c r="Y111" s="5"/>
      <c r="Z111" s="5"/>
      <c r="AA111" s="5"/>
      <c r="AB111" s="5"/>
      <c r="AC111" s="5"/>
      <c r="AD111" s="5"/>
      <c r="AE111" s="5"/>
      <c r="AF111" s="5"/>
      <c r="AG111" s="5"/>
      <c r="AH111" s="5"/>
    </row>
    <row r="112" spans="1:34" ht="18.75" customHeight="1">
      <c r="A112" s="5"/>
      <c r="B112" s="5"/>
      <c r="C112" s="5"/>
      <c r="D112" s="5"/>
      <c r="E112" s="5"/>
      <c r="F112" s="5"/>
      <c r="G112" s="6"/>
      <c r="H112" s="639"/>
      <c r="I112" s="5"/>
      <c r="J112" s="5"/>
      <c r="K112" s="637"/>
      <c r="L112" s="11"/>
      <c r="M112" s="11"/>
      <c r="N112" s="11"/>
      <c r="O112" s="33"/>
      <c r="P112" s="12"/>
      <c r="Q112" s="12"/>
      <c r="R112" s="12"/>
      <c r="S112" s="12"/>
      <c r="T112" s="12"/>
      <c r="U112" s="12"/>
      <c r="V112" s="12"/>
      <c r="W112" s="12"/>
      <c r="X112" s="12"/>
      <c r="Y112" s="5"/>
      <c r="Z112" s="5"/>
      <c r="AA112" s="5"/>
      <c r="AB112" s="5"/>
      <c r="AC112" s="5"/>
      <c r="AD112" s="5"/>
      <c r="AE112" s="5"/>
      <c r="AF112" s="5"/>
      <c r="AG112" s="5"/>
      <c r="AH112" s="5"/>
    </row>
    <row r="113" spans="1:34" ht="18.75" customHeight="1">
      <c r="A113" s="5"/>
      <c r="B113" s="5"/>
      <c r="C113" s="5"/>
      <c r="D113" s="5"/>
      <c r="E113" s="5"/>
      <c r="F113" s="5"/>
      <c r="G113" s="6"/>
      <c r="H113" s="639"/>
      <c r="I113" s="5"/>
      <c r="J113" s="5"/>
      <c r="K113" s="637"/>
      <c r="L113" s="11"/>
      <c r="M113" s="11"/>
      <c r="N113" s="11"/>
      <c r="O113" s="33"/>
      <c r="P113" s="12"/>
      <c r="Q113" s="12"/>
      <c r="R113" s="12"/>
      <c r="S113" s="12"/>
      <c r="T113" s="12"/>
      <c r="U113" s="12"/>
      <c r="V113" s="12"/>
      <c r="W113" s="12"/>
      <c r="X113" s="12"/>
      <c r="Y113" s="5"/>
      <c r="Z113" s="5"/>
      <c r="AA113" s="5"/>
      <c r="AB113" s="5"/>
      <c r="AC113" s="5"/>
      <c r="AD113" s="5"/>
      <c r="AE113" s="5"/>
      <c r="AF113" s="5"/>
      <c r="AG113" s="5"/>
      <c r="AH113" s="5"/>
    </row>
    <row r="114" spans="1:34" ht="18.75" customHeight="1">
      <c r="A114" s="5"/>
      <c r="B114" s="5"/>
      <c r="C114" s="5"/>
      <c r="D114" s="5"/>
      <c r="E114" s="5"/>
      <c r="F114" s="5"/>
      <c r="G114" s="6"/>
      <c r="H114" s="639"/>
      <c r="I114" s="5"/>
      <c r="J114" s="5"/>
      <c r="K114" s="637"/>
      <c r="L114" s="11"/>
      <c r="M114" s="11"/>
      <c r="N114" s="11"/>
      <c r="O114" s="33"/>
      <c r="P114" s="12"/>
      <c r="Q114" s="12"/>
      <c r="R114" s="12"/>
      <c r="S114" s="12"/>
      <c r="T114" s="12"/>
      <c r="U114" s="12"/>
      <c r="V114" s="12"/>
      <c r="W114" s="12"/>
      <c r="X114" s="12"/>
      <c r="Y114" s="5"/>
      <c r="Z114" s="5"/>
      <c r="AA114" s="5"/>
      <c r="AB114" s="5"/>
      <c r="AC114" s="5"/>
      <c r="AD114" s="5"/>
      <c r="AE114" s="5"/>
      <c r="AF114" s="5"/>
      <c r="AG114" s="5"/>
      <c r="AH114" s="5"/>
    </row>
    <row r="115" spans="1:34" ht="18.75" customHeight="1">
      <c r="A115" s="5"/>
      <c r="B115" s="5"/>
      <c r="C115" s="5"/>
      <c r="D115" s="5"/>
      <c r="E115" s="5"/>
      <c r="F115" s="5"/>
      <c r="G115" s="6"/>
      <c r="H115" s="639"/>
      <c r="I115" s="5"/>
      <c r="J115" s="5"/>
      <c r="K115" s="637"/>
      <c r="L115" s="11"/>
      <c r="M115" s="11"/>
      <c r="N115" s="11"/>
      <c r="O115" s="33"/>
      <c r="P115" s="12"/>
      <c r="Q115" s="12"/>
      <c r="R115" s="12"/>
      <c r="S115" s="12"/>
      <c r="T115" s="12"/>
      <c r="U115" s="12"/>
      <c r="V115" s="12"/>
      <c r="W115" s="12"/>
      <c r="X115" s="12"/>
      <c r="Y115" s="5"/>
      <c r="Z115" s="5"/>
      <c r="AA115" s="5"/>
      <c r="AB115" s="5"/>
      <c r="AC115" s="5"/>
      <c r="AD115" s="5"/>
      <c r="AE115" s="5"/>
      <c r="AF115" s="5"/>
      <c r="AG115" s="5"/>
      <c r="AH115" s="5"/>
    </row>
    <row r="116" spans="1:34" ht="18.75" customHeight="1">
      <c r="A116" s="5"/>
      <c r="B116" s="5"/>
      <c r="C116" s="5"/>
      <c r="D116" s="5"/>
      <c r="E116" s="5"/>
      <c r="F116" s="5"/>
      <c r="G116" s="6"/>
      <c r="H116" s="639"/>
      <c r="I116" s="5"/>
      <c r="J116" s="5"/>
      <c r="K116" s="637"/>
      <c r="L116" s="11"/>
      <c r="M116" s="11"/>
      <c r="N116" s="11"/>
      <c r="O116" s="33"/>
      <c r="P116" s="12"/>
      <c r="Q116" s="12"/>
      <c r="R116" s="12"/>
      <c r="S116" s="12"/>
      <c r="T116" s="12"/>
      <c r="U116" s="12"/>
      <c r="V116" s="12"/>
      <c r="W116" s="12"/>
      <c r="X116" s="12"/>
      <c r="Y116" s="5"/>
      <c r="Z116" s="5"/>
      <c r="AA116" s="5"/>
      <c r="AB116" s="5"/>
      <c r="AC116" s="5"/>
      <c r="AD116" s="5"/>
      <c r="AE116" s="5"/>
      <c r="AF116" s="5"/>
      <c r="AG116" s="5"/>
      <c r="AH116" s="5"/>
    </row>
    <row r="117" spans="1:34" ht="18.75" customHeight="1">
      <c r="A117" s="5"/>
      <c r="B117" s="5"/>
      <c r="C117" s="5"/>
      <c r="D117" s="5"/>
      <c r="E117" s="5"/>
      <c r="F117" s="5"/>
      <c r="G117" s="6"/>
      <c r="H117" s="639"/>
      <c r="I117" s="5"/>
      <c r="J117" s="5"/>
      <c r="K117" s="637"/>
      <c r="L117" s="11"/>
      <c r="M117" s="11"/>
      <c r="N117" s="11"/>
      <c r="O117" s="33"/>
      <c r="P117" s="12"/>
      <c r="Q117" s="12"/>
      <c r="R117" s="12"/>
      <c r="S117" s="12"/>
      <c r="T117" s="12"/>
      <c r="U117" s="12"/>
      <c r="V117" s="12"/>
      <c r="W117" s="12"/>
      <c r="X117" s="12"/>
      <c r="Y117" s="5"/>
      <c r="Z117" s="5"/>
      <c r="AA117" s="5"/>
      <c r="AB117" s="5"/>
      <c r="AC117" s="5"/>
      <c r="AD117" s="5"/>
      <c r="AE117" s="5"/>
      <c r="AF117" s="5"/>
      <c r="AG117" s="5"/>
      <c r="AH117" s="5"/>
    </row>
    <row r="118" spans="1:34" ht="18.75" customHeight="1">
      <c r="A118" s="5"/>
      <c r="B118" s="5"/>
      <c r="C118" s="5"/>
      <c r="D118" s="5"/>
      <c r="E118" s="5"/>
      <c r="F118" s="5"/>
      <c r="G118" s="6"/>
      <c r="H118" s="639"/>
      <c r="I118" s="5"/>
      <c r="J118" s="5"/>
      <c r="K118" s="637"/>
      <c r="L118" s="11"/>
      <c r="M118" s="11"/>
      <c r="N118" s="11"/>
      <c r="O118" s="33"/>
      <c r="P118" s="12"/>
      <c r="Q118" s="12"/>
      <c r="R118" s="12"/>
      <c r="S118" s="12"/>
      <c r="T118" s="12"/>
      <c r="U118" s="12"/>
      <c r="V118" s="12"/>
      <c r="W118" s="12"/>
      <c r="X118" s="12"/>
      <c r="Y118" s="5"/>
      <c r="Z118" s="5"/>
      <c r="AA118" s="5"/>
      <c r="AB118" s="5"/>
      <c r="AC118" s="5"/>
      <c r="AD118" s="5"/>
      <c r="AE118" s="5"/>
      <c r="AF118" s="5"/>
      <c r="AG118" s="5"/>
      <c r="AH118" s="5"/>
    </row>
    <row r="119" spans="1:34" ht="18.75" customHeight="1">
      <c r="A119" s="5"/>
      <c r="B119" s="5"/>
      <c r="C119" s="5"/>
      <c r="D119" s="5"/>
      <c r="E119" s="5"/>
      <c r="F119" s="5"/>
      <c r="G119" s="6"/>
      <c r="H119" s="639"/>
      <c r="I119" s="5"/>
      <c r="J119" s="5"/>
      <c r="K119" s="637"/>
      <c r="L119" s="11"/>
      <c r="M119" s="11"/>
      <c r="N119" s="11"/>
      <c r="O119" s="33"/>
      <c r="P119" s="12"/>
      <c r="Q119" s="12"/>
      <c r="R119" s="12"/>
      <c r="S119" s="12"/>
      <c r="T119" s="12"/>
      <c r="U119" s="12"/>
      <c r="V119" s="12"/>
      <c r="W119" s="12"/>
      <c r="X119" s="12"/>
      <c r="Y119" s="5"/>
      <c r="Z119" s="5"/>
      <c r="AA119" s="5"/>
      <c r="AB119" s="5"/>
      <c r="AC119" s="5"/>
      <c r="AD119" s="5"/>
      <c r="AE119" s="5"/>
      <c r="AF119" s="5"/>
      <c r="AG119" s="5"/>
      <c r="AH119" s="5"/>
    </row>
    <row r="120" spans="1:34" ht="18.75" customHeight="1">
      <c r="A120" s="5"/>
      <c r="B120" s="5"/>
      <c r="C120" s="5"/>
      <c r="D120" s="5"/>
      <c r="E120" s="5"/>
      <c r="F120" s="5"/>
      <c r="G120" s="6"/>
      <c r="H120" s="639"/>
      <c r="I120" s="5"/>
      <c r="J120" s="5"/>
      <c r="K120" s="637"/>
      <c r="L120" s="11"/>
      <c r="M120" s="11"/>
      <c r="N120" s="11"/>
      <c r="O120" s="33"/>
      <c r="P120" s="12"/>
      <c r="Q120" s="12"/>
      <c r="R120" s="12"/>
      <c r="S120" s="12"/>
      <c r="T120" s="12"/>
      <c r="U120" s="12"/>
      <c r="V120" s="12"/>
      <c r="W120" s="12"/>
      <c r="X120" s="12"/>
      <c r="Y120" s="5"/>
      <c r="Z120" s="5"/>
      <c r="AA120" s="5"/>
      <c r="AB120" s="5"/>
      <c r="AC120" s="5"/>
      <c r="AD120" s="5"/>
      <c r="AE120" s="5"/>
      <c r="AF120" s="5"/>
      <c r="AG120" s="5"/>
      <c r="AH120" s="5"/>
    </row>
    <row r="121" spans="1:34" ht="18.75" customHeight="1">
      <c r="A121" s="5"/>
      <c r="B121" s="5"/>
      <c r="C121" s="5"/>
      <c r="D121" s="5"/>
      <c r="E121" s="5"/>
      <c r="F121" s="5"/>
      <c r="G121" s="6"/>
      <c r="H121" s="639"/>
      <c r="I121" s="5"/>
      <c r="J121" s="5"/>
      <c r="K121" s="637"/>
      <c r="L121" s="11"/>
      <c r="M121" s="11"/>
      <c r="N121" s="11"/>
      <c r="O121" s="33"/>
      <c r="P121" s="12"/>
      <c r="Q121" s="12"/>
      <c r="R121" s="12"/>
      <c r="S121" s="12"/>
      <c r="T121" s="12"/>
      <c r="U121" s="12"/>
      <c r="V121" s="12"/>
      <c r="W121" s="12"/>
      <c r="X121" s="12"/>
      <c r="Y121" s="5"/>
      <c r="Z121" s="5"/>
      <c r="AA121" s="5"/>
      <c r="AB121" s="5"/>
      <c r="AC121" s="5"/>
      <c r="AD121" s="5"/>
      <c r="AE121" s="5"/>
      <c r="AF121" s="5"/>
      <c r="AG121" s="5"/>
      <c r="AH121" s="5"/>
    </row>
    <row r="122" spans="1:34" ht="18.75" customHeight="1">
      <c r="A122" s="5"/>
      <c r="B122" s="5"/>
      <c r="C122" s="5"/>
      <c r="D122" s="5"/>
      <c r="E122" s="5"/>
      <c r="F122" s="5"/>
      <c r="G122" s="6"/>
      <c r="H122" s="639"/>
      <c r="I122" s="5"/>
      <c r="J122" s="5"/>
      <c r="K122" s="637"/>
      <c r="L122" s="11"/>
      <c r="M122" s="11"/>
      <c r="N122" s="11"/>
      <c r="O122" s="33"/>
      <c r="P122" s="12"/>
      <c r="Q122" s="12"/>
      <c r="R122" s="12"/>
      <c r="S122" s="12"/>
      <c r="T122" s="12"/>
      <c r="U122" s="12"/>
      <c r="V122" s="12"/>
      <c r="W122" s="12"/>
      <c r="X122" s="12"/>
      <c r="Y122" s="5"/>
      <c r="Z122" s="5"/>
      <c r="AA122" s="5"/>
      <c r="AB122" s="5"/>
      <c r="AC122" s="5"/>
      <c r="AD122" s="5"/>
      <c r="AE122" s="5"/>
      <c r="AF122" s="5"/>
      <c r="AG122" s="5"/>
      <c r="AH122" s="5"/>
    </row>
    <row r="123" spans="1:34" ht="18.75" customHeight="1">
      <c r="A123" s="5"/>
      <c r="B123" s="5"/>
      <c r="C123" s="5"/>
      <c r="D123" s="5"/>
      <c r="E123" s="5"/>
      <c r="F123" s="5"/>
      <c r="G123" s="6"/>
      <c r="H123" s="639"/>
      <c r="I123" s="5"/>
      <c r="J123" s="5"/>
      <c r="K123" s="637"/>
      <c r="L123" s="11"/>
      <c r="M123" s="11"/>
      <c r="N123" s="11"/>
      <c r="O123" s="33"/>
      <c r="P123" s="12"/>
      <c r="Q123" s="12"/>
      <c r="R123" s="12"/>
      <c r="S123" s="12"/>
      <c r="T123" s="12"/>
      <c r="U123" s="12"/>
      <c r="V123" s="12"/>
      <c r="W123" s="12"/>
      <c r="X123" s="12"/>
      <c r="Y123" s="5"/>
      <c r="Z123" s="5"/>
      <c r="AA123" s="5"/>
      <c r="AB123" s="5"/>
      <c r="AC123" s="5"/>
      <c r="AD123" s="5"/>
      <c r="AE123" s="5"/>
      <c r="AF123" s="5"/>
      <c r="AG123" s="5"/>
      <c r="AH123" s="5"/>
    </row>
    <row r="124" spans="1:34" ht="18.75" customHeight="1">
      <c r="A124" s="5"/>
      <c r="B124" s="5"/>
      <c r="C124" s="5"/>
      <c r="D124" s="5"/>
      <c r="E124" s="5"/>
      <c r="F124" s="5"/>
      <c r="G124" s="6"/>
      <c r="H124" s="639"/>
      <c r="I124" s="5"/>
      <c r="J124" s="5"/>
      <c r="K124" s="637"/>
      <c r="L124" s="11"/>
      <c r="M124" s="11"/>
      <c r="N124" s="11"/>
      <c r="O124" s="33"/>
      <c r="P124" s="12"/>
      <c r="Q124" s="12"/>
      <c r="R124" s="12"/>
      <c r="S124" s="12"/>
      <c r="T124" s="12"/>
      <c r="U124" s="12"/>
      <c r="V124" s="12"/>
      <c r="W124" s="12"/>
      <c r="X124" s="12"/>
      <c r="Y124" s="5"/>
      <c r="Z124" s="5"/>
      <c r="AA124" s="5"/>
      <c r="AB124" s="5"/>
      <c r="AC124" s="5"/>
      <c r="AD124" s="5"/>
      <c r="AE124" s="5"/>
      <c r="AF124" s="5"/>
      <c r="AG124" s="5"/>
      <c r="AH124" s="5"/>
    </row>
    <row r="125" spans="1:34" ht="18.75" customHeight="1">
      <c r="A125" s="5"/>
      <c r="B125" s="5"/>
      <c r="C125" s="5"/>
      <c r="D125" s="5"/>
      <c r="E125" s="5"/>
      <c r="F125" s="5"/>
      <c r="G125" s="6"/>
      <c r="H125" s="639"/>
      <c r="I125" s="5"/>
      <c r="J125" s="5"/>
      <c r="K125" s="637"/>
      <c r="L125" s="11"/>
      <c r="M125" s="11"/>
      <c r="N125" s="11"/>
      <c r="O125" s="33"/>
      <c r="P125" s="12"/>
      <c r="Q125" s="12"/>
      <c r="R125" s="12"/>
      <c r="S125" s="12"/>
      <c r="T125" s="12"/>
      <c r="U125" s="12"/>
      <c r="V125" s="12"/>
      <c r="W125" s="12"/>
      <c r="X125" s="12"/>
      <c r="Y125" s="5"/>
      <c r="Z125" s="5"/>
      <c r="AA125" s="5"/>
      <c r="AB125" s="5"/>
      <c r="AC125" s="5"/>
      <c r="AD125" s="5"/>
      <c r="AE125" s="5"/>
      <c r="AF125" s="5"/>
      <c r="AG125" s="5"/>
      <c r="AH125" s="5"/>
    </row>
    <row r="126" spans="1:34" ht="18.75" customHeight="1">
      <c r="A126" s="5"/>
      <c r="B126" s="5"/>
      <c r="C126" s="5"/>
      <c r="D126" s="5"/>
      <c r="E126" s="5"/>
      <c r="F126" s="5"/>
      <c r="G126" s="6"/>
      <c r="H126" s="639"/>
      <c r="I126" s="5"/>
      <c r="J126" s="5"/>
      <c r="K126" s="637"/>
      <c r="L126" s="11"/>
      <c r="M126" s="11"/>
      <c r="N126" s="11"/>
      <c r="O126" s="33"/>
      <c r="P126" s="12"/>
      <c r="Q126" s="12"/>
      <c r="R126" s="12"/>
      <c r="S126" s="12"/>
      <c r="T126" s="12"/>
      <c r="U126" s="12"/>
      <c r="V126" s="12"/>
      <c r="W126" s="12"/>
      <c r="X126" s="12"/>
      <c r="Y126" s="5"/>
      <c r="Z126" s="5"/>
      <c r="AA126" s="5"/>
      <c r="AB126" s="5"/>
      <c r="AC126" s="5"/>
      <c r="AD126" s="5"/>
      <c r="AE126" s="5"/>
      <c r="AF126" s="5"/>
      <c r="AG126" s="5"/>
      <c r="AH126" s="5"/>
    </row>
    <row r="127" spans="1:34" ht="18.75" customHeight="1">
      <c r="A127" s="5"/>
      <c r="B127" s="5"/>
      <c r="C127" s="5"/>
      <c r="D127" s="5"/>
      <c r="E127" s="5"/>
      <c r="F127" s="5"/>
      <c r="G127" s="6"/>
      <c r="H127" s="639"/>
      <c r="I127" s="5"/>
      <c r="J127" s="5"/>
      <c r="K127" s="637"/>
      <c r="L127" s="11"/>
      <c r="M127" s="11"/>
      <c r="N127" s="11"/>
      <c r="O127" s="33"/>
      <c r="P127" s="12"/>
      <c r="Q127" s="12"/>
      <c r="R127" s="12"/>
      <c r="S127" s="12"/>
      <c r="T127" s="12"/>
      <c r="U127" s="12"/>
      <c r="V127" s="12"/>
      <c r="W127" s="12"/>
      <c r="X127" s="12"/>
      <c r="Y127" s="5"/>
      <c r="Z127" s="5"/>
      <c r="AA127" s="5"/>
      <c r="AB127" s="5"/>
      <c r="AC127" s="5"/>
      <c r="AD127" s="5"/>
      <c r="AE127" s="5"/>
      <c r="AF127" s="5"/>
      <c r="AG127" s="5"/>
      <c r="AH127" s="5"/>
    </row>
    <row r="128" spans="1:34" ht="18.75" customHeight="1">
      <c r="A128" s="5"/>
      <c r="B128" s="5"/>
      <c r="C128" s="5"/>
      <c r="D128" s="5"/>
      <c r="E128" s="5"/>
      <c r="F128" s="5"/>
      <c r="G128" s="6"/>
      <c r="H128" s="639"/>
      <c r="I128" s="5"/>
      <c r="J128" s="5"/>
      <c r="K128" s="637"/>
      <c r="L128" s="11"/>
      <c r="M128" s="11"/>
      <c r="N128" s="11"/>
      <c r="O128" s="33"/>
      <c r="P128" s="12"/>
      <c r="Q128" s="12"/>
      <c r="R128" s="12"/>
      <c r="S128" s="12"/>
      <c r="T128" s="12"/>
      <c r="U128" s="12"/>
      <c r="V128" s="12"/>
      <c r="W128" s="12"/>
      <c r="X128" s="12"/>
      <c r="Y128" s="5"/>
      <c r="Z128" s="5"/>
      <c r="AA128" s="5"/>
      <c r="AB128" s="5"/>
      <c r="AC128" s="5"/>
      <c r="AD128" s="5"/>
      <c r="AE128" s="5"/>
      <c r="AF128" s="5"/>
      <c r="AG128" s="5"/>
      <c r="AH128" s="5"/>
    </row>
    <row r="129" spans="1:34" ht="18.75" customHeight="1">
      <c r="A129" s="5"/>
      <c r="B129" s="5"/>
      <c r="C129" s="5"/>
      <c r="D129" s="5"/>
      <c r="E129" s="5"/>
      <c r="F129" s="5"/>
      <c r="G129" s="6"/>
      <c r="H129" s="639"/>
      <c r="I129" s="5"/>
      <c r="J129" s="5"/>
      <c r="K129" s="637"/>
      <c r="L129" s="11"/>
      <c r="M129" s="11"/>
      <c r="N129" s="11"/>
      <c r="O129" s="33"/>
      <c r="P129" s="12"/>
      <c r="Q129" s="12"/>
      <c r="R129" s="12"/>
      <c r="S129" s="12"/>
      <c r="T129" s="12"/>
      <c r="U129" s="12"/>
      <c r="V129" s="12"/>
      <c r="W129" s="12"/>
      <c r="X129" s="12"/>
      <c r="Y129" s="5"/>
      <c r="Z129" s="5"/>
      <c r="AA129" s="5"/>
      <c r="AB129" s="5"/>
      <c r="AC129" s="5"/>
      <c r="AD129" s="5"/>
      <c r="AE129" s="5"/>
      <c r="AF129" s="5"/>
      <c r="AG129" s="5"/>
      <c r="AH129" s="5"/>
    </row>
    <row r="130" spans="1:34" ht="18.75" customHeight="1">
      <c r="A130" s="5"/>
      <c r="B130" s="5"/>
      <c r="C130" s="5"/>
      <c r="D130" s="5"/>
      <c r="E130" s="5"/>
      <c r="F130" s="5"/>
      <c r="G130" s="6"/>
      <c r="H130" s="639"/>
      <c r="I130" s="5"/>
      <c r="J130" s="5"/>
      <c r="K130" s="637"/>
      <c r="L130" s="11"/>
      <c r="M130" s="11"/>
      <c r="N130" s="11"/>
      <c r="O130" s="33"/>
      <c r="P130" s="12"/>
      <c r="Q130" s="12"/>
      <c r="R130" s="12"/>
      <c r="S130" s="12"/>
      <c r="T130" s="12"/>
      <c r="U130" s="12"/>
      <c r="V130" s="12"/>
      <c r="W130" s="12"/>
      <c r="X130" s="12"/>
      <c r="Y130" s="5"/>
      <c r="Z130" s="5"/>
      <c r="AA130" s="5"/>
      <c r="AB130" s="5"/>
      <c r="AC130" s="5"/>
      <c r="AD130" s="5"/>
      <c r="AE130" s="5"/>
      <c r="AF130" s="5"/>
      <c r="AG130" s="5"/>
      <c r="AH130" s="5"/>
    </row>
    <row r="131" spans="1:34" ht="18.75" customHeight="1">
      <c r="A131" s="5"/>
      <c r="B131" s="5"/>
      <c r="C131" s="5"/>
      <c r="D131" s="5"/>
      <c r="E131" s="5"/>
      <c r="F131" s="5"/>
      <c r="G131" s="6"/>
      <c r="H131" s="639"/>
      <c r="I131" s="5"/>
      <c r="J131" s="5"/>
      <c r="K131" s="637"/>
      <c r="L131" s="11"/>
      <c r="M131" s="11"/>
      <c r="N131" s="11"/>
      <c r="O131" s="33"/>
      <c r="P131" s="12"/>
      <c r="Q131" s="12"/>
      <c r="R131" s="12"/>
      <c r="S131" s="12"/>
      <c r="T131" s="12"/>
      <c r="U131" s="12"/>
      <c r="V131" s="12"/>
      <c r="W131" s="12"/>
      <c r="X131" s="12"/>
      <c r="Y131" s="5"/>
      <c r="Z131" s="5"/>
      <c r="AA131" s="5"/>
      <c r="AB131" s="5"/>
      <c r="AC131" s="5"/>
      <c r="AD131" s="5"/>
      <c r="AE131" s="5"/>
      <c r="AF131" s="5"/>
      <c r="AG131" s="5"/>
      <c r="AH131" s="5"/>
    </row>
    <row r="132" spans="1:34" ht="18.75" customHeight="1">
      <c r="A132" s="5"/>
      <c r="B132" s="5"/>
      <c r="C132" s="5"/>
      <c r="D132" s="5"/>
      <c r="E132" s="5"/>
      <c r="F132" s="5"/>
      <c r="G132" s="6"/>
      <c r="H132" s="639"/>
      <c r="I132" s="5"/>
      <c r="J132" s="5"/>
      <c r="K132" s="637"/>
      <c r="L132" s="11"/>
      <c r="M132" s="11"/>
      <c r="N132" s="11"/>
      <c r="O132" s="33"/>
      <c r="P132" s="12"/>
      <c r="Q132" s="12"/>
      <c r="R132" s="12"/>
      <c r="S132" s="12"/>
      <c r="T132" s="12"/>
      <c r="U132" s="12"/>
      <c r="V132" s="12"/>
      <c r="W132" s="12"/>
      <c r="X132" s="12"/>
      <c r="Y132" s="5"/>
      <c r="Z132" s="5"/>
      <c r="AA132" s="5"/>
      <c r="AB132" s="5"/>
      <c r="AC132" s="5"/>
      <c r="AD132" s="5"/>
      <c r="AE132" s="5"/>
      <c r="AF132" s="5"/>
      <c r="AG132" s="5"/>
      <c r="AH132" s="5"/>
    </row>
    <row r="133" spans="1:34" ht="18.75" customHeight="1">
      <c r="A133" s="5"/>
      <c r="B133" s="5"/>
      <c r="C133" s="5"/>
      <c r="D133" s="5"/>
      <c r="E133" s="5"/>
      <c r="F133" s="5"/>
      <c r="G133" s="6"/>
      <c r="H133" s="639"/>
      <c r="I133" s="5"/>
      <c r="J133" s="5"/>
      <c r="K133" s="637"/>
      <c r="L133" s="11"/>
      <c r="M133" s="11"/>
      <c r="N133" s="11"/>
      <c r="O133" s="33"/>
      <c r="P133" s="12"/>
      <c r="Q133" s="12"/>
      <c r="R133" s="12"/>
      <c r="S133" s="12"/>
      <c r="T133" s="12"/>
      <c r="U133" s="12"/>
      <c r="V133" s="12"/>
      <c r="W133" s="12"/>
      <c r="X133" s="12"/>
      <c r="Y133" s="5"/>
      <c r="Z133" s="5"/>
      <c r="AA133" s="5"/>
      <c r="AB133" s="5"/>
      <c r="AC133" s="5"/>
      <c r="AD133" s="5"/>
      <c r="AE133" s="5"/>
      <c r="AF133" s="5"/>
      <c r="AG133" s="5"/>
      <c r="AH133" s="5"/>
    </row>
    <row r="134" spans="1:34" ht="18.75" customHeight="1">
      <c r="A134" s="5"/>
      <c r="B134" s="5"/>
      <c r="C134" s="5"/>
      <c r="D134" s="5"/>
      <c r="E134" s="5"/>
      <c r="F134" s="5"/>
      <c r="G134" s="6"/>
      <c r="H134" s="639"/>
      <c r="I134" s="5"/>
      <c r="J134" s="5"/>
      <c r="K134" s="637"/>
      <c r="L134" s="11"/>
      <c r="M134" s="11"/>
      <c r="N134" s="11"/>
      <c r="O134" s="33"/>
      <c r="P134" s="12"/>
      <c r="Q134" s="12"/>
      <c r="R134" s="12"/>
      <c r="S134" s="12"/>
      <c r="T134" s="12"/>
      <c r="U134" s="12"/>
      <c r="V134" s="12"/>
      <c r="W134" s="12"/>
      <c r="X134" s="12"/>
      <c r="Y134" s="5"/>
      <c r="Z134" s="5"/>
      <c r="AA134" s="5"/>
      <c r="AB134" s="5"/>
      <c r="AC134" s="5"/>
      <c r="AD134" s="5"/>
      <c r="AE134" s="5"/>
      <c r="AF134" s="5"/>
      <c r="AG134" s="5"/>
      <c r="AH134" s="5"/>
    </row>
    <row r="135" spans="1:34" ht="18.75" customHeight="1">
      <c r="A135" s="5"/>
      <c r="B135" s="5"/>
      <c r="C135" s="5"/>
      <c r="D135" s="5"/>
      <c r="E135" s="5"/>
      <c r="F135" s="5"/>
      <c r="G135" s="6"/>
      <c r="H135" s="639"/>
      <c r="I135" s="5"/>
      <c r="J135" s="5"/>
      <c r="K135" s="637"/>
      <c r="L135" s="11"/>
      <c r="M135" s="11"/>
      <c r="N135" s="11"/>
      <c r="O135" s="33"/>
      <c r="P135" s="12"/>
      <c r="Q135" s="12"/>
      <c r="R135" s="12"/>
      <c r="S135" s="12"/>
      <c r="T135" s="12"/>
      <c r="U135" s="12"/>
      <c r="V135" s="12"/>
      <c r="W135" s="12"/>
      <c r="X135" s="12"/>
      <c r="Y135" s="5"/>
      <c r="Z135" s="5"/>
      <c r="AA135" s="5"/>
      <c r="AB135" s="5"/>
      <c r="AC135" s="5"/>
      <c r="AD135" s="5"/>
      <c r="AE135" s="5"/>
      <c r="AF135" s="5"/>
      <c r="AG135" s="5"/>
      <c r="AH135" s="5"/>
    </row>
    <row r="136" spans="1:34" ht="18.75" customHeight="1">
      <c r="A136" s="5"/>
      <c r="B136" s="5"/>
      <c r="C136" s="5"/>
      <c r="D136" s="5"/>
      <c r="E136" s="5"/>
      <c r="F136" s="5"/>
      <c r="G136" s="6"/>
      <c r="H136" s="639"/>
      <c r="I136" s="5"/>
      <c r="J136" s="5"/>
      <c r="K136" s="637"/>
      <c r="L136" s="11"/>
      <c r="M136" s="11"/>
      <c r="N136" s="11"/>
      <c r="O136" s="33"/>
      <c r="P136" s="12"/>
      <c r="Q136" s="12"/>
      <c r="R136" s="12"/>
      <c r="S136" s="12"/>
      <c r="T136" s="12"/>
      <c r="U136" s="12"/>
      <c r="V136" s="12"/>
      <c r="W136" s="12"/>
      <c r="X136" s="12"/>
      <c r="Y136" s="5"/>
      <c r="Z136" s="5"/>
      <c r="AA136" s="5"/>
      <c r="AB136" s="5"/>
      <c r="AC136" s="5"/>
      <c r="AD136" s="5"/>
      <c r="AE136" s="5"/>
      <c r="AF136" s="5"/>
      <c r="AG136" s="5"/>
      <c r="AH136" s="5"/>
    </row>
    <row r="137" spans="1:34" ht="18.75" customHeight="1">
      <c r="A137" s="5"/>
      <c r="B137" s="5"/>
      <c r="C137" s="5"/>
      <c r="D137" s="5"/>
      <c r="E137" s="5"/>
      <c r="F137" s="5"/>
      <c r="G137" s="6"/>
      <c r="H137" s="639"/>
      <c r="I137" s="5"/>
      <c r="J137" s="5"/>
      <c r="K137" s="637"/>
      <c r="L137" s="11"/>
      <c r="M137" s="11"/>
      <c r="N137" s="11"/>
      <c r="O137" s="33"/>
      <c r="P137" s="12"/>
      <c r="Q137" s="12"/>
      <c r="R137" s="12"/>
      <c r="S137" s="12"/>
      <c r="T137" s="12"/>
      <c r="U137" s="12"/>
      <c r="V137" s="12"/>
      <c r="W137" s="12"/>
      <c r="X137" s="12"/>
      <c r="Y137" s="5"/>
      <c r="Z137" s="5"/>
      <c r="AA137" s="5"/>
      <c r="AB137" s="5"/>
      <c r="AC137" s="5"/>
      <c r="AD137" s="5"/>
      <c r="AE137" s="5"/>
      <c r="AF137" s="5"/>
      <c r="AG137" s="5"/>
      <c r="AH137" s="5"/>
    </row>
    <row r="138" spans="1:34" ht="18.75" customHeight="1">
      <c r="A138" s="5"/>
      <c r="B138" s="5"/>
      <c r="C138" s="5"/>
      <c r="D138" s="5"/>
      <c r="E138" s="5"/>
      <c r="F138" s="5"/>
      <c r="G138" s="6"/>
      <c r="H138" s="639"/>
      <c r="I138" s="5"/>
      <c r="J138" s="5"/>
      <c r="K138" s="637"/>
      <c r="L138" s="11"/>
      <c r="M138" s="11"/>
      <c r="N138" s="11"/>
      <c r="O138" s="33"/>
      <c r="P138" s="12"/>
      <c r="Q138" s="12"/>
      <c r="R138" s="12"/>
      <c r="S138" s="12"/>
      <c r="T138" s="12"/>
      <c r="U138" s="12"/>
      <c r="V138" s="12"/>
      <c r="W138" s="12"/>
      <c r="X138" s="12"/>
      <c r="Y138" s="5"/>
      <c r="Z138" s="5"/>
      <c r="AA138" s="5"/>
      <c r="AB138" s="5"/>
      <c r="AC138" s="5"/>
      <c r="AD138" s="5"/>
      <c r="AE138" s="5"/>
      <c r="AF138" s="5"/>
      <c r="AG138" s="5"/>
      <c r="AH138" s="5"/>
    </row>
    <row r="139" spans="1:34" ht="18.75" customHeight="1">
      <c r="A139" s="5"/>
      <c r="B139" s="5"/>
      <c r="C139" s="5"/>
      <c r="D139" s="5"/>
      <c r="E139" s="5"/>
      <c r="F139" s="5"/>
      <c r="G139" s="6"/>
      <c r="H139" s="639"/>
      <c r="I139" s="5"/>
      <c r="J139" s="5"/>
      <c r="K139" s="637"/>
      <c r="L139" s="11"/>
      <c r="M139" s="11"/>
      <c r="N139" s="11"/>
      <c r="O139" s="33"/>
      <c r="P139" s="12"/>
      <c r="Q139" s="12"/>
      <c r="R139" s="12"/>
      <c r="S139" s="12"/>
      <c r="T139" s="12"/>
      <c r="U139" s="12"/>
      <c r="V139" s="12"/>
      <c r="W139" s="12"/>
      <c r="X139" s="12"/>
      <c r="Y139" s="5"/>
      <c r="Z139" s="5"/>
      <c r="AA139" s="5"/>
      <c r="AB139" s="5"/>
      <c r="AC139" s="5"/>
      <c r="AD139" s="5"/>
      <c r="AE139" s="5"/>
      <c r="AF139" s="5"/>
      <c r="AG139" s="5"/>
      <c r="AH139" s="5"/>
    </row>
    <row r="140" spans="1:34" ht="18.75" customHeight="1">
      <c r="A140" s="5"/>
      <c r="B140" s="5"/>
      <c r="C140" s="5"/>
      <c r="D140" s="5"/>
      <c r="E140" s="5"/>
      <c r="F140" s="5"/>
      <c r="G140" s="6"/>
      <c r="H140" s="639"/>
      <c r="I140" s="5"/>
      <c r="J140" s="5"/>
      <c r="K140" s="637"/>
      <c r="L140" s="11"/>
      <c r="M140" s="11"/>
      <c r="N140" s="11"/>
      <c r="O140" s="33"/>
      <c r="P140" s="12"/>
      <c r="Q140" s="12"/>
      <c r="R140" s="12"/>
      <c r="S140" s="12"/>
      <c r="T140" s="12"/>
      <c r="U140" s="12"/>
      <c r="V140" s="12"/>
      <c r="W140" s="12"/>
      <c r="X140" s="12"/>
      <c r="Y140" s="5"/>
      <c r="Z140" s="5"/>
      <c r="AA140" s="5"/>
      <c r="AB140" s="5"/>
      <c r="AC140" s="5"/>
      <c r="AD140" s="5"/>
      <c r="AE140" s="5"/>
      <c r="AF140" s="5"/>
      <c r="AG140" s="5"/>
      <c r="AH140" s="5"/>
    </row>
    <row r="141" spans="1:34" ht="18.75" customHeight="1">
      <c r="A141" s="5"/>
      <c r="B141" s="5"/>
      <c r="C141" s="5"/>
      <c r="D141" s="5"/>
      <c r="E141" s="5"/>
      <c r="F141" s="5"/>
      <c r="G141" s="6"/>
      <c r="H141" s="639"/>
      <c r="I141" s="5"/>
      <c r="J141" s="5"/>
      <c r="K141" s="637"/>
      <c r="L141" s="11"/>
      <c r="M141" s="11"/>
      <c r="N141" s="11"/>
      <c r="O141" s="33"/>
      <c r="P141" s="12"/>
      <c r="Q141" s="12"/>
      <c r="R141" s="12"/>
      <c r="S141" s="12"/>
      <c r="T141" s="12"/>
      <c r="U141" s="12"/>
      <c r="V141" s="12"/>
      <c r="W141" s="12"/>
      <c r="X141" s="12"/>
      <c r="Y141" s="5"/>
      <c r="Z141" s="5"/>
      <c r="AA141" s="5"/>
      <c r="AB141" s="5"/>
      <c r="AC141" s="5"/>
      <c r="AD141" s="5"/>
      <c r="AE141" s="5"/>
      <c r="AF141" s="5"/>
      <c r="AG141" s="5"/>
      <c r="AH141" s="5"/>
    </row>
    <row r="142" spans="1:34" ht="18.75" customHeight="1">
      <c r="A142" s="5"/>
      <c r="B142" s="5"/>
      <c r="C142" s="5"/>
      <c r="D142" s="5"/>
      <c r="E142" s="5"/>
      <c r="F142" s="5"/>
      <c r="G142" s="6"/>
      <c r="H142" s="639"/>
      <c r="I142" s="5"/>
      <c r="J142" s="5"/>
      <c r="K142" s="637"/>
      <c r="L142" s="11"/>
      <c r="M142" s="11"/>
      <c r="N142" s="11"/>
      <c r="O142" s="33"/>
      <c r="P142" s="12"/>
      <c r="Q142" s="12"/>
      <c r="R142" s="12"/>
      <c r="S142" s="12"/>
      <c r="T142" s="12"/>
      <c r="U142" s="12"/>
      <c r="V142" s="12"/>
      <c r="W142" s="12"/>
      <c r="X142" s="12"/>
      <c r="Y142" s="5"/>
      <c r="Z142" s="5"/>
      <c r="AA142" s="5"/>
      <c r="AB142" s="5"/>
      <c r="AC142" s="5"/>
      <c r="AD142" s="5"/>
      <c r="AE142" s="5"/>
      <c r="AF142" s="5"/>
      <c r="AG142" s="5"/>
      <c r="AH142" s="5"/>
    </row>
    <row r="143" spans="1:34" ht="18.75" customHeight="1">
      <c r="A143" s="5"/>
      <c r="B143" s="5"/>
      <c r="C143" s="5"/>
      <c r="D143" s="5"/>
      <c r="E143" s="5"/>
      <c r="F143" s="5"/>
      <c r="G143" s="6"/>
      <c r="H143" s="639"/>
      <c r="I143" s="5"/>
      <c r="J143" s="5"/>
      <c r="K143" s="637"/>
      <c r="L143" s="11"/>
      <c r="M143" s="11"/>
      <c r="N143" s="11"/>
      <c r="O143" s="33"/>
      <c r="P143" s="12"/>
      <c r="Q143" s="12"/>
      <c r="R143" s="12"/>
      <c r="S143" s="12"/>
      <c r="T143" s="12"/>
      <c r="U143" s="12"/>
      <c r="V143" s="12"/>
      <c r="W143" s="12"/>
      <c r="X143" s="12"/>
      <c r="Y143" s="5"/>
      <c r="Z143" s="5"/>
      <c r="AA143" s="5"/>
      <c r="AB143" s="5"/>
      <c r="AC143" s="5"/>
      <c r="AD143" s="5"/>
      <c r="AE143" s="5"/>
      <c r="AF143" s="5"/>
      <c r="AG143" s="5"/>
      <c r="AH143" s="5"/>
    </row>
    <row r="144" spans="1:34" ht="18.75" customHeight="1">
      <c r="A144" s="5"/>
      <c r="B144" s="5"/>
      <c r="C144" s="5"/>
      <c r="D144" s="5"/>
      <c r="E144" s="5"/>
      <c r="F144" s="5"/>
      <c r="G144" s="6"/>
      <c r="H144" s="639"/>
      <c r="I144" s="5"/>
      <c r="J144" s="5"/>
      <c r="K144" s="637"/>
      <c r="L144" s="11"/>
      <c r="M144" s="11"/>
      <c r="N144" s="11"/>
      <c r="O144" s="33"/>
      <c r="P144" s="12"/>
      <c r="Q144" s="12"/>
      <c r="R144" s="12"/>
      <c r="S144" s="12"/>
      <c r="T144" s="12"/>
      <c r="U144" s="12"/>
      <c r="V144" s="12"/>
      <c r="W144" s="12"/>
      <c r="X144" s="12"/>
      <c r="Y144" s="5"/>
      <c r="Z144" s="5"/>
      <c r="AA144" s="5"/>
      <c r="AB144" s="5"/>
      <c r="AC144" s="5"/>
      <c r="AD144" s="5"/>
      <c r="AE144" s="5"/>
      <c r="AF144" s="5"/>
      <c r="AG144" s="5"/>
      <c r="AH144" s="5"/>
    </row>
    <row r="145" spans="1:34" ht="18.75" customHeight="1">
      <c r="A145" s="5"/>
      <c r="B145" s="5"/>
      <c r="C145" s="5"/>
      <c r="D145" s="5"/>
      <c r="E145" s="5"/>
      <c r="F145" s="5"/>
      <c r="G145" s="6"/>
      <c r="H145" s="639"/>
      <c r="I145" s="5"/>
      <c r="J145" s="5"/>
      <c r="K145" s="637"/>
      <c r="L145" s="11"/>
      <c r="M145" s="11"/>
      <c r="N145" s="11"/>
      <c r="O145" s="33"/>
      <c r="P145" s="12"/>
      <c r="Q145" s="12"/>
      <c r="R145" s="12"/>
      <c r="S145" s="12"/>
      <c r="T145" s="12"/>
      <c r="U145" s="12"/>
      <c r="V145" s="12"/>
      <c r="W145" s="12"/>
      <c r="X145" s="12"/>
      <c r="Y145" s="5"/>
      <c r="Z145" s="5"/>
      <c r="AA145" s="5"/>
      <c r="AB145" s="5"/>
      <c r="AC145" s="5"/>
      <c r="AD145" s="5"/>
      <c r="AE145" s="5"/>
      <c r="AF145" s="5"/>
      <c r="AG145" s="5"/>
      <c r="AH145" s="5"/>
    </row>
    <row r="146" spans="1:34" ht="18.75" customHeight="1">
      <c r="A146" s="5"/>
      <c r="B146" s="5"/>
      <c r="C146" s="5"/>
      <c r="D146" s="5"/>
      <c r="E146" s="5"/>
      <c r="F146" s="5"/>
      <c r="G146" s="6"/>
      <c r="H146" s="639"/>
      <c r="I146" s="5"/>
      <c r="J146" s="5"/>
      <c r="K146" s="637"/>
      <c r="L146" s="11"/>
      <c r="M146" s="11"/>
      <c r="N146" s="11"/>
      <c r="O146" s="33"/>
      <c r="P146" s="12"/>
      <c r="Q146" s="12"/>
      <c r="R146" s="12"/>
      <c r="S146" s="12"/>
      <c r="T146" s="12"/>
      <c r="U146" s="12"/>
      <c r="V146" s="12"/>
      <c r="W146" s="12"/>
      <c r="X146" s="12"/>
      <c r="Y146" s="5"/>
      <c r="Z146" s="5"/>
      <c r="AA146" s="5"/>
      <c r="AB146" s="5"/>
      <c r="AC146" s="5"/>
      <c r="AD146" s="5"/>
      <c r="AE146" s="5"/>
      <c r="AF146" s="5"/>
      <c r="AG146" s="5"/>
      <c r="AH146" s="5"/>
    </row>
    <row r="147" spans="1:34" ht="18.75" customHeight="1">
      <c r="A147" s="5"/>
      <c r="B147" s="5"/>
      <c r="C147" s="5"/>
      <c r="D147" s="5"/>
      <c r="E147" s="5"/>
      <c r="F147" s="5"/>
      <c r="G147" s="6"/>
      <c r="H147" s="639"/>
      <c r="I147" s="5"/>
      <c r="J147" s="5"/>
      <c r="K147" s="637"/>
      <c r="L147" s="11"/>
      <c r="M147" s="11"/>
      <c r="N147" s="11"/>
      <c r="O147" s="33"/>
      <c r="P147" s="12"/>
      <c r="Q147" s="12"/>
      <c r="R147" s="12"/>
      <c r="S147" s="12"/>
      <c r="T147" s="12"/>
      <c r="U147" s="12"/>
      <c r="V147" s="12"/>
      <c r="W147" s="12"/>
      <c r="X147" s="12"/>
      <c r="Y147" s="5"/>
      <c r="Z147" s="5"/>
      <c r="AA147" s="5"/>
      <c r="AB147" s="5"/>
      <c r="AC147" s="5"/>
      <c r="AD147" s="5"/>
      <c r="AE147" s="5"/>
      <c r="AF147" s="5"/>
      <c r="AG147" s="5"/>
      <c r="AH147" s="5"/>
    </row>
    <row r="148" spans="1:34" ht="18.75" customHeight="1">
      <c r="A148" s="5"/>
      <c r="B148" s="5"/>
      <c r="C148" s="5"/>
      <c r="D148" s="5"/>
      <c r="E148" s="5"/>
      <c r="F148" s="5"/>
      <c r="G148" s="6"/>
      <c r="H148" s="639"/>
      <c r="I148" s="5"/>
      <c r="J148" s="5"/>
      <c r="K148" s="637"/>
      <c r="L148" s="11"/>
      <c r="M148" s="11"/>
      <c r="N148" s="11"/>
      <c r="O148" s="33"/>
      <c r="P148" s="12"/>
      <c r="Q148" s="12"/>
      <c r="R148" s="12"/>
      <c r="S148" s="12"/>
      <c r="T148" s="12"/>
      <c r="U148" s="12"/>
      <c r="V148" s="12"/>
      <c r="W148" s="12"/>
      <c r="X148" s="12"/>
      <c r="Y148" s="5"/>
      <c r="Z148" s="5"/>
      <c r="AA148" s="5"/>
      <c r="AB148" s="5"/>
      <c r="AC148" s="5"/>
      <c r="AD148" s="5"/>
      <c r="AE148" s="5"/>
      <c r="AF148" s="5"/>
      <c r="AG148" s="5"/>
      <c r="AH148" s="5"/>
    </row>
    <row r="149" spans="1:34" ht="18.75" customHeight="1">
      <c r="A149" s="5"/>
      <c r="B149" s="5"/>
      <c r="C149" s="5"/>
      <c r="D149" s="5"/>
      <c r="E149" s="5"/>
      <c r="F149" s="5"/>
      <c r="G149" s="6"/>
      <c r="H149" s="639"/>
      <c r="I149" s="5"/>
      <c r="J149" s="5"/>
      <c r="K149" s="637"/>
      <c r="L149" s="11"/>
      <c r="M149" s="11"/>
      <c r="N149" s="11"/>
      <c r="O149" s="33"/>
      <c r="P149" s="12"/>
      <c r="Q149" s="12"/>
      <c r="R149" s="12"/>
      <c r="S149" s="12"/>
      <c r="T149" s="12"/>
      <c r="U149" s="12"/>
      <c r="V149" s="12"/>
      <c r="W149" s="12"/>
      <c r="X149" s="12"/>
      <c r="Y149" s="5"/>
      <c r="Z149" s="5"/>
      <c r="AA149" s="5"/>
      <c r="AB149" s="5"/>
      <c r="AC149" s="5"/>
      <c r="AD149" s="5"/>
      <c r="AE149" s="5"/>
      <c r="AF149" s="5"/>
      <c r="AG149" s="5"/>
      <c r="AH149" s="5"/>
    </row>
    <row r="150" spans="1:34" ht="18.75" customHeight="1">
      <c r="A150" s="5"/>
      <c r="B150" s="5"/>
      <c r="C150" s="5"/>
      <c r="D150" s="5"/>
      <c r="E150" s="5"/>
      <c r="F150" s="5"/>
      <c r="G150" s="6"/>
      <c r="H150" s="639"/>
      <c r="I150" s="5"/>
      <c r="J150" s="5"/>
      <c r="K150" s="637"/>
      <c r="L150" s="11"/>
      <c r="M150" s="11"/>
      <c r="N150" s="11"/>
      <c r="O150" s="33"/>
      <c r="P150" s="12"/>
      <c r="Q150" s="12"/>
      <c r="R150" s="12"/>
      <c r="S150" s="12"/>
      <c r="T150" s="12"/>
      <c r="U150" s="12"/>
      <c r="V150" s="12"/>
      <c r="W150" s="12"/>
      <c r="X150" s="12"/>
      <c r="Y150" s="5"/>
      <c r="Z150" s="5"/>
      <c r="AA150" s="5"/>
      <c r="AB150" s="5"/>
      <c r="AC150" s="5"/>
      <c r="AD150" s="5"/>
      <c r="AE150" s="5"/>
      <c r="AF150" s="5"/>
      <c r="AG150" s="5"/>
      <c r="AH150" s="5"/>
    </row>
    <row r="151" spans="1:34" ht="18.75" customHeight="1">
      <c r="A151" s="5"/>
      <c r="B151" s="5"/>
      <c r="C151" s="5"/>
      <c r="D151" s="5"/>
      <c r="E151" s="5"/>
      <c r="F151" s="5"/>
      <c r="G151" s="6"/>
      <c r="H151" s="639"/>
      <c r="I151" s="5"/>
      <c r="J151" s="5"/>
      <c r="K151" s="637"/>
      <c r="L151" s="11"/>
      <c r="M151" s="11"/>
      <c r="N151" s="11"/>
      <c r="O151" s="33"/>
      <c r="P151" s="12"/>
      <c r="Q151" s="12"/>
      <c r="R151" s="12"/>
      <c r="S151" s="12"/>
      <c r="T151" s="12"/>
      <c r="U151" s="12"/>
      <c r="V151" s="12"/>
      <c r="W151" s="12"/>
      <c r="X151" s="12"/>
      <c r="Y151" s="5"/>
      <c r="Z151" s="5"/>
      <c r="AA151" s="5"/>
      <c r="AB151" s="5"/>
      <c r="AC151" s="5"/>
      <c r="AD151" s="5"/>
      <c r="AE151" s="5"/>
      <c r="AF151" s="5"/>
      <c r="AG151" s="5"/>
      <c r="AH151" s="5"/>
    </row>
    <row r="152" spans="1:34" ht="18.75" customHeight="1">
      <c r="A152" s="5"/>
      <c r="B152" s="5"/>
      <c r="C152" s="5"/>
      <c r="D152" s="5"/>
      <c r="E152" s="5"/>
      <c r="F152" s="5"/>
      <c r="G152" s="6"/>
      <c r="H152" s="639"/>
      <c r="I152" s="5"/>
      <c r="J152" s="5"/>
      <c r="K152" s="637"/>
      <c r="L152" s="11"/>
      <c r="M152" s="11"/>
      <c r="N152" s="11"/>
      <c r="O152" s="33"/>
      <c r="P152" s="12"/>
      <c r="Q152" s="12"/>
      <c r="R152" s="12"/>
      <c r="S152" s="12"/>
      <c r="T152" s="12"/>
      <c r="U152" s="12"/>
      <c r="V152" s="12"/>
      <c r="W152" s="12"/>
      <c r="X152" s="12"/>
      <c r="Y152" s="5"/>
      <c r="Z152" s="5"/>
      <c r="AA152" s="5"/>
      <c r="AB152" s="5"/>
      <c r="AC152" s="5"/>
      <c r="AD152" s="5"/>
      <c r="AE152" s="5"/>
      <c r="AF152" s="5"/>
      <c r="AG152" s="5"/>
      <c r="AH152" s="5"/>
    </row>
    <row r="153" spans="1:34" ht="18.75" customHeight="1">
      <c r="A153" s="5"/>
      <c r="B153" s="5"/>
      <c r="C153" s="5"/>
      <c r="D153" s="5"/>
      <c r="E153" s="5"/>
      <c r="F153" s="5"/>
      <c r="G153" s="6"/>
      <c r="H153" s="639"/>
      <c r="I153" s="5"/>
      <c r="J153" s="5"/>
      <c r="K153" s="637"/>
      <c r="L153" s="11"/>
      <c r="M153" s="11"/>
      <c r="N153" s="11"/>
      <c r="O153" s="33"/>
      <c r="P153" s="12"/>
      <c r="Q153" s="12"/>
      <c r="R153" s="12"/>
      <c r="S153" s="12"/>
      <c r="T153" s="12"/>
      <c r="U153" s="12"/>
      <c r="V153" s="12"/>
      <c r="W153" s="12"/>
      <c r="X153" s="12"/>
      <c r="Y153" s="5"/>
      <c r="Z153" s="5"/>
      <c r="AA153" s="5"/>
      <c r="AB153" s="5"/>
      <c r="AC153" s="5"/>
      <c r="AD153" s="5"/>
      <c r="AE153" s="5"/>
      <c r="AF153" s="5"/>
      <c r="AG153" s="5"/>
      <c r="AH153" s="5"/>
    </row>
    <row r="154" spans="1:34" ht="18.75" customHeight="1">
      <c r="A154" s="5"/>
      <c r="B154" s="5"/>
      <c r="C154" s="5"/>
      <c r="D154" s="5"/>
      <c r="E154" s="5"/>
      <c r="F154" s="5"/>
      <c r="G154" s="6"/>
      <c r="H154" s="639"/>
      <c r="I154" s="5"/>
      <c r="J154" s="5"/>
      <c r="K154" s="637"/>
      <c r="L154" s="11"/>
      <c r="M154" s="11"/>
      <c r="N154" s="11"/>
      <c r="O154" s="33"/>
      <c r="P154" s="12"/>
      <c r="Q154" s="12"/>
      <c r="R154" s="12"/>
      <c r="S154" s="12"/>
      <c r="T154" s="12"/>
      <c r="U154" s="12"/>
      <c r="V154" s="12"/>
      <c r="W154" s="12"/>
      <c r="X154" s="12"/>
      <c r="Y154" s="5"/>
      <c r="Z154" s="5"/>
      <c r="AA154" s="5"/>
      <c r="AB154" s="5"/>
      <c r="AC154" s="5"/>
      <c r="AD154" s="5"/>
      <c r="AE154" s="5"/>
      <c r="AF154" s="5"/>
      <c r="AG154" s="5"/>
      <c r="AH154" s="5"/>
    </row>
    <row r="155" spans="1:34" ht="18.75" customHeight="1">
      <c r="A155" s="5"/>
      <c r="B155" s="5"/>
      <c r="C155" s="5"/>
      <c r="D155" s="5"/>
      <c r="E155" s="5"/>
      <c r="F155" s="5"/>
      <c r="G155" s="6"/>
      <c r="H155" s="639"/>
      <c r="I155" s="5"/>
      <c r="J155" s="5"/>
      <c r="K155" s="637"/>
      <c r="L155" s="11"/>
      <c r="M155" s="11"/>
      <c r="N155" s="11"/>
      <c r="O155" s="33"/>
      <c r="P155" s="12"/>
      <c r="Q155" s="12"/>
      <c r="R155" s="12"/>
      <c r="S155" s="12"/>
      <c r="T155" s="12"/>
      <c r="U155" s="12"/>
      <c r="V155" s="12"/>
      <c r="W155" s="12"/>
      <c r="X155" s="12"/>
      <c r="Y155" s="5"/>
      <c r="Z155" s="5"/>
      <c r="AA155" s="5"/>
      <c r="AB155" s="5"/>
      <c r="AC155" s="5"/>
      <c r="AD155" s="5"/>
      <c r="AE155" s="5"/>
      <c r="AF155" s="5"/>
      <c r="AG155" s="5"/>
      <c r="AH155" s="5"/>
    </row>
    <row r="156" spans="1:34" ht="18.75" customHeight="1">
      <c r="A156" s="5"/>
      <c r="B156" s="5"/>
      <c r="C156" s="5"/>
      <c r="D156" s="5"/>
      <c r="E156" s="5"/>
      <c r="F156" s="5"/>
      <c r="G156" s="6"/>
      <c r="H156" s="639"/>
      <c r="I156" s="5"/>
      <c r="J156" s="5"/>
      <c r="K156" s="637"/>
      <c r="L156" s="11"/>
      <c r="M156" s="11"/>
      <c r="N156" s="11"/>
      <c r="O156" s="33"/>
      <c r="P156" s="12"/>
      <c r="Q156" s="12"/>
      <c r="R156" s="12"/>
      <c r="S156" s="12"/>
      <c r="T156" s="12"/>
      <c r="U156" s="12"/>
      <c r="V156" s="12"/>
      <c r="W156" s="12"/>
      <c r="X156" s="12"/>
      <c r="Y156" s="5"/>
      <c r="Z156" s="5"/>
      <c r="AA156" s="5"/>
      <c r="AB156" s="5"/>
      <c r="AC156" s="5"/>
      <c r="AD156" s="5"/>
      <c r="AE156" s="5"/>
      <c r="AF156" s="5"/>
      <c r="AG156" s="5"/>
      <c r="AH156" s="5"/>
    </row>
    <row r="157" spans="1:34" ht="18.75" customHeight="1">
      <c r="A157" s="5"/>
      <c r="B157" s="5"/>
      <c r="C157" s="5"/>
      <c r="D157" s="5"/>
      <c r="E157" s="5"/>
      <c r="F157" s="5"/>
      <c r="G157" s="6"/>
      <c r="H157" s="639"/>
      <c r="I157" s="5"/>
      <c r="J157" s="5"/>
      <c r="K157" s="637"/>
      <c r="L157" s="11"/>
      <c r="M157" s="11"/>
      <c r="N157" s="11"/>
      <c r="O157" s="33"/>
      <c r="P157" s="12"/>
      <c r="Q157" s="12"/>
      <c r="R157" s="12"/>
      <c r="S157" s="12"/>
      <c r="T157" s="12"/>
      <c r="U157" s="12"/>
      <c r="V157" s="12"/>
      <c r="W157" s="12"/>
      <c r="X157" s="12"/>
      <c r="Y157" s="5"/>
      <c r="Z157" s="5"/>
      <c r="AA157" s="5"/>
      <c r="AB157" s="5"/>
      <c r="AC157" s="5"/>
      <c r="AD157" s="5"/>
      <c r="AE157" s="5"/>
      <c r="AF157" s="5"/>
      <c r="AG157" s="5"/>
      <c r="AH157" s="5"/>
    </row>
    <row r="158" spans="1:34" ht="18.75" customHeight="1">
      <c r="A158" s="5"/>
      <c r="B158" s="5"/>
      <c r="C158" s="5"/>
      <c r="D158" s="5"/>
      <c r="E158" s="5"/>
      <c r="F158" s="5"/>
      <c r="G158" s="6"/>
      <c r="H158" s="639"/>
      <c r="I158" s="5"/>
      <c r="J158" s="5"/>
      <c r="K158" s="637"/>
      <c r="L158" s="11"/>
      <c r="M158" s="11"/>
      <c r="N158" s="11"/>
      <c r="O158" s="33"/>
      <c r="P158" s="12"/>
      <c r="Q158" s="12"/>
      <c r="R158" s="12"/>
      <c r="S158" s="12"/>
      <c r="T158" s="12"/>
      <c r="U158" s="12"/>
      <c r="V158" s="12"/>
      <c r="W158" s="12"/>
      <c r="X158" s="12"/>
      <c r="Y158" s="5"/>
      <c r="Z158" s="5"/>
      <c r="AA158" s="5"/>
      <c r="AB158" s="5"/>
      <c r="AC158" s="5"/>
      <c r="AD158" s="5"/>
      <c r="AE158" s="5"/>
      <c r="AF158" s="5"/>
      <c r="AG158" s="5"/>
      <c r="AH158" s="5"/>
    </row>
    <row r="159" spans="1:34" ht="18.75" customHeight="1">
      <c r="A159" s="5"/>
      <c r="B159" s="5"/>
      <c r="C159" s="5"/>
      <c r="D159" s="5"/>
      <c r="E159" s="5"/>
      <c r="F159" s="5"/>
      <c r="G159" s="6"/>
      <c r="H159" s="639"/>
      <c r="I159" s="5"/>
      <c r="J159" s="5"/>
      <c r="K159" s="637"/>
      <c r="L159" s="11"/>
      <c r="M159" s="11"/>
      <c r="N159" s="11"/>
      <c r="O159" s="33"/>
      <c r="P159" s="12"/>
      <c r="Q159" s="12"/>
      <c r="R159" s="12"/>
      <c r="S159" s="12"/>
      <c r="T159" s="12"/>
      <c r="U159" s="12"/>
      <c r="V159" s="12"/>
      <c r="W159" s="12"/>
      <c r="X159" s="12"/>
      <c r="Y159" s="5"/>
      <c r="Z159" s="5"/>
      <c r="AA159" s="5"/>
      <c r="AB159" s="5"/>
      <c r="AC159" s="5"/>
      <c r="AD159" s="5"/>
      <c r="AE159" s="5"/>
      <c r="AF159" s="5"/>
      <c r="AG159" s="5"/>
      <c r="AH159" s="5"/>
    </row>
    <row r="160" spans="1:34" ht="18.75" customHeight="1">
      <c r="A160" s="5"/>
      <c r="B160" s="5"/>
      <c r="C160" s="5"/>
      <c r="D160" s="5"/>
      <c r="E160" s="5"/>
      <c r="F160" s="5"/>
      <c r="G160" s="6"/>
      <c r="H160" s="639"/>
      <c r="I160" s="5"/>
      <c r="J160" s="5"/>
      <c r="K160" s="637"/>
      <c r="L160" s="11"/>
      <c r="M160" s="11"/>
      <c r="N160" s="11"/>
      <c r="O160" s="33"/>
      <c r="P160" s="12"/>
      <c r="Q160" s="12"/>
      <c r="R160" s="12"/>
      <c r="S160" s="12"/>
      <c r="T160" s="12"/>
      <c r="U160" s="12"/>
      <c r="V160" s="12"/>
      <c r="W160" s="12"/>
      <c r="X160" s="12"/>
      <c r="Y160" s="5"/>
      <c r="Z160" s="5"/>
      <c r="AA160" s="5"/>
      <c r="AB160" s="5"/>
      <c r="AC160" s="5"/>
      <c r="AD160" s="5"/>
      <c r="AE160" s="5"/>
      <c r="AF160" s="5"/>
      <c r="AG160" s="5"/>
      <c r="AH160" s="5"/>
    </row>
    <row r="161" spans="1:34" ht="18.75" customHeight="1">
      <c r="A161" s="5"/>
      <c r="B161" s="5"/>
      <c r="C161" s="5"/>
      <c r="D161" s="5"/>
      <c r="E161" s="5"/>
      <c r="F161" s="5"/>
      <c r="G161" s="6"/>
      <c r="H161" s="639"/>
      <c r="I161" s="5"/>
      <c r="J161" s="5"/>
      <c r="K161" s="637"/>
      <c r="L161" s="11"/>
      <c r="M161" s="11"/>
      <c r="N161" s="11"/>
      <c r="O161" s="33"/>
      <c r="P161" s="12"/>
      <c r="Q161" s="12"/>
      <c r="R161" s="12"/>
      <c r="S161" s="12"/>
      <c r="T161" s="12"/>
      <c r="U161" s="12"/>
      <c r="V161" s="12"/>
      <c r="W161" s="12"/>
      <c r="X161" s="12"/>
      <c r="Y161" s="5"/>
      <c r="Z161" s="5"/>
      <c r="AA161" s="5"/>
      <c r="AB161" s="5"/>
      <c r="AC161" s="5"/>
      <c r="AD161" s="5"/>
      <c r="AE161" s="5"/>
      <c r="AF161" s="5"/>
      <c r="AG161" s="5"/>
      <c r="AH161" s="5"/>
    </row>
    <row r="162" spans="1:34" ht="18.75" customHeight="1">
      <c r="A162" s="5"/>
      <c r="B162" s="5"/>
      <c r="C162" s="5"/>
      <c r="D162" s="5"/>
      <c r="E162" s="5"/>
      <c r="F162" s="5"/>
      <c r="G162" s="6"/>
      <c r="H162" s="639"/>
      <c r="I162" s="5"/>
      <c r="J162" s="5"/>
      <c r="K162" s="637"/>
      <c r="L162" s="11"/>
      <c r="M162" s="11"/>
      <c r="N162" s="11"/>
      <c r="O162" s="33"/>
      <c r="P162" s="12"/>
      <c r="Q162" s="12"/>
      <c r="R162" s="12"/>
      <c r="S162" s="12"/>
      <c r="T162" s="12"/>
      <c r="U162" s="12"/>
      <c r="V162" s="12"/>
      <c r="W162" s="12"/>
      <c r="X162" s="12"/>
      <c r="Y162" s="5"/>
      <c r="Z162" s="5"/>
      <c r="AA162" s="5"/>
      <c r="AB162" s="5"/>
      <c r="AC162" s="5"/>
      <c r="AD162" s="5"/>
      <c r="AE162" s="5"/>
      <c r="AF162" s="5"/>
      <c r="AG162" s="5"/>
      <c r="AH162" s="5"/>
    </row>
    <row r="163" spans="1:34" ht="18.75" customHeight="1">
      <c r="A163" s="5"/>
      <c r="B163" s="5"/>
      <c r="C163" s="5"/>
      <c r="D163" s="5"/>
      <c r="E163" s="5"/>
      <c r="F163" s="5"/>
      <c r="G163" s="6"/>
      <c r="H163" s="639"/>
      <c r="I163" s="5"/>
      <c r="J163" s="5"/>
      <c r="K163" s="637"/>
      <c r="L163" s="11"/>
      <c r="M163" s="11"/>
      <c r="N163" s="11"/>
      <c r="O163" s="33"/>
      <c r="P163" s="12"/>
      <c r="Q163" s="12"/>
      <c r="R163" s="12"/>
      <c r="S163" s="12"/>
      <c r="T163" s="12"/>
      <c r="U163" s="12"/>
      <c r="V163" s="12"/>
      <c r="W163" s="12"/>
      <c r="X163" s="12"/>
      <c r="Y163" s="5"/>
      <c r="Z163" s="5"/>
      <c r="AA163" s="5"/>
      <c r="AB163" s="5"/>
      <c r="AC163" s="5"/>
      <c r="AD163" s="5"/>
      <c r="AE163" s="5"/>
      <c r="AF163" s="5"/>
      <c r="AG163" s="5"/>
      <c r="AH163" s="5"/>
    </row>
    <row r="164" spans="1:34" ht="18.75" customHeight="1">
      <c r="A164" s="5"/>
      <c r="B164" s="5"/>
      <c r="C164" s="5"/>
      <c r="D164" s="5"/>
      <c r="E164" s="5"/>
      <c r="F164" s="5"/>
      <c r="G164" s="6"/>
      <c r="H164" s="639"/>
      <c r="I164" s="5"/>
      <c r="J164" s="5"/>
      <c r="K164" s="637"/>
      <c r="L164" s="11"/>
      <c r="M164" s="11"/>
      <c r="N164" s="11"/>
      <c r="O164" s="33"/>
      <c r="P164" s="12"/>
      <c r="Q164" s="12"/>
      <c r="R164" s="12"/>
      <c r="S164" s="12"/>
      <c r="T164" s="12"/>
      <c r="U164" s="12"/>
      <c r="V164" s="12"/>
      <c r="W164" s="12"/>
      <c r="X164" s="12"/>
      <c r="Y164" s="5"/>
      <c r="Z164" s="5"/>
      <c r="AA164" s="5"/>
      <c r="AB164" s="5"/>
      <c r="AC164" s="5"/>
      <c r="AD164" s="5"/>
      <c r="AE164" s="5"/>
      <c r="AF164" s="5"/>
      <c r="AG164" s="5"/>
      <c r="AH164" s="5"/>
    </row>
    <row r="165" spans="1:34" ht="18.75" customHeight="1">
      <c r="A165" s="5"/>
      <c r="B165" s="5"/>
      <c r="C165" s="5"/>
      <c r="D165" s="5"/>
      <c r="E165" s="5"/>
      <c r="F165" s="5"/>
      <c r="G165" s="6"/>
      <c r="H165" s="639"/>
      <c r="I165" s="5"/>
      <c r="J165" s="5"/>
      <c r="K165" s="637"/>
      <c r="L165" s="11"/>
      <c r="M165" s="11"/>
      <c r="N165" s="11"/>
      <c r="O165" s="33"/>
      <c r="P165" s="12"/>
      <c r="Q165" s="12"/>
      <c r="R165" s="12"/>
      <c r="S165" s="12"/>
      <c r="T165" s="12"/>
      <c r="U165" s="12"/>
      <c r="V165" s="12"/>
      <c r="W165" s="12"/>
      <c r="X165" s="12"/>
      <c r="Y165" s="5"/>
      <c r="Z165" s="5"/>
      <c r="AA165" s="5"/>
      <c r="AB165" s="5"/>
      <c r="AC165" s="5"/>
      <c r="AD165" s="5"/>
      <c r="AE165" s="5"/>
      <c r="AF165" s="5"/>
      <c r="AG165" s="5"/>
      <c r="AH165" s="5"/>
    </row>
    <row r="166" spans="1:34" ht="18.75" customHeight="1">
      <c r="A166" s="5"/>
      <c r="B166" s="5"/>
      <c r="C166" s="5"/>
      <c r="D166" s="5"/>
      <c r="E166" s="5"/>
      <c r="F166" s="5"/>
      <c r="G166" s="6"/>
      <c r="H166" s="639"/>
      <c r="I166" s="5"/>
      <c r="J166" s="5"/>
      <c r="K166" s="637"/>
      <c r="L166" s="11"/>
      <c r="M166" s="11"/>
      <c r="N166" s="11"/>
      <c r="O166" s="33"/>
      <c r="P166" s="12"/>
      <c r="Q166" s="12"/>
      <c r="R166" s="12"/>
      <c r="S166" s="12"/>
      <c r="T166" s="12"/>
      <c r="U166" s="12"/>
      <c r="V166" s="12"/>
      <c r="W166" s="12"/>
      <c r="X166" s="12"/>
      <c r="Y166" s="5"/>
      <c r="Z166" s="5"/>
      <c r="AA166" s="5"/>
      <c r="AB166" s="5"/>
      <c r="AC166" s="5"/>
      <c r="AD166" s="5"/>
      <c r="AE166" s="5"/>
      <c r="AF166" s="5"/>
      <c r="AG166" s="5"/>
      <c r="AH166" s="5"/>
    </row>
    <row r="167" spans="1:34" ht="18.75" customHeight="1">
      <c r="A167" s="5"/>
      <c r="B167" s="5"/>
      <c r="C167" s="5"/>
      <c r="D167" s="5"/>
      <c r="E167" s="5"/>
      <c r="F167" s="5"/>
      <c r="G167" s="6"/>
      <c r="H167" s="639"/>
      <c r="I167" s="5"/>
      <c r="J167" s="5"/>
      <c r="K167" s="637"/>
      <c r="L167" s="11"/>
      <c r="M167" s="11"/>
      <c r="N167" s="11"/>
      <c r="O167" s="33"/>
      <c r="P167" s="12"/>
      <c r="Q167" s="12"/>
      <c r="R167" s="12"/>
      <c r="S167" s="12"/>
      <c r="T167" s="12"/>
      <c r="U167" s="12"/>
      <c r="V167" s="12"/>
      <c r="W167" s="12"/>
      <c r="X167" s="12"/>
      <c r="Y167" s="5"/>
      <c r="Z167" s="5"/>
      <c r="AA167" s="5"/>
      <c r="AB167" s="5"/>
      <c r="AC167" s="5"/>
      <c r="AD167" s="5"/>
      <c r="AE167" s="5"/>
      <c r="AF167" s="5"/>
      <c r="AG167" s="5"/>
      <c r="AH167" s="5"/>
    </row>
    <row r="168" spans="1:34" ht="18.75" customHeight="1">
      <c r="A168" s="5"/>
      <c r="B168" s="5"/>
      <c r="C168" s="5"/>
      <c r="D168" s="5"/>
      <c r="E168" s="5"/>
      <c r="F168" s="5"/>
      <c r="G168" s="6"/>
      <c r="H168" s="639"/>
      <c r="I168" s="5"/>
      <c r="J168" s="5"/>
      <c r="K168" s="637"/>
      <c r="L168" s="11"/>
      <c r="M168" s="11"/>
      <c r="N168" s="11"/>
      <c r="O168" s="33"/>
      <c r="P168" s="12"/>
      <c r="Q168" s="12"/>
      <c r="R168" s="12"/>
      <c r="S168" s="12"/>
      <c r="T168" s="12"/>
      <c r="U168" s="12"/>
      <c r="V168" s="12"/>
      <c r="W168" s="12"/>
      <c r="X168" s="12"/>
      <c r="Y168" s="5"/>
      <c r="Z168" s="5"/>
      <c r="AA168" s="5"/>
      <c r="AB168" s="5"/>
      <c r="AC168" s="5"/>
      <c r="AD168" s="5"/>
      <c r="AE168" s="5"/>
      <c r="AF168" s="5"/>
      <c r="AG168" s="5"/>
      <c r="AH168" s="5"/>
    </row>
    <row r="169" spans="1:34" ht="18.75" customHeight="1">
      <c r="A169" s="5"/>
      <c r="B169" s="5"/>
      <c r="C169" s="5"/>
      <c r="D169" s="5"/>
      <c r="E169" s="5"/>
      <c r="F169" s="5"/>
      <c r="G169" s="6"/>
      <c r="H169" s="639"/>
      <c r="I169" s="5"/>
      <c r="J169" s="5"/>
      <c r="K169" s="637"/>
      <c r="L169" s="11"/>
      <c r="M169" s="11"/>
      <c r="N169" s="11"/>
      <c r="O169" s="33"/>
      <c r="P169" s="12"/>
      <c r="Q169" s="12"/>
      <c r="R169" s="12"/>
      <c r="S169" s="12"/>
      <c r="T169" s="12"/>
      <c r="U169" s="12"/>
      <c r="V169" s="12"/>
      <c r="W169" s="12"/>
      <c r="X169" s="12"/>
      <c r="Y169" s="5"/>
      <c r="Z169" s="5"/>
      <c r="AA169" s="5"/>
      <c r="AB169" s="5"/>
      <c r="AC169" s="5"/>
      <c r="AD169" s="5"/>
      <c r="AE169" s="5"/>
      <c r="AF169" s="5"/>
      <c r="AG169" s="5"/>
      <c r="AH169" s="5"/>
    </row>
    <row r="170" spans="1:34" ht="18.75" customHeight="1">
      <c r="A170" s="5"/>
      <c r="B170" s="5"/>
      <c r="C170" s="5"/>
      <c r="D170" s="5"/>
      <c r="E170" s="5"/>
      <c r="F170" s="5"/>
      <c r="G170" s="6"/>
      <c r="H170" s="639"/>
      <c r="I170" s="5"/>
      <c r="J170" s="5"/>
      <c r="K170" s="637"/>
      <c r="L170" s="11"/>
      <c r="M170" s="11"/>
      <c r="N170" s="11"/>
      <c r="O170" s="33"/>
      <c r="P170" s="12"/>
      <c r="Q170" s="12"/>
      <c r="R170" s="12"/>
      <c r="S170" s="12"/>
      <c r="T170" s="12"/>
      <c r="U170" s="12"/>
      <c r="V170" s="12"/>
      <c r="W170" s="12"/>
      <c r="X170" s="12"/>
      <c r="Y170" s="5"/>
      <c r="Z170" s="5"/>
      <c r="AA170" s="5"/>
      <c r="AB170" s="5"/>
      <c r="AC170" s="5"/>
      <c r="AD170" s="5"/>
      <c r="AE170" s="5"/>
      <c r="AF170" s="5"/>
      <c r="AG170" s="5"/>
      <c r="AH170" s="5"/>
    </row>
    <row r="171" spans="1:34" ht="18.75" customHeight="1">
      <c r="A171" s="5"/>
      <c r="B171" s="5"/>
      <c r="C171" s="5"/>
      <c r="D171" s="5"/>
      <c r="E171" s="5"/>
      <c r="F171" s="5"/>
      <c r="G171" s="6"/>
      <c r="H171" s="639"/>
      <c r="I171" s="5"/>
      <c r="J171" s="5"/>
      <c r="K171" s="637"/>
      <c r="L171" s="11"/>
      <c r="M171" s="11"/>
      <c r="N171" s="11"/>
      <c r="O171" s="33"/>
      <c r="P171" s="12"/>
      <c r="Q171" s="12"/>
      <c r="R171" s="12"/>
      <c r="S171" s="12"/>
      <c r="T171" s="12"/>
      <c r="U171" s="12"/>
      <c r="V171" s="12"/>
      <c r="W171" s="12"/>
      <c r="X171" s="12"/>
      <c r="Y171" s="5"/>
      <c r="Z171" s="5"/>
      <c r="AA171" s="5"/>
      <c r="AB171" s="5"/>
      <c r="AC171" s="5"/>
      <c r="AD171" s="5"/>
      <c r="AE171" s="5"/>
      <c r="AF171" s="5"/>
      <c r="AG171" s="5"/>
      <c r="AH171" s="5"/>
    </row>
    <row r="172" spans="1:34" ht="18.75" customHeight="1">
      <c r="A172" s="5"/>
      <c r="B172" s="5"/>
      <c r="C172" s="5"/>
      <c r="D172" s="5"/>
      <c r="E172" s="5"/>
      <c r="F172" s="5"/>
      <c r="G172" s="6"/>
      <c r="H172" s="639"/>
      <c r="I172" s="5"/>
      <c r="J172" s="5"/>
      <c r="K172" s="637"/>
      <c r="L172" s="11"/>
      <c r="M172" s="11"/>
      <c r="N172" s="11"/>
      <c r="O172" s="33"/>
      <c r="P172" s="12"/>
      <c r="Q172" s="12"/>
      <c r="R172" s="12"/>
      <c r="S172" s="12"/>
      <c r="T172" s="12"/>
      <c r="U172" s="12"/>
      <c r="V172" s="12"/>
      <c r="W172" s="12"/>
      <c r="X172" s="12"/>
      <c r="Y172" s="5"/>
      <c r="Z172" s="5"/>
      <c r="AA172" s="5"/>
      <c r="AB172" s="5"/>
      <c r="AC172" s="5"/>
      <c r="AD172" s="5"/>
      <c r="AE172" s="5"/>
      <c r="AF172" s="5"/>
      <c r="AG172" s="5"/>
      <c r="AH172" s="5"/>
    </row>
    <row r="173" spans="1:34" ht="18.75" customHeight="1">
      <c r="A173" s="5"/>
      <c r="B173" s="5"/>
      <c r="C173" s="5"/>
      <c r="D173" s="5"/>
      <c r="E173" s="5"/>
      <c r="F173" s="5"/>
      <c r="G173" s="6"/>
      <c r="H173" s="639"/>
      <c r="I173" s="5"/>
      <c r="J173" s="5"/>
      <c r="K173" s="637"/>
      <c r="L173" s="11"/>
      <c r="M173" s="11"/>
      <c r="N173" s="11"/>
      <c r="O173" s="33"/>
      <c r="P173" s="12"/>
      <c r="Q173" s="12"/>
      <c r="R173" s="12"/>
      <c r="S173" s="12"/>
      <c r="T173" s="12"/>
      <c r="U173" s="12"/>
      <c r="V173" s="12"/>
      <c r="W173" s="12"/>
      <c r="X173" s="12"/>
      <c r="Y173" s="5"/>
      <c r="Z173" s="5"/>
      <c r="AA173" s="5"/>
      <c r="AB173" s="5"/>
      <c r="AC173" s="5"/>
      <c r="AD173" s="5"/>
      <c r="AE173" s="5"/>
      <c r="AF173" s="5"/>
      <c r="AG173" s="5"/>
      <c r="AH173" s="5"/>
    </row>
    <row r="174" spans="1:34" ht="18.75" customHeight="1">
      <c r="A174" s="5"/>
      <c r="B174" s="5"/>
      <c r="C174" s="5"/>
      <c r="D174" s="5"/>
      <c r="E174" s="5"/>
      <c r="F174" s="5"/>
      <c r="G174" s="6"/>
      <c r="H174" s="639"/>
      <c r="I174" s="5"/>
      <c r="J174" s="5"/>
      <c r="K174" s="637"/>
      <c r="L174" s="11"/>
      <c r="M174" s="11"/>
      <c r="N174" s="11"/>
      <c r="O174" s="33"/>
      <c r="P174" s="12"/>
      <c r="Q174" s="12"/>
      <c r="R174" s="12"/>
      <c r="S174" s="12"/>
      <c r="T174" s="12"/>
      <c r="U174" s="12"/>
      <c r="V174" s="12"/>
      <c r="W174" s="12"/>
      <c r="X174" s="12"/>
      <c r="Y174" s="5"/>
      <c r="Z174" s="5"/>
      <c r="AA174" s="5"/>
      <c r="AB174" s="5"/>
      <c r="AC174" s="5"/>
      <c r="AD174" s="5"/>
      <c r="AE174" s="5"/>
      <c r="AF174" s="5"/>
      <c r="AG174" s="5"/>
      <c r="AH174" s="5"/>
    </row>
    <row r="175" spans="1:34" ht="18.75" customHeight="1">
      <c r="A175" s="5"/>
      <c r="B175" s="5"/>
      <c r="C175" s="5"/>
      <c r="D175" s="5"/>
      <c r="E175" s="5"/>
      <c r="F175" s="5"/>
      <c r="G175" s="6"/>
      <c r="H175" s="639"/>
      <c r="I175" s="5"/>
      <c r="J175" s="5"/>
      <c r="K175" s="637"/>
      <c r="L175" s="11"/>
      <c r="M175" s="11"/>
      <c r="N175" s="11"/>
      <c r="O175" s="33"/>
      <c r="P175" s="12"/>
      <c r="Q175" s="12"/>
      <c r="R175" s="12"/>
      <c r="S175" s="12"/>
      <c r="T175" s="12"/>
      <c r="U175" s="12"/>
      <c r="V175" s="12"/>
      <c r="W175" s="12"/>
      <c r="X175" s="12"/>
      <c r="Y175" s="5"/>
      <c r="Z175" s="5"/>
      <c r="AA175" s="5"/>
      <c r="AB175" s="5"/>
      <c r="AC175" s="5"/>
      <c r="AD175" s="5"/>
      <c r="AE175" s="5"/>
      <c r="AF175" s="5"/>
      <c r="AG175" s="5"/>
      <c r="AH175" s="5"/>
    </row>
    <row r="176" spans="1:34" ht="18.75" customHeight="1">
      <c r="A176" s="5"/>
      <c r="B176" s="5"/>
      <c r="C176" s="5"/>
      <c r="D176" s="5"/>
      <c r="E176" s="5"/>
      <c r="F176" s="5"/>
      <c r="G176" s="6"/>
      <c r="H176" s="639"/>
      <c r="I176" s="5"/>
      <c r="J176" s="5"/>
      <c r="K176" s="637"/>
      <c r="L176" s="11"/>
      <c r="M176" s="11"/>
      <c r="N176" s="11"/>
      <c r="O176" s="33"/>
      <c r="P176" s="12"/>
      <c r="Q176" s="12"/>
      <c r="R176" s="12"/>
      <c r="S176" s="12"/>
      <c r="T176" s="12"/>
      <c r="U176" s="12"/>
      <c r="V176" s="12"/>
      <c r="W176" s="12"/>
      <c r="X176" s="12"/>
      <c r="Y176" s="5"/>
      <c r="Z176" s="5"/>
      <c r="AA176" s="5"/>
      <c r="AB176" s="5"/>
      <c r="AC176" s="5"/>
      <c r="AD176" s="5"/>
      <c r="AE176" s="5"/>
      <c r="AF176" s="5"/>
      <c r="AG176" s="5"/>
      <c r="AH176" s="5"/>
    </row>
    <row r="177" spans="1:34" ht="18.75" customHeight="1">
      <c r="A177" s="5"/>
      <c r="B177" s="5"/>
      <c r="C177" s="5"/>
      <c r="D177" s="5"/>
      <c r="E177" s="5"/>
      <c r="F177" s="5"/>
      <c r="G177" s="6"/>
      <c r="H177" s="639"/>
      <c r="I177" s="5"/>
      <c r="J177" s="5"/>
      <c r="K177" s="637"/>
      <c r="L177" s="11"/>
      <c r="M177" s="11"/>
      <c r="N177" s="11"/>
      <c r="O177" s="33"/>
      <c r="P177" s="12"/>
      <c r="Q177" s="12"/>
      <c r="R177" s="12"/>
      <c r="S177" s="12"/>
      <c r="T177" s="12"/>
      <c r="U177" s="12"/>
      <c r="V177" s="12"/>
      <c r="W177" s="12"/>
      <c r="X177" s="12"/>
      <c r="Y177" s="5"/>
      <c r="Z177" s="5"/>
      <c r="AA177" s="5"/>
      <c r="AB177" s="5"/>
      <c r="AC177" s="5"/>
      <c r="AD177" s="5"/>
      <c r="AE177" s="5"/>
      <c r="AF177" s="5"/>
      <c r="AG177" s="5"/>
      <c r="AH177" s="5"/>
    </row>
    <row r="178" spans="1:34" ht="18.75" customHeight="1">
      <c r="A178" s="5"/>
      <c r="B178" s="5"/>
      <c r="C178" s="5"/>
      <c r="D178" s="5"/>
      <c r="E178" s="5"/>
      <c r="F178" s="5"/>
      <c r="G178" s="6"/>
      <c r="H178" s="639"/>
      <c r="I178" s="5"/>
      <c r="J178" s="5"/>
      <c r="K178" s="637"/>
      <c r="L178" s="11"/>
      <c r="M178" s="11"/>
      <c r="N178" s="11"/>
      <c r="O178" s="33"/>
      <c r="P178" s="12"/>
      <c r="Q178" s="12"/>
      <c r="R178" s="12"/>
      <c r="S178" s="12"/>
      <c r="T178" s="12"/>
      <c r="U178" s="12"/>
      <c r="V178" s="12"/>
      <c r="W178" s="12"/>
      <c r="X178" s="12"/>
      <c r="Y178" s="5"/>
      <c r="Z178" s="5"/>
      <c r="AA178" s="5"/>
      <c r="AB178" s="5"/>
      <c r="AC178" s="5"/>
      <c r="AD178" s="5"/>
      <c r="AE178" s="5"/>
      <c r="AF178" s="5"/>
      <c r="AG178" s="5"/>
      <c r="AH178" s="5"/>
    </row>
    <row r="179" spans="1:34" ht="18.75" customHeight="1">
      <c r="A179" s="5"/>
      <c r="B179" s="5"/>
      <c r="C179" s="5"/>
      <c r="D179" s="5"/>
      <c r="E179" s="5"/>
      <c r="F179" s="5"/>
      <c r="G179" s="6"/>
      <c r="H179" s="639"/>
      <c r="I179" s="5"/>
      <c r="J179" s="5"/>
      <c r="K179" s="637"/>
      <c r="L179" s="11"/>
      <c r="M179" s="11"/>
      <c r="N179" s="11"/>
      <c r="O179" s="33"/>
      <c r="P179" s="12"/>
      <c r="Q179" s="12"/>
      <c r="R179" s="12"/>
      <c r="S179" s="12"/>
      <c r="T179" s="12"/>
      <c r="U179" s="12"/>
      <c r="V179" s="12"/>
      <c r="W179" s="12"/>
      <c r="X179" s="12"/>
      <c r="Y179" s="5"/>
      <c r="Z179" s="5"/>
      <c r="AA179" s="5"/>
      <c r="AB179" s="5"/>
      <c r="AC179" s="5"/>
      <c r="AD179" s="5"/>
      <c r="AE179" s="5"/>
      <c r="AF179" s="5"/>
      <c r="AG179" s="5"/>
      <c r="AH179" s="5"/>
    </row>
    <row r="180" spans="1:34" ht="18.75" customHeight="1">
      <c r="A180" s="5"/>
      <c r="B180" s="5"/>
      <c r="C180" s="5"/>
      <c r="D180" s="5"/>
      <c r="E180" s="5"/>
      <c r="F180" s="5"/>
      <c r="G180" s="6"/>
      <c r="H180" s="639"/>
      <c r="I180" s="5"/>
      <c r="J180" s="5"/>
      <c r="K180" s="637"/>
      <c r="L180" s="11"/>
      <c r="M180" s="11"/>
      <c r="N180" s="11"/>
      <c r="O180" s="33"/>
      <c r="P180" s="12"/>
      <c r="Q180" s="12"/>
      <c r="R180" s="12"/>
      <c r="S180" s="12"/>
      <c r="T180" s="12"/>
      <c r="U180" s="12"/>
      <c r="V180" s="12"/>
      <c r="W180" s="12"/>
      <c r="X180" s="12"/>
      <c r="Y180" s="5"/>
      <c r="Z180" s="5"/>
      <c r="AA180" s="5"/>
      <c r="AB180" s="5"/>
      <c r="AC180" s="5"/>
      <c r="AD180" s="5"/>
      <c r="AE180" s="5"/>
      <c r="AF180" s="5"/>
      <c r="AG180" s="5"/>
      <c r="AH180" s="5"/>
    </row>
    <row r="181" spans="1:34" ht="18.75" customHeight="1">
      <c r="A181" s="5"/>
      <c r="B181" s="5"/>
      <c r="C181" s="5"/>
      <c r="D181" s="5"/>
      <c r="E181" s="5"/>
      <c r="F181" s="5"/>
      <c r="G181" s="6"/>
      <c r="H181" s="639"/>
      <c r="I181" s="5"/>
      <c r="J181" s="5"/>
      <c r="K181" s="637"/>
      <c r="L181" s="11"/>
      <c r="M181" s="11"/>
      <c r="N181" s="11"/>
      <c r="O181" s="33"/>
      <c r="P181" s="12"/>
      <c r="Q181" s="12"/>
      <c r="R181" s="12"/>
      <c r="S181" s="12"/>
      <c r="T181" s="12"/>
      <c r="U181" s="12"/>
      <c r="V181" s="12"/>
      <c r="W181" s="12"/>
      <c r="X181" s="12"/>
      <c r="Y181" s="5"/>
      <c r="Z181" s="5"/>
      <c r="AA181" s="5"/>
      <c r="AB181" s="5"/>
      <c r="AC181" s="5"/>
      <c r="AD181" s="5"/>
      <c r="AE181" s="5"/>
      <c r="AF181" s="5"/>
      <c r="AG181" s="5"/>
      <c r="AH181" s="5"/>
    </row>
    <row r="182" spans="1:34" ht="18.75" customHeight="1">
      <c r="A182" s="5"/>
      <c r="B182" s="5"/>
      <c r="C182" s="5"/>
      <c r="D182" s="5"/>
      <c r="E182" s="5"/>
      <c r="F182" s="5"/>
      <c r="G182" s="6"/>
      <c r="H182" s="639"/>
      <c r="I182" s="5"/>
      <c r="J182" s="5"/>
      <c r="K182" s="637"/>
      <c r="L182" s="11"/>
      <c r="M182" s="11"/>
      <c r="N182" s="11"/>
      <c r="O182" s="33"/>
      <c r="P182" s="12"/>
      <c r="Q182" s="12"/>
      <c r="R182" s="12"/>
      <c r="S182" s="12"/>
      <c r="T182" s="12"/>
      <c r="U182" s="12"/>
      <c r="V182" s="12"/>
      <c r="W182" s="12"/>
      <c r="X182" s="12"/>
      <c r="Y182" s="5"/>
      <c r="Z182" s="5"/>
      <c r="AA182" s="5"/>
      <c r="AB182" s="5"/>
      <c r="AC182" s="5"/>
      <c r="AD182" s="5"/>
      <c r="AE182" s="5"/>
      <c r="AF182" s="5"/>
      <c r="AG182" s="5"/>
      <c r="AH182" s="5"/>
    </row>
    <row r="183" spans="1:34" ht="18.75" customHeight="1">
      <c r="A183" s="5"/>
      <c r="B183" s="5"/>
      <c r="C183" s="5"/>
      <c r="D183" s="5"/>
      <c r="E183" s="5"/>
      <c r="F183" s="5"/>
      <c r="G183" s="6"/>
      <c r="H183" s="639"/>
      <c r="I183" s="5"/>
      <c r="J183" s="5"/>
      <c r="K183" s="637"/>
      <c r="L183" s="11"/>
      <c r="M183" s="11"/>
      <c r="N183" s="11"/>
      <c r="O183" s="33"/>
      <c r="P183" s="12"/>
      <c r="Q183" s="12"/>
      <c r="R183" s="12"/>
      <c r="S183" s="12"/>
      <c r="T183" s="12"/>
      <c r="U183" s="12"/>
      <c r="V183" s="12"/>
      <c r="W183" s="12"/>
      <c r="X183" s="12"/>
      <c r="Y183" s="5"/>
      <c r="Z183" s="5"/>
      <c r="AA183" s="5"/>
      <c r="AB183" s="5"/>
      <c r="AC183" s="5"/>
      <c r="AD183" s="5"/>
      <c r="AE183" s="5"/>
      <c r="AF183" s="5"/>
      <c r="AG183" s="5"/>
      <c r="AH183" s="5"/>
    </row>
    <row r="184" spans="1:34" ht="18.75" customHeight="1">
      <c r="A184" s="5"/>
      <c r="B184" s="5"/>
      <c r="C184" s="5"/>
      <c r="D184" s="5"/>
      <c r="E184" s="5"/>
      <c r="F184" s="5"/>
      <c r="G184" s="6"/>
      <c r="H184" s="639"/>
      <c r="I184" s="5"/>
      <c r="J184" s="5"/>
      <c r="K184" s="637"/>
      <c r="L184" s="11"/>
      <c r="M184" s="11"/>
      <c r="N184" s="11"/>
      <c r="O184" s="33"/>
      <c r="P184" s="12"/>
      <c r="Q184" s="12"/>
      <c r="R184" s="12"/>
      <c r="S184" s="12"/>
      <c r="T184" s="12"/>
      <c r="U184" s="12"/>
      <c r="V184" s="12"/>
      <c r="W184" s="12"/>
      <c r="X184" s="12"/>
      <c r="Y184" s="5"/>
      <c r="Z184" s="5"/>
      <c r="AA184" s="5"/>
      <c r="AB184" s="5"/>
      <c r="AC184" s="5"/>
      <c r="AD184" s="5"/>
      <c r="AE184" s="5"/>
      <c r="AF184" s="5"/>
      <c r="AG184" s="5"/>
      <c r="AH184" s="5"/>
    </row>
    <row r="185" spans="1:34" ht="18.75" customHeight="1">
      <c r="A185" s="5"/>
      <c r="B185" s="5"/>
      <c r="C185" s="5"/>
      <c r="D185" s="5"/>
      <c r="E185" s="5"/>
      <c r="F185" s="5"/>
      <c r="G185" s="6"/>
      <c r="H185" s="639"/>
      <c r="I185" s="5"/>
      <c r="J185" s="5"/>
      <c r="K185" s="637"/>
      <c r="L185" s="11"/>
      <c r="M185" s="11"/>
      <c r="N185" s="11"/>
      <c r="O185" s="33"/>
      <c r="P185" s="12"/>
      <c r="Q185" s="12"/>
      <c r="R185" s="12"/>
      <c r="S185" s="12"/>
      <c r="T185" s="12"/>
      <c r="U185" s="12"/>
      <c r="V185" s="12"/>
      <c r="W185" s="12"/>
      <c r="X185" s="12"/>
      <c r="Y185" s="5"/>
      <c r="Z185" s="5"/>
      <c r="AA185" s="5"/>
      <c r="AB185" s="5"/>
      <c r="AC185" s="5"/>
      <c r="AD185" s="5"/>
      <c r="AE185" s="5"/>
      <c r="AF185" s="5"/>
      <c r="AG185" s="5"/>
      <c r="AH185" s="5"/>
    </row>
    <row r="186" spans="1:34" ht="18.75" customHeight="1">
      <c r="A186" s="5"/>
      <c r="B186" s="5"/>
      <c r="C186" s="5"/>
      <c r="D186" s="5"/>
      <c r="E186" s="5"/>
      <c r="F186" s="5"/>
      <c r="G186" s="6"/>
      <c r="H186" s="639"/>
      <c r="I186" s="5"/>
      <c r="J186" s="5"/>
      <c r="K186" s="637"/>
      <c r="L186" s="11"/>
      <c r="M186" s="11"/>
      <c r="N186" s="11"/>
      <c r="O186" s="33"/>
      <c r="P186" s="12"/>
      <c r="Q186" s="12"/>
      <c r="R186" s="12"/>
      <c r="S186" s="12"/>
      <c r="T186" s="12"/>
      <c r="U186" s="12"/>
      <c r="V186" s="12"/>
      <c r="W186" s="12"/>
      <c r="X186" s="12"/>
      <c r="Y186" s="5"/>
      <c r="Z186" s="5"/>
      <c r="AA186" s="5"/>
      <c r="AB186" s="5"/>
      <c r="AC186" s="5"/>
      <c r="AD186" s="5"/>
      <c r="AE186" s="5"/>
      <c r="AF186" s="5"/>
      <c r="AG186" s="5"/>
      <c r="AH186" s="5"/>
    </row>
    <row r="187" spans="1:34" ht="18.75" customHeight="1">
      <c r="A187" s="5"/>
      <c r="B187" s="5"/>
      <c r="C187" s="5"/>
      <c r="D187" s="5"/>
      <c r="E187" s="5"/>
      <c r="F187" s="5"/>
      <c r="G187" s="6"/>
      <c r="H187" s="639"/>
      <c r="I187" s="5"/>
      <c r="J187" s="5"/>
      <c r="K187" s="637"/>
      <c r="L187" s="11"/>
      <c r="M187" s="11"/>
      <c r="N187" s="11"/>
      <c r="O187" s="33"/>
      <c r="P187" s="12"/>
      <c r="Q187" s="12"/>
      <c r="R187" s="12"/>
      <c r="S187" s="12"/>
      <c r="T187" s="12"/>
      <c r="U187" s="12"/>
      <c r="V187" s="12"/>
      <c r="W187" s="12"/>
      <c r="X187" s="12"/>
      <c r="Y187" s="5"/>
      <c r="Z187" s="5"/>
      <c r="AA187" s="5"/>
      <c r="AB187" s="5"/>
      <c r="AC187" s="5"/>
      <c r="AD187" s="5"/>
      <c r="AE187" s="5"/>
      <c r="AF187" s="5"/>
      <c r="AG187" s="5"/>
      <c r="AH187" s="5"/>
    </row>
    <row r="188" spans="1:34" ht="18.75" customHeight="1">
      <c r="A188" s="5"/>
      <c r="B188" s="5"/>
      <c r="C188" s="5"/>
      <c r="D188" s="5"/>
      <c r="E188" s="5"/>
      <c r="F188" s="5"/>
      <c r="G188" s="6"/>
      <c r="H188" s="639"/>
      <c r="I188" s="5"/>
      <c r="J188" s="5"/>
      <c r="K188" s="637"/>
      <c r="L188" s="11"/>
      <c r="M188" s="11"/>
      <c r="N188" s="11"/>
      <c r="O188" s="33"/>
      <c r="P188" s="12"/>
      <c r="Q188" s="12"/>
      <c r="R188" s="12"/>
      <c r="S188" s="12"/>
      <c r="T188" s="12"/>
      <c r="U188" s="12"/>
      <c r="V188" s="12"/>
      <c r="W188" s="12"/>
      <c r="X188" s="12"/>
      <c r="Y188" s="5"/>
      <c r="Z188" s="5"/>
      <c r="AA188" s="5"/>
      <c r="AB188" s="5"/>
      <c r="AC188" s="5"/>
      <c r="AD188" s="5"/>
      <c r="AE188" s="5"/>
      <c r="AF188" s="5"/>
      <c r="AG188" s="5"/>
      <c r="AH188" s="5"/>
    </row>
    <row r="189" spans="1:34" ht="18.75" customHeight="1">
      <c r="A189" s="5"/>
      <c r="B189" s="5"/>
      <c r="C189" s="5"/>
      <c r="D189" s="5"/>
      <c r="E189" s="5"/>
      <c r="F189" s="5"/>
      <c r="G189" s="6"/>
      <c r="H189" s="639"/>
      <c r="I189" s="5"/>
      <c r="J189" s="5"/>
      <c r="K189" s="637"/>
      <c r="L189" s="11"/>
      <c r="M189" s="11"/>
      <c r="N189" s="11"/>
      <c r="O189" s="33"/>
      <c r="P189" s="12"/>
      <c r="Q189" s="12"/>
      <c r="R189" s="12"/>
      <c r="S189" s="12"/>
      <c r="T189" s="12"/>
      <c r="U189" s="12"/>
      <c r="V189" s="12"/>
      <c r="W189" s="12"/>
      <c r="X189" s="12"/>
      <c r="Y189" s="5"/>
      <c r="Z189" s="5"/>
      <c r="AA189" s="5"/>
      <c r="AB189" s="5"/>
      <c r="AC189" s="5"/>
      <c r="AD189" s="5"/>
      <c r="AE189" s="5"/>
      <c r="AF189" s="5"/>
      <c r="AG189" s="5"/>
      <c r="AH189" s="5"/>
    </row>
    <row r="190" spans="1:34" ht="18.75" customHeight="1">
      <c r="A190" s="5"/>
      <c r="B190" s="5"/>
      <c r="C190" s="5"/>
      <c r="D190" s="5"/>
      <c r="E190" s="5"/>
      <c r="F190" s="5"/>
      <c r="G190" s="6"/>
      <c r="H190" s="639"/>
      <c r="I190" s="5"/>
      <c r="J190" s="5"/>
      <c r="K190" s="637"/>
      <c r="L190" s="11"/>
      <c r="M190" s="11"/>
      <c r="N190" s="11"/>
      <c r="O190" s="33"/>
      <c r="P190" s="12"/>
      <c r="Q190" s="12"/>
      <c r="R190" s="12"/>
      <c r="S190" s="12"/>
      <c r="T190" s="12"/>
      <c r="U190" s="12"/>
      <c r="V190" s="12"/>
      <c r="W190" s="12"/>
      <c r="X190" s="12"/>
      <c r="Y190" s="5"/>
      <c r="Z190" s="5"/>
      <c r="AA190" s="5"/>
      <c r="AB190" s="5"/>
      <c r="AC190" s="5"/>
      <c r="AD190" s="5"/>
      <c r="AE190" s="5"/>
      <c r="AF190" s="5"/>
      <c r="AG190" s="5"/>
      <c r="AH190" s="5"/>
    </row>
    <row r="191" spans="1:34" ht="18.75" customHeight="1">
      <c r="A191" s="5"/>
      <c r="B191" s="5"/>
      <c r="C191" s="5"/>
      <c r="D191" s="5"/>
      <c r="E191" s="5"/>
      <c r="F191" s="5"/>
      <c r="G191" s="6"/>
      <c r="H191" s="639"/>
      <c r="I191" s="5"/>
      <c r="J191" s="5"/>
      <c r="K191" s="637"/>
      <c r="L191" s="11"/>
      <c r="M191" s="11"/>
      <c r="N191" s="11"/>
      <c r="O191" s="33"/>
      <c r="P191" s="12"/>
      <c r="Q191" s="12"/>
      <c r="R191" s="12"/>
      <c r="S191" s="12"/>
      <c r="T191" s="12"/>
      <c r="U191" s="12"/>
      <c r="V191" s="12"/>
      <c r="W191" s="12"/>
      <c r="X191" s="12"/>
      <c r="Y191" s="5"/>
      <c r="Z191" s="5"/>
      <c r="AA191" s="5"/>
      <c r="AB191" s="5"/>
      <c r="AC191" s="5"/>
      <c r="AD191" s="5"/>
      <c r="AE191" s="5"/>
      <c r="AF191" s="5"/>
      <c r="AG191" s="5"/>
      <c r="AH191" s="5"/>
    </row>
    <row r="192" spans="1:34" ht="18.75" customHeight="1">
      <c r="A192" s="5"/>
      <c r="B192" s="5"/>
      <c r="C192" s="5"/>
      <c r="D192" s="5"/>
      <c r="E192" s="5"/>
      <c r="F192" s="5"/>
      <c r="G192" s="6"/>
      <c r="H192" s="639"/>
      <c r="I192" s="5"/>
      <c r="J192" s="5"/>
      <c r="K192" s="637"/>
      <c r="L192" s="11"/>
      <c r="M192" s="11"/>
      <c r="N192" s="11"/>
      <c r="O192" s="33"/>
      <c r="P192" s="12"/>
      <c r="Q192" s="12"/>
      <c r="R192" s="12"/>
      <c r="S192" s="12"/>
      <c r="T192" s="12"/>
      <c r="U192" s="12"/>
      <c r="V192" s="12"/>
      <c r="W192" s="12"/>
      <c r="X192" s="12"/>
      <c r="Y192" s="5"/>
      <c r="Z192" s="5"/>
      <c r="AA192" s="5"/>
      <c r="AB192" s="5"/>
      <c r="AC192" s="5"/>
      <c r="AD192" s="5"/>
      <c r="AE192" s="5"/>
      <c r="AF192" s="5"/>
      <c r="AG192" s="5"/>
      <c r="AH192" s="5"/>
    </row>
    <row r="193" spans="1:34" ht="18.75" customHeight="1">
      <c r="A193" s="5"/>
      <c r="B193" s="5"/>
      <c r="C193" s="5"/>
      <c r="D193" s="5"/>
      <c r="E193" s="5"/>
      <c r="F193" s="5"/>
      <c r="G193" s="6"/>
      <c r="H193" s="639"/>
      <c r="I193" s="5"/>
      <c r="J193" s="5"/>
      <c r="K193" s="637"/>
      <c r="L193" s="11"/>
      <c r="M193" s="11"/>
      <c r="N193" s="11"/>
      <c r="O193" s="33"/>
      <c r="P193" s="12"/>
      <c r="Q193" s="12"/>
      <c r="R193" s="12"/>
      <c r="S193" s="12"/>
      <c r="T193" s="12"/>
      <c r="U193" s="12"/>
      <c r="V193" s="12"/>
      <c r="W193" s="12"/>
      <c r="X193" s="12"/>
      <c r="Y193" s="5"/>
      <c r="Z193" s="5"/>
      <c r="AA193" s="5"/>
      <c r="AB193" s="5"/>
      <c r="AC193" s="5"/>
      <c r="AD193" s="5"/>
      <c r="AE193" s="5"/>
      <c r="AF193" s="5"/>
      <c r="AG193" s="5"/>
      <c r="AH193" s="5"/>
    </row>
    <row r="194" spans="1:34" ht="18.75" customHeight="1">
      <c r="A194" s="5"/>
      <c r="B194" s="5"/>
      <c r="C194" s="5"/>
      <c r="D194" s="5"/>
      <c r="E194" s="5"/>
      <c r="F194" s="5"/>
      <c r="G194" s="6"/>
      <c r="H194" s="639"/>
      <c r="I194" s="5"/>
      <c r="J194" s="5"/>
      <c r="K194" s="637"/>
      <c r="L194" s="11"/>
      <c r="M194" s="11"/>
      <c r="N194" s="11"/>
      <c r="O194" s="33"/>
      <c r="P194" s="12"/>
      <c r="Q194" s="12"/>
      <c r="R194" s="12"/>
      <c r="S194" s="12"/>
      <c r="T194" s="12"/>
      <c r="U194" s="12"/>
      <c r="V194" s="12"/>
      <c r="W194" s="12"/>
      <c r="X194" s="12"/>
      <c r="Y194" s="5"/>
      <c r="Z194" s="5"/>
      <c r="AA194" s="5"/>
      <c r="AB194" s="5"/>
      <c r="AC194" s="5"/>
      <c r="AD194" s="5"/>
      <c r="AE194" s="5"/>
      <c r="AF194" s="5"/>
      <c r="AG194" s="5"/>
      <c r="AH194" s="5"/>
    </row>
    <row r="195" spans="1:34" ht="18.75" customHeight="1">
      <c r="A195" s="5"/>
      <c r="B195" s="5"/>
      <c r="C195" s="5"/>
      <c r="D195" s="5"/>
      <c r="E195" s="5"/>
      <c r="F195" s="5"/>
      <c r="G195" s="6"/>
      <c r="H195" s="639"/>
      <c r="I195" s="5"/>
      <c r="J195" s="5"/>
      <c r="K195" s="637"/>
      <c r="L195" s="11"/>
      <c r="M195" s="11"/>
      <c r="N195" s="11"/>
      <c r="O195" s="33"/>
      <c r="P195" s="12"/>
      <c r="Q195" s="12"/>
      <c r="R195" s="12"/>
      <c r="S195" s="12"/>
      <c r="T195" s="12"/>
      <c r="U195" s="12"/>
      <c r="V195" s="12"/>
      <c r="W195" s="12"/>
      <c r="X195" s="12"/>
      <c r="Y195" s="5"/>
      <c r="Z195" s="5"/>
      <c r="AA195" s="5"/>
      <c r="AB195" s="5"/>
      <c r="AC195" s="5"/>
      <c r="AD195" s="5"/>
      <c r="AE195" s="5"/>
      <c r="AF195" s="5"/>
      <c r="AG195" s="5"/>
      <c r="AH195" s="5"/>
    </row>
    <row r="196" spans="1:34" ht="18.75" customHeight="1">
      <c r="A196" s="5"/>
      <c r="B196" s="5"/>
      <c r="C196" s="5"/>
      <c r="D196" s="5"/>
      <c r="E196" s="5"/>
      <c r="F196" s="5"/>
      <c r="G196" s="6"/>
      <c r="H196" s="639"/>
      <c r="I196" s="5"/>
      <c r="J196" s="5"/>
      <c r="K196" s="637"/>
      <c r="L196" s="11"/>
      <c r="M196" s="11"/>
      <c r="N196" s="11"/>
      <c r="O196" s="33"/>
      <c r="P196" s="12"/>
      <c r="Q196" s="12"/>
      <c r="R196" s="12"/>
      <c r="S196" s="12"/>
      <c r="T196" s="12"/>
      <c r="U196" s="12"/>
      <c r="V196" s="12"/>
      <c r="W196" s="12"/>
      <c r="X196" s="12"/>
      <c r="Y196" s="5"/>
      <c r="Z196" s="5"/>
      <c r="AA196" s="5"/>
      <c r="AB196" s="5"/>
      <c r="AC196" s="5"/>
      <c r="AD196" s="5"/>
      <c r="AE196" s="5"/>
      <c r="AF196" s="5"/>
      <c r="AG196" s="5"/>
      <c r="AH196" s="5"/>
    </row>
    <row r="197" spans="1:34" ht="18.75" customHeight="1">
      <c r="A197" s="5"/>
      <c r="B197" s="5"/>
      <c r="C197" s="5"/>
      <c r="D197" s="5"/>
      <c r="E197" s="5"/>
      <c r="F197" s="5"/>
      <c r="G197" s="6"/>
      <c r="H197" s="639"/>
      <c r="I197" s="5"/>
      <c r="J197" s="5"/>
      <c r="K197" s="637"/>
      <c r="L197" s="11"/>
      <c r="M197" s="11"/>
      <c r="N197" s="11"/>
      <c r="O197" s="33"/>
      <c r="P197" s="12"/>
      <c r="Q197" s="12"/>
      <c r="R197" s="12"/>
      <c r="S197" s="12"/>
      <c r="T197" s="12"/>
      <c r="U197" s="12"/>
      <c r="V197" s="12"/>
      <c r="W197" s="12"/>
      <c r="X197" s="12"/>
      <c r="Y197" s="5"/>
      <c r="Z197" s="5"/>
      <c r="AA197" s="5"/>
      <c r="AB197" s="5"/>
      <c r="AC197" s="5"/>
      <c r="AD197" s="5"/>
      <c r="AE197" s="5"/>
      <c r="AF197" s="5"/>
      <c r="AG197" s="5"/>
      <c r="AH197" s="5"/>
    </row>
    <row r="198" spans="1:34" ht="18.75" customHeight="1">
      <c r="A198" s="5"/>
      <c r="B198" s="5"/>
      <c r="C198" s="5"/>
      <c r="D198" s="5"/>
      <c r="E198" s="5"/>
      <c r="F198" s="5"/>
      <c r="G198" s="6"/>
      <c r="H198" s="639"/>
      <c r="I198" s="5"/>
      <c r="J198" s="5"/>
      <c r="K198" s="637"/>
      <c r="L198" s="11"/>
      <c r="M198" s="11"/>
      <c r="N198" s="11"/>
      <c r="O198" s="33"/>
      <c r="P198" s="12"/>
      <c r="Q198" s="12"/>
      <c r="R198" s="12"/>
      <c r="S198" s="12"/>
      <c r="T198" s="12"/>
      <c r="U198" s="12"/>
      <c r="V198" s="12"/>
      <c r="W198" s="12"/>
      <c r="X198" s="12"/>
      <c r="Y198" s="5"/>
      <c r="Z198" s="5"/>
      <c r="AA198" s="5"/>
      <c r="AB198" s="5"/>
      <c r="AC198" s="5"/>
      <c r="AD198" s="5"/>
      <c r="AE198" s="5"/>
      <c r="AF198" s="5"/>
      <c r="AG198" s="5"/>
      <c r="AH198" s="5"/>
    </row>
    <row r="199" spans="1:34" ht="18.75" customHeight="1">
      <c r="A199" s="5"/>
      <c r="B199" s="5"/>
      <c r="C199" s="5"/>
      <c r="D199" s="5"/>
      <c r="E199" s="5"/>
      <c r="F199" s="5"/>
      <c r="G199" s="6"/>
      <c r="H199" s="639"/>
      <c r="I199" s="5"/>
      <c r="J199" s="5"/>
      <c r="K199" s="637"/>
      <c r="L199" s="11"/>
      <c r="M199" s="11"/>
      <c r="N199" s="11"/>
      <c r="O199" s="33"/>
      <c r="P199" s="12"/>
      <c r="Q199" s="12"/>
      <c r="R199" s="12"/>
      <c r="S199" s="12"/>
      <c r="T199" s="12"/>
      <c r="U199" s="12"/>
      <c r="V199" s="12"/>
      <c r="W199" s="12"/>
      <c r="X199" s="12"/>
      <c r="Y199" s="5"/>
      <c r="Z199" s="5"/>
      <c r="AA199" s="5"/>
      <c r="AB199" s="5"/>
      <c r="AC199" s="5"/>
      <c r="AD199" s="5"/>
      <c r="AE199" s="5"/>
      <c r="AF199" s="5"/>
      <c r="AG199" s="5"/>
      <c r="AH199" s="5"/>
    </row>
    <row r="200" spans="1:34" ht="18.75" customHeight="1">
      <c r="A200" s="5"/>
      <c r="B200" s="5"/>
      <c r="C200" s="5"/>
      <c r="D200" s="5"/>
      <c r="E200" s="5"/>
      <c r="F200" s="5"/>
      <c r="G200" s="6"/>
      <c r="H200" s="639"/>
      <c r="I200" s="5"/>
      <c r="J200" s="5"/>
      <c r="K200" s="637"/>
      <c r="L200" s="11"/>
      <c r="M200" s="11"/>
      <c r="N200" s="11"/>
      <c r="O200" s="33"/>
      <c r="P200" s="12"/>
      <c r="Q200" s="12"/>
      <c r="R200" s="12"/>
      <c r="S200" s="12"/>
      <c r="T200" s="12"/>
      <c r="U200" s="12"/>
      <c r="V200" s="12"/>
      <c r="W200" s="12"/>
      <c r="X200" s="12"/>
      <c r="Y200" s="5"/>
      <c r="Z200" s="5"/>
      <c r="AA200" s="5"/>
      <c r="AB200" s="5"/>
      <c r="AC200" s="5"/>
      <c r="AD200" s="5"/>
      <c r="AE200" s="5"/>
      <c r="AF200" s="5"/>
      <c r="AG200" s="5"/>
      <c r="AH200" s="5"/>
    </row>
    <row r="201" spans="1:34" ht="18.75" customHeight="1">
      <c r="A201" s="5"/>
      <c r="B201" s="5"/>
      <c r="C201" s="5"/>
      <c r="D201" s="5"/>
      <c r="E201" s="5"/>
      <c r="F201" s="5"/>
      <c r="G201" s="6"/>
      <c r="H201" s="639"/>
      <c r="I201" s="5"/>
      <c r="J201" s="5"/>
      <c r="K201" s="637"/>
      <c r="L201" s="11"/>
      <c r="M201" s="11"/>
      <c r="N201" s="11"/>
      <c r="O201" s="33"/>
      <c r="P201" s="12"/>
      <c r="Q201" s="12"/>
      <c r="R201" s="12"/>
      <c r="S201" s="12"/>
      <c r="T201" s="12"/>
      <c r="U201" s="12"/>
      <c r="V201" s="12"/>
      <c r="W201" s="12"/>
      <c r="X201" s="12"/>
      <c r="Y201" s="5"/>
      <c r="Z201" s="5"/>
      <c r="AA201" s="5"/>
      <c r="AB201" s="5"/>
      <c r="AC201" s="5"/>
      <c r="AD201" s="5"/>
      <c r="AE201" s="5"/>
      <c r="AF201" s="5"/>
      <c r="AG201" s="5"/>
      <c r="AH201" s="5"/>
    </row>
    <row r="202" spans="1:34" ht="18.75" customHeight="1">
      <c r="A202" s="5"/>
      <c r="B202" s="5"/>
      <c r="C202" s="5"/>
      <c r="D202" s="5"/>
      <c r="E202" s="5"/>
      <c r="F202" s="5"/>
      <c r="G202" s="6"/>
      <c r="H202" s="639"/>
      <c r="I202" s="5"/>
      <c r="J202" s="5"/>
      <c r="K202" s="637"/>
      <c r="L202" s="11"/>
      <c r="M202" s="11"/>
      <c r="N202" s="11"/>
      <c r="O202" s="33"/>
      <c r="P202" s="12"/>
      <c r="Q202" s="12"/>
      <c r="R202" s="12"/>
      <c r="S202" s="12"/>
      <c r="T202" s="12"/>
      <c r="U202" s="12"/>
      <c r="V202" s="12"/>
      <c r="W202" s="12"/>
      <c r="X202" s="12"/>
      <c r="Y202" s="5"/>
      <c r="Z202" s="5"/>
      <c r="AA202" s="5"/>
      <c r="AB202" s="5"/>
      <c r="AC202" s="5"/>
      <c r="AD202" s="5"/>
      <c r="AE202" s="5"/>
      <c r="AF202" s="5"/>
      <c r="AG202" s="5"/>
      <c r="AH202" s="5"/>
    </row>
    <row r="203" spans="1:34" ht="18.75" customHeight="1">
      <c r="A203" s="5"/>
      <c r="B203" s="5"/>
      <c r="C203" s="5"/>
      <c r="D203" s="5"/>
      <c r="E203" s="5"/>
      <c r="F203" s="5"/>
      <c r="G203" s="6"/>
      <c r="H203" s="639"/>
      <c r="I203" s="5"/>
      <c r="J203" s="5"/>
      <c r="K203" s="637"/>
      <c r="L203" s="11"/>
      <c r="M203" s="11"/>
      <c r="N203" s="11"/>
      <c r="O203" s="33"/>
      <c r="P203" s="12"/>
      <c r="Q203" s="12"/>
      <c r="R203" s="12"/>
      <c r="S203" s="12"/>
      <c r="T203" s="12"/>
      <c r="U203" s="12"/>
      <c r="V203" s="12"/>
      <c r="W203" s="12"/>
      <c r="X203" s="12"/>
      <c r="Y203" s="5"/>
      <c r="Z203" s="5"/>
      <c r="AA203" s="5"/>
      <c r="AB203" s="5"/>
      <c r="AC203" s="5"/>
      <c r="AD203" s="5"/>
      <c r="AE203" s="5"/>
      <c r="AF203" s="5"/>
      <c r="AG203" s="5"/>
      <c r="AH203" s="5"/>
    </row>
    <row r="204" spans="1:34" ht="18.75" customHeight="1">
      <c r="A204" s="5"/>
      <c r="B204" s="5"/>
      <c r="C204" s="5"/>
      <c r="D204" s="5"/>
      <c r="E204" s="5"/>
      <c r="F204" s="5"/>
      <c r="G204" s="6"/>
      <c r="H204" s="639"/>
      <c r="I204" s="5"/>
      <c r="J204" s="5"/>
      <c r="K204" s="637"/>
      <c r="L204" s="11"/>
      <c r="M204" s="11"/>
      <c r="N204" s="11"/>
      <c r="O204" s="33"/>
      <c r="P204" s="12"/>
      <c r="Q204" s="12"/>
      <c r="R204" s="12"/>
      <c r="S204" s="12"/>
      <c r="T204" s="12"/>
      <c r="U204" s="12"/>
      <c r="V204" s="12"/>
      <c r="W204" s="12"/>
      <c r="X204" s="12"/>
      <c r="Y204" s="5"/>
      <c r="Z204" s="5"/>
      <c r="AA204" s="5"/>
      <c r="AB204" s="5"/>
      <c r="AC204" s="5"/>
      <c r="AD204" s="5"/>
      <c r="AE204" s="5"/>
      <c r="AF204" s="5"/>
      <c r="AG204" s="5"/>
      <c r="AH204" s="5"/>
    </row>
    <row r="205" spans="1:34" ht="18.75" customHeight="1">
      <c r="A205" s="5"/>
      <c r="B205" s="5"/>
      <c r="C205" s="5"/>
      <c r="D205" s="5"/>
      <c r="E205" s="5"/>
      <c r="F205" s="5"/>
      <c r="G205" s="6"/>
      <c r="H205" s="639"/>
      <c r="I205" s="5"/>
      <c r="J205" s="5"/>
      <c r="K205" s="637"/>
      <c r="L205" s="11"/>
      <c r="M205" s="11"/>
      <c r="N205" s="11"/>
      <c r="O205" s="33"/>
      <c r="P205" s="12"/>
      <c r="Q205" s="12"/>
      <c r="R205" s="12"/>
      <c r="S205" s="12"/>
      <c r="T205" s="12"/>
      <c r="U205" s="12"/>
      <c r="V205" s="12"/>
      <c r="W205" s="12"/>
      <c r="X205" s="12"/>
      <c r="Y205" s="5"/>
      <c r="Z205" s="5"/>
      <c r="AA205" s="5"/>
      <c r="AB205" s="5"/>
      <c r="AC205" s="5"/>
      <c r="AD205" s="5"/>
      <c r="AE205" s="5"/>
      <c r="AF205" s="5"/>
      <c r="AG205" s="5"/>
      <c r="AH205" s="5"/>
    </row>
    <row r="206" spans="1:34" ht="18.75" customHeight="1">
      <c r="A206" s="5"/>
      <c r="B206" s="5"/>
      <c r="C206" s="5"/>
      <c r="D206" s="5"/>
      <c r="E206" s="5"/>
      <c r="F206" s="5"/>
      <c r="G206" s="6"/>
      <c r="H206" s="639"/>
      <c r="I206" s="5"/>
      <c r="J206" s="5"/>
      <c r="K206" s="637"/>
      <c r="L206" s="11"/>
      <c r="M206" s="11"/>
      <c r="N206" s="11"/>
      <c r="O206" s="33"/>
      <c r="P206" s="12"/>
      <c r="Q206" s="12"/>
      <c r="R206" s="12"/>
      <c r="S206" s="12"/>
      <c r="T206" s="12"/>
      <c r="U206" s="12"/>
      <c r="V206" s="12"/>
      <c r="W206" s="12"/>
      <c r="X206" s="12"/>
      <c r="Y206" s="5"/>
      <c r="Z206" s="5"/>
      <c r="AA206" s="5"/>
      <c r="AB206" s="5"/>
      <c r="AC206" s="5"/>
      <c r="AD206" s="5"/>
      <c r="AE206" s="5"/>
      <c r="AF206" s="5"/>
      <c r="AG206" s="5"/>
      <c r="AH206" s="5"/>
    </row>
    <row r="207" spans="1:34" ht="18.75" customHeight="1">
      <c r="A207" s="5"/>
      <c r="B207" s="5"/>
      <c r="C207" s="5"/>
      <c r="D207" s="5"/>
      <c r="E207" s="5"/>
      <c r="F207" s="5"/>
      <c r="G207" s="6"/>
      <c r="H207" s="639"/>
      <c r="I207" s="5"/>
      <c r="J207" s="5"/>
      <c r="K207" s="637"/>
      <c r="L207" s="11"/>
      <c r="M207" s="11"/>
      <c r="N207" s="11"/>
      <c r="O207" s="33"/>
      <c r="P207" s="12"/>
      <c r="Q207" s="12"/>
      <c r="R207" s="12"/>
      <c r="S207" s="12"/>
      <c r="T207" s="12"/>
      <c r="U207" s="12"/>
      <c r="V207" s="12"/>
      <c r="W207" s="12"/>
      <c r="X207" s="12"/>
      <c r="Y207" s="5"/>
      <c r="Z207" s="5"/>
      <c r="AA207" s="5"/>
      <c r="AB207" s="5"/>
      <c r="AC207" s="5"/>
      <c r="AD207" s="5"/>
      <c r="AE207" s="5"/>
      <c r="AF207" s="5"/>
      <c r="AG207" s="5"/>
      <c r="AH207" s="5"/>
    </row>
    <row r="208" spans="1:34" ht="18.75" customHeight="1">
      <c r="A208" s="5"/>
      <c r="B208" s="5"/>
      <c r="C208" s="5"/>
      <c r="D208" s="5"/>
      <c r="E208" s="5"/>
      <c r="F208" s="5"/>
      <c r="G208" s="6"/>
      <c r="H208" s="639"/>
      <c r="I208" s="5"/>
      <c r="J208" s="5"/>
      <c r="K208" s="637"/>
      <c r="L208" s="11"/>
      <c r="M208" s="11"/>
      <c r="N208" s="11"/>
      <c r="O208" s="33"/>
      <c r="P208" s="12"/>
      <c r="Q208" s="12"/>
      <c r="R208" s="12"/>
      <c r="S208" s="12"/>
      <c r="T208" s="12"/>
      <c r="U208" s="12"/>
      <c r="V208" s="12"/>
      <c r="W208" s="12"/>
      <c r="X208" s="12"/>
      <c r="Y208" s="5"/>
      <c r="Z208" s="5"/>
      <c r="AA208" s="5"/>
      <c r="AB208" s="5"/>
      <c r="AC208" s="5"/>
      <c r="AD208" s="5"/>
      <c r="AE208" s="5"/>
      <c r="AF208" s="5"/>
      <c r="AG208" s="5"/>
      <c r="AH208" s="5"/>
    </row>
    <row r="209" spans="1:34" ht="18.75" customHeight="1">
      <c r="A209" s="5"/>
      <c r="B209" s="5"/>
      <c r="C209" s="5"/>
      <c r="D209" s="5"/>
      <c r="E209" s="5"/>
      <c r="F209" s="5"/>
      <c r="G209" s="6"/>
      <c r="H209" s="639"/>
      <c r="I209" s="5"/>
      <c r="J209" s="5"/>
      <c r="K209" s="637"/>
      <c r="L209" s="11"/>
      <c r="M209" s="11"/>
      <c r="N209" s="11"/>
      <c r="O209" s="33"/>
      <c r="P209" s="12"/>
      <c r="Q209" s="12"/>
      <c r="R209" s="12"/>
      <c r="S209" s="12"/>
      <c r="T209" s="12"/>
      <c r="U209" s="12"/>
      <c r="V209" s="12"/>
      <c r="W209" s="12"/>
      <c r="X209" s="12"/>
      <c r="Y209" s="5"/>
      <c r="Z209" s="5"/>
      <c r="AA209" s="5"/>
      <c r="AB209" s="5"/>
      <c r="AC209" s="5"/>
      <c r="AD209" s="5"/>
      <c r="AE209" s="5"/>
      <c r="AF209" s="5"/>
      <c r="AG209" s="5"/>
      <c r="AH209" s="5"/>
    </row>
    <row r="210" spans="1:34" ht="18.75" customHeight="1">
      <c r="A210" s="5"/>
      <c r="B210" s="5"/>
      <c r="C210" s="5"/>
      <c r="D210" s="5"/>
      <c r="E210" s="5"/>
      <c r="F210" s="5"/>
      <c r="G210" s="6"/>
      <c r="H210" s="639"/>
      <c r="I210" s="5"/>
      <c r="J210" s="5"/>
      <c r="K210" s="637"/>
      <c r="L210" s="11"/>
      <c r="M210" s="11"/>
      <c r="N210" s="11"/>
      <c r="O210" s="33"/>
      <c r="P210" s="12"/>
      <c r="Q210" s="12"/>
      <c r="R210" s="12"/>
      <c r="S210" s="12"/>
      <c r="T210" s="12"/>
      <c r="U210" s="12"/>
      <c r="V210" s="12"/>
      <c r="W210" s="12"/>
      <c r="X210" s="12"/>
      <c r="Y210" s="5"/>
      <c r="Z210" s="5"/>
      <c r="AA210" s="5"/>
      <c r="AB210" s="5"/>
      <c r="AC210" s="5"/>
      <c r="AD210" s="5"/>
      <c r="AE210" s="5"/>
      <c r="AF210" s="5"/>
      <c r="AG210" s="5"/>
      <c r="AH210" s="5"/>
    </row>
    <row r="211" spans="1:34" ht="18.75" customHeight="1">
      <c r="A211" s="5"/>
      <c r="B211" s="5"/>
      <c r="C211" s="5"/>
      <c r="D211" s="5"/>
      <c r="E211" s="5"/>
      <c r="F211" s="5"/>
      <c r="G211" s="6"/>
      <c r="H211" s="639"/>
      <c r="I211" s="5"/>
      <c r="J211" s="5"/>
      <c r="K211" s="637"/>
      <c r="L211" s="11"/>
      <c r="M211" s="11"/>
      <c r="N211" s="11"/>
      <c r="O211" s="33"/>
      <c r="P211" s="12"/>
      <c r="Q211" s="12"/>
      <c r="R211" s="12"/>
      <c r="S211" s="12"/>
      <c r="T211" s="12"/>
      <c r="U211" s="12"/>
      <c r="V211" s="12"/>
      <c r="W211" s="12"/>
      <c r="X211" s="12"/>
      <c r="Y211" s="5"/>
      <c r="Z211" s="5"/>
      <c r="AA211" s="5"/>
      <c r="AB211" s="5"/>
      <c r="AC211" s="5"/>
      <c r="AD211" s="5"/>
      <c r="AE211" s="5"/>
      <c r="AF211" s="5"/>
      <c r="AG211" s="5"/>
      <c r="AH211" s="5"/>
    </row>
    <row r="212" spans="1:34" ht="18.75" customHeight="1">
      <c r="A212" s="5"/>
      <c r="B212" s="5"/>
      <c r="C212" s="5"/>
      <c r="D212" s="5"/>
      <c r="E212" s="5"/>
      <c r="F212" s="5"/>
      <c r="G212" s="6"/>
      <c r="H212" s="639"/>
      <c r="I212" s="5"/>
      <c r="J212" s="5"/>
      <c r="K212" s="637"/>
      <c r="L212" s="11"/>
      <c r="M212" s="11"/>
      <c r="N212" s="11"/>
      <c r="O212" s="33"/>
      <c r="P212" s="12"/>
      <c r="Q212" s="12"/>
      <c r="R212" s="12"/>
      <c r="S212" s="12"/>
      <c r="T212" s="12"/>
      <c r="U212" s="12"/>
      <c r="V212" s="12"/>
      <c r="W212" s="12"/>
      <c r="X212" s="12"/>
      <c r="Y212" s="5"/>
      <c r="Z212" s="5"/>
      <c r="AA212" s="5"/>
      <c r="AB212" s="5"/>
      <c r="AC212" s="5"/>
      <c r="AD212" s="5"/>
      <c r="AE212" s="5"/>
      <c r="AF212" s="5"/>
      <c r="AG212" s="5"/>
      <c r="AH212" s="5"/>
    </row>
    <row r="213" spans="1:34" ht="18.75" customHeight="1">
      <c r="A213" s="5"/>
      <c r="B213" s="5"/>
      <c r="C213" s="5"/>
      <c r="D213" s="5"/>
      <c r="E213" s="5"/>
      <c r="F213" s="5"/>
      <c r="G213" s="6"/>
      <c r="H213" s="639"/>
      <c r="I213" s="5"/>
      <c r="J213" s="5"/>
      <c r="K213" s="637"/>
      <c r="L213" s="11"/>
      <c r="M213" s="11"/>
      <c r="N213" s="11"/>
      <c r="O213" s="33"/>
      <c r="P213" s="12"/>
      <c r="Q213" s="12"/>
      <c r="R213" s="12"/>
      <c r="S213" s="12"/>
      <c r="T213" s="12"/>
      <c r="U213" s="12"/>
      <c r="V213" s="12"/>
      <c r="W213" s="12"/>
      <c r="X213" s="12"/>
      <c r="Y213" s="5"/>
      <c r="Z213" s="5"/>
      <c r="AA213" s="5"/>
      <c r="AB213" s="5"/>
      <c r="AC213" s="5"/>
      <c r="AD213" s="5"/>
      <c r="AE213" s="5"/>
      <c r="AF213" s="5"/>
      <c r="AG213" s="5"/>
      <c r="AH213" s="5"/>
    </row>
    <row r="214" spans="1:34" ht="18.75" customHeight="1">
      <c r="A214" s="5"/>
      <c r="B214" s="5"/>
      <c r="C214" s="5"/>
      <c r="D214" s="5"/>
      <c r="E214" s="5"/>
      <c r="F214" s="5"/>
      <c r="G214" s="6"/>
      <c r="H214" s="639"/>
      <c r="I214" s="5"/>
      <c r="J214" s="5"/>
      <c r="K214" s="637"/>
      <c r="L214" s="11"/>
      <c r="M214" s="11"/>
      <c r="N214" s="11"/>
      <c r="O214" s="33"/>
      <c r="P214" s="12"/>
      <c r="Q214" s="12"/>
      <c r="R214" s="12"/>
      <c r="S214" s="12"/>
      <c r="T214" s="12"/>
      <c r="U214" s="12"/>
      <c r="V214" s="12"/>
      <c r="W214" s="12"/>
      <c r="X214" s="12"/>
      <c r="Y214" s="5"/>
      <c r="Z214" s="5"/>
      <c r="AA214" s="5"/>
      <c r="AB214" s="5"/>
      <c r="AC214" s="5"/>
      <c r="AD214" s="5"/>
      <c r="AE214" s="5"/>
      <c r="AF214" s="5"/>
      <c r="AG214" s="5"/>
      <c r="AH214" s="5"/>
    </row>
    <row r="215" spans="1:34" ht="18.75" customHeight="1">
      <c r="A215" s="5"/>
      <c r="B215" s="5"/>
      <c r="C215" s="5"/>
      <c r="D215" s="5"/>
      <c r="E215" s="5"/>
      <c r="F215" s="5"/>
      <c r="G215" s="6"/>
      <c r="H215" s="639"/>
      <c r="I215" s="5"/>
      <c r="J215" s="5"/>
      <c r="K215" s="637"/>
      <c r="L215" s="11"/>
      <c r="M215" s="11"/>
      <c r="N215" s="11"/>
      <c r="O215" s="33"/>
      <c r="P215" s="12"/>
      <c r="Q215" s="12"/>
      <c r="R215" s="12"/>
      <c r="S215" s="12"/>
      <c r="T215" s="12"/>
      <c r="U215" s="12"/>
      <c r="V215" s="12"/>
      <c r="W215" s="12"/>
      <c r="X215" s="12"/>
      <c r="Y215" s="5"/>
      <c r="Z215" s="5"/>
      <c r="AA215" s="5"/>
      <c r="AB215" s="5"/>
      <c r="AC215" s="5"/>
      <c r="AD215" s="5"/>
      <c r="AE215" s="5"/>
      <c r="AF215" s="5"/>
      <c r="AG215" s="5"/>
      <c r="AH215" s="5"/>
    </row>
    <row r="216" spans="1:34" ht="18.75" customHeight="1">
      <c r="A216" s="5"/>
      <c r="B216" s="5"/>
      <c r="C216" s="5"/>
      <c r="D216" s="5"/>
      <c r="E216" s="5"/>
      <c r="F216" s="5"/>
      <c r="G216" s="6"/>
      <c r="H216" s="639"/>
      <c r="I216" s="5"/>
      <c r="J216" s="5"/>
      <c r="K216" s="637"/>
      <c r="L216" s="11"/>
      <c r="M216" s="11"/>
      <c r="N216" s="11"/>
      <c r="O216" s="33"/>
      <c r="P216" s="12"/>
      <c r="Q216" s="12"/>
      <c r="R216" s="12"/>
      <c r="S216" s="12"/>
      <c r="T216" s="12"/>
      <c r="U216" s="12"/>
      <c r="V216" s="12"/>
      <c r="W216" s="12"/>
      <c r="X216" s="12"/>
      <c r="Y216" s="5"/>
      <c r="Z216" s="5"/>
      <c r="AA216" s="5"/>
      <c r="AB216" s="5"/>
      <c r="AC216" s="5"/>
      <c r="AD216" s="5"/>
      <c r="AE216" s="5"/>
      <c r="AF216" s="5"/>
      <c r="AG216" s="5"/>
      <c r="AH216" s="5"/>
    </row>
    <row r="217" spans="1:34" ht="18.75" customHeight="1">
      <c r="A217" s="5"/>
      <c r="B217" s="5"/>
      <c r="C217" s="5"/>
      <c r="D217" s="5"/>
      <c r="E217" s="5"/>
      <c r="F217" s="5"/>
      <c r="G217" s="6"/>
      <c r="H217" s="639"/>
      <c r="I217" s="5"/>
      <c r="J217" s="5"/>
      <c r="K217" s="637"/>
      <c r="L217" s="11"/>
      <c r="M217" s="11"/>
      <c r="N217" s="11"/>
      <c r="O217" s="33"/>
      <c r="P217" s="12"/>
      <c r="Q217" s="12"/>
      <c r="R217" s="12"/>
      <c r="S217" s="12"/>
      <c r="T217" s="12"/>
      <c r="U217" s="12"/>
      <c r="V217" s="12"/>
      <c r="W217" s="12"/>
      <c r="X217" s="12"/>
      <c r="Y217" s="5"/>
      <c r="Z217" s="5"/>
      <c r="AA217" s="5"/>
      <c r="AB217" s="5"/>
      <c r="AC217" s="5"/>
      <c r="AD217" s="5"/>
      <c r="AE217" s="5"/>
      <c r="AF217" s="5"/>
      <c r="AG217" s="5"/>
      <c r="AH217" s="5"/>
    </row>
    <row r="218" spans="1:34" ht="18.75" customHeight="1">
      <c r="A218" s="5"/>
      <c r="B218" s="5"/>
      <c r="C218" s="5"/>
      <c r="D218" s="5"/>
      <c r="E218" s="5"/>
      <c r="F218" s="5"/>
      <c r="G218" s="6"/>
      <c r="H218" s="639"/>
      <c r="I218" s="5"/>
      <c r="J218" s="5"/>
      <c r="K218" s="637"/>
      <c r="L218" s="11"/>
      <c r="M218" s="11"/>
      <c r="N218" s="11"/>
      <c r="O218" s="33"/>
      <c r="P218" s="12"/>
      <c r="Q218" s="12"/>
      <c r="R218" s="12"/>
      <c r="S218" s="12"/>
      <c r="T218" s="12"/>
      <c r="U218" s="12"/>
      <c r="V218" s="12"/>
      <c r="W218" s="12"/>
      <c r="X218" s="12"/>
      <c r="Y218" s="5"/>
      <c r="Z218" s="5"/>
      <c r="AA218" s="5"/>
      <c r="AB218" s="5"/>
      <c r="AC218" s="5"/>
      <c r="AD218" s="5"/>
      <c r="AE218" s="5"/>
      <c r="AF218" s="5"/>
      <c r="AG218" s="5"/>
      <c r="AH218" s="5"/>
    </row>
    <row r="219" spans="1:34" ht="18.75" customHeight="1">
      <c r="A219" s="5"/>
      <c r="B219" s="5"/>
      <c r="C219" s="5"/>
      <c r="D219" s="5"/>
      <c r="E219" s="5"/>
      <c r="F219" s="5"/>
      <c r="G219" s="6"/>
      <c r="H219" s="639"/>
      <c r="I219" s="5"/>
      <c r="J219" s="5"/>
      <c r="K219" s="637"/>
      <c r="L219" s="11"/>
      <c r="M219" s="11"/>
      <c r="N219" s="11"/>
      <c r="O219" s="33"/>
      <c r="P219" s="12"/>
      <c r="Q219" s="12"/>
      <c r="R219" s="12"/>
      <c r="S219" s="12"/>
      <c r="T219" s="12"/>
      <c r="U219" s="12"/>
      <c r="V219" s="12"/>
      <c r="W219" s="12"/>
      <c r="X219" s="12"/>
      <c r="Y219" s="5"/>
      <c r="Z219" s="5"/>
      <c r="AA219" s="5"/>
      <c r="AB219" s="5"/>
      <c r="AC219" s="5"/>
      <c r="AD219" s="5"/>
      <c r="AE219" s="5"/>
      <c r="AF219" s="5"/>
      <c r="AG219" s="5"/>
      <c r="AH219" s="5"/>
    </row>
    <row r="220" spans="1:34" ht="18.75" customHeight="1">
      <c r="A220" s="5"/>
      <c r="B220" s="5"/>
      <c r="C220" s="5"/>
      <c r="D220" s="5"/>
      <c r="E220" s="5"/>
      <c r="F220" s="5"/>
      <c r="G220" s="6"/>
      <c r="H220" s="639"/>
      <c r="I220" s="5"/>
      <c r="J220" s="5"/>
      <c r="K220" s="637"/>
      <c r="L220" s="11"/>
      <c r="M220" s="11"/>
      <c r="N220" s="11"/>
      <c r="O220" s="33"/>
      <c r="P220" s="12"/>
      <c r="Q220" s="12"/>
      <c r="R220" s="12"/>
      <c r="S220" s="12"/>
      <c r="T220" s="12"/>
      <c r="U220" s="12"/>
      <c r="V220" s="12"/>
      <c r="W220" s="12"/>
      <c r="X220" s="12"/>
      <c r="Y220" s="5"/>
      <c r="Z220" s="5"/>
      <c r="AA220" s="5"/>
      <c r="AB220" s="5"/>
      <c r="AC220" s="5"/>
      <c r="AD220" s="5"/>
      <c r="AE220" s="5"/>
      <c r="AF220" s="5"/>
      <c r="AG220" s="5"/>
      <c r="AH220" s="5"/>
    </row>
    <row r="221" spans="1:34" ht="18.75" customHeight="1">
      <c r="A221" s="5"/>
      <c r="B221" s="5"/>
      <c r="C221" s="5"/>
      <c r="D221" s="5"/>
      <c r="E221" s="5"/>
      <c r="F221" s="5"/>
      <c r="G221" s="6"/>
      <c r="H221" s="639"/>
      <c r="I221" s="5"/>
      <c r="J221" s="5"/>
      <c r="K221" s="637"/>
      <c r="L221" s="11"/>
      <c r="M221" s="11"/>
      <c r="N221" s="11"/>
      <c r="O221" s="33"/>
      <c r="P221" s="12"/>
      <c r="Q221" s="12"/>
      <c r="R221" s="12"/>
      <c r="S221" s="12"/>
      <c r="T221" s="12"/>
      <c r="U221" s="12"/>
      <c r="V221" s="12"/>
      <c r="W221" s="12"/>
      <c r="X221" s="12"/>
      <c r="Y221" s="5"/>
      <c r="Z221" s="5"/>
      <c r="AA221" s="5"/>
      <c r="AB221" s="5"/>
      <c r="AC221" s="5"/>
      <c r="AD221" s="5"/>
      <c r="AE221" s="5"/>
      <c r="AF221" s="5"/>
      <c r="AG221" s="5"/>
      <c r="AH221" s="5"/>
    </row>
    <row r="222" spans="1:34" ht="18.75" customHeight="1">
      <c r="A222" s="5"/>
      <c r="B222" s="5"/>
      <c r="C222" s="5"/>
      <c r="D222" s="5"/>
      <c r="E222" s="5"/>
      <c r="F222" s="5"/>
      <c r="G222" s="6"/>
      <c r="H222" s="639"/>
      <c r="I222" s="5"/>
      <c r="J222" s="5"/>
      <c r="K222" s="637"/>
      <c r="L222" s="11"/>
      <c r="M222" s="11"/>
      <c r="N222" s="11"/>
      <c r="O222" s="33"/>
      <c r="P222" s="12"/>
      <c r="Q222" s="12"/>
      <c r="R222" s="12"/>
      <c r="S222" s="12"/>
      <c r="T222" s="12"/>
      <c r="U222" s="12"/>
      <c r="V222" s="12"/>
      <c r="W222" s="12"/>
      <c r="X222" s="12"/>
      <c r="Y222" s="5"/>
      <c r="Z222" s="5"/>
      <c r="AA222" s="5"/>
      <c r="AB222" s="5"/>
      <c r="AC222" s="5"/>
      <c r="AD222" s="5"/>
      <c r="AE222" s="5"/>
      <c r="AF222" s="5"/>
      <c r="AG222" s="5"/>
      <c r="AH222" s="5"/>
    </row>
    <row r="223" spans="1:34" ht="18.75" customHeight="1">
      <c r="A223" s="5"/>
      <c r="B223" s="5"/>
      <c r="C223" s="5"/>
      <c r="D223" s="5"/>
      <c r="E223" s="5"/>
      <c r="F223" s="5"/>
      <c r="G223" s="6"/>
      <c r="H223" s="639"/>
      <c r="I223" s="5"/>
      <c r="J223" s="5"/>
      <c r="K223" s="637"/>
      <c r="L223" s="11"/>
      <c r="M223" s="11"/>
      <c r="N223" s="11"/>
      <c r="O223" s="33"/>
      <c r="P223" s="12"/>
      <c r="Q223" s="12"/>
      <c r="R223" s="12"/>
      <c r="S223" s="12"/>
      <c r="T223" s="12"/>
      <c r="U223" s="12"/>
      <c r="V223" s="12"/>
      <c r="W223" s="12"/>
      <c r="X223" s="12"/>
      <c r="Y223" s="5"/>
      <c r="Z223" s="5"/>
      <c r="AA223" s="5"/>
      <c r="AB223" s="5"/>
      <c r="AC223" s="5"/>
      <c r="AD223" s="5"/>
      <c r="AE223" s="5"/>
      <c r="AF223" s="5"/>
      <c r="AG223" s="5"/>
      <c r="AH223" s="5"/>
    </row>
    <row r="224" spans="1:34" ht="18.75" customHeight="1">
      <c r="A224" s="5"/>
      <c r="B224" s="5"/>
      <c r="C224" s="5"/>
      <c r="D224" s="5"/>
      <c r="E224" s="5"/>
      <c r="F224" s="5"/>
      <c r="G224" s="6"/>
      <c r="H224" s="639"/>
      <c r="I224" s="5"/>
      <c r="J224" s="5"/>
      <c r="K224" s="637"/>
      <c r="L224" s="11"/>
      <c r="M224" s="11"/>
      <c r="N224" s="11"/>
      <c r="O224" s="33"/>
      <c r="P224" s="12"/>
      <c r="Q224" s="12"/>
      <c r="R224" s="12"/>
      <c r="S224" s="12"/>
      <c r="T224" s="12"/>
      <c r="U224" s="12"/>
      <c r="V224" s="12"/>
      <c r="W224" s="12"/>
      <c r="X224" s="12"/>
      <c r="Y224" s="5"/>
      <c r="Z224" s="5"/>
      <c r="AA224" s="5"/>
      <c r="AB224" s="5"/>
      <c r="AC224" s="5"/>
      <c r="AD224" s="5"/>
      <c r="AE224" s="5"/>
      <c r="AF224" s="5"/>
      <c r="AG224" s="5"/>
      <c r="AH224" s="5"/>
    </row>
    <row r="225" spans="1:34" ht="18.75" customHeight="1">
      <c r="A225" s="5"/>
      <c r="B225" s="5"/>
      <c r="C225" s="5"/>
      <c r="D225" s="5"/>
      <c r="E225" s="5"/>
      <c r="F225" s="5"/>
      <c r="G225" s="6"/>
      <c r="H225" s="639"/>
      <c r="I225" s="5"/>
      <c r="J225" s="5"/>
      <c r="K225" s="637"/>
      <c r="L225" s="11"/>
      <c r="M225" s="11"/>
      <c r="N225" s="11"/>
      <c r="O225" s="33"/>
      <c r="P225" s="12"/>
      <c r="Q225" s="12"/>
      <c r="R225" s="12"/>
      <c r="S225" s="12"/>
      <c r="T225" s="12"/>
      <c r="U225" s="12"/>
      <c r="V225" s="12"/>
      <c r="W225" s="12"/>
      <c r="X225" s="12"/>
      <c r="Y225" s="5"/>
      <c r="Z225" s="5"/>
      <c r="AA225" s="5"/>
      <c r="AB225" s="5"/>
      <c r="AC225" s="5"/>
      <c r="AD225" s="5"/>
      <c r="AE225" s="5"/>
      <c r="AF225" s="5"/>
      <c r="AG225" s="5"/>
      <c r="AH225" s="5"/>
    </row>
    <row r="226" spans="1:34" ht="18.75" customHeight="1">
      <c r="A226" s="5"/>
      <c r="B226" s="5"/>
      <c r="C226" s="5"/>
      <c r="D226" s="5"/>
      <c r="E226" s="5"/>
      <c r="F226" s="5"/>
      <c r="G226" s="6"/>
      <c r="H226" s="639"/>
      <c r="I226" s="5"/>
      <c r="J226" s="5"/>
      <c r="K226" s="637"/>
      <c r="L226" s="11"/>
      <c r="M226" s="11"/>
      <c r="N226" s="11"/>
      <c r="O226" s="33"/>
      <c r="P226" s="12"/>
      <c r="Q226" s="12"/>
      <c r="R226" s="12"/>
      <c r="S226" s="12"/>
      <c r="T226" s="12"/>
      <c r="U226" s="12"/>
      <c r="V226" s="12"/>
      <c r="W226" s="12"/>
      <c r="X226" s="12"/>
      <c r="Y226" s="5"/>
      <c r="Z226" s="5"/>
      <c r="AA226" s="5"/>
      <c r="AB226" s="5"/>
      <c r="AC226" s="5"/>
      <c r="AD226" s="5"/>
      <c r="AE226" s="5"/>
      <c r="AF226" s="5"/>
      <c r="AG226" s="5"/>
      <c r="AH226" s="5"/>
    </row>
    <row r="227" spans="1:34" ht="18.75" customHeight="1">
      <c r="A227" s="5"/>
      <c r="B227" s="5"/>
      <c r="C227" s="5"/>
      <c r="D227" s="5"/>
      <c r="E227" s="5"/>
      <c r="F227" s="5"/>
      <c r="G227" s="6"/>
      <c r="H227" s="639"/>
      <c r="I227" s="5"/>
      <c r="J227" s="5"/>
      <c r="K227" s="637"/>
      <c r="L227" s="11"/>
      <c r="M227" s="11"/>
      <c r="N227" s="11"/>
      <c r="O227" s="33"/>
      <c r="P227" s="12"/>
      <c r="Q227" s="12"/>
      <c r="R227" s="12"/>
      <c r="S227" s="12"/>
      <c r="T227" s="12"/>
      <c r="U227" s="12"/>
      <c r="V227" s="12"/>
      <c r="W227" s="12"/>
      <c r="X227" s="12"/>
      <c r="Y227" s="5"/>
      <c r="Z227" s="5"/>
      <c r="AA227" s="5"/>
      <c r="AB227" s="5"/>
      <c r="AC227" s="5"/>
      <c r="AD227" s="5"/>
      <c r="AE227" s="5"/>
      <c r="AF227" s="5"/>
      <c r="AG227" s="5"/>
      <c r="AH227" s="5"/>
    </row>
    <row r="228" spans="1:34" ht="18.75" customHeight="1">
      <c r="A228" s="5"/>
      <c r="B228" s="5"/>
      <c r="C228" s="5"/>
      <c r="D228" s="5"/>
      <c r="E228" s="5"/>
      <c r="F228" s="5"/>
      <c r="G228" s="6"/>
      <c r="H228" s="639"/>
      <c r="I228" s="5"/>
      <c r="J228" s="5"/>
      <c r="K228" s="637"/>
      <c r="L228" s="11"/>
      <c r="M228" s="11"/>
      <c r="N228" s="11"/>
      <c r="O228" s="33"/>
      <c r="P228" s="12"/>
      <c r="Q228" s="12"/>
      <c r="R228" s="12"/>
      <c r="S228" s="12"/>
      <c r="T228" s="12"/>
      <c r="U228" s="12"/>
      <c r="V228" s="12"/>
      <c r="W228" s="12"/>
      <c r="X228" s="12"/>
      <c r="Y228" s="5"/>
      <c r="Z228" s="5"/>
      <c r="AA228" s="5"/>
      <c r="AB228" s="5"/>
      <c r="AC228" s="5"/>
      <c r="AD228" s="5"/>
      <c r="AE228" s="5"/>
      <c r="AF228" s="5"/>
      <c r="AG228" s="5"/>
      <c r="AH228" s="5"/>
    </row>
    <row r="229" spans="1:34" ht="18.75" customHeight="1">
      <c r="A229" s="5"/>
      <c r="B229" s="5"/>
      <c r="C229" s="5"/>
      <c r="D229" s="5"/>
      <c r="E229" s="5"/>
      <c r="F229" s="5"/>
      <c r="G229" s="6"/>
      <c r="H229" s="639"/>
      <c r="I229" s="5"/>
      <c r="J229" s="5"/>
      <c r="K229" s="637"/>
      <c r="L229" s="11"/>
      <c r="M229" s="11"/>
      <c r="N229" s="11"/>
      <c r="O229" s="33"/>
      <c r="P229" s="12"/>
      <c r="Q229" s="12"/>
      <c r="R229" s="12"/>
      <c r="S229" s="12"/>
      <c r="T229" s="12"/>
      <c r="U229" s="12"/>
      <c r="V229" s="12"/>
      <c r="W229" s="12"/>
      <c r="X229" s="12"/>
      <c r="Y229" s="5"/>
      <c r="Z229" s="5"/>
      <c r="AA229" s="5"/>
      <c r="AB229" s="5"/>
      <c r="AC229" s="5"/>
      <c r="AD229" s="5"/>
      <c r="AE229" s="5"/>
      <c r="AF229" s="5"/>
      <c r="AG229" s="5"/>
      <c r="AH229" s="5"/>
    </row>
    <row r="230" spans="1:34" ht="18.75" customHeight="1">
      <c r="A230" s="5"/>
      <c r="B230" s="5"/>
      <c r="C230" s="5"/>
      <c r="D230" s="5"/>
      <c r="E230" s="5"/>
      <c r="F230" s="5"/>
      <c r="G230" s="6"/>
      <c r="H230" s="639"/>
      <c r="I230" s="5"/>
      <c r="J230" s="5"/>
      <c r="K230" s="637"/>
      <c r="L230" s="11"/>
      <c r="M230" s="11"/>
      <c r="N230" s="11"/>
      <c r="O230" s="33"/>
      <c r="P230" s="12"/>
      <c r="Q230" s="12"/>
      <c r="R230" s="12"/>
      <c r="S230" s="12"/>
      <c r="T230" s="12"/>
      <c r="U230" s="12"/>
      <c r="V230" s="12"/>
      <c r="W230" s="12"/>
      <c r="X230" s="12"/>
      <c r="Y230" s="5"/>
      <c r="Z230" s="5"/>
      <c r="AA230" s="5"/>
      <c r="AB230" s="5"/>
      <c r="AC230" s="5"/>
      <c r="AD230" s="5"/>
      <c r="AE230" s="5"/>
      <c r="AF230" s="5"/>
      <c r="AG230" s="5"/>
      <c r="AH230" s="5"/>
    </row>
    <row r="231" spans="1:34" ht="18.75" customHeight="1">
      <c r="A231" s="5"/>
      <c r="B231" s="5"/>
      <c r="C231" s="5"/>
      <c r="D231" s="5"/>
      <c r="E231" s="5"/>
      <c r="F231" s="5"/>
      <c r="G231" s="6"/>
      <c r="H231" s="639"/>
      <c r="I231" s="5"/>
      <c r="J231" s="5"/>
      <c r="K231" s="637"/>
      <c r="L231" s="11"/>
      <c r="M231" s="11"/>
      <c r="N231" s="11"/>
      <c r="O231" s="33"/>
      <c r="P231" s="12"/>
      <c r="Q231" s="12"/>
      <c r="R231" s="12"/>
      <c r="S231" s="12"/>
      <c r="T231" s="12"/>
      <c r="U231" s="12"/>
      <c r="V231" s="12"/>
      <c r="W231" s="12"/>
      <c r="X231" s="12"/>
      <c r="Y231" s="5"/>
      <c r="Z231" s="5"/>
      <c r="AA231" s="5"/>
      <c r="AB231" s="5"/>
      <c r="AC231" s="5"/>
      <c r="AD231" s="5"/>
      <c r="AE231" s="5"/>
      <c r="AF231" s="5"/>
      <c r="AG231" s="5"/>
      <c r="AH231" s="5"/>
    </row>
    <row r="232" spans="1:34" ht="18.75" customHeight="1">
      <c r="A232" s="5"/>
      <c r="B232" s="5"/>
      <c r="C232" s="5"/>
      <c r="D232" s="5"/>
      <c r="E232" s="5"/>
      <c r="F232" s="5"/>
      <c r="G232" s="6"/>
      <c r="H232" s="639"/>
      <c r="I232" s="5"/>
      <c r="J232" s="5"/>
      <c r="K232" s="637"/>
      <c r="L232" s="11"/>
      <c r="M232" s="11"/>
      <c r="N232" s="11"/>
      <c r="O232" s="33"/>
      <c r="P232" s="12"/>
      <c r="Q232" s="12"/>
      <c r="R232" s="12"/>
      <c r="S232" s="12"/>
      <c r="T232" s="12"/>
      <c r="U232" s="12"/>
      <c r="V232" s="12"/>
      <c r="W232" s="12"/>
      <c r="X232" s="12"/>
      <c r="Y232" s="5"/>
      <c r="Z232" s="5"/>
      <c r="AA232" s="5"/>
      <c r="AB232" s="5"/>
      <c r="AC232" s="5"/>
      <c r="AD232" s="5"/>
      <c r="AE232" s="5"/>
      <c r="AF232" s="5"/>
      <c r="AG232" s="5"/>
      <c r="AH232" s="5"/>
    </row>
    <row r="233" spans="1:34" ht="18.75" customHeight="1">
      <c r="A233" s="5"/>
      <c r="B233" s="5"/>
      <c r="C233" s="5"/>
      <c r="D233" s="5"/>
      <c r="E233" s="5"/>
      <c r="F233" s="5"/>
      <c r="G233" s="6"/>
      <c r="H233" s="639"/>
      <c r="I233" s="5"/>
      <c r="J233" s="5"/>
      <c r="K233" s="637"/>
      <c r="L233" s="11"/>
      <c r="M233" s="11"/>
      <c r="N233" s="11"/>
      <c r="O233" s="33"/>
      <c r="P233" s="12"/>
      <c r="Q233" s="12"/>
      <c r="R233" s="12"/>
      <c r="S233" s="12"/>
      <c r="T233" s="12"/>
      <c r="U233" s="12"/>
      <c r="V233" s="12"/>
      <c r="W233" s="12"/>
      <c r="X233" s="12"/>
      <c r="Y233" s="5"/>
      <c r="Z233" s="5"/>
      <c r="AA233" s="5"/>
      <c r="AB233" s="5"/>
      <c r="AC233" s="5"/>
      <c r="AD233" s="5"/>
      <c r="AE233" s="5"/>
      <c r="AF233" s="5"/>
      <c r="AG233" s="5"/>
      <c r="AH233" s="5"/>
    </row>
    <row r="234" spans="1:34" ht="18.75" customHeight="1">
      <c r="A234" s="5"/>
      <c r="B234" s="5"/>
      <c r="C234" s="5"/>
      <c r="D234" s="5"/>
      <c r="E234" s="5"/>
      <c r="F234" s="5"/>
      <c r="G234" s="6"/>
      <c r="H234" s="639"/>
      <c r="I234" s="5"/>
      <c r="J234" s="5"/>
      <c r="K234" s="637"/>
      <c r="L234" s="11"/>
      <c r="M234" s="11"/>
      <c r="N234" s="11"/>
      <c r="O234" s="33"/>
      <c r="P234" s="12"/>
      <c r="Q234" s="12"/>
      <c r="R234" s="12"/>
      <c r="S234" s="12"/>
      <c r="T234" s="12"/>
      <c r="U234" s="12"/>
      <c r="V234" s="12"/>
      <c r="W234" s="12"/>
      <c r="X234" s="12"/>
      <c r="Y234" s="5"/>
      <c r="Z234" s="5"/>
      <c r="AA234" s="5"/>
      <c r="AB234" s="5"/>
      <c r="AC234" s="5"/>
      <c r="AD234" s="5"/>
      <c r="AE234" s="5"/>
      <c r="AF234" s="5"/>
      <c r="AG234" s="5"/>
      <c r="AH234" s="5"/>
    </row>
    <row r="235" spans="1:34" ht="18.75" customHeight="1">
      <c r="A235" s="5"/>
      <c r="B235" s="5"/>
      <c r="C235" s="5"/>
      <c r="D235" s="5"/>
      <c r="E235" s="5"/>
      <c r="F235" s="5"/>
      <c r="G235" s="6"/>
      <c r="H235" s="639"/>
      <c r="I235" s="5"/>
      <c r="J235" s="5"/>
      <c r="K235" s="637"/>
      <c r="L235" s="11"/>
      <c r="M235" s="11"/>
      <c r="N235" s="11"/>
      <c r="O235" s="33"/>
      <c r="P235" s="12"/>
      <c r="Q235" s="12"/>
      <c r="R235" s="12"/>
      <c r="S235" s="12"/>
      <c r="T235" s="12"/>
      <c r="U235" s="12"/>
      <c r="V235" s="12"/>
      <c r="W235" s="12"/>
      <c r="X235" s="12"/>
      <c r="Y235" s="5"/>
      <c r="Z235" s="5"/>
      <c r="AA235" s="5"/>
      <c r="AB235" s="5"/>
      <c r="AC235" s="5"/>
      <c r="AD235" s="5"/>
      <c r="AE235" s="5"/>
      <c r="AF235" s="5"/>
      <c r="AG235" s="5"/>
      <c r="AH235" s="5"/>
    </row>
    <row r="236" spans="1:34" ht="18.75" customHeight="1">
      <c r="A236" s="5"/>
      <c r="B236" s="5"/>
      <c r="C236" s="5"/>
      <c r="D236" s="5"/>
      <c r="E236" s="5"/>
      <c r="F236" s="5"/>
      <c r="G236" s="6"/>
      <c r="H236" s="639"/>
      <c r="I236" s="5"/>
      <c r="J236" s="5"/>
      <c r="K236" s="637"/>
      <c r="L236" s="11"/>
      <c r="M236" s="11"/>
      <c r="N236" s="11"/>
      <c r="O236" s="33"/>
      <c r="P236" s="12"/>
      <c r="Q236" s="12"/>
      <c r="R236" s="12"/>
      <c r="S236" s="12"/>
      <c r="T236" s="12"/>
      <c r="U236" s="12"/>
      <c r="V236" s="12"/>
      <c r="W236" s="12"/>
      <c r="X236" s="12"/>
      <c r="Y236" s="5"/>
      <c r="Z236" s="5"/>
      <c r="AA236" s="5"/>
      <c r="AB236" s="5"/>
      <c r="AC236" s="5"/>
      <c r="AD236" s="5"/>
      <c r="AE236" s="5"/>
      <c r="AF236" s="5"/>
      <c r="AG236" s="5"/>
      <c r="AH236" s="5"/>
    </row>
    <row r="237" spans="1:34" ht="18.75" customHeight="1">
      <c r="A237" s="5"/>
      <c r="B237" s="5"/>
      <c r="C237" s="5"/>
      <c r="D237" s="5"/>
      <c r="E237" s="5"/>
      <c r="F237" s="5"/>
      <c r="G237" s="6"/>
      <c r="H237" s="639"/>
      <c r="I237" s="5"/>
      <c r="J237" s="5"/>
      <c r="K237" s="637"/>
      <c r="L237" s="11"/>
      <c r="M237" s="11"/>
      <c r="N237" s="11"/>
      <c r="O237" s="33"/>
      <c r="P237" s="12"/>
      <c r="Q237" s="12"/>
      <c r="R237" s="12"/>
      <c r="S237" s="12"/>
      <c r="T237" s="12"/>
      <c r="U237" s="12"/>
      <c r="V237" s="12"/>
      <c r="W237" s="12"/>
      <c r="X237" s="12"/>
      <c r="Y237" s="5"/>
      <c r="Z237" s="5"/>
      <c r="AA237" s="5"/>
      <c r="AB237" s="5"/>
      <c r="AC237" s="5"/>
      <c r="AD237" s="5"/>
      <c r="AE237" s="5"/>
      <c r="AF237" s="5"/>
      <c r="AG237" s="5"/>
      <c r="AH237" s="5"/>
    </row>
    <row r="238" spans="1:34" ht="18.75" customHeight="1">
      <c r="A238" s="5"/>
      <c r="B238" s="5"/>
      <c r="C238" s="5"/>
      <c r="D238" s="5"/>
      <c r="E238" s="5"/>
      <c r="F238" s="5"/>
      <c r="G238" s="6"/>
      <c r="H238" s="639"/>
      <c r="I238" s="5"/>
      <c r="J238" s="5"/>
      <c r="K238" s="637"/>
      <c r="L238" s="11"/>
      <c r="M238" s="11"/>
      <c r="N238" s="11"/>
      <c r="O238" s="33"/>
      <c r="P238" s="12"/>
      <c r="Q238" s="12"/>
      <c r="R238" s="12"/>
      <c r="S238" s="12"/>
      <c r="T238" s="12"/>
      <c r="U238" s="12"/>
      <c r="V238" s="12"/>
      <c r="W238" s="12"/>
      <c r="X238" s="12"/>
      <c r="Y238" s="5"/>
      <c r="Z238" s="5"/>
      <c r="AA238" s="5"/>
      <c r="AB238" s="5"/>
      <c r="AC238" s="5"/>
      <c r="AD238" s="5"/>
      <c r="AE238" s="5"/>
      <c r="AF238" s="5"/>
      <c r="AG238" s="5"/>
      <c r="AH238" s="5"/>
    </row>
    <row r="239" spans="1:34" ht="18.75" customHeight="1">
      <c r="A239" s="5"/>
      <c r="B239" s="5"/>
      <c r="C239" s="5"/>
      <c r="D239" s="5"/>
      <c r="E239" s="5"/>
      <c r="F239" s="5"/>
      <c r="G239" s="6"/>
      <c r="H239" s="639"/>
      <c r="I239" s="5"/>
      <c r="J239" s="5"/>
      <c r="K239" s="637"/>
      <c r="L239" s="11"/>
      <c r="M239" s="11"/>
      <c r="N239" s="11"/>
      <c r="O239" s="33"/>
      <c r="P239" s="12"/>
      <c r="Q239" s="12"/>
      <c r="R239" s="12"/>
      <c r="S239" s="12"/>
      <c r="T239" s="12"/>
      <c r="U239" s="12"/>
      <c r="V239" s="12"/>
      <c r="W239" s="12"/>
      <c r="X239" s="12"/>
      <c r="Y239" s="5"/>
      <c r="Z239" s="5"/>
      <c r="AA239" s="5"/>
      <c r="AB239" s="5"/>
      <c r="AC239" s="5"/>
      <c r="AD239" s="5"/>
      <c r="AE239" s="5"/>
      <c r="AF239" s="5"/>
      <c r="AG239" s="5"/>
      <c r="AH239" s="5"/>
    </row>
    <row r="240" spans="1:34" ht="18.75" customHeight="1">
      <c r="A240" s="5"/>
      <c r="B240" s="5"/>
      <c r="C240" s="5"/>
      <c r="D240" s="5"/>
      <c r="E240" s="5"/>
      <c r="F240" s="5"/>
      <c r="G240" s="6"/>
      <c r="H240" s="639"/>
      <c r="I240" s="5"/>
      <c r="J240" s="5"/>
      <c r="K240" s="637"/>
      <c r="L240" s="11"/>
      <c r="M240" s="11"/>
      <c r="N240" s="11"/>
      <c r="O240" s="33"/>
      <c r="P240" s="12"/>
      <c r="Q240" s="12"/>
      <c r="R240" s="12"/>
      <c r="S240" s="12"/>
      <c r="T240" s="12"/>
      <c r="U240" s="12"/>
      <c r="V240" s="12"/>
      <c r="W240" s="12"/>
      <c r="X240" s="12"/>
      <c r="Y240" s="5"/>
      <c r="Z240" s="5"/>
      <c r="AA240" s="5"/>
      <c r="AB240" s="5"/>
      <c r="AC240" s="5"/>
      <c r="AD240" s="5"/>
      <c r="AE240" s="5"/>
      <c r="AF240" s="5"/>
      <c r="AG240" s="5"/>
      <c r="AH240" s="5"/>
    </row>
    <row r="241" spans="1:34" ht="18.75" customHeight="1">
      <c r="A241" s="5"/>
      <c r="B241" s="5"/>
      <c r="C241" s="5"/>
      <c r="D241" s="5"/>
      <c r="E241" s="5"/>
      <c r="F241" s="5"/>
      <c r="G241" s="6"/>
      <c r="H241" s="639"/>
      <c r="I241" s="5"/>
      <c r="J241" s="5"/>
      <c r="K241" s="637"/>
      <c r="L241" s="11"/>
      <c r="M241" s="11"/>
      <c r="N241" s="11"/>
      <c r="O241" s="33"/>
      <c r="P241" s="12"/>
      <c r="Q241" s="12"/>
      <c r="R241" s="12"/>
      <c r="S241" s="12"/>
      <c r="T241" s="12"/>
      <c r="U241" s="12"/>
      <c r="V241" s="12"/>
      <c r="W241" s="12"/>
      <c r="X241" s="12"/>
      <c r="Y241" s="5"/>
      <c r="Z241" s="5"/>
      <c r="AA241" s="5"/>
      <c r="AB241" s="5"/>
      <c r="AC241" s="5"/>
      <c r="AD241" s="5"/>
      <c r="AE241" s="5"/>
      <c r="AF241" s="5"/>
      <c r="AG241" s="5"/>
      <c r="AH241" s="5"/>
    </row>
    <row r="242" spans="1:34" ht="18.75" customHeight="1">
      <c r="A242" s="5"/>
      <c r="B242" s="5"/>
      <c r="C242" s="5"/>
      <c r="D242" s="5"/>
      <c r="E242" s="5"/>
      <c r="F242" s="5"/>
      <c r="G242" s="6"/>
      <c r="H242" s="639"/>
      <c r="I242" s="5"/>
      <c r="J242" s="5"/>
      <c r="K242" s="637"/>
      <c r="L242" s="11"/>
      <c r="M242" s="11"/>
      <c r="N242" s="11"/>
      <c r="O242" s="33"/>
      <c r="P242" s="12"/>
      <c r="Q242" s="12"/>
      <c r="R242" s="12"/>
      <c r="S242" s="12"/>
      <c r="T242" s="12"/>
      <c r="U242" s="12"/>
      <c r="V242" s="12"/>
      <c r="W242" s="12"/>
      <c r="X242" s="12"/>
      <c r="Y242" s="5"/>
      <c r="Z242" s="5"/>
      <c r="AA242" s="5"/>
      <c r="AB242" s="5"/>
      <c r="AC242" s="5"/>
      <c r="AD242" s="5"/>
      <c r="AE242" s="5"/>
      <c r="AF242" s="5"/>
      <c r="AG242" s="5"/>
      <c r="AH242" s="5"/>
    </row>
    <row r="243" spans="1:34" ht="18.75" customHeight="1">
      <c r="A243" s="5"/>
      <c r="B243" s="5"/>
      <c r="C243" s="5"/>
      <c r="D243" s="5"/>
      <c r="E243" s="5"/>
      <c r="F243" s="5"/>
      <c r="G243" s="6"/>
      <c r="H243" s="639"/>
      <c r="I243" s="5"/>
      <c r="J243" s="5"/>
      <c r="K243" s="637"/>
      <c r="L243" s="11"/>
      <c r="M243" s="11"/>
      <c r="N243" s="11"/>
      <c r="O243" s="33"/>
      <c r="P243" s="12"/>
      <c r="Q243" s="12"/>
      <c r="R243" s="12"/>
      <c r="S243" s="12"/>
      <c r="T243" s="12"/>
      <c r="U243" s="12"/>
      <c r="V243" s="12"/>
      <c r="W243" s="12"/>
      <c r="X243" s="12"/>
      <c r="Y243" s="5"/>
      <c r="Z243" s="5"/>
      <c r="AA243" s="5"/>
      <c r="AB243" s="5"/>
      <c r="AC243" s="5"/>
      <c r="AD243" s="5"/>
      <c r="AE243" s="5"/>
      <c r="AF243" s="5"/>
      <c r="AG243" s="5"/>
      <c r="AH243" s="5"/>
    </row>
    <row r="244" spans="1:34" ht="18.75" customHeight="1">
      <c r="A244" s="5"/>
      <c r="B244" s="5"/>
      <c r="C244" s="5"/>
      <c r="D244" s="5"/>
      <c r="E244" s="5"/>
      <c r="F244" s="5"/>
      <c r="G244" s="6"/>
      <c r="H244" s="639"/>
      <c r="I244" s="5"/>
      <c r="J244" s="5"/>
      <c r="K244" s="637"/>
      <c r="L244" s="11"/>
      <c r="M244" s="11"/>
      <c r="N244" s="11"/>
      <c r="O244" s="33"/>
      <c r="P244" s="12"/>
      <c r="Q244" s="12"/>
      <c r="R244" s="12"/>
      <c r="S244" s="12"/>
      <c r="T244" s="12"/>
      <c r="U244" s="12"/>
      <c r="V244" s="12"/>
      <c r="W244" s="12"/>
      <c r="X244" s="12"/>
      <c r="Y244" s="5"/>
      <c r="Z244" s="5"/>
      <c r="AA244" s="5"/>
      <c r="AB244" s="5"/>
      <c r="AC244" s="5"/>
      <c r="AD244" s="5"/>
      <c r="AE244" s="5"/>
      <c r="AF244" s="5"/>
      <c r="AG244" s="5"/>
      <c r="AH244" s="5"/>
    </row>
    <row r="245" spans="1:34" ht="18.75" customHeight="1">
      <c r="A245" s="5"/>
      <c r="B245" s="5"/>
      <c r="C245" s="5"/>
      <c r="D245" s="5"/>
      <c r="E245" s="5"/>
      <c r="F245" s="5"/>
      <c r="G245" s="6"/>
      <c r="H245" s="639"/>
      <c r="I245" s="5"/>
      <c r="J245" s="5"/>
      <c r="K245" s="637"/>
      <c r="L245" s="11"/>
      <c r="M245" s="11"/>
      <c r="N245" s="11"/>
      <c r="O245" s="33"/>
      <c r="P245" s="12"/>
      <c r="Q245" s="12"/>
      <c r="R245" s="12"/>
      <c r="S245" s="12"/>
      <c r="T245" s="12"/>
      <c r="U245" s="12"/>
      <c r="V245" s="12"/>
      <c r="W245" s="12"/>
      <c r="X245" s="12"/>
      <c r="Y245" s="5"/>
      <c r="Z245" s="5"/>
      <c r="AA245" s="5"/>
      <c r="AB245" s="5"/>
      <c r="AC245" s="5"/>
      <c r="AD245" s="5"/>
      <c r="AE245" s="5"/>
      <c r="AF245" s="5"/>
      <c r="AG245" s="5"/>
      <c r="AH245" s="5"/>
    </row>
    <row r="246" spans="1:34" ht="18.75" customHeight="1">
      <c r="A246" s="5"/>
      <c r="B246" s="5"/>
      <c r="C246" s="5"/>
      <c r="D246" s="5"/>
      <c r="E246" s="5"/>
      <c r="F246" s="5"/>
      <c r="G246" s="6"/>
      <c r="H246" s="639"/>
      <c r="I246" s="5"/>
      <c r="J246" s="5"/>
      <c r="K246" s="637"/>
      <c r="L246" s="11"/>
      <c r="M246" s="11"/>
      <c r="N246" s="11"/>
      <c r="O246" s="33"/>
      <c r="P246" s="12"/>
      <c r="Q246" s="12"/>
      <c r="R246" s="12"/>
      <c r="S246" s="12"/>
      <c r="T246" s="12"/>
      <c r="U246" s="12"/>
      <c r="V246" s="12"/>
      <c r="W246" s="12"/>
      <c r="X246" s="12"/>
      <c r="Y246" s="5"/>
      <c r="Z246" s="5"/>
      <c r="AA246" s="5"/>
      <c r="AB246" s="5"/>
      <c r="AC246" s="5"/>
      <c r="AD246" s="5"/>
      <c r="AE246" s="5"/>
      <c r="AF246" s="5"/>
      <c r="AG246" s="5"/>
      <c r="AH246" s="5"/>
    </row>
    <row r="247" spans="1:34" ht="18.75" customHeight="1">
      <c r="A247" s="5"/>
      <c r="B247" s="5"/>
      <c r="C247" s="5"/>
      <c r="D247" s="5"/>
      <c r="E247" s="5"/>
      <c r="F247" s="5"/>
      <c r="G247" s="6"/>
      <c r="H247" s="639"/>
      <c r="I247" s="5"/>
      <c r="J247" s="5"/>
      <c r="K247" s="637"/>
      <c r="L247" s="11"/>
      <c r="M247" s="11"/>
      <c r="N247" s="11"/>
      <c r="O247" s="33"/>
      <c r="P247" s="12"/>
      <c r="Q247" s="12"/>
      <c r="R247" s="12"/>
      <c r="S247" s="12"/>
      <c r="T247" s="12"/>
      <c r="U247" s="12"/>
      <c r="V247" s="12"/>
      <c r="W247" s="12"/>
      <c r="X247" s="12"/>
      <c r="Y247" s="5"/>
      <c r="Z247" s="5"/>
      <c r="AA247" s="5"/>
      <c r="AB247" s="5"/>
      <c r="AC247" s="5"/>
      <c r="AD247" s="5"/>
      <c r="AE247" s="5"/>
      <c r="AF247" s="5"/>
      <c r="AG247" s="5"/>
      <c r="AH247" s="5"/>
    </row>
    <row r="248" spans="1:34" ht="18.75" customHeight="1">
      <c r="A248" s="5"/>
      <c r="B248" s="5"/>
      <c r="C248" s="5"/>
      <c r="D248" s="5"/>
      <c r="E248" s="5"/>
      <c r="F248" s="5"/>
      <c r="G248" s="6"/>
      <c r="H248" s="639"/>
      <c r="I248" s="5"/>
      <c r="J248" s="5"/>
      <c r="K248" s="637"/>
      <c r="L248" s="11"/>
      <c r="M248" s="11"/>
      <c r="N248" s="11"/>
      <c r="O248" s="33"/>
      <c r="P248" s="12"/>
      <c r="Q248" s="12"/>
      <c r="R248" s="12"/>
      <c r="S248" s="12"/>
      <c r="T248" s="12"/>
      <c r="U248" s="12"/>
      <c r="V248" s="12"/>
      <c r="W248" s="12"/>
      <c r="X248" s="12"/>
      <c r="Y248" s="5"/>
      <c r="Z248" s="5"/>
      <c r="AA248" s="5"/>
      <c r="AB248" s="5"/>
      <c r="AC248" s="5"/>
      <c r="AD248" s="5"/>
      <c r="AE248" s="5"/>
      <c r="AF248" s="5"/>
      <c r="AG248" s="5"/>
      <c r="AH248" s="5"/>
    </row>
    <row r="249" spans="1:34" ht="18.75" customHeight="1">
      <c r="A249" s="5"/>
      <c r="B249" s="5"/>
      <c r="C249" s="5"/>
      <c r="D249" s="5"/>
      <c r="E249" s="5"/>
      <c r="F249" s="5"/>
      <c r="G249" s="6"/>
      <c r="H249" s="639"/>
      <c r="I249" s="5"/>
      <c r="J249" s="5"/>
      <c r="K249" s="637"/>
      <c r="L249" s="11"/>
      <c r="M249" s="11"/>
      <c r="N249" s="11"/>
      <c r="O249" s="33"/>
      <c r="P249" s="12"/>
      <c r="Q249" s="12"/>
      <c r="R249" s="12"/>
      <c r="S249" s="12"/>
      <c r="T249" s="12"/>
      <c r="U249" s="12"/>
      <c r="V249" s="12"/>
      <c r="W249" s="12"/>
      <c r="X249" s="12"/>
      <c r="Y249" s="5"/>
      <c r="Z249" s="5"/>
      <c r="AA249" s="5"/>
      <c r="AB249" s="5"/>
      <c r="AC249" s="5"/>
      <c r="AD249" s="5"/>
      <c r="AE249" s="5"/>
      <c r="AF249" s="5"/>
      <c r="AG249" s="5"/>
      <c r="AH249" s="5"/>
    </row>
    <row r="250" spans="1:34" ht="18.75" customHeight="1">
      <c r="A250" s="5"/>
      <c r="B250" s="5"/>
      <c r="C250" s="5"/>
      <c r="D250" s="5"/>
      <c r="E250" s="5"/>
      <c r="F250" s="5"/>
      <c r="G250" s="6"/>
      <c r="H250" s="639"/>
      <c r="I250" s="5"/>
      <c r="J250" s="5"/>
      <c r="K250" s="637"/>
      <c r="L250" s="11"/>
      <c r="M250" s="11"/>
      <c r="N250" s="11"/>
      <c r="O250" s="33"/>
      <c r="P250" s="12"/>
      <c r="Q250" s="12"/>
      <c r="R250" s="12"/>
      <c r="S250" s="12"/>
      <c r="T250" s="12"/>
      <c r="U250" s="12"/>
      <c r="V250" s="12"/>
      <c r="W250" s="12"/>
      <c r="X250" s="12"/>
      <c r="Y250" s="5"/>
      <c r="Z250" s="5"/>
      <c r="AA250" s="5"/>
      <c r="AB250" s="5"/>
      <c r="AC250" s="5"/>
      <c r="AD250" s="5"/>
      <c r="AE250" s="5"/>
      <c r="AF250" s="5"/>
      <c r="AG250" s="5"/>
      <c r="AH250" s="5"/>
    </row>
    <row r="251" spans="1:34" ht="18.75" customHeight="1">
      <c r="A251" s="5"/>
      <c r="B251" s="5"/>
      <c r="C251" s="5"/>
      <c r="D251" s="5"/>
      <c r="E251" s="5"/>
      <c r="F251" s="5"/>
      <c r="G251" s="6"/>
      <c r="H251" s="639"/>
      <c r="I251" s="5"/>
      <c r="J251" s="5"/>
      <c r="K251" s="637"/>
      <c r="L251" s="11"/>
      <c r="M251" s="11"/>
      <c r="N251" s="11"/>
      <c r="O251" s="33"/>
      <c r="P251" s="12"/>
      <c r="Q251" s="12"/>
      <c r="R251" s="12"/>
      <c r="S251" s="12"/>
      <c r="T251" s="12"/>
      <c r="U251" s="12"/>
      <c r="V251" s="12"/>
      <c r="W251" s="12"/>
      <c r="X251" s="12"/>
      <c r="Y251" s="5"/>
      <c r="Z251" s="5"/>
      <c r="AA251" s="5"/>
      <c r="AB251" s="5"/>
      <c r="AC251" s="5"/>
      <c r="AD251" s="5"/>
      <c r="AE251" s="5"/>
      <c r="AF251" s="5"/>
      <c r="AG251" s="5"/>
      <c r="AH251" s="5"/>
    </row>
    <row r="252" spans="1:34" ht="18.75" customHeight="1">
      <c r="A252" s="5"/>
      <c r="B252" s="5"/>
      <c r="C252" s="5"/>
      <c r="D252" s="5"/>
      <c r="E252" s="5"/>
      <c r="F252" s="5"/>
      <c r="G252" s="6"/>
      <c r="H252" s="639"/>
      <c r="I252" s="5"/>
      <c r="J252" s="5"/>
      <c r="K252" s="637"/>
      <c r="L252" s="11"/>
      <c r="M252" s="11"/>
      <c r="N252" s="11"/>
      <c r="O252" s="33"/>
      <c r="P252" s="12"/>
      <c r="Q252" s="12"/>
      <c r="R252" s="12"/>
      <c r="S252" s="12"/>
      <c r="T252" s="12"/>
      <c r="U252" s="12"/>
      <c r="V252" s="12"/>
      <c r="W252" s="12"/>
      <c r="X252" s="12"/>
      <c r="Y252" s="5"/>
      <c r="Z252" s="5"/>
      <c r="AA252" s="5"/>
      <c r="AB252" s="5"/>
      <c r="AC252" s="5"/>
      <c r="AD252" s="5"/>
      <c r="AE252" s="5"/>
      <c r="AF252" s="5"/>
      <c r="AG252" s="5"/>
      <c r="AH252" s="5"/>
    </row>
    <row r="253" spans="1:34" ht="18.75" customHeight="1">
      <c r="A253" s="5"/>
      <c r="B253" s="5"/>
      <c r="C253" s="5"/>
      <c r="D253" s="5"/>
      <c r="E253" s="5"/>
      <c r="F253" s="5"/>
      <c r="G253" s="6"/>
      <c r="H253" s="639"/>
      <c r="I253" s="5"/>
      <c r="J253" s="5"/>
      <c r="K253" s="637"/>
      <c r="L253" s="11"/>
      <c r="M253" s="11"/>
      <c r="N253" s="11"/>
      <c r="O253" s="33"/>
      <c r="P253" s="12"/>
      <c r="Q253" s="12"/>
      <c r="R253" s="12"/>
      <c r="S253" s="12"/>
      <c r="T253" s="12"/>
      <c r="U253" s="12"/>
      <c r="V253" s="12"/>
      <c r="W253" s="12"/>
      <c r="X253" s="12"/>
      <c r="Y253" s="5"/>
      <c r="Z253" s="5"/>
      <c r="AA253" s="5"/>
      <c r="AB253" s="5"/>
      <c r="AC253" s="5"/>
      <c r="AD253" s="5"/>
      <c r="AE253" s="5"/>
      <c r="AF253" s="5"/>
      <c r="AG253" s="5"/>
      <c r="AH253" s="5"/>
    </row>
    <row r="254" spans="1:34" ht="18.75" customHeight="1">
      <c r="A254" s="5"/>
      <c r="B254" s="5"/>
      <c r="C254" s="5"/>
      <c r="D254" s="5"/>
      <c r="E254" s="5"/>
      <c r="F254" s="5"/>
      <c r="G254" s="6"/>
      <c r="H254" s="639"/>
      <c r="I254" s="5"/>
      <c r="J254" s="5"/>
      <c r="K254" s="637"/>
      <c r="L254" s="11"/>
      <c r="M254" s="11"/>
      <c r="N254" s="11"/>
      <c r="O254" s="33"/>
      <c r="P254" s="12"/>
      <c r="Q254" s="12"/>
      <c r="R254" s="12"/>
      <c r="S254" s="12"/>
      <c r="T254" s="12"/>
      <c r="U254" s="12"/>
      <c r="V254" s="12"/>
      <c r="W254" s="12"/>
      <c r="X254" s="12"/>
      <c r="Y254" s="5"/>
      <c r="Z254" s="5"/>
      <c r="AA254" s="5"/>
      <c r="AB254" s="5"/>
      <c r="AC254" s="5"/>
      <c r="AD254" s="5"/>
      <c r="AE254" s="5"/>
      <c r="AF254" s="5"/>
      <c r="AG254" s="5"/>
      <c r="AH254" s="5"/>
    </row>
    <row r="255" spans="1:34" ht="18.75" customHeight="1">
      <c r="A255" s="5"/>
      <c r="B255" s="5"/>
      <c r="C255" s="5"/>
      <c r="D255" s="5"/>
      <c r="E255" s="5"/>
      <c r="F255" s="5"/>
      <c r="G255" s="6"/>
      <c r="H255" s="639"/>
      <c r="I255" s="5"/>
      <c r="J255" s="5"/>
      <c r="K255" s="637"/>
      <c r="L255" s="11"/>
      <c r="M255" s="11"/>
      <c r="N255" s="11"/>
      <c r="O255" s="33"/>
      <c r="P255" s="12"/>
      <c r="Q255" s="12"/>
      <c r="R255" s="12"/>
      <c r="S255" s="12"/>
      <c r="T255" s="12"/>
      <c r="U255" s="12"/>
      <c r="V255" s="12"/>
      <c r="W255" s="12"/>
      <c r="X255" s="12"/>
      <c r="Y255" s="5"/>
      <c r="Z255" s="5"/>
      <c r="AA255" s="5"/>
      <c r="AB255" s="5"/>
      <c r="AC255" s="5"/>
      <c r="AD255" s="5"/>
      <c r="AE255" s="5"/>
      <c r="AF255" s="5"/>
      <c r="AG255" s="5"/>
      <c r="AH255" s="5"/>
    </row>
    <row r="256" spans="1:34" ht="18.75" customHeight="1">
      <c r="A256" s="5"/>
      <c r="B256" s="5"/>
      <c r="C256" s="5"/>
      <c r="D256" s="5"/>
      <c r="E256" s="5"/>
      <c r="F256" s="5"/>
      <c r="G256" s="6"/>
      <c r="H256" s="639"/>
      <c r="I256" s="5"/>
      <c r="J256" s="5"/>
      <c r="K256" s="637"/>
      <c r="L256" s="11"/>
      <c r="M256" s="11"/>
      <c r="N256" s="11"/>
      <c r="O256" s="33"/>
      <c r="P256" s="12"/>
      <c r="Q256" s="12"/>
      <c r="R256" s="12"/>
      <c r="S256" s="12"/>
      <c r="T256" s="12"/>
      <c r="U256" s="12"/>
      <c r="V256" s="12"/>
      <c r="W256" s="12"/>
      <c r="X256" s="12"/>
      <c r="Y256" s="5"/>
      <c r="Z256" s="5"/>
      <c r="AA256" s="5"/>
      <c r="AB256" s="5"/>
      <c r="AC256" s="5"/>
      <c r="AD256" s="5"/>
      <c r="AE256" s="5"/>
      <c r="AF256" s="5"/>
      <c r="AG256" s="5"/>
      <c r="AH256" s="5"/>
    </row>
    <row r="257" spans="1:34" ht="18.75" customHeight="1">
      <c r="A257" s="5"/>
      <c r="B257" s="5"/>
      <c r="C257" s="5"/>
      <c r="D257" s="5"/>
      <c r="E257" s="5"/>
      <c r="F257" s="5"/>
      <c r="G257" s="6"/>
      <c r="H257" s="639"/>
      <c r="I257" s="5"/>
      <c r="J257" s="5"/>
      <c r="K257" s="637"/>
      <c r="L257" s="11"/>
      <c r="M257" s="11"/>
      <c r="N257" s="11"/>
      <c r="O257" s="33"/>
      <c r="P257" s="12"/>
      <c r="Q257" s="12"/>
      <c r="R257" s="12"/>
      <c r="S257" s="12"/>
      <c r="T257" s="12"/>
      <c r="U257" s="12"/>
      <c r="V257" s="12"/>
      <c r="W257" s="12"/>
      <c r="X257" s="12"/>
      <c r="Y257" s="5"/>
      <c r="Z257" s="5"/>
      <c r="AA257" s="5"/>
      <c r="AB257" s="5"/>
      <c r="AC257" s="5"/>
      <c r="AD257" s="5"/>
      <c r="AE257" s="5"/>
      <c r="AF257" s="5"/>
      <c r="AG257" s="5"/>
      <c r="AH257" s="5"/>
    </row>
    <row r="258" spans="1:34" ht="18.75" customHeight="1">
      <c r="A258" s="5"/>
      <c r="B258" s="5"/>
      <c r="C258" s="5"/>
      <c r="D258" s="5"/>
      <c r="E258" s="5"/>
      <c r="F258" s="5"/>
      <c r="G258" s="6"/>
      <c r="H258" s="639"/>
      <c r="I258" s="5"/>
      <c r="J258" s="5"/>
      <c r="K258" s="637"/>
      <c r="L258" s="11"/>
      <c r="M258" s="11"/>
      <c r="N258" s="11"/>
      <c r="O258" s="33"/>
      <c r="P258" s="12"/>
      <c r="Q258" s="12"/>
      <c r="R258" s="12"/>
      <c r="S258" s="12"/>
      <c r="T258" s="12"/>
      <c r="U258" s="12"/>
      <c r="V258" s="12"/>
      <c r="W258" s="12"/>
      <c r="X258" s="12"/>
      <c r="Y258" s="5"/>
      <c r="Z258" s="5"/>
      <c r="AA258" s="5"/>
      <c r="AB258" s="5"/>
      <c r="AC258" s="5"/>
      <c r="AD258" s="5"/>
      <c r="AE258" s="5"/>
      <c r="AF258" s="5"/>
      <c r="AG258" s="5"/>
      <c r="AH258" s="5"/>
    </row>
    <row r="259" spans="1:34" ht="18.75" customHeight="1">
      <c r="A259" s="5"/>
      <c r="B259" s="5"/>
      <c r="C259" s="5"/>
      <c r="D259" s="5"/>
      <c r="E259" s="5"/>
      <c r="F259" s="5"/>
      <c r="G259" s="6"/>
      <c r="H259" s="639"/>
      <c r="I259" s="5"/>
      <c r="J259" s="5"/>
      <c r="K259" s="637"/>
      <c r="L259" s="11"/>
      <c r="M259" s="11"/>
      <c r="N259" s="11"/>
      <c r="O259" s="33"/>
      <c r="P259" s="12"/>
      <c r="Q259" s="12"/>
      <c r="R259" s="12"/>
      <c r="S259" s="12"/>
      <c r="T259" s="12"/>
      <c r="U259" s="12"/>
      <c r="V259" s="12"/>
      <c r="W259" s="12"/>
      <c r="X259" s="12"/>
      <c r="Y259" s="5"/>
      <c r="Z259" s="5"/>
      <c r="AA259" s="5"/>
      <c r="AB259" s="5"/>
      <c r="AC259" s="5"/>
      <c r="AD259" s="5"/>
      <c r="AE259" s="5"/>
      <c r="AF259" s="5"/>
      <c r="AG259" s="5"/>
      <c r="AH259" s="5"/>
    </row>
    <row r="260" spans="1:34" ht="18.75" customHeight="1">
      <c r="A260" s="5"/>
      <c r="B260" s="5"/>
      <c r="C260" s="5"/>
      <c r="D260" s="5"/>
      <c r="E260" s="5"/>
      <c r="F260" s="5"/>
      <c r="G260" s="6"/>
      <c r="H260" s="639"/>
      <c r="I260" s="5"/>
      <c r="J260" s="5"/>
      <c r="K260" s="637"/>
      <c r="L260" s="11"/>
      <c r="M260" s="11"/>
      <c r="N260" s="11"/>
      <c r="O260" s="33"/>
      <c r="P260" s="12"/>
      <c r="Q260" s="12"/>
      <c r="R260" s="12"/>
      <c r="S260" s="12"/>
      <c r="T260" s="12"/>
      <c r="U260" s="12"/>
      <c r="V260" s="12"/>
      <c r="W260" s="12"/>
      <c r="X260" s="12"/>
      <c r="Y260" s="5"/>
      <c r="Z260" s="5"/>
      <c r="AA260" s="5"/>
      <c r="AB260" s="5"/>
      <c r="AC260" s="5"/>
      <c r="AD260" s="5"/>
      <c r="AE260" s="5"/>
      <c r="AF260" s="5"/>
      <c r="AG260" s="5"/>
      <c r="AH260" s="5"/>
    </row>
    <row r="261" spans="1:34" ht="18.75" customHeight="1">
      <c r="A261" s="5"/>
      <c r="B261" s="5"/>
      <c r="C261" s="5"/>
      <c r="D261" s="5"/>
      <c r="E261" s="5"/>
      <c r="F261" s="5"/>
      <c r="G261" s="6"/>
      <c r="H261" s="639"/>
      <c r="I261" s="5"/>
      <c r="J261" s="5"/>
      <c r="K261" s="637"/>
      <c r="L261" s="11"/>
      <c r="M261" s="11"/>
      <c r="N261" s="11"/>
      <c r="O261" s="33"/>
      <c r="P261" s="12"/>
      <c r="Q261" s="12"/>
      <c r="R261" s="12"/>
      <c r="S261" s="12"/>
      <c r="T261" s="12"/>
      <c r="U261" s="12"/>
      <c r="V261" s="12"/>
      <c r="W261" s="12"/>
      <c r="X261" s="12"/>
      <c r="Y261" s="5"/>
      <c r="Z261" s="5"/>
      <c r="AA261" s="5"/>
      <c r="AB261" s="5"/>
      <c r="AC261" s="5"/>
      <c r="AD261" s="5"/>
      <c r="AE261" s="5"/>
      <c r="AF261" s="5"/>
      <c r="AG261" s="5"/>
      <c r="AH261" s="5"/>
    </row>
    <row r="262" spans="1:34" ht="18.75" customHeight="1">
      <c r="A262" s="5"/>
      <c r="B262" s="5"/>
      <c r="C262" s="5"/>
      <c r="D262" s="5"/>
      <c r="E262" s="5"/>
      <c r="F262" s="5"/>
      <c r="G262" s="6"/>
      <c r="H262" s="639"/>
      <c r="I262" s="5"/>
      <c r="J262" s="5"/>
      <c r="K262" s="637"/>
      <c r="L262" s="11"/>
      <c r="M262" s="11"/>
      <c r="N262" s="11"/>
      <c r="O262" s="33"/>
      <c r="P262" s="12"/>
      <c r="Q262" s="12"/>
      <c r="R262" s="12"/>
      <c r="S262" s="12"/>
      <c r="T262" s="12"/>
      <c r="U262" s="12"/>
      <c r="V262" s="12"/>
      <c r="W262" s="12"/>
      <c r="X262" s="12"/>
      <c r="Y262" s="5"/>
      <c r="Z262" s="5"/>
      <c r="AA262" s="5"/>
      <c r="AB262" s="5"/>
      <c r="AC262" s="5"/>
      <c r="AD262" s="5"/>
      <c r="AE262" s="5"/>
      <c r="AF262" s="5"/>
      <c r="AG262" s="5"/>
      <c r="AH262" s="5"/>
    </row>
    <row r="263" spans="1:34" ht="18.75" customHeight="1">
      <c r="A263" s="5"/>
      <c r="B263" s="5"/>
      <c r="C263" s="5"/>
      <c r="D263" s="5"/>
      <c r="E263" s="5"/>
      <c r="F263" s="5"/>
      <c r="G263" s="6"/>
      <c r="H263" s="639"/>
      <c r="I263" s="5"/>
      <c r="J263" s="5"/>
      <c r="K263" s="637"/>
      <c r="L263" s="11"/>
      <c r="M263" s="11"/>
      <c r="N263" s="11"/>
      <c r="O263" s="33"/>
      <c r="P263" s="12"/>
      <c r="Q263" s="12"/>
      <c r="R263" s="12"/>
      <c r="S263" s="12"/>
      <c r="T263" s="12"/>
      <c r="U263" s="12"/>
      <c r="V263" s="12"/>
      <c r="W263" s="12"/>
      <c r="X263" s="12"/>
      <c r="Y263" s="5"/>
      <c r="Z263" s="5"/>
      <c r="AA263" s="5"/>
      <c r="AB263" s="5"/>
      <c r="AC263" s="5"/>
      <c r="AD263" s="5"/>
      <c r="AE263" s="5"/>
      <c r="AF263" s="5"/>
      <c r="AG263" s="5"/>
      <c r="AH263" s="5"/>
    </row>
    <row r="264" spans="1:34" ht="18.75" customHeight="1">
      <c r="A264" s="5"/>
      <c r="B264" s="5"/>
      <c r="C264" s="5"/>
      <c r="D264" s="5"/>
      <c r="E264" s="5"/>
      <c r="F264" s="5"/>
      <c r="G264" s="6"/>
      <c r="H264" s="639"/>
      <c r="I264" s="5"/>
      <c r="J264" s="5"/>
      <c r="K264" s="637"/>
      <c r="L264" s="11"/>
      <c r="M264" s="11"/>
      <c r="N264" s="11"/>
      <c r="O264" s="33"/>
      <c r="P264" s="12"/>
      <c r="Q264" s="12"/>
      <c r="R264" s="12"/>
      <c r="S264" s="12"/>
      <c r="T264" s="12"/>
      <c r="U264" s="12"/>
      <c r="V264" s="12"/>
      <c r="W264" s="12"/>
      <c r="X264" s="12"/>
      <c r="Y264" s="5"/>
      <c r="Z264" s="5"/>
      <c r="AA264" s="5"/>
      <c r="AB264" s="5"/>
      <c r="AC264" s="5"/>
      <c r="AD264" s="5"/>
      <c r="AE264" s="5"/>
      <c r="AF264" s="5"/>
      <c r="AG264" s="5"/>
      <c r="AH264" s="5"/>
    </row>
    <row r="265" spans="1:34" ht="18.75" customHeight="1">
      <c r="A265" s="5"/>
      <c r="B265" s="5"/>
      <c r="C265" s="5"/>
      <c r="D265" s="5"/>
      <c r="E265" s="5"/>
      <c r="F265" s="5"/>
      <c r="G265" s="6"/>
      <c r="H265" s="639"/>
      <c r="I265" s="5"/>
      <c r="J265" s="5"/>
      <c r="K265" s="637"/>
      <c r="L265" s="11"/>
      <c r="M265" s="11"/>
      <c r="N265" s="11"/>
      <c r="O265" s="33"/>
      <c r="P265" s="12"/>
      <c r="Q265" s="12"/>
      <c r="R265" s="12"/>
      <c r="S265" s="12"/>
      <c r="T265" s="12"/>
      <c r="U265" s="12"/>
      <c r="V265" s="12"/>
      <c r="W265" s="12"/>
      <c r="X265" s="12"/>
      <c r="Y265" s="5"/>
      <c r="Z265" s="5"/>
      <c r="AA265" s="5"/>
      <c r="AB265" s="5"/>
      <c r="AC265" s="5"/>
      <c r="AD265" s="5"/>
      <c r="AE265" s="5"/>
      <c r="AF265" s="5"/>
      <c r="AG265" s="5"/>
      <c r="AH265" s="5"/>
    </row>
    <row r="266" spans="1:34" ht="18.75" customHeight="1">
      <c r="A266" s="5"/>
      <c r="B266" s="5"/>
      <c r="C266" s="5"/>
      <c r="D266" s="5"/>
      <c r="E266" s="5"/>
      <c r="F266" s="5"/>
      <c r="G266" s="6"/>
      <c r="H266" s="639"/>
      <c r="I266" s="5"/>
      <c r="J266" s="5"/>
      <c r="K266" s="637"/>
      <c r="L266" s="11"/>
      <c r="M266" s="11"/>
      <c r="N266" s="11"/>
      <c r="O266" s="33"/>
      <c r="P266" s="12"/>
      <c r="Q266" s="12"/>
      <c r="R266" s="12"/>
      <c r="S266" s="12"/>
      <c r="T266" s="12"/>
      <c r="U266" s="12"/>
      <c r="V266" s="12"/>
      <c r="W266" s="12"/>
      <c r="X266" s="12"/>
      <c r="Y266" s="5"/>
      <c r="Z266" s="5"/>
      <c r="AA266" s="5"/>
      <c r="AB266" s="5"/>
      <c r="AC266" s="5"/>
      <c r="AD266" s="5"/>
      <c r="AE266" s="5"/>
      <c r="AF266" s="5"/>
      <c r="AG266" s="5"/>
      <c r="AH266" s="5"/>
    </row>
    <row r="267" spans="1:34" ht="18.75" customHeight="1">
      <c r="A267" s="5"/>
      <c r="B267" s="5"/>
      <c r="C267" s="5"/>
      <c r="D267" s="5"/>
      <c r="E267" s="5"/>
      <c r="F267" s="5"/>
      <c r="G267" s="6"/>
      <c r="H267" s="639"/>
      <c r="I267" s="5"/>
      <c r="J267" s="5"/>
      <c r="K267" s="637"/>
      <c r="L267" s="11"/>
      <c r="M267" s="11"/>
      <c r="N267" s="11"/>
      <c r="O267" s="33"/>
      <c r="P267" s="12"/>
      <c r="Q267" s="12"/>
      <c r="R267" s="12"/>
      <c r="S267" s="12"/>
      <c r="T267" s="12"/>
      <c r="U267" s="12"/>
      <c r="V267" s="12"/>
      <c r="W267" s="12"/>
      <c r="X267" s="12"/>
      <c r="Y267" s="5"/>
      <c r="Z267" s="5"/>
      <c r="AA267" s="5"/>
      <c r="AB267" s="5"/>
      <c r="AC267" s="5"/>
      <c r="AD267" s="5"/>
      <c r="AE267" s="5"/>
      <c r="AF267" s="5"/>
      <c r="AG267" s="5"/>
      <c r="AH267" s="5"/>
    </row>
    <row r="268" spans="1:34" ht="18.75" customHeight="1">
      <c r="A268" s="5"/>
      <c r="B268" s="5"/>
      <c r="C268" s="5"/>
      <c r="D268" s="5"/>
      <c r="E268" s="5"/>
      <c r="F268" s="5"/>
      <c r="G268" s="6"/>
      <c r="H268" s="639"/>
      <c r="I268" s="5"/>
      <c r="J268" s="5"/>
      <c r="K268" s="637"/>
      <c r="L268" s="11"/>
      <c r="M268" s="11"/>
      <c r="N268" s="11"/>
      <c r="O268" s="33"/>
      <c r="P268" s="12"/>
      <c r="Q268" s="12"/>
      <c r="R268" s="12"/>
      <c r="S268" s="12"/>
      <c r="T268" s="12"/>
      <c r="U268" s="12"/>
      <c r="V268" s="12"/>
      <c r="W268" s="12"/>
      <c r="X268" s="12"/>
      <c r="Y268" s="5"/>
      <c r="Z268" s="5"/>
      <c r="AA268" s="5"/>
      <c r="AB268" s="5"/>
      <c r="AC268" s="5"/>
      <c r="AD268" s="5"/>
      <c r="AE268" s="5"/>
      <c r="AF268" s="5"/>
      <c r="AG268" s="5"/>
      <c r="AH268" s="5"/>
    </row>
    <row r="269" spans="1:34" ht="18.75" customHeight="1">
      <c r="A269" s="5"/>
      <c r="B269" s="5"/>
      <c r="C269" s="5"/>
      <c r="D269" s="5"/>
      <c r="E269" s="5"/>
      <c r="F269" s="5"/>
      <c r="G269" s="6"/>
      <c r="H269" s="639"/>
      <c r="I269" s="5"/>
      <c r="J269" s="5"/>
      <c r="K269" s="637"/>
      <c r="L269" s="11"/>
      <c r="M269" s="11"/>
      <c r="N269" s="11"/>
      <c r="O269" s="33"/>
      <c r="P269" s="12"/>
      <c r="Q269" s="12"/>
      <c r="R269" s="12"/>
      <c r="S269" s="12"/>
      <c r="T269" s="12"/>
      <c r="U269" s="12"/>
      <c r="V269" s="12"/>
      <c r="W269" s="12"/>
      <c r="X269" s="12"/>
      <c r="Y269" s="5"/>
      <c r="Z269" s="5"/>
      <c r="AA269" s="5"/>
      <c r="AB269" s="5"/>
      <c r="AC269" s="5"/>
      <c r="AD269" s="5"/>
      <c r="AE269" s="5"/>
      <c r="AF269" s="5"/>
      <c r="AG269" s="5"/>
      <c r="AH269" s="5"/>
    </row>
    <row r="270" spans="1:34" ht="18.75" customHeight="1">
      <c r="A270" s="5"/>
      <c r="B270" s="5"/>
      <c r="C270" s="5"/>
      <c r="D270" s="5"/>
      <c r="E270" s="5"/>
      <c r="F270" s="5"/>
      <c r="G270" s="6"/>
      <c r="H270" s="639"/>
      <c r="I270" s="5"/>
      <c r="J270" s="5"/>
      <c r="K270" s="637"/>
      <c r="L270" s="11"/>
      <c r="M270" s="11"/>
      <c r="N270" s="11"/>
      <c r="O270" s="33"/>
      <c r="P270" s="12"/>
      <c r="Q270" s="12"/>
      <c r="R270" s="12"/>
      <c r="S270" s="12"/>
      <c r="T270" s="12"/>
      <c r="U270" s="12"/>
      <c r="V270" s="12"/>
      <c r="W270" s="12"/>
      <c r="X270" s="12"/>
      <c r="Y270" s="5"/>
      <c r="Z270" s="5"/>
      <c r="AA270" s="5"/>
      <c r="AB270" s="5"/>
      <c r="AC270" s="5"/>
      <c r="AD270" s="5"/>
      <c r="AE270" s="5"/>
      <c r="AF270" s="5"/>
      <c r="AG270" s="5"/>
      <c r="AH270" s="5"/>
    </row>
    <row r="271" spans="1:34" ht="18.75" customHeight="1">
      <c r="A271" s="5"/>
      <c r="B271" s="5"/>
      <c r="C271" s="5"/>
      <c r="D271" s="5"/>
      <c r="E271" s="5"/>
      <c r="F271" s="5"/>
      <c r="G271" s="6"/>
      <c r="H271" s="639"/>
      <c r="I271" s="5"/>
      <c r="J271" s="5"/>
      <c r="K271" s="637"/>
      <c r="L271" s="11"/>
      <c r="M271" s="11"/>
      <c r="N271" s="11"/>
      <c r="O271" s="33"/>
      <c r="P271" s="12"/>
      <c r="Q271" s="12"/>
      <c r="R271" s="12"/>
      <c r="S271" s="12"/>
      <c r="T271" s="12"/>
      <c r="U271" s="12"/>
      <c r="V271" s="12"/>
      <c r="W271" s="12"/>
      <c r="X271" s="12"/>
      <c r="Y271" s="5"/>
      <c r="Z271" s="5"/>
      <c r="AA271" s="5"/>
      <c r="AB271" s="5"/>
      <c r="AC271" s="5"/>
      <c r="AD271" s="5"/>
      <c r="AE271" s="5"/>
      <c r="AF271" s="5"/>
      <c r="AG271" s="5"/>
      <c r="AH271" s="5"/>
    </row>
    <row r="272" spans="1:34" ht="18.75" customHeight="1">
      <c r="A272" s="5"/>
      <c r="B272" s="5"/>
      <c r="C272" s="5"/>
      <c r="D272" s="5"/>
      <c r="E272" s="5"/>
      <c r="F272" s="5"/>
      <c r="G272" s="6"/>
      <c r="H272" s="639"/>
      <c r="I272" s="5"/>
      <c r="J272" s="5"/>
      <c r="K272" s="637"/>
      <c r="L272" s="11"/>
      <c r="M272" s="11"/>
      <c r="N272" s="11"/>
      <c r="O272" s="33"/>
      <c r="P272" s="12"/>
      <c r="Q272" s="12"/>
      <c r="R272" s="12"/>
      <c r="S272" s="12"/>
      <c r="T272" s="12"/>
      <c r="U272" s="12"/>
      <c r="V272" s="12"/>
      <c r="W272" s="12"/>
      <c r="X272" s="12"/>
      <c r="Y272" s="5"/>
      <c r="Z272" s="5"/>
      <c r="AA272" s="5"/>
      <c r="AB272" s="5"/>
      <c r="AC272" s="5"/>
      <c r="AD272" s="5"/>
      <c r="AE272" s="5"/>
      <c r="AF272" s="5"/>
      <c r="AG272" s="5"/>
      <c r="AH272" s="5"/>
    </row>
    <row r="273" spans="1:34" ht="18.75" customHeight="1">
      <c r="A273" s="5"/>
      <c r="B273" s="5"/>
      <c r="C273" s="5"/>
      <c r="D273" s="5"/>
      <c r="E273" s="5"/>
      <c r="F273" s="5"/>
      <c r="G273" s="6"/>
      <c r="H273" s="639"/>
      <c r="I273" s="5"/>
      <c r="J273" s="5"/>
      <c r="K273" s="637"/>
      <c r="L273" s="11"/>
      <c r="M273" s="11"/>
      <c r="N273" s="11"/>
      <c r="O273" s="33"/>
      <c r="P273" s="12"/>
      <c r="Q273" s="12"/>
      <c r="R273" s="12"/>
      <c r="S273" s="12"/>
      <c r="T273" s="12"/>
      <c r="U273" s="12"/>
      <c r="V273" s="12"/>
      <c r="W273" s="12"/>
      <c r="X273" s="12"/>
      <c r="Y273" s="5"/>
      <c r="Z273" s="5"/>
      <c r="AA273" s="5"/>
      <c r="AB273" s="5"/>
      <c r="AC273" s="5"/>
      <c r="AD273" s="5"/>
      <c r="AE273" s="5"/>
      <c r="AF273" s="5"/>
      <c r="AG273" s="5"/>
      <c r="AH273" s="5"/>
    </row>
    <row r="274" spans="1:34" ht="18.75" customHeight="1">
      <c r="A274" s="5"/>
      <c r="B274" s="5"/>
      <c r="C274" s="5"/>
      <c r="D274" s="5"/>
      <c r="E274" s="5"/>
      <c r="F274" s="5"/>
      <c r="G274" s="6"/>
      <c r="H274" s="639"/>
      <c r="I274" s="5"/>
      <c r="J274" s="5"/>
      <c r="K274" s="637"/>
      <c r="L274" s="11"/>
      <c r="M274" s="11"/>
      <c r="N274" s="11"/>
      <c r="O274" s="33"/>
      <c r="P274" s="12"/>
      <c r="Q274" s="12"/>
      <c r="R274" s="12"/>
      <c r="S274" s="12"/>
      <c r="T274" s="12"/>
      <c r="U274" s="12"/>
      <c r="V274" s="12"/>
      <c r="W274" s="12"/>
      <c r="X274" s="12"/>
      <c r="Y274" s="5"/>
      <c r="Z274" s="5"/>
      <c r="AA274" s="5"/>
      <c r="AB274" s="5"/>
      <c r="AC274" s="5"/>
      <c r="AD274" s="5"/>
      <c r="AE274" s="5"/>
      <c r="AF274" s="5"/>
      <c r="AG274" s="5"/>
      <c r="AH274" s="5"/>
    </row>
    <row r="275" spans="1:34" ht="18.75" customHeight="1">
      <c r="A275" s="5"/>
      <c r="B275" s="5"/>
      <c r="C275" s="5"/>
      <c r="D275" s="5"/>
      <c r="E275" s="5"/>
      <c r="F275" s="5"/>
      <c r="G275" s="6"/>
      <c r="H275" s="639"/>
      <c r="I275" s="5"/>
      <c r="J275" s="5"/>
      <c r="K275" s="637"/>
      <c r="L275" s="11"/>
      <c r="M275" s="11"/>
      <c r="N275" s="11"/>
      <c r="O275" s="33"/>
      <c r="P275" s="12"/>
      <c r="Q275" s="12"/>
      <c r="R275" s="12"/>
      <c r="S275" s="12"/>
      <c r="T275" s="12"/>
      <c r="U275" s="12"/>
      <c r="V275" s="12"/>
      <c r="W275" s="12"/>
      <c r="X275" s="12"/>
      <c r="Y275" s="5"/>
      <c r="Z275" s="5"/>
      <c r="AA275" s="5"/>
      <c r="AB275" s="5"/>
      <c r="AC275" s="5"/>
      <c r="AD275" s="5"/>
      <c r="AE275" s="5"/>
      <c r="AF275" s="5"/>
      <c r="AG275" s="5"/>
      <c r="AH275" s="5"/>
    </row>
    <row r="276" spans="1:34" ht="18.75" customHeight="1">
      <c r="A276" s="5"/>
      <c r="B276" s="5"/>
      <c r="C276" s="5"/>
      <c r="D276" s="5"/>
      <c r="E276" s="5"/>
      <c r="F276" s="5"/>
      <c r="G276" s="6"/>
      <c r="H276" s="639"/>
      <c r="I276" s="5"/>
      <c r="J276" s="5"/>
      <c r="K276" s="637"/>
      <c r="L276" s="11"/>
      <c r="M276" s="11"/>
      <c r="N276" s="11"/>
      <c r="O276" s="33"/>
      <c r="P276" s="12"/>
      <c r="Q276" s="12"/>
      <c r="R276" s="12"/>
      <c r="S276" s="12"/>
      <c r="T276" s="12"/>
      <c r="U276" s="12"/>
      <c r="V276" s="12"/>
      <c r="W276" s="12"/>
      <c r="X276" s="12"/>
      <c r="Y276" s="5"/>
      <c r="Z276" s="5"/>
      <c r="AA276" s="5"/>
      <c r="AB276" s="5"/>
      <c r="AC276" s="5"/>
      <c r="AD276" s="5"/>
      <c r="AE276" s="5"/>
      <c r="AF276" s="5"/>
      <c r="AG276" s="5"/>
      <c r="AH276" s="5"/>
    </row>
    <row r="277" spans="1:34" ht="18.75" customHeight="1">
      <c r="A277" s="5"/>
      <c r="B277" s="5"/>
      <c r="C277" s="5"/>
      <c r="D277" s="5"/>
      <c r="E277" s="5"/>
      <c r="F277" s="5"/>
      <c r="G277" s="6"/>
      <c r="H277" s="639"/>
      <c r="I277" s="5"/>
      <c r="J277" s="5"/>
      <c r="K277" s="637"/>
      <c r="L277" s="11"/>
      <c r="M277" s="11"/>
      <c r="N277" s="11"/>
      <c r="O277" s="33"/>
      <c r="P277" s="12"/>
      <c r="Q277" s="12"/>
      <c r="R277" s="12"/>
      <c r="S277" s="12"/>
      <c r="T277" s="12"/>
      <c r="U277" s="12"/>
      <c r="V277" s="12"/>
      <c r="W277" s="12"/>
      <c r="X277" s="12"/>
      <c r="Y277" s="5"/>
      <c r="Z277" s="5"/>
      <c r="AA277" s="5"/>
      <c r="AB277" s="5"/>
      <c r="AC277" s="5"/>
      <c r="AD277" s="5"/>
      <c r="AE277" s="5"/>
      <c r="AF277" s="5"/>
      <c r="AG277" s="5"/>
      <c r="AH277" s="5"/>
    </row>
    <row r="278" spans="1:34" ht="18.75" customHeight="1">
      <c r="A278" s="5"/>
      <c r="B278" s="5"/>
      <c r="C278" s="5"/>
      <c r="D278" s="5"/>
      <c r="E278" s="5"/>
      <c r="F278" s="5"/>
      <c r="G278" s="6"/>
      <c r="H278" s="639"/>
      <c r="I278" s="5"/>
      <c r="J278" s="5"/>
      <c r="K278" s="637"/>
      <c r="L278" s="11"/>
      <c r="M278" s="11"/>
      <c r="N278" s="11"/>
      <c r="O278" s="33"/>
      <c r="P278" s="12"/>
      <c r="Q278" s="12"/>
      <c r="R278" s="12"/>
      <c r="S278" s="12"/>
      <c r="T278" s="12"/>
      <c r="U278" s="12"/>
      <c r="V278" s="12"/>
      <c r="W278" s="12"/>
      <c r="X278" s="12"/>
      <c r="Y278" s="5"/>
      <c r="Z278" s="5"/>
      <c r="AA278" s="5"/>
      <c r="AB278" s="5"/>
      <c r="AC278" s="5"/>
      <c r="AD278" s="5"/>
      <c r="AE278" s="5"/>
      <c r="AF278" s="5"/>
      <c r="AG278" s="5"/>
      <c r="AH278" s="5"/>
    </row>
    <row r="279" spans="1:34" ht="18.75" customHeight="1">
      <c r="A279" s="5"/>
      <c r="B279" s="5"/>
      <c r="C279" s="5"/>
      <c r="D279" s="5"/>
      <c r="E279" s="5"/>
      <c r="F279" s="5"/>
      <c r="G279" s="6"/>
      <c r="H279" s="639"/>
      <c r="I279" s="5"/>
      <c r="J279" s="5"/>
      <c r="K279" s="637"/>
      <c r="L279" s="11"/>
      <c r="M279" s="11"/>
      <c r="N279" s="11"/>
      <c r="O279" s="33"/>
      <c r="P279" s="12"/>
      <c r="Q279" s="12"/>
      <c r="R279" s="12"/>
      <c r="S279" s="12"/>
      <c r="T279" s="12"/>
      <c r="U279" s="12"/>
      <c r="V279" s="12"/>
      <c r="W279" s="12"/>
      <c r="X279" s="12"/>
      <c r="Y279" s="5"/>
      <c r="Z279" s="5"/>
      <c r="AA279" s="5"/>
      <c r="AB279" s="5"/>
      <c r="AC279" s="5"/>
      <c r="AD279" s="5"/>
      <c r="AE279" s="5"/>
      <c r="AF279" s="5"/>
      <c r="AG279" s="5"/>
      <c r="AH279" s="5"/>
    </row>
    <row r="280" spans="1:34" ht="18.75" customHeight="1">
      <c r="A280" s="5"/>
      <c r="B280" s="5"/>
      <c r="C280" s="5"/>
      <c r="D280" s="5"/>
      <c r="E280" s="5"/>
      <c r="F280" s="5"/>
      <c r="G280" s="6"/>
      <c r="H280" s="639"/>
      <c r="I280" s="5"/>
      <c r="J280" s="5"/>
      <c r="K280" s="637"/>
      <c r="L280" s="11"/>
      <c r="M280" s="11"/>
      <c r="N280" s="11"/>
      <c r="O280" s="33"/>
      <c r="P280" s="12"/>
      <c r="Q280" s="12"/>
      <c r="R280" s="12"/>
      <c r="S280" s="12"/>
      <c r="T280" s="12"/>
      <c r="U280" s="12"/>
      <c r="V280" s="12"/>
      <c r="W280" s="12"/>
      <c r="X280" s="12"/>
      <c r="Y280" s="5"/>
      <c r="Z280" s="5"/>
      <c r="AA280" s="5"/>
      <c r="AB280" s="5"/>
      <c r="AC280" s="5"/>
      <c r="AD280" s="5"/>
      <c r="AE280" s="5"/>
      <c r="AF280" s="5"/>
      <c r="AG280" s="5"/>
      <c r="AH280" s="5"/>
    </row>
    <row r="281" spans="1:34" ht="18.75" customHeight="1">
      <c r="A281" s="5"/>
      <c r="B281" s="5"/>
      <c r="C281" s="5"/>
      <c r="D281" s="5"/>
      <c r="E281" s="5"/>
      <c r="F281" s="5"/>
      <c r="G281" s="6"/>
      <c r="H281" s="639"/>
      <c r="I281" s="5"/>
      <c r="J281" s="5"/>
      <c r="K281" s="637"/>
      <c r="L281" s="11"/>
      <c r="M281" s="11"/>
      <c r="N281" s="11"/>
      <c r="O281" s="33"/>
      <c r="P281" s="12"/>
      <c r="Q281" s="12"/>
      <c r="R281" s="12"/>
      <c r="S281" s="12"/>
      <c r="T281" s="12"/>
      <c r="U281" s="12"/>
      <c r="V281" s="12"/>
      <c r="W281" s="12"/>
      <c r="X281" s="12"/>
      <c r="Y281" s="5"/>
      <c r="Z281" s="5"/>
      <c r="AA281" s="5"/>
      <c r="AB281" s="5"/>
      <c r="AC281" s="5"/>
      <c r="AD281" s="5"/>
      <c r="AE281" s="5"/>
      <c r="AF281" s="5"/>
      <c r="AG281" s="5"/>
      <c r="AH281" s="5"/>
    </row>
    <row r="282" spans="1:34" ht="18.75" customHeight="1">
      <c r="A282" s="5"/>
      <c r="B282" s="5"/>
      <c r="C282" s="5"/>
      <c r="D282" s="5"/>
      <c r="E282" s="5"/>
      <c r="F282" s="5"/>
      <c r="G282" s="6"/>
      <c r="H282" s="639"/>
      <c r="I282" s="5"/>
      <c r="J282" s="5"/>
      <c r="K282" s="637"/>
      <c r="L282" s="11"/>
      <c r="M282" s="11"/>
      <c r="N282" s="11"/>
      <c r="O282" s="33"/>
      <c r="P282" s="12"/>
      <c r="Q282" s="12"/>
      <c r="R282" s="12"/>
      <c r="S282" s="12"/>
      <c r="T282" s="12"/>
      <c r="U282" s="12"/>
      <c r="V282" s="12"/>
      <c r="W282" s="12"/>
      <c r="X282" s="12"/>
      <c r="Y282" s="5"/>
      <c r="Z282" s="5"/>
      <c r="AA282" s="5"/>
      <c r="AB282" s="5"/>
      <c r="AC282" s="5"/>
      <c r="AD282" s="5"/>
      <c r="AE282" s="5"/>
      <c r="AF282" s="5"/>
      <c r="AG282" s="5"/>
      <c r="AH282" s="5"/>
    </row>
    <row r="283" spans="1:34" ht="18.75" customHeight="1">
      <c r="A283" s="5"/>
      <c r="B283" s="5"/>
      <c r="C283" s="5"/>
      <c r="D283" s="5"/>
      <c r="E283" s="5"/>
      <c r="F283" s="5"/>
      <c r="G283" s="6"/>
      <c r="H283" s="639"/>
      <c r="I283" s="5"/>
      <c r="J283" s="5"/>
      <c r="K283" s="637"/>
      <c r="L283" s="11"/>
      <c r="M283" s="11"/>
      <c r="N283" s="11"/>
      <c r="O283" s="33"/>
      <c r="P283" s="12"/>
      <c r="Q283" s="12"/>
      <c r="R283" s="12"/>
      <c r="S283" s="12"/>
      <c r="T283" s="12"/>
      <c r="U283" s="12"/>
      <c r="V283" s="12"/>
      <c r="W283" s="12"/>
      <c r="X283" s="12"/>
      <c r="Y283" s="5"/>
      <c r="Z283" s="5"/>
      <c r="AA283" s="5"/>
      <c r="AB283" s="5"/>
      <c r="AC283" s="5"/>
      <c r="AD283" s="5"/>
      <c r="AE283" s="5"/>
      <c r="AF283" s="5"/>
      <c r="AG283" s="5"/>
      <c r="AH283" s="5"/>
    </row>
    <row r="284" spans="1:34" ht="18.75" customHeight="1">
      <c r="A284" s="5"/>
      <c r="B284" s="5"/>
      <c r="C284" s="5"/>
      <c r="D284" s="5"/>
      <c r="E284" s="5"/>
      <c r="F284" s="5"/>
      <c r="G284" s="6"/>
      <c r="H284" s="639"/>
      <c r="I284" s="5"/>
      <c r="J284" s="5"/>
      <c r="K284" s="637"/>
      <c r="L284" s="11"/>
      <c r="M284" s="11"/>
      <c r="N284" s="11"/>
      <c r="O284" s="33"/>
      <c r="P284" s="12"/>
      <c r="Q284" s="12"/>
      <c r="R284" s="12"/>
      <c r="S284" s="12"/>
      <c r="T284" s="12"/>
      <c r="U284" s="12"/>
      <c r="V284" s="12"/>
      <c r="W284" s="12"/>
      <c r="X284" s="12"/>
      <c r="Y284" s="5"/>
      <c r="Z284" s="5"/>
      <c r="AA284" s="5"/>
      <c r="AB284" s="5"/>
      <c r="AC284" s="5"/>
      <c r="AD284" s="5"/>
      <c r="AE284" s="5"/>
      <c r="AF284" s="5"/>
      <c r="AG284" s="5"/>
      <c r="AH284" s="5"/>
    </row>
    <row r="285" spans="1:34" ht="18.75" customHeight="1">
      <c r="A285" s="5"/>
      <c r="B285" s="5"/>
      <c r="C285" s="5"/>
      <c r="D285" s="5"/>
      <c r="E285" s="5"/>
      <c r="F285" s="5"/>
      <c r="G285" s="6"/>
      <c r="H285" s="639"/>
      <c r="I285" s="5"/>
      <c r="J285" s="5"/>
      <c r="K285" s="637"/>
      <c r="L285" s="11"/>
      <c r="M285" s="11"/>
      <c r="N285" s="11"/>
      <c r="O285" s="33"/>
      <c r="P285" s="12"/>
      <c r="Q285" s="12"/>
      <c r="R285" s="12"/>
      <c r="S285" s="12"/>
      <c r="T285" s="12"/>
      <c r="U285" s="12"/>
      <c r="V285" s="12"/>
      <c r="W285" s="12"/>
      <c r="X285" s="12"/>
      <c r="Y285" s="5"/>
      <c r="Z285" s="5"/>
      <c r="AA285" s="5"/>
      <c r="AB285" s="5"/>
      <c r="AC285" s="5"/>
      <c r="AD285" s="5"/>
      <c r="AE285" s="5"/>
      <c r="AF285" s="5"/>
      <c r="AG285" s="5"/>
      <c r="AH285" s="5"/>
    </row>
    <row r="286" spans="1:34" ht="18.75" customHeight="1">
      <c r="A286" s="5"/>
      <c r="B286" s="5"/>
      <c r="C286" s="5"/>
      <c r="D286" s="5"/>
      <c r="E286" s="5"/>
      <c r="F286" s="5"/>
      <c r="G286" s="6"/>
      <c r="H286" s="639"/>
      <c r="I286" s="5"/>
      <c r="J286" s="5"/>
      <c r="K286" s="637"/>
      <c r="L286" s="11"/>
      <c r="M286" s="11"/>
      <c r="N286" s="11"/>
      <c r="O286" s="33"/>
      <c r="P286" s="12"/>
      <c r="Q286" s="12"/>
      <c r="R286" s="12"/>
      <c r="S286" s="12"/>
      <c r="T286" s="12"/>
      <c r="U286" s="12"/>
      <c r="V286" s="12"/>
      <c r="W286" s="12"/>
      <c r="X286" s="12"/>
      <c r="Y286" s="5"/>
      <c r="Z286" s="5"/>
      <c r="AA286" s="5"/>
      <c r="AB286" s="5"/>
      <c r="AC286" s="5"/>
      <c r="AD286" s="5"/>
      <c r="AE286" s="5"/>
      <c r="AF286" s="5"/>
      <c r="AG286" s="5"/>
      <c r="AH286" s="5"/>
    </row>
    <row r="287" spans="1:34" ht="18.75" customHeight="1">
      <c r="A287" s="5"/>
      <c r="B287" s="5"/>
      <c r="C287" s="5"/>
      <c r="D287" s="5"/>
      <c r="E287" s="5"/>
      <c r="F287" s="5"/>
      <c r="G287" s="6"/>
      <c r="H287" s="639"/>
      <c r="I287" s="5"/>
      <c r="J287" s="5"/>
      <c r="K287" s="637"/>
      <c r="L287" s="11"/>
      <c r="M287" s="11"/>
      <c r="N287" s="11"/>
      <c r="O287" s="33"/>
      <c r="P287" s="12"/>
      <c r="Q287" s="12"/>
      <c r="R287" s="12"/>
      <c r="S287" s="12"/>
      <c r="T287" s="12"/>
      <c r="U287" s="12"/>
      <c r="V287" s="12"/>
      <c r="W287" s="12"/>
      <c r="X287" s="12"/>
      <c r="Y287" s="5"/>
      <c r="Z287" s="5"/>
      <c r="AA287" s="5"/>
      <c r="AB287" s="5"/>
      <c r="AC287" s="5"/>
      <c r="AD287" s="5"/>
      <c r="AE287" s="5"/>
      <c r="AF287" s="5"/>
      <c r="AG287" s="5"/>
      <c r="AH287" s="5"/>
    </row>
    <row r="288" spans="1:34" ht="18.75" customHeight="1">
      <c r="A288" s="5"/>
      <c r="B288" s="5"/>
      <c r="C288" s="5"/>
      <c r="D288" s="5"/>
      <c r="E288" s="5"/>
      <c r="F288" s="5"/>
      <c r="G288" s="6"/>
      <c r="H288" s="639"/>
      <c r="I288" s="5"/>
      <c r="J288" s="5"/>
      <c r="K288" s="637"/>
      <c r="L288" s="11"/>
      <c r="M288" s="11"/>
      <c r="N288" s="11"/>
      <c r="O288" s="33"/>
      <c r="P288" s="12"/>
      <c r="Q288" s="12"/>
      <c r="R288" s="12"/>
      <c r="S288" s="12"/>
      <c r="T288" s="12"/>
      <c r="U288" s="12"/>
      <c r="V288" s="12"/>
      <c r="W288" s="12"/>
      <c r="X288" s="12"/>
      <c r="Y288" s="5"/>
      <c r="Z288" s="5"/>
      <c r="AA288" s="5"/>
      <c r="AB288" s="5"/>
      <c r="AC288" s="5"/>
      <c r="AD288" s="5"/>
      <c r="AE288" s="5"/>
      <c r="AF288" s="5"/>
      <c r="AG288" s="5"/>
      <c r="AH288" s="5"/>
    </row>
    <row r="289" spans="1:34" ht="18.75" customHeight="1">
      <c r="A289" s="5"/>
      <c r="B289" s="5"/>
      <c r="C289" s="5"/>
      <c r="D289" s="5"/>
      <c r="E289" s="5"/>
      <c r="F289" s="5"/>
      <c r="G289" s="6"/>
      <c r="H289" s="639"/>
      <c r="I289" s="5"/>
      <c r="J289" s="5"/>
      <c r="K289" s="637"/>
      <c r="L289" s="11"/>
      <c r="M289" s="11"/>
      <c r="N289" s="11"/>
      <c r="O289" s="33"/>
      <c r="P289" s="12"/>
      <c r="Q289" s="12"/>
      <c r="R289" s="12"/>
      <c r="S289" s="12"/>
      <c r="T289" s="12"/>
      <c r="U289" s="12"/>
      <c r="V289" s="12"/>
      <c r="W289" s="12"/>
      <c r="X289" s="12"/>
      <c r="Y289" s="5"/>
      <c r="Z289" s="5"/>
      <c r="AA289" s="5"/>
      <c r="AB289" s="5"/>
      <c r="AC289" s="5"/>
      <c r="AD289" s="5"/>
      <c r="AE289" s="5"/>
      <c r="AF289" s="5"/>
      <c r="AG289" s="5"/>
      <c r="AH289" s="5"/>
    </row>
    <row r="290" spans="1:34" ht="18.75" customHeight="1">
      <c r="A290" s="5"/>
      <c r="B290" s="5"/>
      <c r="C290" s="5"/>
      <c r="D290" s="5"/>
      <c r="E290" s="5"/>
      <c r="F290" s="5"/>
      <c r="G290" s="6"/>
      <c r="H290" s="639"/>
      <c r="I290" s="5"/>
      <c r="J290" s="5"/>
      <c r="K290" s="637"/>
      <c r="L290" s="11"/>
      <c r="M290" s="11"/>
      <c r="N290" s="11"/>
      <c r="O290" s="33"/>
      <c r="P290" s="12"/>
      <c r="Q290" s="12"/>
      <c r="R290" s="12"/>
      <c r="S290" s="12"/>
      <c r="T290" s="12"/>
      <c r="U290" s="12"/>
      <c r="V290" s="12"/>
      <c r="W290" s="12"/>
      <c r="X290" s="12"/>
      <c r="Y290" s="5"/>
      <c r="Z290" s="5"/>
      <c r="AA290" s="5"/>
      <c r="AB290" s="5"/>
      <c r="AC290" s="5"/>
      <c r="AD290" s="5"/>
      <c r="AE290" s="5"/>
      <c r="AF290" s="5"/>
      <c r="AG290" s="5"/>
      <c r="AH290" s="5"/>
    </row>
    <row r="291" spans="1:34" ht="18.75" customHeight="1">
      <c r="A291" s="5"/>
      <c r="B291" s="5"/>
      <c r="C291" s="5"/>
      <c r="D291" s="5"/>
      <c r="E291" s="5"/>
      <c r="F291" s="5"/>
      <c r="G291" s="6"/>
      <c r="H291" s="639"/>
      <c r="I291" s="5"/>
      <c r="J291" s="5"/>
      <c r="K291" s="637"/>
      <c r="L291" s="11"/>
      <c r="M291" s="11"/>
      <c r="N291" s="11"/>
      <c r="O291" s="33"/>
      <c r="P291" s="12"/>
      <c r="Q291" s="12"/>
      <c r="R291" s="12"/>
      <c r="S291" s="12"/>
      <c r="T291" s="12"/>
      <c r="U291" s="12"/>
      <c r="V291" s="12"/>
      <c r="W291" s="12"/>
      <c r="X291" s="12"/>
      <c r="Y291" s="5"/>
      <c r="Z291" s="5"/>
      <c r="AA291" s="5"/>
      <c r="AB291" s="5"/>
      <c r="AC291" s="5"/>
      <c r="AD291" s="5"/>
      <c r="AE291" s="5"/>
      <c r="AF291" s="5"/>
      <c r="AG291" s="5"/>
      <c r="AH291" s="5"/>
    </row>
    <row r="292" spans="1:34" ht="18.75" customHeight="1">
      <c r="A292" s="5"/>
      <c r="B292" s="5"/>
      <c r="C292" s="5"/>
      <c r="D292" s="5"/>
      <c r="E292" s="5"/>
      <c r="F292" s="5"/>
      <c r="G292" s="6"/>
      <c r="H292" s="639"/>
      <c r="I292" s="5"/>
      <c r="J292" s="5"/>
      <c r="K292" s="637"/>
      <c r="L292" s="11"/>
      <c r="M292" s="11"/>
      <c r="N292" s="11"/>
      <c r="O292" s="33"/>
      <c r="P292" s="12"/>
      <c r="Q292" s="12"/>
      <c r="R292" s="12"/>
      <c r="S292" s="12"/>
      <c r="T292" s="12"/>
      <c r="U292" s="12"/>
      <c r="V292" s="12"/>
      <c r="W292" s="12"/>
      <c r="X292" s="12"/>
      <c r="Y292" s="5"/>
      <c r="Z292" s="5"/>
      <c r="AA292" s="5"/>
      <c r="AB292" s="5"/>
      <c r="AC292" s="5"/>
      <c r="AD292" s="5"/>
      <c r="AE292" s="5"/>
      <c r="AF292" s="5"/>
      <c r="AG292" s="5"/>
      <c r="AH292" s="5"/>
    </row>
    <row r="293" spans="1:34" ht="18.75" customHeight="1">
      <c r="A293" s="5"/>
      <c r="B293" s="5"/>
      <c r="C293" s="5"/>
      <c r="D293" s="5"/>
      <c r="E293" s="5"/>
      <c r="F293" s="5"/>
      <c r="G293" s="6"/>
      <c r="H293" s="639"/>
      <c r="I293" s="5"/>
      <c r="J293" s="5"/>
      <c r="K293" s="637"/>
      <c r="L293" s="11"/>
      <c r="M293" s="11"/>
      <c r="N293" s="11"/>
      <c r="O293" s="33"/>
      <c r="P293" s="12"/>
      <c r="Q293" s="12"/>
      <c r="R293" s="12"/>
      <c r="S293" s="12"/>
      <c r="T293" s="12"/>
      <c r="U293" s="12"/>
      <c r="V293" s="12"/>
      <c r="W293" s="12"/>
      <c r="X293" s="12"/>
      <c r="Y293" s="5"/>
      <c r="Z293" s="5"/>
      <c r="AA293" s="5"/>
      <c r="AB293" s="5"/>
      <c r="AC293" s="5"/>
      <c r="AD293" s="5"/>
      <c r="AE293" s="5"/>
      <c r="AF293" s="5"/>
      <c r="AG293" s="5"/>
      <c r="AH293" s="5"/>
    </row>
    <row r="294" spans="1:34" ht="18.75" customHeight="1">
      <c r="A294" s="5"/>
      <c r="B294" s="5"/>
      <c r="C294" s="5"/>
      <c r="D294" s="5"/>
      <c r="E294" s="5"/>
      <c r="F294" s="5"/>
      <c r="G294" s="6"/>
      <c r="H294" s="639"/>
      <c r="I294" s="5"/>
      <c r="J294" s="5"/>
      <c r="K294" s="637"/>
      <c r="L294" s="11"/>
      <c r="M294" s="11"/>
      <c r="N294" s="11"/>
      <c r="O294" s="33"/>
      <c r="P294" s="12"/>
      <c r="Q294" s="12"/>
      <c r="R294" s="12"/>
      <c r="S294" s="12"/>
      <c r="T294" s="12"/>
      <c r="U294" s="12"/>
      <c r="V294" s="12"/>
      <c r="W294" s="12"/>
      <c r="X294" s="12"/>
      <c r="Y294" s="5"/>
      <c r="Z294" s="5"/>
      <c r="AA294" s="5"/>
      <c r="AB294" s="5"/>
      <c r="AC294" s="5"/>
      <c r="AD294" s="5"/>
      <c r="AE294" s="5"/>
      <c r="AF294" s="5"/>
      <c r="AG294" s="5"/>
      <c r="AH294" s="5"/>
    </row>
    <row r="295" spans="1:34" ht="18.75" customHeight="1">
      <c r="A295" s="5"/>
      <c r="B295" s="5"/>
      <c r="C295" s="5"/>
      <c r="D295" s="5"/>
      <c r="E295" s="5"/>
      <c r="F295" s="5"/>
      <c r="G295" s="6"/>
      <c r="H295" s="639"/>
      <c r="I295" s="5"/>
      <c r="J295" s="5"/>
      <c r="K295" s="637"/>
      <c r="L295" s="11"/>
      <c r="M295" s="11"/>
      <c r="N295" s="11"/>
      <c r="O295" s="33"/>
      <c r="P295" s="12"/>
      <c r="Q295" s="12"/>
      <c r="R295" s="12"/>
      <c r="S295" s="12"/>
      <c r="T295" s="12"/>
      <c r="U295" s="12"/>
      <c r="V295" s="12"/>
      <c r="W295" s="12"/>
      <c r="X295" s="12"/>
      <c r="Y295" s="5"/>
      <c r="Z295" s="5"/>
      <c r="AA295" s="5"/>
      <c r="AB295" s="5"/>
      <c r="AC295" s="5"/>
      <c r="AD295" s="5"/>
      <c r="AE295" s="5"/>
      <c r="AF295" s="5"/>
      <c r="AG295" s="5"/>
      <c r="AH295" s="5"/>
    </row>
    <row r="296" spans="1:34" ht="18.75" customHeight="1">
      <c r="A296" s="5"/>
      <c r="B296" s="5"/>
      <c r="C296" s="5"/>
      <c r="D296" s="5"/>
      <c r="E296" s="5"/>
      <c r="F296" s="5"/>
      <c r="G296" s="6"/>
      <c r="H296" s="639"/>
      <c r="I296" s="5"/>
      <c r="J296" s="5"/>
      <c r="K296" s="637"/>
      <c r="L296" s="11"/>
      <c r="M296" s="11"/>
      <c r="N296" s="11"/>
      <c r="O296" s="33"/>
      <c r="P296" s="12"/>
      <c r="Q296" s="12"/>
      <c r="R296" s="12"/>
      <c r="S296" s="12"/>
      <c r="T296" s="12"/>
      <c r="U296" s="12"/>
      <c r="V296" s="12"/>
      <c r="W296" s="12"/>
      <c r="X296" s="12"/>
      <c r="Y296" s="5"/>
      <c r="Z296" s="5"/>
      <c r="AA296" s="5"/>
      <c r="AB296" s="5"/>
      <c r="AC296" s="5"/>
      <c r="AD296" s="5"/>
      <c r="AE296" s="5"/>
      <c r="AF296" s="5"/>
      <c r="AG296" s="5"/>
      <c r="AH296" s="5"/>
    </row>
    <row r="297" spans="1:34" ht="18.75" customHeight="1">
      <c r="A297" s="5"/>
      <c r="B297" s="5"/>
      <c r="C297" s="5"/>
      <c r="D297" s="5"/>
      <c r="E297" s="5"/>
      <c r="F297" s="5"/>
      <c r="G297" s="6"/>
      <c r="H297" s="639"/>
      <c r="I297" s="5"/>
      <c r="J297" s="5"/>
      <c r="K297" s="637"/>
      <c r="L297" s="11"/>
      <c r="M297" s="11"/>
      <c r="N297" s="11"/>
      <c r="O297" s="33"/>
      <c r="P297" s="12"/>
      <c r="Q297" s="12"/>
      <c r="R297" s="12"/>
      <c r="S297" s="12"/>
      <c r="T297" s="12"/>
      <c r="U297" s="12"/>
      <c r="V297" s="12"/>
      <c r="W297" s="12"/>
      <c r="X297" s="12"/>
      <c r="Y297" s="5"/>
      <c r="Z297" s="5"/>
      <c r="AA297" s="5"/>
      <c r="AB297" s="5"/>
      <c r="AC297" s="5"/>
      <c r="AD297" s="5"/>
      <c r="AE297" s="5"/>
      <c r="AF297" s="5"/>
      <c r="AG297" s="5"/>
      <c r="AH297" s="5"/>
    </row>
    <row r="298" spans="1:34" ht="18.75" customHeight="1">
      <c r="A298" s="5"/>
      <c r="B298" s="5"/>
      <c r="C298" s="5"/>
      <c r="D298" s="5"/>
      <c r="E298" s="5"/>
      <c r="F298" s="5"/>
      <c r="G298" s="6"/>
      <c r="H298" s="639"/>
      <c r="I298" s="5"/>
      <c r="J298" s="5"/>
      <c r="K298" s="637"/>
      <c r="L298" s="11"/>
      <c r="M298" s="11"/>
      <c r="N298" s="11"/>
      <c r="O298" s="33"/>
      <c r="P298" s="12"/>
      <c r="Q298" s="12"/>
      <c r="R298" s="12"/>
      <c r="S298" s="12"/>
      <c r="T298" s="12"/>
      <c r="U298" s="12"/>
      <c r="V298" s="12"/>
      <c r="W298" s="12"/>
      <c r="X298" s="12"/>
      <c r="Y298" s="5"/>
      <c r="Z298" s="5"/>
      <c r="AA298" s="5"/>
      <c r="AB298" s="5"/>
      <c r="AC298" s="5"/>
      <c r="AD298" s="5"/>
      <c r="AE298" s="5"/>
      <c r="AF298" s="5"/>
      <c r="AG298" s="5"/>
      <c r="AH298" s="5"/>
    </row>
    <row r="299" spans="1:34" ht="18.75" customHeight="1">
      <c r="A299" s="5"/>
      <c r="B299" s="5"/>
      <c r="C299" s="5"/>
      <c r="D299" s="5"/>
      <c r="E299" s="5"/>
      <c r="F299" s="5"/>
      <c r="G299" s="6"/>
      <c r="H299" s="639"/>
      <c r="I299" s="5"/>
      <c r="J299" s="5"/>
      <c r="K299" s="637"/>
      <c r="L299" s="11"/>
      <c r="M299" s="11"/>
      <c r="N299" s="11"/>
      <c r="O299" s="33"/>
      <c r="P299" s="12"/>
      <c r="Q299" s="12"/>
      <c r="R299" s="12"/>
      <c r="S299" s="12"/>
      <c r="T299" s="12"/>
      <c r="U299" s="12"/>
      <c r="V299" s="12"/>
      <c r="W299" s="12"/>
      <c r="X299" s="12"/>
      <c r="Y299" s="5"/>
      <c r="Z299" s="5"/>
      <c r="AA299" s="5"/>
      <c r="AB299" s="5"/>
      <c r="AC299" s="5"/>
      <c r="AD299" s="5"/>
      <c r="AE299" s="5"/>
      <c r="AF299" s="5"/>
      <c r="AG299" s="5"/>
      <c r="AH299" s="5"/>
    </row>
    <row r="300" spans="1:34" ht="18.75" customHeight="1">
      <c r="A300" s="5"/>
      <c r="B300" s="5"/>
      <c r="C300" s="5"/>
      <c r="D300" s="5"/>
      <c r="E300" s="5"/>
      <c r="F300" s="5"/>
      <c r="G300" s="6"/>
      <c r="H300" s="639"/>
      <c r="I300" s="5"/>
      <c r="J300" s="5"/>
      <c r="K300" s="637"/>
      <c r="L300" s="11"/>
      <c r="M300" s="11"/>
      <c r="N300" s="11"/>
      <c r="O300" s="33"/>
      <c r="P300" s="12"/>
      <c r="Q300" s="12"/>
      <c r="R300" s="12"/>
      <c r="S300" s="12"/>
      <c r="T300" s="12"/>
      <c r="U300" s="12"/>
      <c r="V300" s="12"/>
      <c r="W300" s="12"/>
      <c r="X300" s="12"/>
      <c r="Y300" s="5"/>
      <c r="Z300" s="5"/>
      <c r="AA300" s="5"/>
      <c r="AB300" s="5"/>
      <c r="AC300" s="5"/>
      <c r="AD300" s="5"/>
      <c r="AE300" s="5"/>
      <c r="AF300" s="5"/>
      <c r="AG300" s="5"/>
      <c r="AH300" s="5"/>
    </row>
    <row r="301" spans="1:34" ht="18.75" customHeight="1">
      <c r="A301" s="5"/>
      <c r="B301" s="5"/>
      <c r="C301" s="5"/>
      <c r="D301" s="5"/>
      <c r="E301" s="5"/>
      <c r="F301" s="5"/>
      <c r="G301" s="6"/>
      <c r="H301" s="639"/>
      <c r="I301" s="5"/>
      <c r="J301" s="5"/>
      <c r="K301" s="637"/>
      <c r="L301" s="11"/>
      <c r="M301" s="11"/>
      <c r="N301" s="11"/>
      <c r="O301" s="33"/>
      <c r="P301" s="12"/>
      <c r="Q301" s="12"/>
      <c r="R301" s="12"/>
      <c r="S301" s="12"/>
      <c r="T301" s="12"/>
      <c r="U301" s="12"/>
      <c r="V301" s="12"/>
      <c r="W301" s="12"/>
      <c r="X301" s="12"/>
      <c r="Y301" s="5"/>
      <c r="Z301" s="5"/>
      <c r="AA301" s="5"/>
      <c r="AB301" s="5"/>
      <c r="AC301" s="5"/>
      <c r="AD301" s="5"/>
      <c r="AE301" s="5"/>
      <c r="AF301" s="5"/>
      <c r="AG301" s="5"/>
      <c r="AH301" s="5"/>
    </row>
    <row r="302" spans="1:34" ht="18.75" customHeight="1">
      <c r="A302" s="5"/>
      <c r="B302" s="5"/>
      <c r="C302" s="5"/>
      <c r="D302" s="5"/>
      <c r="E302" s="5"/>
      <c r="F302" s="5"/>
      <c r="G302" s="6"/>
      <c r="H302" s="639"/>
      <c r="I302" s="5"/>
      <c r="J302" s="5"/>
      <c r="K302" s="637"/>
      <c r="L302" s="11"/>
      <c r="M302" s="11"/>
      <c r="N302" s="11"/>
      <c r="O302" s="33"/>
      <c r="P302" s="12"/>
      <c r="Q302" s="12"/>
      <c r="R302" s="12"/>
      <c r="S302" s="12"/>
      <c r="T302" s="12"/>
      <c r="U302" s="12"/>
      <c r="V302" s="12"/>
      <c r="W302" s="12"/>
      <c r="X302" s="12"/>
      <c r="Y302" s="5"/>
      <c r="Z302" s="5"/>
      <c r="AA302" s="5"/>
      <c r="AB302" s="5"/>
      <c r="AC302" s="5"/>
      <c r="AD302" s="5"/>
      <c r="AE302" s="5"/>
      <c r="AF302" s="5"/>
      <c r="AG302" s="5"/>
      <c r="AH302" s="5"/>
    </row>
    <row r="303" spans="1:34" ht="18.75" customHeight="1">
      <c r="A303" s="5"/>
      <c r="B303" s="5"/>
      <c r="C303" s="5"/>
      <c r="D303" s="5"/>
      <c r="E303" s="5"/>
      <c r="F303" s="5"/>
      <c r="G303" s="6"/>
      <c r="H303" s="639"/>
      <c r="I303" s="5"/>
      <c r="J303" s="5"/>
      <c r="K303" s="637"/>
      <c r="L303" s="11"/>
      <c r="M303" s="11"/>
      <c r="N303" s="11"/>
      <c r="O303" s="33"/>
      <c r="P303" s="12"/>
      <c r="Q303" s="12"/>
      <c r="R303" s="12"/>
      <c r="S303" s="12"/>
      <c r="T303" s="12"/>
      <c r="U303" s="12"/>
      <c r="V303" s="12"/>
      <c r="W303" s="12"/>
      <c r="X303" s="12"/>
      <c r="Y303" s="5"/>
      <c r="Z303" s="5"/>
      <c r="AA303" s="5"/>
      <c r="AB303" s="5"/>
      <c r="AC303" s="5"/>
      <c r="AD303" s="5"/>
      <c r="AE303" s="5"/>
      <c r="AF303" s="5"/>
      <c r="AG303" s="5"/>
      <c r="AH303" s="5"/>
    </row>
    <row r="304" spans="1:34" ht="18.75" customHeight="1">
      <c r="A304" s="5"/>
      <c r="B304" s="5"/>
      <c r="C304" s="5"/>
      <c r="D304" s="5"/>
      <c r="E304" s="5"/>
      <c r="F304" s="5"/>
      <c r="G304" s="6"/>
      <c r="H304" s="639"/>
      <c r="I304" s="5"/>
      <c r="J304" s="5"/>
      <c r="K304" s="637"/>
      <c r="L304" s="11"/>
      <c r="M304" s="11"/>
      <c r="N304" s="11"/>
      <c r="O304" s="33"/>
      <c r="P304" s="12"/>
      <c r="Q304" s="12"/>
      <c r="R304" s="12"/>
      <c r="S304" s="12"/>
      <c r="T304" s="12"/>
      <c r="U304" s="12"/>
      <c r="V304" s="12"/>
      <c r="W304" s="12"/>
      <c r="X304" s="12"/>
      <c r="Y304" s="5"/>
      <c r="Z304" s="5"/>
      <c r="AA304" s="5"/>
      <c r="AB304" s="5"/>
      <c r="AC304" s="5"/>
      <c r="AD304" s="5"/>
      <c r="AE304" s="5"/>
      <c r="AF304" s="5"/>
      <c r="AG304" s="5"/>
      <c r="AH304" s="5"/>
    </row>
    <row r="305" spans="1:34" ht="18.75" customHeight="1">
      <c r="A305" s="5"/>
      <c r="B305" s="5"/>
      <c r="C305" s="5"/>
      <c r="D305" s="5"/>
      <c r="E305" s="5"/>
      <c r="F305" s="5"/>
      <c r="G305" s="6"/>
      <c r="H305" s="639"/>
      <c r="I305" s="5"/>
      <c r="J305" s="5"/>
      <c r="K305" s="637"/>
      <c r="L305" s="11"/>
      <c r="M305" s="11"/>
      <c r="N305" s="11"/>
      <c r="O305" s="33"/>
      <c r="P305" s="12"/>
      <c r="Q305" s="12"/>
      <c r="R305" s="12"/>
      <c r="S305" s="12"/>
      <c r="T305" s="12"/>
      <c r="U305" s="12"/>
      <c r="V305" s="12"/>
      <c r="W305" s="12"/>
      <c r="X305" s="12"/>
      <c r="Y305" s="5"/>
      <c r="Z305" s="5"/>
      <c r="AA305" s="5"/>
      <c r="AB305" s="5"/>
      <c r="AC305" s="5"/>
      <c r="AD305" s="5"/>
      <c r="AE305" s="5"/>
      <c r="AF305" s="5"/>
      <c r="AG305" s="5"/>
      <c r="AH305" s="5"/>
    </row>
    <row r="306" spans="1:34" ht="18.75" customHeight="1">
      <c r="A306" s="5"/>
      <c r="B306" s="5"/>
      <c r="C306" s="5"/>
      <c r="D306" s="5"/>
      <c r="E306" s="5"/>
      <c r="F306" s="5"/>
      <c r="G306" s="6"/>
      <c r="H306" s="639"/>
      <c r="I306" s="5"/>
      <c r="J306" s="5"/>
      <c r="K306" s="637"/>
      <c r="L306" s="11"/>
      <c r="M306" s="11"/>
      <c r="N306" s="11"/>
      <c r="O306" s="33"/>
      <c r="P306" s="12"/>
      <c r="Q306" s="12"/>
      <c r="R306" s="12"/>
      <c r="S306" s="12"/>
      <c r="T306" s="12"/>
      <c r="U306" s="12"/>
      <c r="V306" s="12"/>
      <c r="W306" s="12"/>
      <c r="X306" s="12"/>
      <c r="Y306" s="5"/>
      <c r="Z306" s="5"/>
      <c r="AA306" s="5"/>
      <c r="AB306" s="5"/>
      <c r="AC306" s="5"/>
      <c r="AD306" s="5"/>
      <c r="AE306" s="5"/>
      <c r="AF306" s="5"/>
      <c r="AG306" s="5"/>
      <c r="AH306" s="5"/>
    </row>
    <row r="307" spans="1:34" ht="18.75" customHeight="1">
      <c r="A307" s="5"/>
      <c r="B307" s="5"/>
      <c r="C307" s="5"/>
      <c r="D307" s="5"/>
      <c r="E307" s="5"/>
      <c r="F307" s="5"/>
      <c r="G307" s="6"/>
      <c r="H307" s="639"/>
      <c r="I307" s="5"/>
      <c r="J307" s="5"/>
      <c r="K307" s="637"/>
      <c r="L307" s="11"/>
      <c r="M307" s="11"/>
      <c r="N307" s="11"/>
      <c r="O307" s="33"/>
      <c r="P307" s="12"/>
      <c r="Q307" s="12"/>
      <c r="R307" s="12"/>
      <c r="S307" s="12"/>
      <c r="T307" s="12"/>
      <c r="U307" s="12"/>
      <c r="V307" s="12"/>
      <c r="W307" s="12"/>
      <c r="X307" s="12"/>
      <c r="Y307" s="5"/>
      <c r="Z307" s="5"/>
      <c r="AA307" s="5"/>
      <c r="AB307" s="5"/>
      <c r="AC307" s="5"/>
      <c r="AD307" s="5"/>
      <c r="AE307" s="5"/>
      <c r="AF307" s="5"/>
      <c r="AG307" s="5"/>
      <c r="AH307" s="5"/>
    </row>
    <row r="308" spans="1:34" ht="18.75" customHeight="1">
      <c r="A308" s="5"/>
      <c r="B308" s="5"/>
      <c r="C308" s="5"/>
      <c r="D308" s="5"/>
      <c r="E308" s="5"/>
      <c r="F308" s="5"/>
      <c r="G308" s="6"/>
      <c r="H308" s="639"/>
      <c r="I308" s="5"/>
      <c r="J308" s="5"/>
      <c r="K308" s="637"/>
      <c r="L308" s="11"/>
      <c r="M308" s="11"/>
      <c r="N308" s="11"/>
      <c r="O308" s="33"/>
      <c r="P308" s="12"/>
      <c r="Q308" s="12"/>
      <c r="R308" s="12"/>
      <c r="S308" s="12"/>
      <c r="T308" s="12"/>
      <c r="U308" s="12"/>
      <c r="V308" s="12"/>
      <c r="W308" s="12"/>
      <c r="X308" s="12"/>
      <c r="Y308" s="5"/>
      <c r="Z308" s="5"/>
      <c r="AA308" s="5"/>
      <c r="AB308" s="5"/>
      <c r="AC308" s="5"/>
      <c r="AD308" s="5"/>
      <c r="AE308" s="5"/>
      <c r="AF308" s="5"/>
      <c r="AG308" s="5"/>
      <c r="AH308" s="5"/>
    </row>
    <row r="309" spans="1:34" ht="18.75" customHeight="1">
      <c r="A309" s="5"/>
      <c r="B309" s="5"/>
      <c r="C309" s="5"/>
      <c r="D309" s="5"/>
      <c r="E309" s="5"/>
      <c r="F309" s="5"/>
      <c r="G309" s="6"/>
      <c r="H309" s="639"/>
      <c r="I309" s="5"/>
      <c r="J309" s="5"/>
      <c r="K309" s="637"/>
      <c r="L309" s="11"/>
      <c r="M309" s="11"/>
      <c r="N309" s="11"/>
      <c r="O309" s="33"/>
      <c r="P309" s="12"/>
      <c r="Q309" s="12"/>
      <c r="R309" s="12"/>
      <c r="S309" s="12"/>
      <c r="T309" s="12"/>
      <c r="U309" s="12"/>
      <c r="V309" s="12"/>
      <c r="W309" s="12"/>
      <c r="X309" s="12"/>
      <c r="Y309" s="5"/>
      <c r="Z309" s="5"/>
      <c r="AA309" s="5"/>
      <c r="AB309" s="5"/>
      <c r="AC309" s="5"/>
      <c r="AD309" s="5"/>
      <c r="AE309" s="5"/>
      <c r="AF309" s="5"/>
      <c r="AG309" s="5"/>
      <c r="AH309" s="5"/>
    </row>
    <row r="310" spans="1:34" ht="18.75" customHeight="1">
      <c r="A310" s="5"/>
      <c r="B310" s="5"/>
      <c r="C310" s="5"/>
      <c r="D310" s="5"/>
      <c r="E310" s="5"/>
      <c r="F310" s="5"/>
      <c r="G310" s="6"/>
      <c r="H310" s="639"/>
      <c r="I310" s="5"/>
      <c r="J310" s="5"/>
      <c r="K310" s="637"/>
      <c r="L310" s="11"/>
      <c r="M310" s="11"/>
      <c r="N310" s="11"/>
      <c r="O310" s="33"/>
      <c r="P310" s="12"/>
      <c r="Q310" s="12"/>
      <c r="R310" s="12"/>
      <c r="S310" s="12"/>
      <c r="T310" s="12"/>
      <c r="U310" s="12"/>
      <c r="V310" s="12"/>
      <c r="W310" s="12"/>
      <c r="X310" s="12"/>
      <c r="Y310" s="5"/>
      <c r="Z310" s="5"/>
      <c r="AA310" s="5"/>
      <c r="AB310" s="5"/>
      <c r="AC310" s="5"/>
      <c r="AD310" s="5"/>
      <c r="AE310" s="5"/>
      <c r="AF310" s="5"/>
      <c r="AG310" s="5"/>
      <c r="AH310" s="5"/>
    </row>
    <row r="311" spans="1:34" ht="18.75" customHeight="1">
      <c r="A311" s="5"/>
      <c r="B311" s="5"/>
      <c r="C311" s="5"/>
      <c r="D311" s="5"/>
      <c r="E311" s="5"/>
      <c r="F311" s="5"/>
      <c r="G311" s="6"/>
      <c r="H311" s="639"/>
      <c r="I311" s="5"/>
      <c r="J311" s="5"/>
      <c r="K311" s="637"/>
      <c r="L311" s="11"/>
      <c r="M311" s="11"/>
      <c r="N311" s="11"/>
      <c r="O311" s="33"/>
      <c r="P311" s="12"/>
      <c r="Q311" s="12"/>
      <c r="R311" s="12"/>
      <c r="S311" s="12"/>
      <c r="T311" s="12"/>
      <c r="U311" s="12"/>
      <c r="V311" s="12"/>
      <c r="W311" s="12"/>
      <c r="X311" s="12"/>
      <c r="Y311" s="5"/>
      <c r="Z311" s="5"/>
      <c r="AA311" s="5"/>
      <c r="AB311" s="5"/>
      <c r="AC311" s="5"/>
      <c r="AD311" s="5"/>
      <c r="AE311" s="5"/>
      <c r="AF311" s="5"/>
      <c r="AG311" s="5"/>
      <c r="AH311" s="5"/>
    </row>
    <row r="312" spans="1:34" ht="18.75" customHeight="1">
      <c r="A312" s="5"/>
      <c r="B312" s="5"/>
      <c r="C312" s="5"/>
      <c r="D312" s="5"/>
      <c r="E312" s="5"/>
      <c r="F312" s="5"/>
      <c r="G312" s="6"/>
      <c r="H312" s="639"/>
      <c r="I312" s="5"/>
      <c r="J312" s="5"/>
      <c r="K312" s="637"/>
      <c r="L312" s="11"/>
      <c r="M312" s="11"/>
      <c r="N312" s="11"/>
      <c r="O312" s="33"/>
      <c r="P312" s="12"/>
      <c r="Q312" s="12"/>
      <c r="R312" s="12"/>
      <c r="S312" s="12"/>
      <c r="T312" s="12"/>
      <c r="U312" s="12"/>
      <c r="V312" s="12"/>
      <c r="W312" s="12"/>
      <c r="X312" s="12"/>
      <c r="Y312" s="5"/>
      <c r="Z312" s="5"/>
      <c r="AA312" s="5"/>
      <c r="AB312" s="5"/>
      <c r="AC312" s="5"/>
      <c r="AD312" s="5"/>
      <c r="AE312" s="5"/>
      <c r="AF312" s="5"/>
      <c r="AG312" s="5"/>
      <c r="AH312" s="5"/>
    </row>
    <row r="313" spans="1:34" ht="18.75" customHeight="1">
      <c r="A313" s="5"/>
      <c r="B313" s="5"/>
      <c r="C313" s="5"/>
      <c r="D313" s="5"/>
      <c r="E313" s="5"/>
      <c r="F313" s="5"/>
      <c r="G313" s="6"/>
      <c r="H313" s="639"/>
      <c r="I313" s="5"/>
      <c r="J313" s="5"/>
      <c r="K313" s="637"/>
      <c r="L313" s="11"/>
      <c r="M313" s="11"/>
      <c r="N313" s="11"/>
      <c r="O313" s="33"/>
      <c r="P313" s="12"/>
      <c r="Q313" s="12"/>
      <c r="R313" s="12"/>
      <c r="S313" s="12"/>
      <c r="T313" s="12"/>
      <c r="U313" s="12"/>
      <c r="V313" s="12"/>
      <c r="W313" s="12"/>
      <c r="X313" s="12"/>
      <c r="Y313" s="5"/>
      <c r="Z313" s="5"/>
      <c r="AA313" s="5"/>
      <c r="AB313" s="5"/>
      <c r="AC313" s="5"/>
      <c r="AD313" s="5"/>
      <c r="AE313" s="5"/>
      <c r="AF313" s="5"/>
      <c r="AG313" s="5"/>
      <c r="AH313" s="5"/>
    </row>
    <row r="314" spans="1:34" ht="18.75" customHeight="1">
      <c r="A314" s="5"/>
      <c r="B314" s="5"/>
      <c r="C314" s="5"/>
      <c r="D314" s="5"/>
      <c r="E314" s="5"/>
      <c r="F314" s="5"/>
      <c r="G314" s="6"/>
      <c r="H314" s="639"/>
      <c r="I314" s="5"/>
      <c r="J314" s="5"/>
      <c r="K314" s="637"/>
      <c r="L314" s="11"/>
      <c r="M314" s="11"/>
      <c r="N314" s="11"/>
      <c r="O314" s="33"/>
      <c r="P314" s="12"/>
      <c r="Q314" s="12"/>
      <c r="R314" s="12"/>
      <c r="S314" s="12"/>
      <c r="T314" s="12"/>
      <c r="U314" s="12"/>
      <c r="V314" s="12"/>
      <c r="W314" s="12"/>
      <c r="X314" s="12"/>
      <c r="Y314" s="5"/>
      <c r="Z314" s="5"/>
      <c r="AA314" s="5"/>
      <c r="AB314" s="5"/>
      <c r="AC314" s="5"/>
      <c r="AD314" s="5"/>
      <c r="AE314" s="5"/>
      <c r="AF314" s="5"/>
      <c r="AG314" s="5"/>
      <c r="AH314" s="5"/>
    </row>
    <row r="315" spans="1:34" ht="18.75" customHeight="1">
      <c r="A315" s="5"/>
      <c r="B315" s="5"/>
      <c r="C315" s="5"/>
      <c r="D315" s="5"/>
      <c r="E315" s="5"/>
      <c r="F315" s="5"/>
      <c r="G315" s="6"/>
      <c r="H315" s="639"/>
      <c r="I315" s="5"/>
      <c r="J315" s="5"/>
      <c r="K315" s="637"/>
      <c r="L315" s="11"/>
      <c r="M315" s="11"/>
      <c r="N315" s="11"/>
      <c r="O315" s="33"/>
      <c r="P315" s="12"/>
      <c r="Q315" s="12"/>
      <c r="R315" s="12"/>
      <c r="S315" s="12"/>
      <c r="T315" s="12"/>
      <c r="U315" s="12"/>
      <c r="V315" s="12"/>
      <c r="W315" s="12"/>
      <c r="X315" s="12"/>
      <c r="Y315" s="5"/>
      <c r="Z315" s="5"/>
      <c r="AA315" s="5"/>
      <c r="AB315" s="5"/>
      <c r="AC315" s="5"/>
      <c r="AD315" s="5"/>
      <c r="AE315" s="5"/>
      <c r="AF315" s="5"/>
      <c r="AG315" s="5"/>
      <c r="AH315" s="5"/>
    </row>
    <row r="316" spans="1:34" ht="18.75" customHeight="1">
      <c r="A316" s="5"/>
      <c r="B316" s="5"/>
      <c r="C316" s="5"/>
      <c r="D316" s="5"/>
      <c r="E316" s="5"/>
      <c r="F316" s="5"/>
      <c r="G316" s="6"/>
      <c r="H316" s="639"/>
      <c r="I316" s="5"/>
      <c r="J316" s="5"/>
      <c r="K316" s="637"/>
      <c r="L316" s="11"/>
      <c r="M316" s="11"/>
      <c r="N316" s="11"/>
      <c r="O316" s="33"/>
      <c r="P316" s="12"/>
      <c r="Q316" s="12"/>
      <c r="R316" s="12"/>
      <c r="S316" s="12"/>
      <c r="T316" s="12"/>
      <c r="U316" s="12"/>
      <c r="V316" s="12"/>
      <c r="W316" s="12"/>
      <c r="X316" s="12"/>
      <c r="Y316" s="5"/>
      <c r="Z316" s="5"/>
      <c r="AA316" s="5"/>
      <c r="AB316" s="5"/>
      <c r="AC316" s="5"/>
      <c r="AD316" s="5"/>
      <c r="AE316" s="5"/>
      <c r="AF316" s="5"/>
      <c r="AG316" s="5"/>
      <c r="AH316" s="5"/>
    </row>
    <row r="317" spans="1:34" ht="18.75" customHeight="1">
      <c r="A317" s="5"/>
      <c r="B317" s="5"/>
      <c r="C317" s="5"/>
      <c r="D317" s="5"/>
      <c r="E317" s="5"/>
      <c r="F317" s="5"/>
      <c r="G317" s="6"/>
      <c r="H317" s="639"/>
      <c r="I317" s="5"/>
      <c r="J317" s="5"/>
      <c r="K317" s="637"/>
      <c r="L317" s="11"/>
      <c r="M317" s="11"/>
      <c r="N317" s="11"/>
      <c r="O317" s="33"/>
      <c r="P317" s="12"/>
      <c r="Q317" s="12"/>
      <c r="R317" s="12"/>
      <c r="S317" s="12"/>
      <c r="T317" s="12"/>
      <c r="U317" s="12"/>
      <c r="V317" s="12"/>
      <c r="W317" s="12"/>
      <c r="X317" s="12"/>
      <c r="Y317" s="5"/>
      <c r="Z317" s="5"/>
      <c r="AA317" s="5"/>
      <c r="AB317" s="5"/>
      <c r="AC317" s="5"/>
      <c r="AD317" s="5"/>
      <c r="AE317" s="5"/>
      <c r="AF317" s="5"/>
      <c r="AG317" s="5"/>
      <c r="AH317" s="5"/>
    </row>
    <row r="318" spans="1:34" ht="18.75" customHeight="1">
      <c r="A318" s="5"/>
      <c r="B318" s="5"/>
      <c r="C318" s="5"/>
      <c r="D318" s="5"/>
      <c r="E318" s="5"/>
      <c r="F318" s="5"/>
      <c r="G318" s="6"/>
      <c r="H318" s="639"/>
      <c r="I318" s="5"/>
      <c r="J318" s="5"/>
      <c r="K318" s="637"/>
      <c r="L318" s="11"/>
      <c r="M318" s="11"/>
      <c r="N318" s="11"/>
      <c r="O318" s="33"/>
      <c r="P318" s="12"/>
      <c r="Q318" s="12"/>
      <c r="R318" s="12"/>
      <c r="S318" s="12"/>
      <c r="T318" s="12"/>
      <c r="U318" s="12"/>
      <c r="V318" s="12"/>
      <c r="W318" s="12"/>
      <c r="X318" s="12"/>
      <c r="Y318" s="5"/>
      <c r="Z318" s="5"/>
      <c r="AA318" s="5"/>
      <c r="AB318" s="5"/>
      <c r="AC318" s="5"/>
      <c r="AD318" s="5"/>
      <c r="AE318" s="5"/>
      <c r="AF318" s="5"/>
      <c r="AG318" s="5"/>
      <c r="AH318" s="5"/>
    </row>
    <row r="319" spans="1:34" ht="18.75" customHeight="1">
      <c r="A319" s="5"/>
      <c r="B319" s="5"/>
      <c r="C319" s="5"/>
      <c r="D319" s="5"/>
      <c r="E319" s="5"/>
      <c r="F319" s="5"/>
      <c r="G319" s="6"/>
      <c r="H319" s="639"/>
      <c r="I319" s="5"/>
      <c r="J319" s="5"/>
      <c r="K319" s="637"/>
      <c r="L319" s="11"/>
      <c r="M319" s="11"/>
      <c r="N319" s="11"/>
      <c r="O319" s="33"/>
      <c r="P319" s="12"/>
      <c r="Q319" s="12"/>
      <c r="R319" s="12"/>
      <c r="S319" s="12"/>
      <c r="T319" s="12"/>
      <c r="U319" s="12"/>
      <c r="V319" s="12"/>
      <c r="W319" s="12"/>
      <c r="X319" s="12"/>
      <c r="Y319" s="5"/>
      <c r="Z319" s="5"/>
      <c r="AA319" s="5"/>
      <c r="AB319" s="5"/>
      <c r="AC319" s="5"/>
      <c r="AD319" s="5"/>
      <c r="AE319" s="5"/>
      <c r="AF319" s="5"/>
      <c r="AG319" s="5"/>
      <c r="AH319" s="5"/>
    </row>
    <row r="320" spans="1:34" ht="18.75" customHeight="1">
      <c r="A320" s="5"/>
      <c r="B320" s="5"/>
      <c r="C320" s="5"/>
      <c r="D320" s="5"/>
      <c r="E320" s="5"/>
      <c r="F320" s="5"/>
      <c r="G320" s="6"/>
      <c r="H320" s="639"/>
      <c r="I320" s="5"/>
      <c r="J320" s="5"/>
      <c r="K320" s="637"/>
      <c r="L320" s="11"/>
      <c r="M320" s="11"/>
      <c r="N320" s="11"/>
      <c r="O320" s="33"/>
      <c r="P320" s="12"/>
      <c r="Q320" s="12"/>
      <c r="R320" s="12"/>
      <c r="S320" s="12"/>
      <c r="T320" s="12"/>
      <c r="U320" s="12"/>
      <c r="V320" s="12"/>
      <c r="W320" s="12"/>
      <c r="X320" s="12"/>
      <c r="Y320" s="5"/>
      <c r="Z320" s="5"/>
      <c r="AA320" s="5"/>
      <c r="AB320" s="5"/>
      <c r="AC320" s="5"/>
      <c r="AD320" s="5"/>
      <c r="AE320" s="5"/>
      <c r="AF320" s="5"/>
      <c r="AG320" s="5"/>
      <c r="AH320" s="5"/>
    </row>
    <row r="321" spans="1:34" ht="18.75" customHeight="1">
      <c r="A321" s="5"/>
      <c r="B321" s="5"/>
      <c r="C321" s="5"/>
      <c r="D321" s="5"/>
      <c r="E321" s="5"/>
      <c r="F321" s="5"/>
      <c r="G321" s="6"/>
      <c r="H321" s="639"/>
      <c r="I321" s="5"/>
      <c r="J321" s="5"/>
      <c r="K321" s="637"/>
      <c r="L321" s="11"/>
      <c r="M321" s="11"/>
      <c r="N321" s="11"/>
      <c r="O321" s="33"/>
      <c r="P321" s="12"/>
      <c r="Q321" s="12"/>
      <c r="R321" s="12"/>
      <c r="S321" s="12"/>
      <c r="T321" s="12"/>
      <c r="U321" s="12"/>
      <c r="V321" s="12"/>
      <c r="W321" s="12"/>
      <c r="X321" s="12"/>
      <c r="Y321" s="5"/>
      <c r="Z321" s="5"/>
      <c r="AA321" s="5"/>
      <c r="AB321" s="5"/>
      <c r="AC321" s="5"/>
      <c r="AD321" s="5"/>
      <c r="AE321" s="5"/>
      <c r="AF321" s="5"/>
      <c r="AG321" s="5"/>
      <c r="AH321" s="5"/>
    </row>
    <row r="322" spans="1:34" ht="18.75" customHeight="1">
      <c r="A322" s="5"/>
      <c r="B322" s="5"/>
      <c r="C322" s="5"/>
      <c r="D322" s="5"/>
      <c r="E322" s="5"/>
      <c r="F322" s="5"/>
      <c r="G322" s="6"/>
      <c r="H322" s="639"/>
      <c r="I322" s="5"/>
      <c r="J322" s="5"/>
      <c r="K322" s="637"/>
      <c r="L322" s="11"/>
      <c r="M322" s="11"/>
      <c r="N322" s="11"/>
      <c r="O322" s="33"/>
      <c r="P322" s="12"/>
      <c r="Q322" s="12"/>
      <c r="R322" s="12"/>
      <c r="S322" s="12"/>
      <c r="T322" s="12"/>
      <c r="U322" s="12"/>
      <c r="V322" s="12"/>
      <c r="W322" s="12"/>
      <c r="X322" s="12"/>
      <c r="Y322" s="5"/>
      <c r="Z322" s="5"/>
      <c r="AA322" s="5"/>
      <c r="AB322" s="5"/>
      <c r="AC322" s="5"/>
      <c r="AD322" s="5"/>
      <c r="AE322" s="5"/>
      <c r="AF322" s="5"/>
      <c r="AG322" s="5"/>
      <c r="AH322" s="5"/>
    </row>
    <row r="323" spans="1:34" ht="18.75" customHeight="1">
      <c r="A323" s="5"/>
      <c r="B323" s="5"/>
      <c r="C323" s="5"/>
      <c r="D323" s="5"/>
      <c r="E323" s="5"/>
      <c r="F323" s="5"/>
      <c r="G323" s="6"/>
      <c r="H323" s="639"/>
      <c r="I323" s="5"/>
      <c r="J323" s="5"/>
      <c r="K323" s="637"/>
      <c r="L323" s="11"/>
      <c r="M323" s="11"/>
      <c r="N323" s="11"/>
      <c r="O323" s="33"/>
      <c r="P323" s="12"/>
      <c r="Q323" s="12"/>
      <c r="R323" s="12"/>
      <c r="S323" s="12"/>
      <c r="T323" s="12"/>
      <c r="U323" s="12"/>
      <c r="V323" s="12"/>
      <c r="W323" s="12"/>
      <c r="X323" s="12"/>
      <c r="Y323" s="5"/>
      <c r="Z323" s="5"/>
      <c r="AA323" s="5"/>
      <c r="AB323" s="5"/>
      <c r="AC323" s="5"/>
      <c r="AD323" s="5"/>
      <c r="AE323" s="5"/>
      <c r="AF323" s="5"/>
      <c r="AG323" s="5"/>
      <c r="AH323" s="5"/>
    </row>
    <row r="324" spans="1:34" ht="18.75" customHeight="1">
      <c r="A324" s="5"/>
      <c r="B324" s="5"/>
      <c r="C324" s="5"/>
      <c r="D324" s="5"/>
      <c r="E324" s="5"/>
      <c r="F324" s="5"/>
      <c r="G324" s="6"/>
      <c r="H324" s="639"/>
      <c r="I324" s="5"/>
      <c r="J324" s="5"/>
      <c r="K324" s="637"/>
      <c r="L324" s="11"/>
      <c r="M324" s="11"/>
      <c r="N324" s="11"/>
      <c r="O324" s="33"/>
      <c r="P324" s="12"/>
      <c r="Q324" s="12"/>
      <c r="R324" s="12"/>
      <c r="S324" s="12"/>
      <c r="T324" s="12"/>
      <c r="U324" s="12"/>
      <c r="V324" s="12"/>
      <c r="W324" s="12"/>
      <c r="X324" s="12"/>
      <c r="Y324" s="5"/>
      <c r="Z324" s="5"/>
      <c r="AA324" s="5"/>
      <c r="AB324" s="5"/>
      <c r="AC324" s="5"/>
      <c r="AD324" s="5"/>
      <c r="AE324" s="5"/>
      <c r="AF324" s="5"/>
      <c r="AG324" s="5"/>
      <c r="AH324" s="5"/>
    </row>
    <row r="325" spans="1:34" ht="18.75" customHeight="1">
      <c r="A325" s="5"/>
      <c r="B325" s="5"/>
      <c r="C325" s="5"/>
      <c r="D325" s="5"/>
      <c r="E325" s="5"/>
      <c r="F325" s="5"/>
      <c r="G325" s="6"/>
      <c r="H325" s="639"/>
      <c r="I325" s="5"/>
      <c r="J325" s="5"/>
      <c r="K325" s="637"/>
      <c r="L325" s="11"/>
      <c r="M325" s="11"/>
      <c r="N325" s="11"/>
      <c r="O325" s="33"/>
      <c r="P325" s="12"/>
      <c r="Q325" s="12"/>
      <c r="R325" s="12"/>
      <c r="S325" s="12"/>
      <c r="T325" s="12"/>
      <c r="U325" s="12"/>
      <c r="V325" s="12"/>
      <c r="W325" s="12"/>
      <c r="X325" s="12"/>
      <c r="Y325" s="5"/>
      <c r="Z325" s="5"/>
      <c r="AA325" s="5"/>
      <c r="AB325" s="5"/>
      <c r="AC325" s="5"/>
      <c r="AD325" s="5"/>
      <c r="AE325" s="5"/>
      <c r="AF325" s="5"/>
      <c r="AG325" s="5"/>
      <c r="AH325" s="5"/>
    </row>
    <row r="326" spans="1:34" ht="18.75" customHeight="1">
      <c r="A326" s="5"/>
      <c r="B326" s="5"/>
      <c r="C326" s="5"/>
      <c r="D326" s="5"/>
      <c r="E326" s="5"/>
      <c r="F326" s="5"/>
      <c r="G326" s="6"/>
      <c r="H326" s="639"/>
      <c r="I326" s="5"/>
      <c r="J326" s="5"/>
      <c r="K326" s="637"/>
      <c r="L326" s="11"/>
      <c r="M326" s="11"/>
      <c r="N326" s="11"/>
      <c r="O326" s="33"/>
      <c r="P326" s="12"/>
      <c r="Q326" s="12"/>
      <c r="R326" s="12"/>
      <c r="S326" s="12"/>
      <c r="T326" s="12"/>
      <c r="U326" s="12"/>
      <c r="V326" s="12"/>
      <c r="W326" s="12"/>
      <c r="X326" s="12"/>
      <c r="Y326" s="5"/>
      <c r="Z326" s="5"/>
      <c r="AA326" s="5"/>
      <c r="AB326" s="5"/>
      <c r="AC326" s="5"/>
      <c r="AD326" s="5"/>
      <c r="AE326" s="5"/>
      <c r="AF326" s="5"/>
      <c r="AG326" s="5"/>
      <c r="AH326" s="5"/>
    </row>
    <row r="327" spans="1:34" ht="18.75" customHeight="1">
      <c r="A327" s="5"/>
      <c r="B327" s="5"/>
      <c r="C327" s="5"/>
      <c r="D327" s="5"/>
      <c r="E327" s="5"/>
      <c r="F327" s="5"/>
      <c r="G327" s="6"/>
      <c r="H327" s="639"/>
      <c r="I327" s="5"/>
      <c r="J327" s="5"/>
      <c r="K327" s="637"/>
      <c r="L327" s="11"/>
      <c r="M327" s="11"/>
      <c r="N327" s="11"/>
      <c r="O327" s="33"/>
      <c r="P327" s="12"/>
      <c r="Q327" s="12"/>
      <c r="R327" s="12"/>
      <c r="S327" s="12"/>
      <c r="T327" s="12"/>
      <c r="U327" s="12"/>
      <c r="V327" s="12"/>
      <c r="W327" s="12"/>
      <c r="X327" s="12"/>
      <c r="Y327" s="5"/>
      <c r="Z327" s="5"/>
      <c r="AA327" s="5"/>
      <c r="AB327" s="5"/>
      <c r="AC327" s="5"/>
      <c r="AD327" s="5"/>
      <c r="AE327" s="5"/>
      <c r="AF327" s="5"/>
      <c r="AG327" s="5"/>
      <c r="AH327" s="5"/>
    </row>
    <row r="328" spans="1:34" ht="18.75" customHeight="1">
      <c r="A328" s="5"/>
      <c r="B328" s="5"/>
      <c r="C328" s="5"/>
      <c r="D328" s="5"/>
      <c r="E328" s="5"/>
      <c r="F328" s="5"/>
      <c r="G328" s="6"/>
      <c r="H328" s="639"/>
      <c r="I328" s="5"/>
      <c r="J328" s="5"/>
      <c r="K328" s="637"/>
      <c r="L328" s="11"/>
      <c r="M328" s="11"/>
      <c r="N328" s="11"/>
      <c r="O328" s="33"/>
      <c r="P328" s="12"/>
      <c r="Q328" s="12"/>
      <c r="R328" s="12"/>
      <c r="S328" s="12"/>
      <c r="T328" s="12"/>
      <c r="U328" s="12"/>
      <c r="V328" s="12"/>
      <c r="W328" s="12"/>
      <c r="X328" s="12"/>
      <c r="Y328" s="5"/>
      <c r="Z328" s="5"/>
      <c r="AA328" s="5"/>
      <c r="AB328" s="5"/>
      <c r="AC328" s="5"/>
      <c r="AD328" s="5"/>
      <c r="AE328" s="5"/>
      <c r="AF328" s="5"/>
      <c r="AG328" s="5"/>
      <c r="AH328" s="5"/>
    </row>
    <row r="329" spans="1:34" ht="18.75" customHeight="1">
      <c r="A329" s="5"/>
      <c r="B329" s="5"/>
      <c r="C329" s="5"/>
      <c r="D329" s="5"/>
      <c r="E329" s="5"/>
      <c r="F329" s="5"/>
      <c r="G329" s="6"/>
      <c r="H329" s="639"/>
      <c r="I329" s="5"/>
      <c r="J329" s="5"/>
      <c r="K329" s="637"/>
      <c r="L329" s="11"/>
      <c r="M329" s="11"/>
      <c r="N329" s="11"/>
      <c r="O329" s="33"/>
      <c r="P329" s="12"/>
      <c r="Q329" s="12"/>
      <c r="R329" s="12"/>
      <c r="S329" s="12"/>
      <c r="T329" s="12"/>
      <c r="U329" s="12"/>
      <c r="V329" s="12"/>
      <c r="W329" s="12"/>
      <c r="X329" s="12"/>
      <c r="Y329" s="5"/>
      <c r="Z329" s="5"/>
      <c r="AA329" s="5"/>
      <c r="AB329" s="5"/>
      <c r="AC329" s="5"/>
      <c r="AD329" s="5"/>
      <c r="AE329" s="5"/>
      <c r="AF329" s="5"/>
      <c r="AG329" s="5"/>
      <c r="AH329" s="5"/>
    </row>
    <row r="330" spans="1:34" ht="18.75" customHeight="1">
      <c r="A330" s="5"/>
      <c r="B330" s="5"/>
      <c r="C330" s="5"/>
      <c r="D330" s="5"/>
      <c r="E330" s="5"/>
      <c r="F330" s="5"/>
      <c r="G330" s="6"/>
      <c r="H330" s="639"/>
      <c r="I330" s="5"/>
      <c r="J330" s="5"/>
      <c r="K330" s="637"/>
      <c r="L330" s="11"/>
      <c r="M330" s="11"/>
      <c r="N330" s="11"/>
      <c r="O330" s="33"/>
      <c r="P330" s="12"/>
      <c r="Q330" s="12"/>
      <c r="R330" s="12"/>
      <c r="S330" s="12"/>
      <c r="T330" s="12"/>
      <c r="U330" s="12"/>
      <c r="V330" s="12"/>
      <c r="W330" s="12"/>
      <c r="X330" s="12"/>
      <c r="Y330" s="5"/>
      <c r="Z330" s="5"/>
      <c r="AA330" s="5"/>
      <c r="AB330" s="5"/>
      <c r="AC330" s="5"/>
      <c r="AD330" s="5"/>
      <c r="AE330" s="5"/>
      <c r="AF330" s="5"/>
      <c r="AG330" s="5"/>
      <c r="AH330" s="5"/>
    </row>
    <row r="331" spans="1:34" ht="18.75" customHeight="1">
      <c r="A331" s="5"/>
      <c r="B331" s="5"/>
      <c r="C331" s="5"/>
      <c r="D331" s="5"/>
      <c r="E331" s="5"/>
      <c r="F331" s="5"/>
      <c r="G331" s="6"/>
      <c r="H331" s="639"/>
      <c r="I331" s="5"/>
      <c r="J331" s="5"/>
      <c r="K331" s="637"/>
      <c r="L331" s="11"/>
      <c r="M331" s="11"/>
      <c r="N331" s="11"/>
      <c r="O331" s="33"/>
      <c r="P331" s="12"/>
      <c r="Q331" s="12"/>
      <c r="R331" s="12"/>
      <c r="S331" s="12"/>
      <c r="T331" s="12"/>
      <c r="U331" s="12"/>
      <c r="V331" s="12"/>
      <c r="W331" s="12"/>
      <c r="X331" s="12"/>
      <c r="Y331" s="5"/>
      <c r="Z331" s="5"/>
      <c r="AA331" s="5"/>
      <c r="AB331" s="5"/>
      <c r="AC331" s="5"/>
      <c r="AD331" s="5"/>
      <c r="AE331" s="5"/>
      <c r="AF331" s="5"/>
      <c r="AG331" s="5"/>
      <c r="AH331" s="5"/>
    </row>
    <row r="332" spans="1:34" ht="18.75" customHeight="1">
      <c r="A332" s="5"/>
      <c r="B332" s="5"/>
      <c r="C332" s="5"/>
      <c r="D332" s="5"/>
      <c r="E332" s="5"/>
      <c r="F332" s="5"/>
      <c r="G332" s="6"/>
      <c r="H332" s="639"/>
      <c r="I332" s="5"/>
      <c r="J332" s="5"/>
      <c r="K332" s="637"/>
      <c r="L332" s="11"/>
      <c r="M332" s="11"/>
      <c r="N332" s="11"/>
      <c r="O332" s="33"/>
      <c r="P332" s="12"/>
      <c r="Q332" s="12"/>
      <c r="R332" s="12"/>
      <c r="S332" s="12"/>
      <c r="T332" s="12"/>
      <c r="U332" s="12"/>
      <c r="V332" s="12"/>
      <c r="W332" s="12"/>
      <c r="X332" s="12"/>
      <c r="Y332" s="5"/>
      <c r="Z332" s="5"/>
      <c r="AA332" s="5"/>
      <c r="AB332" s="5"/>
      <c r="AC332" s="5"/>
      <c r="AD332" s="5"/>
      <c r="AE332" s="5"/>
      <c r="AF332" s="5"/>
      <c r="AG332" s="5"/>
      <c r="AH332" s="5"/>
    </row>
    <row r="333" spans="1:34" ht="18.75" customHeight="1">
      <c r="A333" s="5"/>
      <c r="B333" s="5"/>
      <c r="C333" s="5"/>
      <c r="D333" s="5"/>
      <c r="E333" s="5"/>
      <c r="F333" s="5"/>
      <c r="G333" s="6"/>
      <c r="H333" s="639"/>
      <c r="I333" s="5"/>
      <c r="J333" s="5"/>
      <c r="K333" s="637"/>
      <c r="L333" s="11"/>
      <c r="M333" s="11"/>
      <c r="N333" s="11"/>
      <c r="O333" s="33"/>
      <c r="P333" s="12"/>
      <c r="Q333" s="12"/>
      <c r="R333" s="12"/>
      <c r="S333" s="12"/>
      <c r="T333" s="12"/>
      <c r="U333" s="12"/>
      <c r="V333" s="12"/>
      <c r="W333" s="12"/>
      <c r="X333" s="12"/>
      <c r="Y333" s="5"/>
      <c r="Z333" s="5"/>
      <c r="AA333" s="5"/>
      <c r="AB333" s="5"/>
      <c r="AC333" s="5"/>
      <c r="AD333" s="5"/>
      <c r="AE333" s="5"/>
      <c r="AF333" s="5"/>
      <c r="AG333" s="5"/>
      <c r="AH333" s="5"/>
    </row>
    <row r="334" spans="1:34" ht="18.75" customHeight="1">
      <c r="A334" s="5"/>
      <c r="B334" s="5"/>
      <c r="C334" s="5"/>
      <c r="D334" s="5"/>
      <c r="E334" s="5"/>
      <c r="F334" s="5"/>
      <c r="G334" s="6"/>
      <c r="H334" s="639"/>
      <c r="I334" s="5"/>
      <c r="J334" s="5"/>
      <c r="K334" s="637"/>
      <c r="L334" s="11"/>
      <c r="M334" s="11"/>
      <c r="N334" s="11"/>
      <c r="O334" s="33"/>
      <c r="P334" s="12"/>
      <c r="Q334" s="12"/>
      <c r="R334" s="12"/>
      <c r="S334" s="12"/>
      <c r="T334" s="12"/>
      <c r="U334" s="12"/>
      <c r="V334" s="12"/>
      <c r="W334" s="12"/>
      <c r="X334" s="12"/>
      <c r="Y334" s="5"/>
      <c r="Z334" s="5"/>
      <c r="AA334" s="5"/>
      <c r="AB334" s="5"/>
      <c r="AC334" s="5"/>
      <c r="AD334" s="5"/>
      <c r="AE334" s="5"/>
      <c r="AF334" s="5"/>
      <c r="AG334" s="5"/>
      <c r="AH334" s="5"/>
    </row>
    <row r="335" spans="1:34" ht="18.75" customHeight="1">
      <c r="A335" s="5"/>
      <c r="B335" s="5"/>
      <c r="C335" s="5"/>
      <c r="D335" s="5"/>
      <c r="E335" s="5"/>
      <c r="F335" s="5"/>
      <c r="G335" s="6"/>
      <c r="H335" s="639"/>
      <c r="I335" s="5"/>
      <c r="J335" s="5"/>
      <c r="K335" s="637"/>
      <c r="L335" s="11"/>
      <c r="M335" s="11"/>
      <c r="N335" s="11"/>
      <c r="O335" s="33"/>
      <c r="P335" s="12"/>
      <c r="Q335" s="12"/>
      <c r="R335" s="12"/>
      <c r="S335" s="12"/>
      <c r="T335" s="12"/>
      <c r="U335" s="12"/>
      <c r="V335" s="12"/>
      <c r="W335" s="12"/>
      <c r="X335" s="12"/>
      <c r="Y335" s="5"/>
      <c r="Z335" s="5"/>
      <c r="AA335" s="5"/>
      <c r="AB335" s="5"/>
      <c r="AC335" s="5"/>
      <c r="AD335" s="5"/>
      <c r="AE335" s="5"/>
      <c r="AF335" s="5"/>
      <c r="AG335" s="5"/>
      <c r="AH335" s="5"/>
    </row>
    <row r="336" spans="1:34" ht="18.75" customHeight="1">
      <c r="A336" s="5"/>
      <c r="B336" s="5"/>
      <c r="C336" s="5"/>
      <c r="D336" s="5"/>
      <c r="E336" s="5"/>
      <c r="F336" s="5"/>
      <c r="G336" s="6"/>
      <c r="H336" s="639"/>
      <c r="I336" s="5"/>
      <c r="J336" s="5"/>
      <c r="K336" s="637"/>
      <c r="L336" s="11"/>
      <c r="M336" s="11"/>
      <c r="N336" s="11"/>
      <c r="O336" s="33"/>
      <c r="P336" s="12"/>
      <c r="Q336" s="12"/>
      <c r="R336" s="12"/>
      <c r="S336" s="12"/>
      <c r="T336" s="12"/>
      <c r="U336" s="12"/>
      <c r="V336" s="12"/>
      <c r="W336" s="12"/>
      <c r="X336" s="12"/>
      <c r="Y336" s="5"/>
      <c r="Z336" s="5"/>
      <c r="AA336" s="5"/>
      <c r="AB336" s="5"/>
      <c r="AC336" s="5"/>
      <c r="AD336" s="5"/>
      <c r="AE336" s="5"/>
      <c r="AF336" s="5"/>
      <c r="AG336" s="5"/>
      <c r="AH336" s="5"/>
    </row>
    <row r="337" spans="1:34" ht="18.75" customHeight="1">
      <c r="A337" s="5"/>
      <c r="B337" s="5"/>
      <c r="C337" s="5"/>
      <c r="D337" s="5"/>
      <c r="E337" s="5"/>
      <c r="F337" s="5"/>
      <c r="G337" s="6"/>
      <c r="H337" s="639"/>
      <c r="I337" s="5"/>
      <c r="J337" s="5"/>
      <c r="K337" s="637"/>
      <c r="L337" s="11"/>
      <c r="M337" s="11"/>
      <c r="N337" s="11"/>
      <c r="O337" s="33"/>
      <c r="P337" s="12"/>
      <c r="Q337" s="12"/>
      <c r="R337" s="12"/>
      <c r="S337" s="12"/>
      <c r="T337" s="12"/>
      <c r="U337" s="12"/>
      <c r="V337" s="12"/>
      <c r="W337" s="12"/>
      <c r="X337" s="12"/>
      <c r="Y337" s="5"/>
      <c r="Z337" s="5"/>
      <c r="AA337" s="5"/>
      <c r="AB337" s="5"/>
      <c r="AC337" s="5"/>
      <c r="AD337" s="5"/>
      <c r="AE337" s="5"/>
      <c r="AF337" s="5"/>
      <c r="AG337" s="5"/>
      <c r="AH337" s="5"/>
    </row>
    <row r="338" spans="1:34" ht="18.75" customHeight="1">
      <c r="A338" s="5"/>
      <c r="B338" s="5"/>
      <c r="C338" s="5"/>
      <c r="D338" s="5"/>
      <c r="E338" s="5"/>
      <c r="F338" s="5"/>
      <c r="G338" s="6"/>
      <c r="H338" s="639"/>
      <c r="I338" s="5"/>
      <c r="J338" s="5"/>
      <c r="K338" s="637"/>
      <c r="L338" s="11"/>
      <c r="M338" s="11"/>
      <c r="N338" s="11"/>
      <c r="O338" s="33"/>
      <c r="P338" s="12"/>
      <c r="Q338" s="12"/>
      <c r="R338" s="12"/>
      <c r="S338" s="12"/>
      <c r="T338" s="12"/>
      <c r="U338" s="12"/>
      <c r="V338" s="12"/>
      <c r="W338" s="12"/>
      <c r="X338" s="12"/>
      <c r="Y338" s="5"/>
      <c r="Z338" s="5"/>
      <c r="AA338" s="5"/>
      <c r="AB338" s="5"/>
      <c r="AC338" s="5"/>
      <c r="AD338" s="5"/>
      <c r="AE338" s="5"/>
      <c r="AF338" s="5"/>
      <c r="AG338" s="5"/>
      <c r="AH338" s="5"/>
    </row>
    <row r="339" spans="1:34" ht="18.75" customHeight="1">
      <c r="A339" s="5"/>
      <c r="B339" s="5"/>
      <c r="C339" s="5"/>
      <c r="D339" s="5"/>
      <c r="E339" s="5"/>
      <c r="F339" s="5"/>
      <c r="G339" s="6"/>
      <c r="H339" s="639"/>
      <c r="I339" s="5"/>
      <c r="J339" s="5"/>
      <c r="K339" s="637"/>
      <c r="L339" s="11"/>
      <c r="M339" s="11"/>
      <c r="N339" s="11"/>
      <c r="O339" s="33"/>
      <c r="P339" s="12"/>
      <c r="Q339" s="12"/>
      <c r="R339" s="12"/>
      <c r="S339" s="12"/>
      <c r="T339" s="12"/>
      <c r="U339" s="12"/>
      <c r="V339" s="12"/>
      <c r="W339" s="12"/>
      <c r="X339" s="12"/>
      <c r="Y339" s="5"/>
      <c r="Z339" s="5"/>
      <c r="AA339" s="5"/>
      <c r="AB339" s="5"/>
      <c r="AC339" s="5"/>
      <c r="AD339" s="5"/>
      <c r="AE339" s="5"/>
      <c r="AF339" s="5"/>
      <c r="AG339" s="5"/>
      <c r="AH339" s="5"/>
    </row>
    <row r="340" spans="1:34" ht="18.75" customHeight="1">
      <c r="A340" s="5"/>
      <c r="B340" s="5"/>
      <c r="C340" s="5"/>
      <c r="D340" s="5"/>
      <c r="E340" s="5"/>
      <c r="F340" s="5"/>
      <c r="G340" s="6"/>
      <c r="H340" s="639"/>
      <c r="I340" s="5"/>
      <c r="J340" s="5"/>
      <c r="K340" s="637"/>
      <c r="L340" s="11"/>
      <c r="M340" s="11"/>
      <c r="N340" s="11"/>
      <c r="O340" s="33"/>
      <c r="P340" s="12"/>
      <c r="Q340" s="12"/>
      <c r="R340" s="12"/>
      <c r="S340" s="12"/>
      <c r="T340" s="12"/>
      <c r="U340" s="12"/>
      <c r="V340" s="12"/>
      <c r="W340" s="12"/>
      <c r="X340" s="12"/>
      <c r="Y340" s="5"/>
      <c r="Z340" s="5"/>
      <c r="AA340" s="5"/>
      <c r="AB340" s="5"/>
      <c r="AC340" s="5"/>
      <c r="AD340" s="5"/>
      <c r="AE340" s="5"/>
      <c r="AF340" s="5"/>
      <c r="AG340" s="5"/>
      <c r="AH340" s="5"/>
    </row>
    <row r="341" spans="1:34" ht="18.75" customHeight="1">
      <c r="A341" s="5"/>
      <c r="B341" s="5"/>
      <c r="C341" s="5"/>
      <c r="D341" s="5"/>
      <c r="E341" s="5"/>
      <c r="F341" s="5"/>
      <c r="G341" s="6"/>
      <c r="H341" s="639"/>
      <c r="I341" s="5"/>
      <c r="J341" s="5"/>
      <c r="K341" s="637"/>
      <c r="L341" s="11"/>
      <c r="M341" s="11"/>
      <c r="N341" s="11"/>
      <c r="O341" s="33"/>
      <c r="P341" s="12"/>
      <c r="Q341" s="12"/>
      <c r="R341" s="12"/>
      <c r="S341" s="12"/>
      <c r="T341" s="12"/>
      <c r="U341" s="12"/>
      <c r="V341" s="12"/>
      <c r="W341" s="12"/>
      <c r="X341" s="12"/>
      <c r="Y341" s="5"/>
      <c r="Z341" s="5"/>
      <c r="AA341" s="5"/>
      <c r="AB341" s="5"/>
      <c r="AC341" s="5"/>
      <c r="AD341" s="5"/>
      <c r="AE341" s="5"/>
      <c r="AF341" s="5"/>
      <c r="AG341" s="5"/>
      <c r="AH341" s="5"/>
    </row>
    <row r="342" spans="1:34" ht="18.75" customHeight="1">
      <c r="A342" s="5"/>
      <c r="B342" s="5"/>
      <c r="C342" s="5"/>
      <c r="D342" s="5"/>
      <c r="E342" s="5"/>
      <c r="F342" s="5"/>
      <c r="G342" s="6"/>
      <c r="H342" s="639"/>
      <c r="I342" s="5"/>
      <c r="J342" s="5"/>
      <c r="K342" s="637"/>
      <c r="L342" s="11"/>
      <c r="M342" s="11"/>
      <c r="N342" s="11"/>
      <c r="O342" s="33"/>
      <c r="P342" s="12"/>
      <c r="Q342" s="12"/>
      <c r="R342" s="12"/>
      <c r="S342" s="12"/>
      <c r="T342" s="12"/>
      <c r="U342" s="12"/>
      <c r="V342" s="12"/>
      <c r="W342" s="12"/>
      <c r="X342" s="12"/>
      <c r="Y342" s="5"/>
      <c r="Z342" s="5"/>
      <c r="AA342" s="5"/>
      <c r="AB342" s="5"/>
      <c r="AC342" s="5"/>
      <c r="AD342" s="5"/>
      <c r="AE342" s="5"/>
      <c r="AF342" s="5"/>
      <c r="AG342" s="5"/>
      <c r="AH342" s="5"/>
    </row>
    <row r="343" spans="1:34" ht="18.75" customHeight="1">
      <c r="A343" s="5"/>
      <c r="B343" s="5"/>
      <c r="C343" s="5"/>
      <c r="D343" s="5"/>
      <c r="E343" s="5"/>
      <c r="F343" s="5"/>
      <c r="G343" s="6"/>
      <c r="H343" s="639"/>
      <c r="I343" s="5"/>
      <c r="J343" s="5"/>
      <c r="K343" s="637"/>
      <c r="L343" s="11"/>
      <c r="M343" s="11"/>
      <c r="N343" s="11"/>
      <c r="O343" s="33"/>
      <c r="P343" s="12"/>
      <c r="Q343" s="12"/>
      <c r="R343" s="12"/>
      <c r="S343" s="12"/>
      <c r="T343" s="12"/>
      <c r="U343" s="12"/>
      <c r="V343" s="12"/>
      <c r="W343" s="12"/>
      <c r="X343" s="12"/>
      <c r="Y343" s="5"/>
      <c r="Z343" s="5"/>
      <c r="AA343" s="5"/>
      <c r="AB343" s="5"/>
      <c r="AC343" s="5"/>
      <c r="AD343" s="5"/>
      <c r="AE343" s="5"/>
      <c r="AF343" s="5"/>
      <c r="AG343" s="5"/>
      <c r="AH343" s="5"/>
    </row>
    <row r="344" spans="1:34" ht="18.75" customHeight="1">
      <c r="A344" s="5"/>
      <c r="B344" s="5"/>
      <c r="C344" s="5"/>
      <c r="D344" s="5"/>
      <c r="E344" s="5"/>
      <c r="F344" s="5"/>
      <c r="G344" s="6"/>
      <c r="H344" s="639"/>
      <c r="I344" s="5"/>
      <c r="J344" s="5"/>
      <c r="K344" s="637"/>
      <c r="L344" s="11"/>
      <c r="M344" s="11"/>
      <c r="N344" s="11"/>
      <c r="O344" s="33"/>
      <c r="P344" s="12"/>
      <c r="Q344" s="12"/>
      <c r="R344" s="12"/>
      <c r="S344" s="12"/>
      <c r="T344" s="12"/>
      <c r="U344" s="12"/>
      <c r="V344" s="12"/>
      <c r="W344" s="12"/>
      <c r="X344" s="12"/>
      <c r="Y344" s="5"/>
      <c r="Z344" s="5"/>
      <c r="AA344" s="5"/>
      <c r="AB344" s="5"/>
      <c r="AC344" s="5"/>
      <c r="AD344" s="5"/>
      <c r="AE344" s="5"/>
      <c r="AF344" s="5"/>
      <c r="AG344" s="5"/>
      <c r="AH344" s="5"/>
    </row>
    <row r="345" spans="1:34" ht="18.75" customHeight="1">
      <c r="A345" s="5"/>
      <c r="B345" s="5"/>
      <c r="C345" s="5"/>
      <c r="D345" s="5"/>
      <c r="E345" s="5"/>
      <c r="F345" s="5"/>
      <c r="G345" s="6"/>
      <c r="H345" s="639"/>
      <c r="I345" s="5"/>
      <c r="J345" s="5"/>
      <c r="K345" s="637"/>
      <c r="L345" s="11"/>
      <c r="M345" s="11"/>
      <c r="N345" s="11"/>
      <c r="O345" s="33"/>
      <c r="P345" s="12"/>
      <c r="Q345" s="12"/>
      <c r="R345" s="12"/>
      <c r="S345" s="12"/>
      <c r="T345" s="12"/>
      <c r="U345" s="12"/>
      <c r="V345" s="12"/>
      <c r="W345" s="12"/>
      <c r="X345" s="12"/>
      <c r="Y345" s="5"/>
      <c r="Z345" s="5"/>
      <c r="AA345" s="5"/>
      <c r="AB345" s="5"/>
      <c r="AC345" s="5"/>
      <c r="AD345" s="5"/>
      <c r="AE345" s="5"/>
      <c r="AF345" s="5"/>
      <c r="AG345" s="5"/>
      <c r="AH345" s="5"/>
    </row>
    <row r="346" spans="1:34" ht="18.75" customHeight="1">
      <c r="A346" s="5"/>
      <c r="B346" s="5"/>
      <c r="C346" s="5"/>
      <c r="D346" s="5"/>
      <c r="E346" s="5"/>
      <c r="F346" s="5"/>
      <c r="G346" s="6"/>
      <c r="H346" s="639"/>
      <c r="I346" s="5"/>
      <c r="J346" s="5"/>
      <c r="K346" s="637"/>
      <c r="L346" s="11"/>
      <c r="M346" s="11"/>
      <c r="N346" s="11"/>
      <c r="O346" s="33"/>
      <c r="P346" s="12"/>
      <c r="Q346" s="12"/>
      <c r="R346" s="12"/>
      <c r="S346" s="12"/>
      <c r="T346" s="12"/>
      <c r="U346" s="12"/>
      <c r="V346" s="12"/>
      <c r="W346" s="12"/>
      <c r="X346" s="12"/>
      <c r="Y346" s="5"/>
      <c r="Z346" s="5"/>
      <c r="AA346" s="5"/>
      <c r="AB346" s="5"/>
      <c r="AC346" s="5"/>
      <c r="AD346" s="5"/>
      <c r="AE346" s="5"/>
      <c r="AF346" s="5"/>
      <c r="AG346" s="5"/>
      <c r="AH346" s="5"/>
    </row>
    <row r="347" spans="1:34" ht="18.75" customHeight="1">
      <c r="A347" s="5"/>
      <c r="B347" s="5"/>
      <c r="C347" s="5"/>
      <c r="D347" s="5"/>
      <c r="E347" s="5"/>
      <c r="F347" s="5"/>
      <c r="G347" s="6"/>
      <c r="H347" s="639"/>
      <c r="I347" s="5"/>
      <c r="J347" s="5"/>
      <c r="K347" s="637"/>
      <c r="L347" s="11"/>
      <c r="M347" s="11"/>
      <c r="N347" s="11"/>
      <c r="O347" s="33"/>
      <c r="P347" s="12"/>
      <c r="Q347" s="12"/>
      <c r="R347" s="12"/>
      <c r="S347" s="12"/>
      <c r="T347" s="12"/>
      <c r="U347" s="12"/>
      <c r="V347" s="12"/>
      <c r="W347" s="12"/>
      <c r="X347" s="12"/>
      <c r="Y347" s="5"/>
      <c r="Z347" s="5"/>
      <c r="AA347" s="5"/>
      <c r="AB347" s="5"/>
      <c r="AC347" s="5"/>
      <c r="AD347" s="5"/>
      <c r="AE347" s="5"/>
      <c r="AF347" s="5"/>
      <c r="AG347" s="5"/>
      <c r="AH347" s="5"/>
    </row>
    <row r="348" spans="1:34" ht="18.75" customHeight="1">
      <c r="A348" s="5"/>
      <c r="B348" s="5"/>
      <c r="C348" s="5"/>
      <c r="D348" s="5"/>
      <c r="E348" s="5"/>
      <c r="F348" s="5"/>
      <c r="G348" s="6"/>
      <c r="H348" s="639"/>
      <c r="I348" s="5"/>
      <c r="J348" s="5"/>
      <c r="K348" s="637"/>
      <c r="L348" s="11"/>
      <c r="M348" s="11"/>
      <c r="N348" s="11"/>
      <c r="O348" s="33"/>
      <c r="P348" s="12"/>
      <c r="Q348" s="12"/>
      <c r="R348" s="12"/>
      <c r="S348" s="12"/>
      <c r="T348" s="12"/>
      <c r="U348" s="12"/>
      <c r="V348" s="12"/>
      <c r="W348" s="12"/>
      <c r="X348" s="12"/>
      <c r="Y348" s="5"/>
      <c r="Z348" s="5"/>
      <c r="AA348" s="5"/>
      <c r="AB348" s="5"/>
      <c r="AC348" s="5"/>
      <c r="AD348" s="5"/>
      <c r="AE348" s="5"/>
      <c r="AF348" s="5"/>
      <c r="AG348" s="5"/>
      <c r="AH348" s="5"/>
    </row>
    <row r="349" spans="1:34" ht="18.75" customHeight="1">
      <c r="A349" s="5"/>
      <c r="B349" s="5"/>
      <c r="C349" s="5"/>
      <c r="D349" s="5"/>
      <c r="E349" s="5"/>
      <c r="F349" s="5"/>
      <c r="G349" s="6"/>
      <c r="H349" s="639"/>
      <c r="I349" s="5"/>
      <c r="J349" s="5"/>
      <c r="K349" s="637"/>
      <c r="L349" s="11"/>
      <c r="M349" s="11"/>
      <c r="N349" s="11"/>
      <c r="O349" s="33"/>
      <c r="P349" s="12"/>
      <c r="Q349" s="12"/>
      <c r="R349" s="12"/>
      <c r="S349" s="12"/>
      <c r="T349" s="12"/>
      <c r="U349" s="12"/>
      <c r="V349" s="12"/>
      <c r="W349" s="12"/>
      <c r="X349" s="12"/>
      <c r="Y349" s="5"/>
      <c r="Z349" s="5"/>
      <c r="AA349" s="5"/>
      <c r="AB349" s="5"/>
      <c r="AC349" s="5"/>
      <c r="AD349" s="5"/>
      <c r="AE349" s="5"/>
      <c r="AF349" s="5"/>
      <c r="AG349" s="5"/>
      <c r="AH349" s="5"/>
    </row>
    <row r="350" spans="1:34" ht="18.75" customHeight="1">
      <c r="A350" s="5"/>
      <c r="B350" s="5"/>
      <c r="C350" s="5"/>
      <c r="D350" s="5"/>
      <c r="E350" s="5"/>
      <c r="F350" s="5"/>
      <c r="G350" s="6"/>
      <c r="H350" s="639"/>
      <c r="I350" s="5"/>
      <c r="J350" s="5"/>
      <c r="K350" s="637"/>
      <c r="L350" s="11"/>
      <c r="M350" s="11"/>
      <c r="N350" s="11"/>
      <c r="O350" s="33"/>
      <c r="P350" s="12"/>
      <c r="Q350" s="12"/>
      <c r="R350" s="12"/>
      <c r="S350" s="12"/>
      <c r="T350" s="12"/>
      <c r="U350" s="12"/>
      <c r="V350" s="12"/>
      <c r="W350" s="12"/>
      <c r="X350" s="12"/>
      <c r="Y350" s="5"/>
      <c r="Z350" s="5"/>
      <c r="AA350" s="5"/>
      <c r="AB350" s="5"/>
      <c r="AC350" s="5"/>
      <c r="AD350" s="5"/>
      <c r="AE350" s="5"/>
      <c r="AF350" s="5"/>
      <c r="AG350" s="5"/>
      <c r="AH350" s="5"/>
    </row>
    <row r="351" spans="1:34" ht="18.75" customHeight="1">
      <c r="A351" s="5"/>
      <c r="B351" s="5"/>
      <c r="C351" s="5"/>
      <c r="D351" s="5"/>
      <c r="E351" s="5"/>
      <c r="F351" s="5"/>
      <c r="G351" s="6"/>
      <c r="H351" s="639"/>
      <c r="I351" s="5"/>
      <c r="J351" s="5"/>
      <c r="K351" s="637"/>
      <c r="L351" s="11"/>
      <c r="M351" s="11"/>
      <c r="N351" s="11"/>
      <c r="O351" s="33"/>
      <c r="P351" s="12"/>
      <c r="Q351" s="12"/>
      <c r="R351" s="12"/>
      <c r="S351" s="12"/>
      <c r="T351" s="12"/>
      <c r="U351" s="12"/>
      <c r="V351" s="12"/>
      <c r="W351" s="12"/>
      <c r="X351" s="12"/>
      <c r="Y351" s="5"/>
      <c r="Z351" s="5"/>
      <c r="AA351" s="5"/>
      <c r="AB351" s="5"/>
      <c r="AC351" s="5"/>
      <c r="AD351" s="5"/>
      <c r="AE351" s="5"/>
      <c r="AF351" s="5"/>
      <c r="AG351" s="5"/>
      <c r="AH351" s="5"/>
    </row>
    <row r="352" spans="1:34" ht="18.75" customHeight="1">
      <c r="A352" s="5"/>
      <c r="B352" s="5"/>
      <c r="C352" s="5"/>
      <c r="D352" s="5"/>
      <c r="E352" s="5"/>
      <c r="F352" s="5"/>
      <c r="G352" s="6"/>
      <c r="H352" s="639"/>
      <c r="I352" s="5"/>
      <c r="J352" s="5"/>
      <c r="K352" s="637"/>
      <c r="L352" s="11"/>
      <c r="M352" s="11"/>
      <c r="N352" s="11"/>
      <c r="O352" s="33"/>
      <c r="P352" s="12"/>
      <c r="Q352" s="12"/>
      <c r="R352" s="12"/>
      <c r="S352" s="12"/>
      <c r="T352" s="12"/>
      <c r="U352" s="12"/>
      <c r="V352" s="12"/>
      <c r="W352" s="12"/>
      <c r="X352" s="12"/>
      <c r="Y352" s="5"/>
      <c r="Z352" s="5"/>
      <c r="AA352" s="5"/>
      <c r="AB352" s="5"/>
      <c r="AC352" s="5"/>
      <c r="AD352" s="5"/>
      <c r="AE352" s="5"/>
      <c r="AF352" s="5"/>
      <c r="AG352" s="5"/>
      <c r="AH352" s="5"/>
    </row>
    <row r="353" spans="1:34" ht="18.75" customHeight="1">
      <c r="A353" s="5"/>
      <c r="B353" s="5"/>
      <c r="C353" s="5"/>
      <c r="D353" s="5"/>
      <c r="E353" s="5"/>
      <c r="F353" s="5"/>
      <c r="G353" s="6"/>
      <c r="H353" s="639"/>
      <c r="I353" s="5"/>
      <c r="J353" s="5"/>
      <c r="K353" s="637"/>
      <c r="L353" s="11"/>
      <c r="M353" s="11"/>
      <c r="N353" s="11"/>
      <c r="O353" s="33"/>
      <c r="P353" s="12"/>
      <c r="Q353" s="12"/>
      <c r="R353" s="12"/>
      <c r="S353" s="12"/>
      <c r="T353" s="12"/>
      <c r="U353" s="12"/>
      <c r="V353" s="12"/>
      <c r="W353" s="12"/>
      <c r="X353" s="12"/>
      <c r="Y353" s="5"/>
      <c r="Z353" s="5"/>
      <c r="AA353" s="5"/>
      <c r="AB353" s="5"/>
      <c r="AC353" s="5"/>
      <c r="AD353" s="5"/>
      <c r="AE353" s="5"/>
      <c r="AF353" s="5"/>
      <c r="AG353" s="5"/>
      <c r="AH353" s="5"/>
    </row>
    <row r="354" spans="1:34" ht="18.75" customHeight="1">
      <c r="A354" s="5"/>
      <c r="B354" s="5"/>
      <c r="C354" s="5"/>
      <c r="D354" s="5"/>
      <c r="E354" s="5"/>
      <c r="F354" s="5"/>
      <c r="G354" s="6"/>
      <c r="H354" s="639"/>
      <c r="I354" s="5"/>
      <c r="J354" s="5"/>
      <c r="K354" s="637"/>
      <c r="L354" s="11"/>
      <c r="M354" s="11"/>
      <c r="N354" s="11"/>
      <c r="O354" s="33"/>
      <c r="P354" s="12"/>
      <c r="Q354" s="12"/>
      <c r="R354" s="12"/>
      <c r="S354" s="12"/>
      <c r="T354" s="12"/>
      <c r="U354" s="12"/>
      <c r="V354" s="12"/>
      <c r="W354" s="12"/>
      <c r="X354" s="12"/>
      <c r="Y354" s="5"/>
      <c r="Z354" s="5"/>
      <c r="AA354" s="5"/>
      <c r="AB354" s="5"/>
      <c r="AC354" s="5"/>
      <c r="AD354" s="5"/>
      <c r="AE354" s="5"/>
      <c r="AF354" s="5"/>
      <c r="AG354" s="5"/>
      <c r="AH354" s="5"/>
    </row>
    <row r="355" spans="1:34" ht="18.75" customHeight="1">
      <c r="A355" s="5"/>
      <c r="B355" s="5"/>
      <c r="C355" s="5"/>
      <c r="D355" s="5"/>
      <c r="E355" s="5"/>
      <c r="F355" s="5"/>
      <c r="G355" s="6"/>
      <c r="H355" s="639"/>
      <c r="I355" s="5"/>
      <c r="J355" s="5"/>
      <c r="K355" s="637"/>
      <c r="L355" s="11"/>
      <c r="M355" s="11"/>
      <c r="N355" s="11"/>
      <c r="O355" s="33"/>
      <c r="P355" s="12"/>
      <c r="Q355" s="12"/>
      <c r="R355" s="12"/>
      <c r="S355" s="12"/>
      <c r="T355" s="12"/>
      <c r="U355" s="12"/>
      <c r="V355" s="12"/>
      <c r="W355" s="12"/>
      <c r="X355" s="12"/>
      <c r="Y355" s="5"/>
      <c r="Z355" s="5"/>
      <c r="AA355" s="5"/>
      <c r="AB355" s="5"/>
      <c r="AC355" s="5"/>
      <c r="AD355" s="5"/>
      <c r="AE355" s="5"/>
      <c r="AF355" s="5"/>
      <c r="AG355" s="5"/>
      <c r="AH355" s="5"/>
    </row>
    <row r="356" spans="1:34" ht="18.75" customHeight="1">
      <c r="A356" s="5"/>
      <c r="B356" s="5"/>
      <c r="C356" s="5"/>
      <c r="D356" s="5"/>
      <c r="E356" s="5"/>
      <c r="F356" s="5"/>
      <c r="G356" s="6"/>
      <c r="H356" s="639"/>
      <c r="I356" s="5"/>
      <c r="J356" s="5"/>
      <c r="K356" s="637"/>
      <c r="L356" s="11"/>
      <c r="M356" s="11"/>
      <c r="N356" s="11"/>
      <c r="O356" s="33"/>
      <c r="P356" s="12"/>
      <c r="Q356" s="12"/>
      <c r="R356" s="12"/>
      <c r="S356" s="12"/>
      <c r="T356" s="12"/>
      <c r="U356" s="12"/>
      <c r="V356" s="12"/>
      <c r="W356" s="12"/>
      <c r="X356" s="12"/>
      <c r="Y356" s="5"/>
      <c r="Z356" s="5"/>
      <c r="AA356" s="5"/>
      <c r="AB356" s="5"/>
      <c r="AC356" s="5"/>
      <c r="AD356" s="5"/>
      <c r="AE356" s="5"/>
      <c r="AF356" s="5"/>
      <c r="AG356" s="5"/>
      <c r="AH356" s="5"/>
    </row>
    <row r="357" spans="1:34" ht="18.75" customHeight="1">
      <c r="A357" s="5"/>
      <c r="B357" s="5"/>
      <c r="C357" s="5"/>
      <c r="D357" s="5"/>
      <c r="E357" s="5"/>
      <c r="F357" s="5"/>
      <c r="G357" s="6"/>
      <c r="H357" s="639"/>
      <c r="I357" s="5"/>
      <c r="J357" s="5"/>
      <c r="K357" s="637"/>
      <c r="L357" s="11"/>
      <c r="M357" s="11"/>
      <c r="N357" s="11"/>
      <c r="O357" s="33"/>
      <c r="P357" s="12"/>
      <c r="Q357" s="12"/>
      <c r="R357" s="12"/>
      <c r="S357" s="12"/>
      <c r="T357" s="12"/>
      <c r="U357" s="12"/>
      <c r="V357" s="12"/>
      <c r="W357" s="12"/>
      <c r="X357" s="12"/>
      <c r="Y357" s="5"/>
      <c r="Z357" s="5"/>
      <c r="AA357" s="5"/>
      <c r="AB357" s="5"/>
      <c r="AC357" s="5"/>
      <c r="AD357" s="5"/>
      <c r="AE357" s="5"/>
      <c r="AF357" s="5"/>
      <c r="AG357" s="5"/>
      <c r="AH357" s="5"/>
    </row>
    <row r="358" spans="1:34" ht="18.75" customHeight="1">
      <c r="A358" s="5"/>
      <c r="B358" s="5"/>
      <c r="C358" s="5"/>
      <c r="D358" s="5"/>
      <c r="E358" s="5"/>
      <c r="F358" s="5"/>
      <c r="G358" s="6"/>
      <c r="H358" s="639"/>
      <c r="I358" s="5"/>
      <c r="J358" s="5"/>
      <c r="K358" s="637"/>
      <c r="L358" s="11"/>
      <c r="M358" s="11"/>
      <c r="N358" s="11"/>
      <c r="O358" s="33"/>
      <c r="P358" s="12"/>
      <c r="Q358" s="12"/>
      <c r="R358" s="12"/>
      <c r="S358" s="12"/>
      <c r="T358" s="12"/>
      <c r="U358" s="12"/>
      <c r="V358" s="12"/>
      <c r="W358" s="12"/>
      <c r="X358" s="12"/>
      <c r="Y358" s="5"/>
      <c r="Z358" s="5"/>
      <c r="AA358" s="5"/>
      <c r="AB358" s="5"/>
      <c r="AC358" s="5"/>
      <c r="AD358" s="5"/>
      <c r="AE358" s="5"/>
      <c r="AF358" s="5"/>
      <c r="AG358" s="5"/>
      <c r="AH358" s="5"/>
    </row>
    <row r="359" spans="1:34" ht="18.75" customHeight="1">
      <c r="A359" s="5"/>
      <c r="B359" s="5"/>
      <c r="C359" s="5"/>
      <c r="D359" s="5"/>
      <c r="E359" s="5"/>
      <c r="F359" s="5"/>
      <c r="G359" s="6"/>
      <c r="H359" s="639"/>
      <c r="I359" s="5"/>
      <c r="J359" s="5"/>
      <c r="K359" s="637"/>
      <c r="L359" s="11"/>
      <c r="M359" s="11"/>
      <c r="N359" s="11"/>
      <c r="O359" s="33"/>
      <c r="P359" s="12"/>
      <c r="Q359" s="12"/>
      <c r="R359" s="12"/>
      <c r="S359" s="12"/>
      <c r="T359" s="12"/>
      <c r="U359" s="12"/>
      <c r="V359" s="12"/>
      <c r="W359" s="12"/>
      <c r="X359" s="12"/>
      <c r="Y359" s="5"/>
      <c r="Z359" s="5"/>
      <c r="AA359" s="5"/>
      <c r="AB359" s="5"/>
      <c r="AC359" s="5"/>
      <c r="AD359" s="5"/>
      <c r="AE359" s="5"/>
      <c r="AF359" s="5"/>
      <c r="AG359" s="5"/>
      <c r="AH359" s="5"/>
    </row>
    <row r="360" spans="1:34" ht="18.75" customHeight="1">
      <c r="A360" s="5"/>
      <c r="B360" s="5"/>
      <c r="C360" s="5"/>
      <c r="D360" s="5"/>
      <c r="E360" s="5"/>
      <c r="F360" s="5"/>
      <c r="G360" s="6"/>
      <c r="H360" s="639"/>
      <c r="I360" s="5"/>
      <c r="J360" s="5"/>
      <c r="K360" s="637"/>
      <c r="L360" s="11"/>
      <c r="M360" s="11"/>
      <c r="N360" s="11"/>
      <c r="O360" s="33"/>
      <c r="P360" s="12"/>
      <c r="Q360" s="12"/>
      <c r="R360" s="12"/>
      <c r="S360" s="12"/>
      <c r="T360" s="12"/>
      <c r="U360" s="12"/>
      <c r="V360" s="12"/>
      <c r="W360" s="12"/>
      <c r="X360" s="12"/>
      <c r="Y360" s="5"/>
      <c r="Z360" s="5"/>
      <c r="AA360" s="5"/>
      <c r="AB360" s="5"/>
      <c r="AC360" s="5"/>
      <c r="AD360" s="5"/>
      <c r="AE360" s="5"/>
      <c r="AF360" s="5"/>
      <c r="AG360" s="5"/>
      <c r="AH360" s="5"/>
    </row>
    <row r="361" spans="1:34" ht="18.75" customHeight="1">
      <c r="A361" s="5"/>
      <c r="B361" s="5"/>
      <c r="C361" s="5"/>
      <c r="D361" s="5"/>
      <c r="E361" s="5"/>
      <c r="F361" s="5"/>
      <c r="G361" s="6"/>
      <c r="H361" s="639"/>
      <c r="I361" s="5"/>
      <c r="J361" s="5"/>
      <c r="K361" s="637"/>
      <c r="L361" s="11"/>
      <c r="M361" s="11"/>
      <c r="N361" s="11"/>
      <c r="O361" s="33"/>
      <c r="P361" s="12"/>
      <c r="Q361" s="12"/>
      <c r="R361" s="12"/>
      <c r="S361" s="12"/>
      <c r="T361" s="12"/>
      <c r="U361" s="12"/>
      <c r="V361" s="12"/>
      <c r="W361" s="12"/>
      <c r="X361" s="12"/>
      <c r="Y361" s="5"/>
      <c r="Z361" s="5"/>
      <c r="AA361" s="5"/>
      <c r="AB361" s="5"/>
      <c r="AC361" s="5"/>
      <c r="AD361" s="5"/>
      <c r="AE361" s="5"/>
      <c r="AF361" s="5"/>
      <c r="AG361" s="5"/>
      <c r="AH361" s="5"/>
    </row>
    <row r="362" spans="1:34" ht="18.75" customHeight="1">
      <c r="A362" s="5"/>
      <c r="B362" s="5"/>
      <c r="C362" s="5"/>
      <c r="D362" s="5"/>
      <c r="E362" s="5"/>
      <c r="F362" s="5"/>
      <c r="G362" s="6"/>
      <c r="H362" s="639"/>
      <c r="I362" s="5"/>
      <c r="J362" s="5"/>
      <c r="K362" s="637"/>
      <c r="L362" s="11"/>
      <c r="M362" s="11"/>
      <c r="N362" s="11"/>
      <c r="O362" s="33"/>
      <c r="P362" s="12"/>
      <c r="Q362" s="12"/>
      <c r="R362" s="12"/>
      <c r="S362" s="12"/>
      <c r="T362" s="12"/>
      <c r="U362" s="12"/>
      <c r="V362" s="12"/>
      <c r="W362" s="12"/>
      <c r="X362" s="12"/>
      <c r="Y362" s="5"/>
      <c r="Z362" s="5"/>
      <c r="AA362" s="5"/>
      <c r="AB362" s="5"/>
      <c r="AC362" s="5"/>
      <c r="AD362" s="5"/>
      <c r="AE362" s="5"/>
      <c r="AF362" s="5"/>
      <c r="AG362" s="5"/>
      <c r="AH362" s="5"/>
    </row>
    <row r="363" spans="1:34" ht="18.75" customHeight="1">
      <c r="A363" s="5"/>
      <c r="B363" s="5"/>
      <c r="C363" s="5"/>
      <c r="D363" s="5"/>
      <c r="E363" s="5"/>
      <c r="F363" s="5"/>
      <c r="G363" s="6"/>
      <c r="H363" s="639"/>
      <c r="I363" s="5"/>
      <c r="J363" s="5"/>
      <c r="K363" s="637"/>
      <c r="L363" s="11"/>
      <c r="M363" s="11"/>
      <c r="N363" s="11"/>
      <c r="O363" s="33"/>
      <c r="P363" s="12"/>
      <c r="Q363" s="12"/>
      <c r="R363" s="12"/>
      <c r="S363" s="12"/>
      <c r="T363" s="12"/>
      <c r="U363" s="12"/>
      <c r="V363" s="12"/>
      <c r="W363" s="12"/>
      <c r="X363" s="12"/>
      <c r="Y363" s="5"/>
      <c r="Z363" s="5"/>
      <c r="AA363" s="5"/>
      <c r="AB363" s="5"/>
      <c r="AC363" s="5"/>
      <c r="AD363" s="5"/>
      <c r="AE363" s="5"/>
      <c r="AF363" s="5"/>
      <c r="AG363" s="5"/>
      <c r="AH363" s="5"/>
    </row>
    <row r="364" spans="1:34" ht="18.75" customHeight="1">
      <c r="A364" s="5"/>
      <c r="B364" s="5"/>
      <c r="C364" s="5"/>
      <c r="D364" s="5"/>
      <c r="E364" s="5"/>
      <c r="F364" s="5"/>
      <c r="G364" s="6"/>
      <c r="H364" s="639"/>
      <c r="I364" s="5"/>
      <c r="J364" s="5"/>
      <c r="K364" s="637"/>
      <c r="L364" s="11"/>
      <c r="M364" s="11"/>
      <c r="N364" s="11"/>
      <c r="O364" s="33"/>
      <c r="P364" s="12"/>
      <c r="Q364" s="12"/>
      <c r="R364" s="12"/>
      <c r="S364" s="12"/>
      <c r="T364" s="12"/>
      <c r="U364" s="12"/>
      <c r="V364" s="12"/>
      <c r="W364" s="12"/>
      <c r="X364" s="12"/>
      <c r="Y364" s="5"/>
      <c r="Z364" s="5"/>
      <c r="AA364" s="5"/>
      <c r="AB364" s="5"/>
      <c r="AC364" s="5"/>
      <c r="AD364" s="5"/>
      <c r="AE364" s="5"/>
      <c r="AF364" s="5"/>
      <c r="AG364" s="5"/>
      <c r="AH364" s="5"/>
    </row>
    <row r="365" spans="1:34" ht="18.75" customHeight="1">
      <c r="A365" s="5"/>
      <c r="B365" s="5"/>
      <c r="C365" s="5"/>
      <c r="D365" s="5"/>
      <c r="E365" s="5"/>
      <c r="F365" s="5"/>
      <c r="G365" s="6"/>
      <c r="H365" s="639"/>
      <c r="I365" s="5"/>
      <c r="J365" s="5"/>
      <c r="K365" s="637"/>
      <c r="L365" s="11"/>
      <c r="M365" s="11"/>
      <c r="N365" s="11"/>
      <c r="O365" s="33"/>
      <c r="P365" s="12"/>
      <c r="Q365" s="12"/>
      <c r="R365" s="12"/>
      <c r="S365" s="12"/>
      <c r="T365" s="12"/>
      <c r="U365" s="12"/>
      <c r="V365" s="12"/>
      <c r="W365" s="12"/>
      <c r="X365" s="12"/>
      <c r="Y365" s="5"/>
      <c r="Z365" s="5"/>
      <c r="AA365" s="5"/>
      <c r="AB365" s="5"/>
      <c r="AC365" s="5"/>
      <c r="AD365" s="5"/>
      <c r="AE365" s="5"/>
      <c r="AF365" s="5"/>
      <c r="AG365" s="5"/>
      <c r="AH365" s="5"/>
    </row>
    <row r="366" spans="1:34" ht="18.75" customHeight="1">
      <c r="A366" s="5"/>
      <c r="B366" s="5"/>
      <c r="C366" s="5"/>
      <c r="D366" s="5"/>
      <c r="E366" s="5"/>
      <c r="F366" s="5"/>
      <c r="G366" s="6"/>
      <c r="H366" s="639"/>
      <c r="I366" s="5"/>
      <c r="J366" s="5"/>
      <c r="K366" s="637"/>
      <c r="L366" s="11"/>
      <c r="M366" s="11"/>
      <c r="N366" s="11"/>
      <c r="O366" s="33"/>
      <c r="P366" s="12"/>
      <c r="Q366" s="12"/>
      <c r="R366" s="12"/>
      <c r="S366" s="12"/>
      <c r="T366" s="12"/>
      <c r="U366" s="12"/>
      <c r="V366" s="12"/>
      <c r="W366" s="12"/>
      <c r="X366" s="12"/>
      <c r="Y366" s="5"/>
      <c r="Z366" s="5"/>
      <c r="AA366" s="5"/>
      <c r="AB366" s="5"/>
      <c r="AC366" s="5"/>
      <c r="AD366" s="5"/>
      <c r="AE366" s="5"/>
      <c r="AF366" s="5"/>
      <c r="AG366" s="5"/>
      <c r="AH366" s="5"/>
    </row>
    <row r="367" spans="1:34" ht="18.75" customHeight="1">
      <c r="A367" s="5"/>
      <c r="B367" s="5"/>
      <c r="C367" s="5"/>
      <c r="D367" s="5"/>
      <c r="E367" s="5"/>
      <c r="F367" s="5"/>
      <c r="G367" s="6"/>
      <c r="H367" s="639"/>
      <c r="I367" s="5"/>
      <c r="J367" s="5"/>
      <c r="K367" s="637"/>
      <c r="L367" s="11"/>
      <c r="M367" s="11"/>
      <c r="N367" s="11"/>
      <c r="O367" s="33"/>
      <c r="P367" s="12"/>
      <c r="Q367" s="12"/>
      <c r="R367" s="12"/>
      <c r="S367" s="12"/>
      <c r="T367" s="12"/>
      <c r="U367" s="12"/>
      <c r="V367" s="12"/>
      <c r="W367" s="12"/>
      <c r="X367" s="12"/>
      <c r="Y367" s="5"/>
      <c r="Z367" s="5"/>
      <c r="AA367" s="5"/>
      <c r="AB367" s="5"/>
      <c r="AC367" s="5"/>
      <c r="AD367" s="5"/>
      <c r="AE367" s="5"/>
      <c r="AF367" s="5"/>
      <c r="AG367" s="5"/>
      <c r="AH367" s="5"/>
    </row>
    <row r="368" spans="1:34" ht="18.75" customHeight="1">
      <c r="A368" s="5"/>
      <c r="B368" s="5"/>
      <c r="C368" s="5"/>
      <c r="D368" s="5"/>
      <c r="E368" s="5"/>
      <c r="F368" s="5"/>
      <c r="G368" s="6"/>
      <c r="H368" s="639"/>
      <c r="I368" s="5"/>
      <c r="J368" s="5"/>
      <c r="K368" s="637"/>
      <c r="L368" s="11"/>
      <c r="M368" s="11"/>
      <c r="N368" s="11"/>
      <c r="O368" s="33"/>
      <c r="P368" s="12"/>
      <c r="Q368" s="12"/>
      <c r="R368" s="12"/>
      <c r="S368" s="12"/>
      <c r="T368" s="12"/>
      <c r="U368" s="12"/>
      <c r="V368" s="12"/>
      <c r="W368" s="12"/>
      <c r="X368" s="12"/>
      <c r="Y368" s="5"/>
      <c r="Z368" s="5"/>
      <c r="AA368" s="5"/>
      <c r="AB368" s="5"/>
      <c r="AC368" s="5"/>
      <c r="AD368" s="5"/>
      <c r="AE368" s="5"/>
      <c r="AF368" s="5"/>
      <c r="AG368" s="5"/>
      <c r="AH368" s="5"/>
    </row>
    <row r="369" spans="1:34" ht="18.75" customHeight="1">
      <c r="A369" s="5"/>
      <c r="B369" s="5"/>
      <c r="C369" s="5"/>
      <c r="D369" s="5"/>
      <c r="E369" s="5"/>
      <c r="F369" s="5"/>
      <c r="G369" s="6"/>
      <c r="H369" s="639"/>
      <c r="I369" s="5"/>
      <c r="J369" s="5"/>
      <c r="K369" s="637"/>
      <c r="L369" s="11"/>
      <c r="M369" s="11"/>
      <c r="N369" s="11"/>
      <c r="O369" s="33"/>
      <c r="P369" s="12"/>
      <c r="Q369" s="12"/>
      <c r="R369" s="12"/>
      <c r="S369" s="12"/>
      <c r="T369" s="12"/>
      <c r="U369" s="12"/>
      <c r="V369" s="12"/>
      <c r="W369" s="12"/>
      <c r="X369" s="12"/>
      <c r="Y369" s="5"/>
      <c r="Z369" s="5"/>
      <c r="AA369" s="5"/>
      <c r="AB369" s="5"/>
      <c r="AC369" s="5"/>
      <c r="AD369" s="5"/>
      <c r="AE369" s="5"/>
      <c r="AF369" s="5"/>
      <c r="AG369" s="5"/>
      <c r="AH369" s="5"/>
    </row>
    <row r="370" spans="1:34" ht="18.75" customHeight="1">
      <c r="A370" s="5"/>
      <c r="B370" s="5"/>
      <c r="C370" s="5"/>
      <c r="D370" s="5"/>
      <c r="E370" s="5"/>
      <c r="F370" s="5"/>
      <c r="G370" s="6"/>
      <c r="H370" s="639"/>
      <c r="I370" s="5"/>
      <c r="J370" s="5"/>
      <c r="K370" s="637"/>
      <c r="L370" s="11"/>
      <c r="M370" s="11"/>
      <c r="N370" s="11"/>
      <c r="O370" s="33"/>
      <c r="P370" s="12"/>
      <c r="Q370" s="12"/>
      <c r="R370" s="12"/>
      <c r="S370" s="12"/>
      <c r="T370" s="12"/>
      <c r="U370" s="12"/>
      <c r="V370" s="12"/>
      <c r="W370" s="12"/>
      <c r="X370" s="12"/>
      <c r="Y370" s="5"/>
      <c r="Z370" s="5"/>
      <c r="AA370" s="5"/>
      <c r="AB370" s="5"/>
      <c r="AC370" s="5"/>
      <c r="AD370" s="5"/>
      <c r="AE370" s="5"/>
      <c r="AF370" s="5"/>
      <c r="AG370" s="5"/>
      <c r="AH370" s="5"/>
    </row>
    <row r="371" spans="1:34" ht="18.75" customHeight="1">
      <c r="A371" s="5"/>
      <c r="B371" s="5"/>
      <c r="C371" s="5"/>
      <c r="D371" s="5"/>
      <c r="E371" s="5"/>
      <c r="F371" s="5"/>
      <c r="G371" s="6"/>
      <c r="H371" s="639"/>
      <c r="I371" s="5"/>
      <c r="J371" s="5"/>
      <c r="K371" s="637"/>
      <c r="L371" s="11"/>
      <c r="M371" s="11"/>
      <c r="N371" s="11"/>
      <c r="O371" s="33"/>
      <c r="P371" s="12"/>
      <c r="Q371" s="12"/>
      <c r="R371" s="12"/>
      <c r="S371" s="12"/>
      <c r="T371" s="12"/>
      <c r="U371" s="12"/>
      <c r="V371" s="12"/>
      <c r="W371" s="12"/>
      <c r="X371" s="12"/>
      <c r="Y371" s="5"/>
      <c r="Z371" s="5"/>
      <c r="AA371" s="5"/>
      <c r="AB371" s="5"/>
      <c r="AC371" s="5"/>
      <c r="AD371" s="5"/>
      <c r="AE371" s="5"/>
      <c r="AF371" s="5"/>
      <c r="AG371" s="5"/>
      <c r="AH371" s="5"/>
    </row>
    <row r="372" spans="1:34" ht="18.75" customHeight="1">
      <c r="A372" s="5"/>
      <c r="B372" s="5"/>
      <c r="C372" s="5"/>
      <c r="D372" s="5"/>
      <c r="E372" s="5"/>
      <c r="F372" s="5"/>
      <c r="G372" s="6"/>
      <c r="H372" s="639"/>
      <c r="I372" s="5"/>
      <c r="J372" s="5"/>
      <c r="K372" s="637"/>
      <c r="L372" s="11"/>
      <c r="M372" s="11"/>
      <c r="N372" s="11"/>
      <c r="O372" s="33"/>
      <c r="P372" s="12"/>
      <c r="Q372" s="12"/>
      <c r="R372" s="12"/>
      <c r="S372" s="12"/>
      <c r="T372" s="12"/>
      <c r="U372" s="12"/>
      <c r="V372" s="12"/>
      <c r="W372" s="12"/>
      <c r="X372" s="12"/>
      <c r="Y372" s="5"/>
      <c r="Z372" s="5"/>
      <c r="AA372" s="5"/>
      <c r="AB372" s="5"/>
      <c r="AC372" s="5"/>
      <c r="AD372" s="5"/>
      <c r="AE372" s="5"/>
      <c r="AF372" s="5"/>
      <c r="AG372" s="5"/>
      <c r="AH372" s="5"/>
    </row>
    <row r="373" spans="1:34" ht="18.75" customHeight="1">
      <c r="A373" s="5"/>
      <c r="B373" s="5"/>
      <c r="C373" s="5"/>
      <c r="D373" s="5"/>
      <c r="E373" s="5"/>
      <c r="F373" s="5"/>
      <c r="G373" s="6"/>
      <c r="H373" s="639"/>
      <c r="I373" s="5"/>
      <c r="J373" s="5"/>
      <c r="K373" s="637"/>
      <c r="L373" s="11"/>
      <c r="M373" s="11"/>
      <c r="N373" s="11"/>
      <c r="O373" s="33"/>
      <c r="P373" s="12"/>
      <c r="Q373" s="12"/>
      <c r="R373" s="12"/>
      <c r="S373" s="12"/>
      <c r="T373" s="12"/>
      <c r="U373" s="12"/>
      <c r="V373" s="12"/>
      <c r="W373" s="12"/>
      <c r="X373" s="12"/>
      <c r="Y373" s="5"/>
      <c r="Z373" s="5"/>
      <c r="AA373" s="5"/>
      <c r="AB373" s="5"/>
      <c r="AC373" s="5"/>
      <c r="AD373" s="5"/>
      <c r="AE373" s="5"/>
      <c r="AF373" s="5"/>
      <c r="AG373" s="5"/>
      <c r="AH373" s="5"/>
    </row>
    <row r="374" spans="1:34" ht="18.75" customHeight="1">
      <c r="A374" s="5"/>
      <c r="B374" s="5"/>
      <c r="C374" s="5"/>
      <c r="D374" s="5"/>
      <c r="E374" s="5"/>
      <c r="F374" s="5"/>
      <c r="G374" s="6"/>
      <c r="H374" s="639"/>
      <c r="I374" s="5"/>
      <c r="J374" s="5"/>
      <c r="K374" s="637"/>
      <c r="L374" s="11"/>
      <c r="M374" s="11"/>
      <c r="N374" s="11"/>
      <c r="O374" s="33"/>
      <c r="P374" s="12"/>
      <c r="Q374" s="12"/>
      <c r="R374" s="12"/>
      <c r="S374" s="12"/>
      <c r="T374" s="12"/>
      <c r="U374" s="12"/>
      <c r="V374" s="12"/>
      <c r="W374" s="12"/>
      <c r="X374" s="12"/>
      <c r="Y374" s="5"/>
      <c r="Z374" s="5"/>
      <c r="AA374" s="5"/>
      <c r="AB374" s="5"/>
      <c r="AC374" s="5"/>
      <c r="AD374" s="5"/>
      <c r="AE374" s="5"/>
      <c r="AF374" s="5"/>
      <c r="AG374" s="5"/>
      <c r="AH374" s="5"/>
    </row>
    <row r="375" spans="1:34" ht="18.75" customHeight="1">
      <c r="A375" s="5"/>
      <c r="B375" s="5"/>
      <c r="C375" s="5"/>
      <c r="D375" s="5"/>
      <c r="E375" s="5"/>
      <c r="F375" s="5"/>
      <c r="G375" s="6"/>
      <c r="H375" s="639"/>
      <c r="I375" s="5"/>
      <c r="J375" s="5"/>
      <c r="K375" s="637"/>
      <c r="L375" s="11"/>
      <c r="M375" s="11"/>
      <c r="N375" s="11"/>
      <c r="O375" s="33"/>
      <c r="P375" s="12"/>
      <c r="Q375" s="12"/>
      <c r="R375" s="12"/>
      <c r="S375" s="12"/>
      <c r="T375" s="12"/>
      <c r="U375" s="12"/>
      <c r="V375" s="12"/>
      <c r="W375" s="12"/>
      <c r="X375" s="12"/>
      <c r="Y375" s="5"/>
      <c r="Z375" s="5"/>
      <c r="AA375" s="5"/>
      <c r="AB375" s="5"/>
      <c r="AC375" s="5"/>
      <c r="AD375" s="5"/>
      <c r="AE375" s="5"/>
      <c r="AF375" s="5"/>
      <c r="AG375" s="5"/>
      <c r="AH375" s="5"/>
    </row>
    <row r="376" spans="1:34" ht="18.75" customHeight="1">
      <c r="A376" s="5"/>
      <c r="B376" s="5"/>
      <c r="C376" s="5"/>
      <c r="D376" s="5"/>
      <c r="E376" s="5"/>
      <c r="F376" s="5"/>
      <c r="G376" s="6"/>
      <c r="H376" s="639"/>
      <c r="I376" s="5"/>
      <c r="J376" s="5"/>
      <c r="K376" s="637"/>
      <c r="L376" s="11"/>
      <c r="M376" s="11"/>
      <c r="N376" s="11"/>
      <c r="O376" s="33"/>
      <c r="P376" s="12"/>
      <c r="Q376" s="12"/>
      <c r="R376" s="12"/>
      <c r="S376" s="12"/>
      <c r="T376" s="12"/>
      <c r="U376" s="12"/>
      <c r="V376" s="12"/>
      <c r="W376" s="12"/>
      <c r="X376" s="12"/>
      <c r="Y376" s="5"/>
      <c r="Z376" s="5"/>
      <c r="AA376" s="5"/>
      <c r="AB376" s="5"/>
      <c r="AC376" s="5"/>
      <c r="AD376" s="5"/>
      <c r="AE376" s="5"/>
      <c r="AF376" s="5"/>
      <c r="AG376" s="5"/>
      <c r="AH376" s="5"/>
    </row>
    <row r="377" spans="1:34" ht="18.75" customHeight="1">
      <c r="A377" s="5"/>
      <c r="B377" s="5"/>
      <c r="C377" s="5"/>
      <c r="D377" s="5"/>
      <c r="E377" s="5"/>
      <c r="F377" s="5"/>
      <c r="G377" s="6"/>
      <c r="H377" s="639"/>
      <c r="I377" s="5"/>
      <c r="J377" s="5"/>
      <c r="K377" s="637"/>
      <c r="L377" s="11"/>
      <c r="M377" s="11"/>
      <c r="N377" s="11"/>
      <c r="O377" s="33"/>
      <c r="P377" s="12"/>
      <c r="Q377" s="12"/>
      <c r="R377" s="12"/>
      <c r="S377" s="12"/>
      <c r="T377" s="12"/>
      <c r="U377" s="12"/>
      <c r="V377" s="12"/>
      <c r="W377" s="12"/>
      <c r="X377" s="12"/>
      <c r="Y377" s="5"/>
      <c r="Z377" s="5"/>
      <c r="AA377" s="5"/>
      <c r="AB377" s="5"/>
      <c r="AC377" s="5"/>
      <c r="AD377" s="5"/>
      <c r="AE377" s="5"/>
      <c r="AF377" s="5"/>
      <c r="AG377" s="5"/>
      <c r="AH377" s="5"/>
    </row>
    <row r="378" spans="1:34" ht="18.75" customHeight="1">
      <c r="A378" s="5"/>
      <c r="B378" s="5"/>
      <c r="C378" s="5"/>
      <c r="D378" s="5"/>
      <c r="E378" s="5"/>
      <c r="F378" s="5"/>
      <c r="G378" s="6"/>
      <c r="H378" s="639"/>
      <c r="I378" s="5"/>
      <c r="J378" s="5"/>
      <c r="K378" s="637"/>
      <c r="L378" s="11"/>
      <c r="M378" s="11"/>
      <c r="N378" s="11"/>
      <c r="O378" s="33"/>
      <c r="P378" s="12"/>
      <c r="Q378" s="12"/>
      <c r="R378" s="12"/>
      <c r="S378" s="12"/>
      <c r="T378" s="12"/>
      <c r="U378" s="12"/>
      <c r="V378" s="12"/>
      <c r="W378" s="12"/>
      <c r="X378" s="12"/>
      <c r="Y378" s="5"/>
      <c r="Z378" s="5"/>
      <c r="AA378" s="5"/>
      <c r="AB378" s="5"/>
      <c r="AC378" s="5"/>
      <c r="AD378" s="5"/>
      <c r="AE378" s="5"/>
      <c r="AF378" s="5"/>
      <c r="AG378" s="5"/>
      <c r="AH378" s="5"/>
    </row>
    <row r="379" spans="1:34" ht="18.75" customHeight="1">
      <c r="A379" s="5"/>
      <c r="B379" s="5"/>
      <c r="C379" s="5"/>
      <c r="D379" s="5"/>
      <c r="E379" s="5"/>
      <c r="F379" s="5"/>
      <c r="G379" s="6"/>
      <c r="H379" s="639"/>
      <c r="I379" s="5"/>
      <c r="J379" s="5"/>
      <c r="K379" s="637"/>
      <c r="L379" s="11"/>
      <c r="M379" s="11"/>
      <c r="N379" s="11"/>
      <c r="O379" s="33"/>
      <c r="P379" s="12"/>
      <c r="Q379" s="12"/>
      <c r="R379" s="12"/>
      <c r="S379" s="12"/>
      <c r="T379" s="12"/>
      <c r="U379" s="12"/>
      <c r="V379" s="12"/>
      <c r="W379" s="12"/>
      <c r="X379" s="12"/>
      <c r="Y379" s="5"/>
      <c r="Z379" s="5"/>
      <c r="AA379" s="5"/>
      <c r="AB379" s="5"/>
      <c r="AC379" s="5"/>
      <c r="AD379" s="5"/>
      <c r="AE379" s="5"/>
      <c r="AF379" s="5"/>
      <c r="AG379" s="5"/>
      <c r="AH379" s="5"/>
    </row>
    <row r="380" spans="1:34" ht="18.75" customHeight="1">
      <c r="A380" s="5"/>
      <c r="B380" s="5"/>
      <c r="C380" s="5"/>
      <c r="D380" s="5"/>
      <c r="E380" s="5"/>
      <c r="F380" s="5"/>
      <c r="G380" s="6"/>
      <c r="H380" s="639"/>
      <c r="I380" s="5"/>
      <c r="J380" s="5"/>
      <c r="K380" s="637"/>
      <c r="L380" s="11"/>
      <c r="M380" s="11"/>
      <c r="N380" s="11"/>
      <c r="O380" s="33"/>
      <c r="P380" s="12"/>
      <c r="Q380" s="12"/>
      <c r="R380" s="12"/>
      <c r="S380" s="12"/>
      <c r="T380" s="12"/>
      <c r="U380" s="12"/>
      <c r="V380" s="12"/>
      <c r="W380" s="12"/>
      <c r="X380" s="12"/>
      <c r="Y380" s="5"/>
      <c r="Z380" s="5"/>
      <c r="AA380" s="5"/>
      <c r="AB380" s="5"/>
      <c r="AC380" s="5"/>
      <c r="AD380" s="5"/>
      <c r="AE380" s="5"/>
      <c r="AF380" s="5"/>
      <c r="AG380" s="5"/>
      <c r="AH380" s="5"/>
    </row>
    <row r="381" spans="1:34" ht="18.75" customHeight="1">
      <c r="A381" s="5"/>
      <c r="B381" s="5"/>
      <c r="C381" s="5"/>
      <c r="D381" s="5"/>
      <c r="E381" s="5"/>
      <c r="F381" s="5"/>
      <c r="G381" s="6"/>
      <c r="H381" s="639"/>
      <c r="I381" s="5"/>
      <c r="J381" s="5"/>
      <c r="K381" s="637"/>
      <c r="L381" s="11"/>
      <c r="M381" s="11"/>
      <c r="N381" s="11"/>
      <c r="O381" s="33"/>
      <c r="P381" s="12"/>
      <c r="Q381" s="12"/>
      <c r="R381" s="12"/>
      <c r="S381" s="12"/>
      <c r="T381" s="12"/>
      <c r="U381" s="12"/>
      <c r="V381" s="12"/>
      <c r="W381" s="12"/>
      <c r="X381" s="12"/>
      <c r="Y381" s="5"/>
      <c r="Z381" s="5"/>
      <c r="AA381" s="5"/>
      <c r="AB381" s="5"/>
      <c r="AC381" s="5"/>
      <c r="AD381" s="5"/>
      <c r="AE381" s="5"/>
      <c r="AF381" s="5"/>
      <c r="AG381" s="5"/>
      <c r="AH381" s="5"/>
    </row>
    <row r="382" spans="1:34" ht="18.75" customHeight="1">
      <c r="A382" s="5"/>
      <c r="B382" s="5"/>
      <c r="C382" s="5"/>
      <c r="D382" s="5"/>
      <c r="E382" s="5"/>
      <c r="F382" s="5"/>
      <c r="G382" s="6"/>
      <c r="H382" s="639"/>
      <c r="I382" s="5"/>
      <c r="J382" s="5"/>
      <c r="K382" s="637"/>
      <c r="L382" s="11"/>
      <c r="M382" s="11"/>
      <c r="N382" s="11"/>
      <c r="O382" s="33"/>
      <c r="P382" s="12"/>
      <c r="Q382" s="12"/>
      <c r="R382" s="12"/>
      <c r="S382" s="12"/>
      <c r="T382" s="12"/>
      <c r="U382" s="12"/>
      <c r="V382" s="12"/>
      <c r="W382" s="12"/>
      <c r="X382" s="12"/>
      <c r="Y382" s="5"/>
      <c r="Z382" s="5"/>
      <c r="AA382" s="5"/>
      <c r="AB382" s="5"/>
      <c r="AC382" s="5"/>
      <c r="AD382" s="5"/>
      <c r="AE382" s="5"/>
      <c r="AF382" s="5"/>
      <c r="AG382" s="5"/>
      <c r="AH382" s="5"/>
    </row>
    <row r="383" spans="1:34" ht="18.75" customHeight="1">
      <c r="A383" s="5"/>
      <c r="B383" s="5"/>
      <c r="C383" s="5"/>
      <c r="D383" s="5"/>
      <c r="E383" s="5"/>
      <c r="F383" s="5"/>
      <c r="G383" s="6"/>
      <c r="H383" s="639"/>
      <c r="I383" s="5"/>
      <c r="J383" s="5"/>
      <c r="K383" s="637"/>
      <c r="L383" s="11"/>
      <c r="M383" s="11"/>
      <c r="N383" s="11"/>
      <c r="O383" s="33"/>
      <c r="P383" s="12"/>
      <c r="Q383" s="12"/>
      <c r="R383" s="12"/>
      <c r="S383" s="12"/>
      <c r="T383" s="12"/>
      <c r="U383" s="12"/>
      <c r="V383" s="12"/>
      <c r="W383" s="12"/>
      <c r="X383" s="12"/>
      <c r="Y383" s="5"/>
      <c r="Z383" s="5"/>
      <c r="AA383" s="5"/>
      <c r="AB383" s="5"/>
      <c r="AC383" s="5"/>
      <c r="AD383" s="5"/>
      <c r="AE383" s="5"/>
      <c r="AF383" s="5"/>
      <c r="AG383" s="5"/>
      <c r="AH383" s="5"/>
    </row>
    <row r="384" spans="1:34" ht="18.75" customHeight="1">
      <c r="A384" s="5"/>
      <c r="B384" s="5"/>
      <c r="C384" s="5"/>
      <c r="D384" s="5"/>
      <c r="E384" s="5"/>
      <c r="F384" s="5"/>
      <c r="G384" s="6"/>
      <c r="H384" s="639"/>
      <c r="I384" s="5"/>
      <c r="J384" s="5"/>
      <c r="K384" s="637"/>
      <c r="L384" s="11"/>
      <c r="M384" s="11"/>
      <c r="N384" s="11"/>
      <c r="O384" s="33"/>
      <c r="P384" s="12"/>
      <c r="Q384" s="12"/>
      <c r="R384" s="12"/>
      <c r="S384" s="12"/>
      <c r="T384" s="12"/>
      <c r="U384" s="12"/>
      <c r="V384" s="12"/>
      <c r="W384" s="12"/>
      <c r="X384" s="12"/>
      <c r="Y384" s="5"/>
      <c r="Z384" s="5"/>
      <c r="AA384" s="5"/>
      <c r="AB384" s="5"/>
      <c r="AC384" s="5"/>
      <c r="AD384" s="5"/>
      <c r="AE384" s="5"/>
      <c r="AF384" s="5"/>
      <c r="AG384" s="5"/>
      <c r="AH384" s="5"/>
    </row>
    <row r="385" spans="1:34" ht="18.75" customHeight="1">
      <c r="A385" s="5"/>
      <c r="B385" s="5"/>
      <c r="C385" s="5"/>
      <c r="D385" s="5"/>
      <c r="E385" s="5"/>
      <c r="F385" s="5"/>
      <c r="G385" s="6"/>
      <c r="H385" s="639"/>
      <c r="I385" s="5"/>
      <c r="J385" s="5"/>
      <c r="K385" s="637"/>
      <c r="L385" s="11"/>
      <c r="M385" s="11"/>
      <c r="N385" s="11"/>
      <c r="O385" s="33"/>
      <c r="P385" s="12"/>
      <c r="Q385" s="12"/>
      <c r="R385" s="12"/>
      <c r="S385" s="12"/>
      <c r="T385" s="12"/>
      <c r="U385" s="12"/>
      <c r="V385" s="12"/>
      <c r="W385" s="12"/>
      <c r="X385" s="12"/>
      <c r="Y385" s="5"/>
      <c r="Z385" s="5"/>
      <c r="AA385" s="5"/>
      <c r="AB385" s="5"/>
      <c r="AC385" s="5"/>
      <c r="AD385" s="5"/>
      <c r="AE385" s="5"/>
      <c r="AF385" s="5"/>
      <c r="AG385" s="5"/>
      <c r="AH385" s="5"/>
    </row>
    <row r="386" spans="1:34" ht="18.75" customHeight="1">
      <c r="A386" s="5"/>
      <c r="B386" s="5"/>
      <c r="C386" s="5"/>
      <c r="D386" s="5"/>
      <c r="E386" s="5"/>
      <c r="F386" s="5"/>
      <c r="G386" s="6"/>
      <c r="H386" s="639"/>
      <c r="I386" s="5"/>
      <c r="J386" s="5"/>
      <c r="K386" s="637"/>
      <c r="L386" s="11"/>
      <c r="M386" s="11"/>
      <c r="N386" s="11"/>
      <c r="O386" s="33"/>
      <c r="P386" s="12"/>
      <c r="Q386" s="12"/>
      <c r="R386" s="12"/>
      <c r="S386" s="12"/>
      <c r="T386" s="12"/>
      <c r="U386" s="12"/>
      <c r="V386" s="12"/>
      <c r="W386" s="12"/>
      <c r="X386" s="12"/>
      <c r="Y386" s="5"/>
      <c r="Z386" s="5"/>
      <c r="AA386" s="5"/>
      <c r="AB386" s="5"/>
      <c r="AC386" s="5"/>
      <c r="AD386" s="5"/>
      <c r="AE386" s="5"/>
      <c r="AF386" s="5"/>
      <c r="AG386" s="5"/>
      <c r="AH386" s="5"/>
    </row>
    <row r="387" spans="1:34" ht="18.75" customHeight="1">
      <c r="A387" s="5"/>
      <c r="B387" s="5"/>
      <c r="C387" s="5"/>
      <c r="D387" s="5"/>
      <c r="E387" s="5"/>
      <c r="F387" s="5"/>
      <c r="G387" s="6"/>
      <c r="H387" s="639"/>
      <c r="I387" s="5"/>
      <c r="J387" s="5"/>
      <c r="K387" s="637"/>
      <c r="L387" s="11"/>
      <c r="M387" s="11"/>
      <c r="N387" s="11"/>
      <c r="O387" s="33"/>
      <c r="P387" s="12"/>
      <c r="Q387" s="12"/>
      <c r="R387" s="12"/>
      <c r="S387" s="12"/>
      <c r="T387" s="12"/>
      <c r="U387" s="12"/>
      <c r="V387" s="12"/>
      <c r="W387" s="12"/>
      <c r="X387" s="12"/>
      <c r="Y387" s="5"/>
      <c r="Z387" s="5"/>
      <c r="AA387" s="5"/>
      <c r="AB387" s="5"/>
      <c r="AC387" s="5"/>
      <c r="AD387" s="5"/>
      <c r="AE387" s="5"/>
      <c r="AF387" s="5"/>
      <c r="AG387" s="5"/>
      <c r="AH387" s="5"/>
    </row>
    <row r="388" spans="1:34" ht="18.75" customHeight="1">
      <c r="A388" s="5"/>
      <c r="B388" s="5"/>
      <c r="C388" s="5"/>
      <c r="D388" s="5"/>
      <c r="E388" s="5"/>
      <c r="F388" s="5"/>
      <c r="G388" s="6"/>
      <c r="H388" s="639"/>
      <c r="I388" s="5"/>
      <c r="J388" s="5"/>
      <c r="K388" s="637"/>
      <c r="L388" s="11"/>
      <c r="M388" s="11"/>
      <c r="N388" s="11"/>
      <c r="O388" s="33"/>
      <c r="P388" s="12"/>
      <c r="Q388" s="12"/>
      <c r="R388" s="12"/>
      <c r="S388" s="12"/>
      <c r="T388" s="12"/>
      <c r="U388" s="12"/>
      <c r="V388" s="12"/>
      <c r="W388" s="12"/>
      <c r="X388" s="12"/>
      <c r="Y388" s="5"/>
      <c r="Z388" s="5"/>
      <c r="AA388" s="5"/>
      <c r="AB388" s="5"/>
      <c r="AC388" s="5"/>
      <c r="AD388" s="5"/>
      <c r="AE388" s="5"/>
      <c r="AF388" s="5"/>
      <c r="AG388" s="5"/>
      <c r="AH388" s="5"/>
    </row>
    <row r="389" spans="1:34" ht="18.75" customHeight="1">
      <c r="A389" s="5"/>
      <c r="B389" s="5"/>
      <c r="C389" s="5"/>
      <c r="D389" s="5"/>
      <c r="E389" s="5"/>
      <c r="F389" s="5"/>
      <c r="G389" s="6"/>
      <c r="H389" s="639"/>
      <c r="I389" s="5"/>
      <c r="J389" s="5"/>
      <c r="K389" s="637"/>
      <c r="L389" s="11"/>
      <c r="M389" s="11"/>
      <c r="N389" s="11"/>
      <c r="O389" s="33"/>
      <c r="P389" s="12"/>
      <c r="Q389" s="12"/>
      <c r="R389" s="12"/>
      <c r="S389" s="12"/>
      <c r="T389" s="12"/>
      <c r="U389" s="12"/>
      <c r="V389" s="12"/>
      <c r="W389" s="12"/>
      <c r="X389" s="12"/>
      <c r="Y389" s="5"/>
      <c r="Z389" s="5"/>
      <c r="AA389" s="5"/>
      <c r="AB389" s="5"/>
      <c r="AC389" s="5"/>
      <c r="AD389" s="5"/>
      <c r="AE389" s="5"/>
      <c r="AF389" s="5"/>
      <c r="AG389" s="5"/>
      <c r="AH389" s="5"/>
    </row>
    <row r="390" spans="1:34" ht="18.75" customHeight="1">
      <c r="A390" s="5"/>
      <c r="B390" s="5"/>
      <c r="C390" s="5"/>
      <c r="D390" s="5"/>
      <c r="E390" s="5"/>
      <c r="F390" s="5"/>
      <c r="G390" s="6"/>
      <c r="H390" s="639"/>
      <c r="I390" s="5"/>
      <c r="J390" s="5"/>
      <c r="K390" s="637"/>
      <c r="L390" s="11"/>
      <c r="M390" s="11"/>
      <c r="N390" s="11"/>
      <c r="O390" s="33"/>
      <c r="P390" s="12"/>
      <c r="Q390" s="12"/>
      <c r="R390" s="12"/>
      <c r="S390" s="12"/>
      <c r="T390" s="12"/>
      <c r="U390" s="12"/>
      <c r="V390" s="12"/>
      <c r="W390" s="12"/>
      <c r="X390" s="12"/>
      <c r="Y390" s="5"/>
      <c r="Z390" s="5"/>
      <c r="AA390" s="5"/>
      <c r="AB390" s="5"/>
      <c r="AC390" s="5"/>
      <c r="AD390" s="5"/>
      <c r="AE390" s="5"/>
      <c r="AF390" s="5"/>
      <c r="AG390" s="5"/>
      <c r="AH390" s="5"/>
    </row>
    <row r="391" spans="1:34" ht="18.75" customHeight="1">
      <c r="A391" s="5"/>
      <c r="B391" s="5"/>
      <c r="C391" s="5"/>
      <c r="D391" s="5"/>
      <c r="E391" s="5"/>
      <c r="F391" s="5"/>
      <c r="G391" s="6"/>
      <c r="H391" s="639"/>
      <c r="I391" s="5"/>
      <c r="J391" s="5"/>
      <c r="K391" s="637"/>
      <c r="L391" s="11"/>
      <c r="M391" s="11"/>
      <c r="N391" s="11"/>
      <c r="O391" s="33"/>
      <c r="P391" s="12"/>
      <c r="Q391" s="12"/>
      <c r="R391" s="12"/>
      <c r="S391" s="12"/>
      <c r="T391" s="12"/>
      <c r="U391" s="12"/>
      <c r="V391" s="12"/>
      <c r="W391" s="12"/>
      <c r="X391" s="12"/>
      <c r="Y391" s="5"/>
      <c r="Z391" s="5"/>
      <c r="AA391" s="5"/>
      <c r="AB391" s="5"/>
      <c r="AC391" s="5"/>
      <c r="AD391" s="5"/>
      <c r="AE391" s="5"/>
      <c r="AF391" s="5"/>
      <c r="AG391" s="5"/>
      <c r="AH391" s="5"/>
    </row>
    <row r="392" spans="1:34" ht="18.75" customHeight="1">
      <c r="A392" s="5"/>
      <c r="B392" s="5"/>
      <c r="C392" s="5"/>
      <c r="D392" s="5"/>
      <c r="E392" s="5"/>
      <c r="F392" s="5"/>
      <c r="G392" s="6"/>
      <c r="H392" s="639"/>
      <c r="I392" s="5"/>
      <c r="J392" s="5"/>
      <c r="K392" s="637"/>
      <c r="L392" s="11"/>
      <c r="M392" s="11"/>
      <c r="N392" s="11"/>
      <c r="O392" s="33"/>
      <c r="P392" s="12"/>
      <c r="Q392" s="12"/>
      <c r="R392" s="12"/>
      <c r="S392" s="12"/>
      <c r="T392" s="12"/>
      <c r="U392" s="12"/>
      <c r="V392" s="12"/>
      <c r="W392" s="12"/>
      <c r="X392" s="12"/>
      <c r="Y392" s="5"/>
      <c r="Z392" s="5"/>
      <c r="AA392" s="5"/>
      <c r="AB392" s="5"/>
      <c r="AC392" s="5"/>
      <c r="AD392" s="5"/>
      <c r="AE392" s="5"/>
      <c r="AF392" s="5"/>
      <c r="AG392" s="5"/>
      <c r="AH392" s="5"/>
    </row>
    <row r="393" spans="1:34" ht="18.75" customHeight="1">
      <c r="A393" s="5"/>
      <c r="B393" s="5"/>
      <c r="C393" s="5"/>
      <c r="D393" s="5"/>
      <c r="E393" s="5"/>
      <c r="F393" s="5"/>
      <c r="G393" s="6"/>
      <c r="H393" s="639"/>
      <c r="I393" s="5"/>
      <c r="J393" s="5"/>
      <c r="K393" s="637"/>
      <c r="L393" s="11"/>
      <c r="M393" s="11"/>
      <c r="N393" s="11"/>
      <c r="O393" s="33"/>
      <c r="P393" s="12"/>
      <c r="Q393" s="12"/>
      <c r="R393" s="12"/>
      <c r="S393" s="12"/>
      <c r="T393" s="12"/>
      <c r="U393" s="12"/>
      <c r="V393" s="12"/>
      <c r="W393" s="12"/>
      <c r="X393" s="12"/>
      <c r="Y393" s="5"/>
      <c r="Z393" s="5"/>
      <c r="AA393" s="5"/>
      <c r="AB393" s="5"/>
      <c r="AC393" s="5"/>
      <c r="AD393" s="5"/>
      <c r="AE393" s="5"/>
      <c r="AF393" s="5"/>
      <c r="AG393" s="5"/>
      <c r="AH393" s="5"/>
    </row>
    <row r="394" spans="1:34" ht="18.75" customHeight="1">
      <c r="A394" s="5"/>
      <c r="B394" s="5"/>
      <c r="C394" s="5"/>
      <c r="D394" s="5"/>
      <c r="E394" s="5"/>
      <c r="F394" s="5"/>
      <c r="G394" s="6"/>
      <c r="H394" s="639"/>
      <c r="I394" s="5"/>
      <c r="J394" s="5"/>
      <c r="K394" s="637"/>
      <c r="L394" s="11"/>
      <c r="M394" s="11"/>
      <c r="N394" s="11"/>
      <c r="O394" s="33"/>
      <c r="P394" s="12"/>
      <c r="Q394" s="12"/>
      <c r="R394" s="12"/>
      <c r="S394" s="12"/>
      <c r="T394" s="12"/>
      <c r="U394" s="12"/>
      <c r="V394" s="12"/>
      <c r="W394" s="12"/>
      <c r="X394" s="12"/>
      <c r="Y394" s="5"/>
      <c r="Z394" s="5"/>
      <c r="AA394" s="5"/>
      <c r="AB394" s="5"/>
      <c r="AC394" s="5"/>
      <c r="AD394" s="5"/>
      <c r="AE394" s="5"/>
      <c r="AF394" s="5"/>
      <c r="AG394" s="5"/>
      <c r="AH394" s="5"/>
    </row>
    <row r="395" spans="1:34" ht="18.75" customHeight="1">
      <c r="A395" s="5"/>
      <c r="B395" s="5"/>
      <c r="C395" s="5"/>
      <c r="D395" s="5"/>
      <c r="E395" s="5"/>
      <c r="F395" s="5"/>
      <c r="G395" s="6"/>
      <c r="H395" s="639"/>
      <c r="I395" s="5"/>
      <c r="J395" s="5"/>
      <c r="K395" s="637"/>
      <c r="L395" s="11"/>
      <c r="M395" s="11"/>
      <c r="N395" s="11"/>
      <c r="O395" s="33"/>
      <c r="P395" s="12"/>
      <c r="Q395" s="12"/>
      <c r="R395" s="12"/>
      <c r="S395" s="12"/>
      <c r="T395" s="12"/>
      <c r="U395" s="12"/>
      <c r="V395" s="12"/>
      <c r="W395" s="12"/>
      <c r="X395" s="12"/>
      <c r="Y395" s="5"/>
      <c r="Z395" s="5"/>
      <c r="AA395" s="5"/>
      <c r="AB395" s="5"/>
      <c r="AC395" s="5"/>
      <c r="AD395" s="5"/>
      <c r="AE395" s="5"/>
      <c r="AF395" s="5"/>
      <c r="AG395" s="5"/>
      <c r="AH395" s="5"/>
    </row>
    <row r="396" spans="1:34" ht="18.75" customHeight="1">
      <c r="A396" s="5"/>
      <c r="B396" s="5"/>
      <c r="C396" s="5"/>
      <c r="D396" s="5"/>
      <c r="E396" s="5"/>
      <c r="F396" s="5"/>
      <c r="G396" s="6"/>
      <c r="H396" s="639"/>
      <c r="I396" s="5"/>
      <c r="J396" s="5"/>
      <c r="K396" s="637"/>
      <c r="L396" s="11"/>
      <c r="M396" s="11"/>
      <c r="N396" s="11"/>
      <c r="O396" s="33"/>
      <c r="P396" s="12"/>
      <c r="Q396" s="12"/>
      <c r="R396" s="12"/>
      <c r="S396" s="12"/>
      <c r="T396" s="12"/>
      <c r="U396" s="12"/>
      <c r="V396" s="12"/>
      <c r="W396" s="12"/>
      <c r="X396" s="12"/>
      <c r="Y396" s="5"/>
      <c r="Z396" s="5"/>
      <c r="AA396" s="5"/>
      <c r="AB396" s="5"/>
      <c r="AC396" s="5"/>
      <c r="AD396" s="5"/>
      <c r="AE396" s="5"/>
      <c r="AF396" s="5"/>
      <c r="AG396" s="5"/>
      <c r="AH396" s="5"/>
    </row>
    <row r="397" spans="1:34" ht="18.75" customHeight="1">
      <c r="A397" s="5"/>
      <c r="B397" s="5"/>
      <c r="C397" s="5"/>
      <c r="D397" s="5"/>
      <c r="E397" s="5"/>
      <c r="F397" s="5"/>
      <c r="G397" s="6"/>
      <c r="H397" s="639"/>
      <c r="I397" s="5"/>
      <c r="J397" s="5"/>
      <c r="K397" s="637"/>
      <c r="L397" s="11"/>
      <c r="M397" s="11"/>
      <c r="N397" s="11"/>
      <c r="O397" s="33"/>
      <c r="P397" s="12"/>
      <c r="Q397" s="12"/>
      <c r="R397" s="12"/>
      <c r="S397" s="12"/>
      <c r="T397" s="12"/>
      <c r="U397" s="12"/>
      <c r="V397" s="12"/>
      <c r="W397" s="12"/>
      <c r="X397" s="12"/>
      <c r="Y397" s="5"/>
      <c r="Z397" s="5"/>
      <c r="AA397" s="5"/>
      <c r="AB397" s="5"/>
      <c r="AC397" s="5"/>
      <c r="AD397" s="5"/>
      <c r="AE397" s="5"/>
      <c r="AF397" s="5"/>
      <c r="AG397" s="5"/>
      <c r="AH397" s="5"/>
    </row>
    <row r="398" spans="1:34" ht="18.75" customHeight="1">
      <c r="A398" s="5"/>
      <c r="B398" s="5"/>
      <c r="C398" s="5"/>
      <c r="D398" s="5"/>
      <c r="E398" s="5"/>
      <c r="F398" s="5"/>
      <c r="G398" s="6"/>
      <c r="H398" s="639"/>
      <c r="I398" s="5"/>
      <c r="J398" s="5"/>
      <c r="K398" s="637"/>
      <c r="L398" s="11"/>
      <c r="M398" s="11"/>
      <c r="N398" s="11"/>
      <c r="O398" s="33"/>
      <c r="P398" s="12"/>
      <c r="Q398" s="12"/>
      <c r="R398" s="12"/>
      <c r="S398" s="12"/>
      <c r="T398" s="12"/>
      <c r="U398" s="12"/>
      <c r="V398" s="12"/>
      <c r="W398" s="12"/>
      <c r="X398" s="12"/>
      <c r="Y398" s="5"/>
      <c r="Z398" s="5"/>
      <c r="AA398" s="5"/>
      <c r="AB398" s="5"/>
      <c r="AC398" s="5"/>
      <c r="AD398" s="5"/>
      <c r="AE398" s="5"/>
      <c r="AF398" s="5"/>
      <c r="AG398" s="5"/>
      <c r="AH398" s="5"/>
    </row>
    <row r="399" spans="1:34" ht="18.75" customHeight="1">
      <c r="A399" s="5"/>
      <c r="B399" s="5"/>
      <c r="C399" s="5"/>
      <c r="D399" s="5"/>
      <c r="E399" s="5"/>
      <c r="F399" s="5"/>
      <c r="G399" s="6"/>
      <c r="H399" s="639"/>
      <c r="I399" s="5"/>
      <c r="J399" s="5"/>
      <c r="K399" s="637"/>
      <c r="L399" s="11"/>
      <c r="M399" s="11"/>
      <c r="N399" s="11"/>
      <c r="O399" s="33"/>
      <c r="P399" s="12"/>
      <c r="Q399" s="12"/>
      <c r="R399" s="12"/>
      <c r="S399" s="12"/>
      <c r="T399" s="12"/>
      <c r="U399" s="12"/>
      <c r="V399" s="12"/>
      <c r="W399" s="12"/>
      <c r="X399" s="12"/>
      <c r="Y399" s="5"/>
      <c r="Z399" s="5"/>
      <c r="AA399" s="5"/>
      <c r="AB399" s="5"/>
      <c r="AC399" s="5"/>
      <c r="AD399" s="5"/>
      <c r="AE399" s="5"/>
      <c r="AF399" s="5"/>
      <c r="AG399" s="5"/>
      <c r="AH399" s="5"/>
    </row>
    <row r="400" spans="1:34" ht="18.75" customHeight="1">
      <c r="A400" s="5"/>
      <c r="B400" s="5"/>
      <c r="C400" s="5"/>
      <c r="D400" s="5"/>
      <c r="E400" s="5"/>
      <c r="F400" s="5"/>
      <c r="G400" s="6"/>
      <c r="H400" s="639"/>
      <c r="I400" s="5"/>
      <c r="J400" s="5"/>
      <c r="K400" s="637"/>
      <c r="L400" s="11"/>
      <c r="M400" s="11"/>
      <c r="N400" s="11"/>
      <c r="O400" s="33"/>
      <c r="P400" s="12"/>
      <c r="Q400" s="12"/>
      <c r="R400" s="12"/>
      <c r="S400" s="12"/>
      <c r="T400" s="12"/>
      <c r="U400" s="12"/>
      <c r="V400" s="12"/>
      <c r="W400" s="12"/>
      <c r="X400" s="12"/>
      <c r="Y400" s="5"/>
      <c r="Z400" s="5"/>
      <c r="AA400" s="5"/>
      <c r="AB400" s="5"/>
      <c r="AC400" s="5"/>
      <c r="AD400" s="5"/>
      <c r="AE400" s="5"/>
      <c r="AF400" s="5"/>
      <c r="AG400" s="5"/>
      <c r="AH400" s="5"/>
    </row>
    <row r="401" spans="1:34" ht="18.75" customHeight="1">
      <c r="A401" s="5"/>
      <c r="B401" s="5"/>
      <c r="C401" s="5"/>
      <c r="D401" s="5"/>
      <c r="E401" s="5"/>
      <c r="F401" s="5"/>
      <c r="G401" s="6"/>
      <c r="H401" s="639"/>
      <c r="I401" s="5"/>
      <c r="J401" s="5"/>
      <c r="K401" s="637"/>
      <c r="L401" s="11"/>
      <c r="M401" s="11"/>
      <c r="N401" s="11"/>
      <c r="O401" s="33"/>
      <c r="P401" s="12"/>
      <c r="Q401" s="12"/>
      <c r="R401" s="12"/>
      <c r="S401" s="12"/>
      <c r="T401" s="12"/>
      <c r="U401" s="12"/>
      <c r="V401" s="12"/>
      <c r="W401" s="12"/>
      <c r="X401" s="12"/>
      <c r="Y401" s="5"/>
      <c r="Z401" s="5"/>
      <c r="AA401" s="5"/>
      <c r="AB401" s="5"/>
      <c r="AC401" s="5"/>
      <c r="AD401" s="5"/>
      <c r="AE401" s="5"/>
      <c r="AF401" s="5"/>
      <c r="AG401" s="5"/>
      <c r="AH401" s="5"/>
    </row>
    <row r="402" spans="1:34" ht="18.75" customHeight="1">
      <c r="A402" s="5"/>
      <c r="B402" s="5"/>
      <c r="C402" s="5"/>
      <c r="D402" s="5"/>
      <c r="E402" s="5"/>
      <c r="F402" s="5"/>
      <c r="G402" s="6"/>
      <c r="H402" s="639"/>
      <c r="I402" s="5"/>
      <c r="J402" s="5"/>
      <c r="K402" s="637"/>
      <c r="L402" s="11"/>
      <c r="M402" s="11"/>
      <c r="N402" s="11"/>
      <c r="O402" s="33"/>
      <c r="P402" s="12"/>
      <c r="Q402" s="12"/>
      <c r="R402" s="12"/>
      <c r="S402" s="12"/>
      <c r="T402" s="12"/>
      <c r="U402" s="12"/>
      <c r="V402" s="12"/>
      <c r="W402" s="12"/>
      <c r="X402" s="12"/>
      <c r="Y402" s="5"/>
      <c r="Z402" s="5"/>
      <c r="AA402" s="5"/>
      <c r="AB402" s="5"/>
      <c r="AC402" s="5"/>
      <c r="AD402" s="5"/>
      <c r="AE402" s="5"/>
      <c r="AF402" s="5"/>
      <c r="AG402" s="5"/>
      <c r="AH402" s="5"/>
    </row>
    <row r="403" spans="1:34" ht="18.75" customHeight="1">
      <c r="A403" s="5"/>
      <c r="B403" s="5"/>
      <c r="C403" s="5"/>
      <c r="D403" s="5"/>
      <c r="E403" s="5"/>
      <c r="F403" s="5"/>
      <c r="G403" s="6"/>
      <c r="H403" s="639"/>
      <c r="I403" s="5"/>
      <c r="J403" s="5"/>
      <c r="K403" s="637"/>
      <c r="L403" s="11"/>
      <c r="M403" s="11"/>
      <c r="N403" s="11"/>
      <c r="O403" s="33"/>
      <c r="P403" s="12"/>
      <c r="Q403" s="12"/>
      <c r="R403" s="12"/>
      <c r="S403" s="12"/>
      <c r="T403" s="12"/>
      <c r="U403" s="12"/>
      <c r="V403" s="12"/>
      <c r="W403" s="12"/>
      <c r="X403" s="12"/>
      <c r="Y403" s="5"/>
      <c r="Z403" s="5"/>
      <c r="AA403" s="5"/>
      <c r="AB403" s="5"/>
      <c r="AC403" s="5"/>
      <c r="AD403" s="5"/>
      <c r="AE403" s="5"/>
      <c r="AF403" s="5"/>
      <c r="AG403" s="5"/>
      <c r="AH403" s="5"/>
    </row>
    <row r="404" spans="1:34" ht="18.75" customHeight="1">
      <c r="A404" s="5"/>
      <c r="B404" s="5"/>
      <c r="C404" s="5"/>
      <c r="D404" s="5"/>
      <c r="E404" s="5"/>
      <c r="F404" s="5"/>
      <c r="G404" s="6"/>
      <c r="H404" s="639"/>
      <c r="I404" s="5"/>
      <c r="J404" s="5"/>
      <c r="K404" s="637"/>
      <c r="L404" s="11"/>
      <c r="M404" s="11"/>
      <c r="N404" s="11"/>
      <c r="O404" s="33"/>
      <c r="P404" s="12"/>
      <c r="Q404" s="12"/>
      <c r="R404" s="12"/>
      <c r="S404" s="12"/>
      <c r="T404" s="12"/>
      <c r="U404" s="12"/>
      <c r="V404" s="12"/>
      <c r="W404" s="12"/>
      <c r="X404" s="12"/>
      <c r="Y404" s="5"/>
      <c r="Z404" s="5"/>
      <c r="AA404" s="5"/>
      <c r="AB404" s="5"/>
      <c r="AC404" s="5"/>
      <c r="AD404" s="5"/>
      <c r="AE404" s="5"/>
      <c r="AF404" s="5"/>
      <c r="AG404" s="5"/>
      <c r="AH404" s="5"/>
    </row>
    <row r="405" spans="1:34" ht="18.75" customHeight="1">
      <c r="A405" s="5"/>
      <c r="B405" s="5"/>
      <c r="C405" s="5"/>
      <c r="D405" s="5"/>
      <c r="E405" s="5"/>
      <c r="F405" s="5"/>
      <c r="G405" s="6"/>
      <c r="H405" s="639"/>
      <c r="I405" s="5"/>
      <c r="J405" s="5"/>
      <c r="K405" s="637"/>
      <c r="L405" s="11"/>
      <c r="M405" s="11"/>
      <c r="N405" s="11"/>
      <c r="O405" s="33"/>
      <c r="P405" s="12"/>
      <c r="Q405" s="12"/>
      <c r="R405" s="12"/>
      <c r="S405" s="12"/>
      <c r="T405" s="12"/>
      <c r="U405" s="12"/>
      <c r="V405" s="12"/>
      <c r="W405" s="12"/>
      <c r="X405" s="12"/>
      <c r="Y405" s="5"/>
      <c r="Z405" s="5"/>
      <c r="AA405" s="5"/>
      <c r="AB405" s="5"/>
      <c r="AC405" s="5"/>
      <c r="AD405" s="5"/>
      <c r="AE405" s="5"/>
      <c r="AF405" s="5"/>
      <c r="AG405" s="5"/>
      <c r="AH405" s="5"/>
    </row>
    <row r="406" spans="1:34" ht="18.75" customHeight="1">
      <c r="A406" s="5"/>
      <c r="B406" s="5"/>
      <c r="C406" s="5"/>
      <c r="D406" s="5"/>
      <c r="E406" s="5"/>
      <c r="F406" s="5"/>
      <c r="G406" s="6"/>
      <c r="H406" s="639"/>
      <c r="I406" s="5"/>
      <c r="J406" s="5"/>
      <c r="K406" s="637"/>
      <c r="L406" s="11"/>
      <c r="M406" s="11"/>
      <c r="N406" s="11"/>
      <c r="O406" s="33"/>
      <c r="P406" s="12"/>
      <c r="Q406" s="12"/>
      <c r="R406" s="12"/>
      <c r="S406" s="12"/>
      <c r="T406" s="12"/>
      <c r="U406" s="12"/>
      <c r="V406" s="12"/>
      <c r="W406" s="12"/>
      <c r="X406" s="12"/>
      <c r="Y406" s="5"/>
      <c r="Z406" s="5"/>
      <c r="AA406" s="5"/>
      <c r="AB406" s="5"/>
      <c r="AC406" s="5"/>
      <c r="AD406" s="5"/>
      <c r="AE406" s="5"/>
      <c r="AF406" s="5"/>
      <c r="AG406" s="5"/>
      <c r="AH406" s="5"/>
    </row>
    <row r="407" spans="1:34" ht="18.75" customHeight="1">
      <c r="A407" s="5"/>
      <c r="B407" s="5"/>
      <c r="C407" s="5"/>
      <c r="D407" s="5"/>
      <c r="E407" s="5"/>
      <c r="F407" s="5"/>
      <c r="G407" s="6"/>
      <c r="H407" s="639"/>
      <c r="I407" s="5"/>
      <c r="J407" s="5"/>
      <c r="K407" s="637"/>
      <c r="L407" s="11"/>
      <c r="M407" s="11"/>
      <c r="N407" s="11"/>
      <c r="O407" s="33"/>
      <c r="P407" s="12"/>
      <c r="Q407" s="12"/>
      <c r="R407" s="12"/>
      <c r="S407" s="12"/>
      <c r="T407" s="12"/>
      <c r="U407" s="12"/>
      <c r="V407" s="12"/>
      <c r="W407" s="12"/>
      <c r="X407" s="12"/>
      <c r="Y407" s="5"/>
      <c r="Z407" s="5"/>
      <c r="AA407" s="5"/>
      <c r="AB407" s="5"/>
      <c r="AC407" s="5"/>
      <c r="AD407" s="5"/>
      <c r="AE407" s="5"/>
      <c r="AF407" s="5"/>
      <c r="AG407" s="5"/>
      <c r="AH407" s="5"/>
    </row>
    <row r="408" spans="1:34" ht="18.75" customHeight="1">
      <c r="A408" s="5"/>
      <c r="B408" s="5"/>
      <c r="C408" s="5"/>
      <c r="D408" s="5"/>
      <c r="E408" s="5"/>
      <c r="F408" s="5"/>
      <c r="G408" s="6"/>
      <c r="H408" s="639"/>
      <c r="I408" s="5"/>
      <c r="J408" s="5"/>
      <c r="K408" s="637"/>
      <c r="L408" s="11"/>
      <c r="M408" s="11"/>
      <c r="N408" s="11"/>
      <c r="O408" s="33"/>
      <c r="P408" s="12"/>
      <c r="Q408" s="12"/>
      <c r="R408" s="12"/>
      <c r="S408" s="12"/>
      <c r="T408" s="12"/>
      <c r="U408" s="12"/>
      <c r="V408" s="12"/>
      <c r="W408" s="12"/>
      <c r="X408" s="12"/>
      <c r="Y408" s="5"/>
      <c r="Z408" s="5"/>
      <c r="AA408" s="5"/>
      <c r="AB408" s="5"/>
      <c r="AC408" s="5"/>
      <c r="AD408" s="5"/>
      <c r="AE408" s="5"/>
      <c r="AF408" s="5"/>
      <c r="AG408" s="5"/>
      <c r="AH408" s="5"/>
    </row>
    <row r="409" spans="1:34" ht="18.75" customHeight="1">
      <c r="A409" s="5"/>
      <c r="B409" s="5"/>
      <c r="C409" s="5"/>
      <c r="D409" s="5"/>
      <c r="E409" s="5"/>
      <c r="F409" s="5"/>
      <c r="G409" s="6"/>
      <c r="H409" s="639"/>
      <c r="I409" s="5"/>
      <c r="J409" s="5"/>
      <c r="K409" s="637"/>
      <c r="L409" s="11"/>
      <c r="M409" s="11"/>
      <c r="N409" s="11"/>
      <c r="O409" s="33"/>
      <c r="P409" s="12"/>
      <c r="Q409" s="12"/>
      <c r="R409" s="12"/>
      <c r="S409" s="12"/>
      <c r="T409" s="12"/>
      <c r="U409" s="12"/>
      <c r="V409" s="12"/>
      <c r="W409" s="12"/>
      <c r="X409" s="12"/>
      <c r="Y409" s="5"/>
      <c r="Z409" s="5"/>
      <c r="AA409" s="5"/>
      <c r="AB409" s="5"/>
      <c r="AC409" s="5"/>
      <c r="AD409" s="5"/>
      <c r="AE409" s="5"/>
      <c r="AF409" s="5"/>
      <c r="AG409" s="5"/>
      <c r="AH409" s="5"/>
    </row>
    <row r="410" spans="1:34" ht="18.75" customHeight="1">
      <c r="A410" s="5"/>
      <c r="B410" s="5"/>
      <c r="C410" s="5"/>
      <c r="D410" s="5"/>
      <c r="E410" s="5"/>
      <c r="F410" s="5"/>
      <c r="G410" s="6"/>
      <c r="H410" s="639"/>
      <c r="I410" s="5"/>
      <c r="J410" s="5"/>
      <c r="K410" s="637"/>
      <c r="L410" s="11"/>
      <c r="M410" s="11"/>
      <c r="N410" s="11"/>
      <c r="O410" s="33"/>
      <c r="P410" s="12"/>
      <c r="Q410" s="12"/>
      <c r="R410" s="12"/>
      <c r="S410" s="12"/>
      <c r="T410" s="12"/>
      <c r="U410" s="12"/>
      <c r="V410" s="12"/>
      <c r="W410" s="12"/>
      <c r="X410" s="12"/>
      <c r="Y410" s="5"/>
      <c r="Z410" s="5"/>
      <c r="AA410" s="5"/>
      <c r="AB410" s="5"/>
      <c r="AC410" s="5"/>
      <c r="AD410" s="5"/>
      <c r="AE410" s="5"/>
      <c r="AF410" s="5"/>
      <c r="AG410" s="5"/>
      <c r="AH410" s="5"/>
    </row>
    <row r="411" spans="1:34" ht="18.75" customHeight="1">
      <c r="A411" s="5"/>
      <c r="B411" s="5"/>
      <c r="C411" s="5"/>
      <c r="D411" s="5"/>
      <c r="E411" s="5"/>
      <c r="F411" s="5"/>
      <c r="G411" s="6"/>
      <c r="H411" s="639"/>
      <c r="I411" s="5"/>
      <c r="J411" s="5"/>
      <c r="K411" s="637"/>
      <c r="L411" s="11"/>
      <c r="M411" s="11"/>
      <c r="N411" s="11"/>
      <c r="O411" s="33"/>
      <c r="P411" s="12"/>
      <c r="Q411" s="12"/>
      <c r="R411" s="12"/>
      <c r="S411" s="12"/>
      <c r="T411" s="12"/>
      <c r="U411" s="12"/>
      <c r="V411" s="12"/>
      <c r="W411" s="12"/>
      <c r="X411" s="12"/>
      <c r="Y411" s="5"/>
      <c r="Z411" s="5"/>
      <c r="AA411" s="5"/>
      <c r="AB411" s="5"/>
      <c r="AC411" s="5"/>
      <c r="AD411" s="5"/>
      <c r="AE411" s="5"/>
      <c r="AF411" s="5"/>
      <c r="AG411" s="5"/>
      <c r="AH411" s="5"/>
    </row>
    <row r="412" spans="1:34" ht="18.75" customHeight="1">
      <c r="A412" s="5"/>
      <c r="B412" s="5"/>
      <c r="C412" s="5"/>
      <c r="D412" s="5"/>
      <c r="E412" s="5"/>
      <c r="F412" s="5"/>
      <c r="G412" s="6"/>
      <c r="H412" s="639"/>
      <c r="I412" s="5"/>
      <c r="J412" s="5"/>
      <c r="K412" s="637"/>
      <c r="L412" s="11"/>
      <c r="M412" s="11"/>
      <c r="N412" s="11"/>
      <c r="O412" s="33"/>
      <c r="P412" s="12"/>
      <c r="Q412" s="12"/>
      <c r="R412" s="12"/>
      <c r="S412" s="12"/>
      <c r="T412" s="12"/>
      <c r="U412" s="12"/>
      <c r="V412" s="12"/>
      <c r="W412" s="12"/>
      <c r="X412" s="12"/>
      <c r="Y412" s="5"/>
      <c r="Z412" s="5"/>
      <c r="AA412" s="5"/>
      <c r="AB412" s="5"/>
      <c r="AC412" s="5"/>
      <c r="AD412" s="5"/>
      <c r="AE412" s="5"/>
      <c r="AF412" s="5"/>
      <c r="AG412" s="5"/>
      <c r="AH412" s="5"/>
    </row>
    <row r="413" spans="1:34" ht="18.75" customHeight="1">
      <c r="A413" s="5"/>
      <c r="B413" s="5"/>
      <c r="C413" s="5"/>
      <c r="D413" s="5"/>
      <c r="E413" s="5"/>
      <c r="F413" s="5"/>
      <c r="G413" s="6"/>
      <c r="H413" s="639"/>
      <c r="I413" s="5"/>
      <c r="J413" s="5"/>
      <c r="K413" s="637"/>
      <c r="L413" s="11"/>
      <c r="M413" s="11"/>
      <c r="N413" s="11"/>
      <c r="O413" s="33"/>
      <c r="P413" s="12"/>
      <c r="Q413" s="12"/>
      <c r="R413" s="12"/>
      <c r="S413" s="12"/>
      <c r="T413" s="12"/>
      <c r="U413" s="12"/>
      <c r="V413" s="12"/>
      <c r="W413" s="12"/>
      <c r="X413" s="12"/>
      <c r="Y413" s="5"/>
      <c r="Z413" s="5"/>
      <c r="AA413" s="5"/>
      <c r="AB413" s="5"/>
      <c r="AC413" s="5"/>
      <c r="AD413" s="5"/>
      <c r="AE413" s="5"/>
      <c r="AF413" s="5"/>
      <c r="AG413" s="5"/>
      <c r="AH413" s="5"/>
    </row>
    <row r="414" spans="1:34" ht="18.75" customHeight="1">
      <c r="A414" s="5"/>
      <c r="B414" s="5"/>
      <c r="C414" s="5"/>
      <c r="D414" s="5"/>
      <c r="E414" s="5"/>
      <c r="F414" s="5"/>
      <c r="G414" s="6"/>
      <c r="H414" s="639"/>
      <c r="I414" s="5"/>
      <c r="J414" s="5"/>
      <c r="K414" s="637"/>
      <c r="L414" s="11"/>
      <c r="M414" s="11"/>
      <c r="N414" s="11"/>
      <c r="O414" s="33"/>
      <c r="P414" s="12"/>
      <c r="Q414" s="12"/>
      <c r="R414" s="12"/>
      <c r="S414" s="12"/>
      <c r="T414" s="12"/>
      <c r="U414" s="12"/>
      <c r="V414" s="12"/>
      <c r="W414" s="12"/>
      <c r="X414" s="12"/>
      <c r="Y414" s="5"/>
      <c r="Z414" s="5"/>
      <c r="AA414" s="5"/>
      <c r="AB414" s="5"/>
      <c r="AC414" s="5"/>
      <c r="AD414" s="5"/>
      <c r="AE414" s="5"/>
      <c r="AF414" s="5"/>
      <c r="AG414" s="5"/>
      <c r="AH414" s="5"/>
    </row>
    <row r="415" spans="1:34" ht="18.75" customHeight="1">
      <c r="A415" s="5"/>
      <c r="B415" s="5"/>
      <c r="C415" s="5"/>
      <c r="D415" s="5"/>
      <c r="E415" s="5"/>
      <c r="F415" s="5"/>
      <c r="G415" s="6"/>
      <c r="H415" s="639"/>
      <c r="I415" s="5"/>
      <c r="J415" s="5"/>
      <c r="K415" s="637"/>
      <c r="L415" s="11"/>
      <c r="M415" s="11"/>
      <c r="N415" s="11"/>
      <c r="O415" s="33"/>
      <c r="P415" s="12"/>
      <c r="Q415" s="12"/>
      <c r="R415" s="12"/>
      <c r="S415" s="12"/>
      <c r="T415" s="12"/>
      <c r="U415" s="12"/>
      <c r="V415" s="12"/>
      <c r="W415" s="12"/>
      <c r="X415" s="12"/>
      <c r="Y415" s="5"/>
      <c r="Z415" s="5"/>
      <c r="AA415" s="5"/>
      <c r="AB415" s="5"/>
      <c r="AC415" s="5"/>
      <c r="AD415" s="5"/>
      <c r="AE415" s="5"/>
      <c r="AF415" s="5"/>
      <c r="AG415" s="5"/>
      <c r="AH415" s="5"/>
    </row>
    <row r="416" spans="1:34" ht="18.75" customHeight="1">
      <c r="A416" s="5"/>
      <c r="B416" s="5"/>
      <c r="C416" s="5"/>
      <c r="D416" s="5"/>
      <c r="E416" s="5"/>
      <c r="F416" s="5"/>
      <c r="G416" s="6"/>
      <c r="H416" s="639"/>
      <c r="I416" s="5"/>
      <c r="J416" s="5"/>
      <c r="K416" s="637"/>
      <c r="L416" s="11"/>
      <c r="M416" s="11"/>
      <c r="N416" s="11"/>
      <c r="O416" s="33"/>
      <c r="P416" s="12"/>
      <c r="Q416" s="12"/>
      <c r="R416" s="12"/>
      <c r="S416" s="12"/>
      <c r="T416" s="12"/>
      <c r="U416" s="12"/>
      <c r="V416" s="12"/>
      <c r="W416" s="12"/>
      <c r="X416" s="12"/>
      <c r="Y416" s="5"/>
      <c r="Z416" s="5"/>
      <c r="AA416" s="5"/>
      <c r="AB416" s="5"/>
      <c r="AC416" s="5"/>
      <c r="AD416" s="5"/>
      <c r="AE416" s="5"/>
      <c r="AF416" s="5"/>
      <c r="AG416" s="5"/>
      <c r="AH416" s="5"/>
    </row>
    <row r="417" spans="1:34" ht="18.75" customHeight="1">
      <c r="A417" s="5"/>
      <c r="B417" s="5"/>
      <c r="C417" s="5"/>
      <c r="D417" s="5"/>
      <c r="E417" s="5"/>
      <c r="F417" s="5"/>
      <c r="G417" s="6"/>
      <c r="H417" s="639"/>
      <c r="I417" s="5"/>
      <c r="J417" s="5"/>
      <c r="K417" s="637"/>
      <c r="L417" s="11"/>
      <c r="M417" s="11"/>
      <c r="N417" s="11"/>
      <c r="O417" s="33"/>
      <c r="P417" s="12"/>
      <c r="Q417" s="12"/>
      <c r="R417" s="12"/>
      <c r="S417" s="12"/>
      <c r="T417" s="12"/>
      <c r="U417" s="12"/>
      <c r="V417" s="12"/>
      <c r="W417" s="12"/>
      <c r="X417" s="12"/>
      <c r="Y417" s="5"/>
      <c r="Z417" s="5"/>
      <c r="AA417" s="5"/>
      <c r="AB417" s="5"/>
      <c r="AC417" s="5"/>
      <c r="AD417" s="5"/>
      <c r="AE417" s="5"/>
      <c r="AF417" s="5"/>
      <c r="AG417" s="5"/>
      <c r="AH417" s="5"/>
    </row>
    <row r="418" spans="1:34" ht="18.75" customHeight="1">
      <c r="A418" s="5"/>
      <c r="B418" s="5"/>
      <c r="C418" s="5"/>
      <c r="D418" s="5"/>
      <c r="E418" s="5"/>
      <c r="F418" s="5"/>
      <c r="G418" s="6"/>
      <c r="H418" s="639"/>
      <c r="I418" s="5"/>
      <c r="J418" s="5"/>
      <c r="K418" s="637"/>
      <c r="L418" s="11"/>
      <c r="M418" s="11"/>
      <c r="N418" s="11"/>
      <c r="O418" s="33"/>
      <c r="P418" s="12"/>
      <c r="Q418" s="12"/>
      <c r="R418" s="12"/>
      <c r="S418" s="12"/>
      <c r="T418" s="12"/>
      <c r="U418" s="12"/>
      <c r="V418" s="12"/>
      <c r="W418" s="12"/>
      <c r="X418" s="12"/>
      <c r="Y418" s="5"/>
      <c r="Z418" s="5"/>
      <c r="AA418" s="5"/>
      <c r="AB418" s="5"/>
      <c r="AC418" s="5"/>
      <c r="AD418" s="5"/>
      <c r="AE418" s="5"/>
      <c r="AF418" s="5"/>
      <c r="AG418" s="5"/>
      <c r="AH418" s="5"/>
    </row>
    <row r="419" spans="1:34" ht="18.75" customHeight="1">
      <c r="A419" s="5"/>
      <c r="B419" s="5"/>
      <c r="C419" s="5"/>
      <c r="D419" s="5"/>
      <c r="E419" s="5"/>
      <c r="F419" s="5"/>
      <c r="G419" s="6"/>
      <c r="H419" s="639"/>
      <c r="I419" s="5"/>
      <c r="J419" s="5"/>
      <c r="K419" s="637"/>
      <c r="L419" s="11"/>
      <c r="M419" s="11"/>
      <c r="N419" s="11"/>
      <c r="O419" s="33"/>
      <c r="P419" s="12"/>
      <c r="Q419" s="12"/>
      <c r="R419" s="12"/>
      <c r="S419" s="12"/>
      <c r="T419" s="12"/>
      <c r="U419" s="12"/>
      <c r="V419" s="12"/>
      <c r="W419" s="12"/>
      <c r="X419" s="12"/>
      <c r="Y419" s="5"/>
      <c r="Z419" s="5"/>
      <c r="AA419" s="5"/>
      <c r="AB419" s="5"/>
      <c r="AC419" s="5"/>
      <c r="AD419" s="5"/>
      <c r="AE419" s="5"/>
      <c r="AF419" s="5"/>
      <c r="AG419" s="5"/>
      <c r="AH419" s="5"/>
    </row>
    <row r="420" spans="1:34" ht="18.75" customHeight="1">
      <c r="A420" s="5"/>
      <c r="B420" s="5"/>
      <c r="C420" s="5"/>
      <c r="D420" s="5"/>
      <c r="E420" s="5"/>
      <c r="F420" s="5"/>
      <c r="G420" s="6"/>
      <c r="H420" s="639"/>
      <c r="I420" s="5"/>
      <c r="J420" s="5"/>
      <c r="K420" s="637"/>
      <c r="L420" s="11"/>
      <c r="M420" s="11"/>
      <c r="N420" s="11"/>
      <c r="O420" s="33"/>
      <c r="P420" s="12"/>
      <c r="Q420" s="12"/>
      <c r="R420" s="12"/>
      <c r="S420" s="12"/>
      <c r="T420" s="12"/>
      <c r="U420" s="12"/>
      <c r="V420" s="12"/>
      <c r="W420" s="12"/>
      <c r="X420" s="12"/>
      <c r="Y420" s="5"/>
      <c r="Z420" s="5"/>
      <c r="AA420" s="5"/>
      <c r="AB420" s="5"/>
      <c r="AC420" s="5"/>
      <c r="AD420" s="5"/>
      <c r="AE420" s="5"/>
      <c r="AF420" s="5"/>
      <c r="AG420" s="5"/>
      <c r="AH420" s="5"/>
    </row>
    <row r="421" spans="1:34" ht="18.75" customHeight="1">
      <c r="A421" s="5"/>
      <c r="B421" s="5"/>
      <c r="C421" s="5"/>
      <c r="D421" s="5"/>
      <c r="E421" s="5"/>
      <c r="F421" s="5"/>
      <c r="G421" s="6"/>
      <c r="H421" s="639"/>
      <c r="I421" s="5"/>
      <c r="J421" s="5"/>
      <c r="K421" s="637"/>
      <c r="L421" s="11"/>
      <c r="M421" s="11"/>
      <c r="N421" s="11"/>
      <c r="O421" s="33"/>
      <c r="P421" s="12"/>
      <c r="Q421" s="12"/>
      <c r="R421" s="12"/>
      <c r="S421" s="12"/>
      <c r="T421" s="12"/>
      <c r="U421" s="12"/>
      <c r="V421" s="12"/>
      <c r="W421" s="12"/>
      <c r="X421" s="12"/>
      <c r="Y421" s="5"/>
      <c r="Z421" s="5"/>
      <c r="AA421" s="5"/>
      <c r="AB421" s="5"/>
      <c r="AC421" s="5"/>
      <c r="AD421" s="5"/>
      <c r="AE421" s="5"/>
      <c r="AF421" s="5"/>
      <c r="AG421" s="5"/>
      <c r="AH421" s="5"/>
    </row>
    <row r="422" spans="1:34" ht="18.75" customHeight="1">
      <c r="A422" s="5"/>
      <c r="B422" s="5"/>
      <c r="C422" s="5"/>
      <c r="D422" s="5"/>
      <c r="E422" s="5"/>
      <c r="F422" s="5"/>
      <c r="G422" s="6"/>
      <c r="H422" s="639"/>
      <c r="I422" s="5"/>
      <c r="J422" s="5"/>
      <c r="K422" s="637"/>
      <c r="L422" s="11"/>
      <c r="M422" s="11"/>
      <c r="N422" s="11"/>
      <c r="O422" s="33"/>
      <c r="P422" s="12"/>
      <c r="Q422" s="12"/>
      <c r="R422" s="12"/>
      <c r="S422" s="12"/>
      <c r="T422" s="12"/>
      <c r="U422" s="12"/>
      <c r="V422" s="12"/>
      <c r="W422" s="12"/>
      <c r="X422" s="12"/>
      <c r="Y422" s="5"/>
      <c r="Z422" s="5"/>
      <c r="AA422" s="5"/>
      <c r="AB422" s="5"/>
      <c r="AC422" s="5"/>
      <c r="AD422" s="5"/>
      <c r="AE422" s="5"/>
      <c r="AF422" s="5"/>
      <c r="AG422" s="5"/>
      <c r="AH422" s="5"/>
    </row>
    <row r="423" spans="1:34" ht="18.75" customHeight="1">
      <c r="A423" s="5"/>
      <c r="B423" s="5"/>
      <c r="C423" s="5"/>
      <c r="D423" s="5"/>
      <c r="E423" s="5"/>
      <c r="F423" s="5"/>
      <c r="G423" s="6"/>
      <c r="H423" s="639"/>
      <c r="I423" s="5"/>
      <c r="J423" s="5"/>
      <c r="K423" s="637"/>
      <c r="L423" s="11"/>
      <c r="M423" s="11"/>
      <c r="N423" s="11"/>
      <c r="O423" s="33"/>
      <c r="P423" s="12"/>
      <c r="Q423" s="12"/>
      <c r="R423" s="12"/>
      <c r="S423" s="12"/>
      <c r="T423" s="12"/>
      <c r="U423" s="12"/>
      <c r="V423" s="12"/>
      <c r="W423" s="12"/>
      <c r="X423" s="12"/>
      <c r="Y423" s="5"/>
      <c r="Z423" s="5"/>
      <c r="AA423" s="5"/>
      <c r="AB423" s="5"/>
      <c r="AC423" s="5"/>
      <c r="AD423" s="5"/>
      <c r="AE423" s="5"/>
      <c r="AF423" s="5"/>
      <c r="AG423" s="5"/>
      <c r="AH423" s="5"/>
    </row>
    <row r="424" spans="1:34" ht="18.75" customHeight="1">
      <c r="A424" s="5"/>
      <c r="B424" s="5"/>
      <c r="C424" s="5"/>
      <c r="D424" s="5"/>
      <c r="E424" s="5"/>
      <c r="F424" s="5"/>
      <c r="G424" s="6"/>
      <c r="H424" s="639"/>
      <c r="I424" s="5"/>
      <c r="J424" s="5"/>
      <c r="K424" s="637"/>
      <c r="L424" s="11"/>
      <c r="M424" s="11"/>
      <c r="N424" s="11"/>
      <c r="O424" s="33"/>
      <c r="P424" s="12"/>
      <c r="Q424" s="12"/>
      <c r="R424" s="12"/>
      <c r="S424" s="12"/>
      <c r="T424" s="12"/>
      <c r="U424" s="12"/>
      <c r="V424" s="12"/>
      <c r="W424" s="12"/>
      <c r="X424" s="12"/>
      <c r="Y424" s="5"/>
      <c r="Z424" s="5"/>
      <c r="AA424" s="5"/>
      <c r="AB424" s="5"/>
      <c r="AC424" s="5"/>
      <c r="AD424" s="5"/>
      <c r="AE424" s="5"/>
      <c r="AF424" s="5"/>
      <c r="AG424" s="5"/>
      <c r="AH424" s="5"/>
    </row>
    <row r="425" spans="1:34" ht="18.75" customHeight="1">
      <c r="A425" s="5"/>
      <c r="B425" s="5"/>
      <c r="C425" s="5"/>
      <c r="D425" s="5"/>
      <c r="E425" s="5"/>
      <c r="F425" s="5"/>
      <c r="G425" s="6"/>
      <c r="H425" s="639"/>
      <c r="I425" s="5"/>
      <c r="J425" s="5"/>
      <c r="K425" s="637"/>
      <c r="L425" s="11"/>
      <c r="M425" s="11"/>
      <c r="N425" s="11"/>
      <c r="O425" s="33"/>
      <c r="P425" s="12"/>
      <c r="Q425" s="12"/>
      <c r="R425" s="12"/>
      <c r="S425" s="12"/>
      <c r="T425" s="12"/>
      <c r="U425" s="12"/>
      <c r="V425" s="12"/>
      <c r="W425" s="12"/>
      <c r="X425" s="12"/>
      <c r="Y425" s="5"/>
      <c r="Z425" s="5"/>
      <c r="AA425" s="5"/>
      <c r="AB425" s="5"/>
      <c r="AC425" s="5"/>
      <c r="AD425" s="5"/>
      <c r="AE425" s="5"/>
      <c r="AF425" s="5"/>
      <c r="AG425" s="5"/>
      <c r="AH425" s="5"/>
    </row>
    <row r="426" spans="1:34" ht="18.75" customHeight="1">
      <c r="A426" s="5"/>
      <c r="B426" s="5"/>
      <c r="C426" s="5"/>
      <c r="D426" s="5"/>
      <c r="E426" s="5"/>
      <c r="F426" s="5"/>
      <c r="G426" s="6"/>
      <c r="H426" s="639"/>
      <c r="I426" s="5"/>
      <c r="J426" s="5"/>
      <c r="K426" s="637"/>
      <c r="L426" s="11"/>
      <c r="M426" s="11"/>
      <c r="N426" s="11"/>
      <c r="O426" s="33"/>
      <c r="P426" s="12"/>
      <c r="Q426" s="12"/>
      <c r="R426" s="12"/>
      <c r="S426" s="12"/>
      <c r="T426" s="12"/>
      <c r="U426" s="12"/>
      <c r="V426" s="12"/>
      <c r="W426" s="12"/>
      <c r="X426" s="12"/>
      <c r="Y426" s="5"/>
      <c r="Z426" s="5"/>
      <c r="AA426" s="5"/>
      <c r="AB426" s="5"/>
      <c r="AC426" s="5"/>
      <c r="AD426" s="5"/>
      <c r="AE426" s="5"/>
      <c r="AF426" s="5"/>
      <c r="AG426" s="5"/>
      <c r="AH426" s="5"/>
    </row>
    <row r="427" spans="1:34" ht="18.75" customHeight="1">
      <c r="A427" s="5"/>
      <c r="B427" s="5"/>
      <c r="C427" s="5"/>
      <c r="D427" s="5"/>
      <c r="E427" s="5"/>
      <c r="F427" s="5"/>
      <c r="G427" s="6"/>
      <c r="H427" s="639"/>
      <c r="I427" s="5"/>
      <c r="J427" s="5"/>
      <c r="K427" s="637"/>
      <c r="L427" s="11"/>
      <c r="M427" s="11"/>
      <c r="N427" s="11"/>
      <c r="O427" s="33"/>
      <c r="P427" s="12"/>
      <c r="Q427" s="12"/>
      <c r="R427" s="12"/>
      <c r="S427" s="12"/>
      <c r="T427" s="12"/>
      <c r="U427" s="12"/>
      <c r="V427" s="12"/>
      <c r="W427" s="12"/>
      <c r="X427" s="12"/>
      <c r="Y427" s="5"/>
      <c r="Z427" s="5"/>
      <c r="AA427" s="5"/>
      <c r="AB427" s="5"/>
      <c r="AC427" s="5"/>
      <c r="AD427" s="5"/>
      <c r="AE427" s="5"/>
      <c r="AF427" s="5"/>
      <c r="AG427" s="5"/>
      <c r="AH427" s="5"/>
    </row>
    <row r="428" spans="1:34" ht="18.75" customHeight="1">
      <c r="A428" s="5"/>
      <c r="B428" s="5"/>
      <c r="C428" s="5"/>
      <c r="D428" s="5"/>
      <c r="E428" s="5"/>
      <c r="F428" s="5"/>
      <c r="G428" s="6"/>
      <c r="H428" s="639"/>
      <c r="I428" s="5"/>
      <c r="J428" s="5"/>
      <c r="K428" s="637"/>
      <c r="L428" s="11"/>
      <c r="M428" s="11"/>
      <c r="N428" s="11"/>
      <c r="O428" s="33"/>
      <c r="P428" s="12"/>
      <c r="Q428" s="12"/>
      <c r="R428" s="12"/>
      <c r="S428" s="12"/>
      <c r="T428" s="12"/>
      <c r="U428" s="12"/>
      <c r="V428" s="12"/>
      <c r="W428" s="12"/>
      <c r="X428" s="12"/>
      <c r="Y428" s="5"/>
      <c r="Z428" s="5"/>
      <c r="AA428" s="5"/>
      <c r="AB428" s="5"/>
      <c r="AC428" s="5"/>
      <c r="AD428" s="5"/>
      <c r="AE428" s="5"/>
      <c r="AF428" s="5"/>
      <c r="AG428" s="5"/>
      <c r="AH428" s="5"/>
    </row>
    <row r="429" spans="1:34" ht="18.75" customHeight="1">
      <c r="A429" s="5"/>
      <c r="B429" s="5"/>
      <c r="C429" s="5"/>
      <c r="D429" s="5"/>
      <c r="E429" s="5"/>
      <c r="F429" s="5"/>
      <c r="G429" s="6"/>
      <c r="H429" s="639"/>
      <c r="I429" s="5"/>
      <c r="J429" s="5"/>
      <c r="K429" s="637"/>
      <c r="L429" s="11"/>
      <c r="M429" s="11"/>
      <c r="N429" s="11"/>
      <c r="O429" s="33"/>
      <c r="P429" s="12"/>
      <c r="Q429" s="12"/>
      <c r="R429" s="12"/>
      <c r="S429" s="12"/>
      <c r="T429" s="12"/>
      <c r="U429" s="12"/>
      <c r="V429" s="12"/>
      <c r="W429" s="12"/>
      <c r="X429" s="12"/>
      <c r="Y429" s="5"/>
      <c r="Z429" s="5"/>
      <c r="AA429" s="5"/>
      <c r="AB429" s="5"/>
      <c r="AC429" s="5"/>
      <c r="AD429" s="5"/>
      <c r="AE429" s="5"/>
      <c r="AF429" s="5"/>
      <c r="AG429" s="5"/>
      <c r="AH429" s="5"/>
    </row>
    <row r="430" spans="1:34" ht="18.75" customHeight="1">
      <c r="A430" s="5"/>
      <c r="B430" s="5"/>
      <c r="C430" s="5"/>
      <c r="D430" s="5"/>
      <c r="E430" s="5"/>
      <c r="F430" s="5"/>
      <c r="G430" s="6"/>
      <c r="H430" s="639"/>
      <c r="I430" s="5"/>
      <c r="J430" s="5"/>
      <c r="K430" s="637"/>
      <c r="L430" s="11"/>
      <c r="M430" s="11"/>
      <c r="N430" s="11"/>
      <c r="O430" s="33"/>
      <c r="P430" s="12"/>
      <c r="Q430" s="12"/>
      <c r="R430" s="12"/>
      <c r="S430" s="12"/>
      <c r="T430" s="12"/>
      <c r="U430" s="12"/>
      <c r="V430" s="12"/>
      <c r="W430" s="12"/>
      <c r="X430" s="12"/>
      <c r="Y430" s="5"/>
      <c r="Z430" s="5"/>
      <c r="AA430" s="5"/>
      <c r="AB430" s="5"/>
      <c r="AC430" s="5"/>
      <c r="AD430" s="5"/>
      <c r="AE430" s="5"/>
      <c r="AF430" s="5"/>
      <c r="AG430" s="5"/>
      <c r="AH430" s="5"/>
    </row>
    <row r="431" spans="1:34" ht="18.75" customHeight="1">
      <c r="A431" s="5"/>
      <c r="B431" s="5"/>
      <c r="C431" s="5"/>
      <c r="D431" s="5"/>
      <c r="E431" s="5"/>
      <c r="F431" s="5"/>
      <c r="G431" s="6"/>
      <c r="H431" s="639"/>
      <c r="I431" s="5"/>
      <c r="J431" s="5"/>
      <c r="K431" s="637"/>
      <c r="L431" s="11"/>
      <c r="M431" s="11"/>
      <c r="N431" s="11"/>
      <c r="O431" s="33"/>
      <c r="P431" s="12"/>
      <c r="Q431" s="12"/>
      <c r="R431" s="12"/>
      <c r="S431" s="12"/>
      <c r="T431" s="12"/>
      <c r="U431" s="12"/>
      <c r="V431" s="12"/>
      <c r="W431" s="12"/>
      <c r="X431" s="12"/>
      <c r="Y431" s="5"/>
      <c r="Z431" s="5"/>
      <c r="AA431" s="5"/>
      <c r="AB431" s="5"/>
      <c r="AC431" s="5"/>
      <c r="AD431" s="5"/>
      <c r="AE431" s="5"/>
      <c r="AF431" s="5"/>
      <c r="AG431" s="5"/>
      <c r="AH431" s="5"/>
    </row>
    <row r="432" spans="1:34" ht="18.75" customHeight="1">
      <c r="A432" s="5"/>
      <c r="B432" s="5"/>
      <c r="C432" s="5"/>
      <c r="D432" s="5"/>
      <c r="E432" s="5"/>
      <c r="F432" s="5"/>
      <c r="G432" s="6"/>
      <c r="H432" s="639"/>
      <c r="I432" s="5"/>
      <c r="J432" s="5"/>
      <c r="K432" s="637"/>
      <c r="L432" s="11"/>
      <c r="M432" s="11"/>
      <c r="N432" s="11"/>
      <c r="O432" s="33"/>
      <c r="P432" s="12"/>
      <c r="Q432" s="12"/>
      <c r="R432" s="12"/>
      <c r="S432" s="12"/>
      <c r="T432" s="12"/>
      <c r="U432" s="12"/>
      <c r="V432" s="12"/>
      <c r="W432" s="12"/>
      <c r="X432" s="12"/>
      <c r="Y432" s="5"/>
      <c r="Z432" s="5"/>
      <c r="AA432" s="5"/>
      <c r="AB432" s="5"/>
      <c r="AC432" s="5"/>
      <c r="AD432" s="5"/>
      <c r="AE432" s="5"/>
      <c r="AF432" s="5"/>
      <c r="AG432" s="5"/>
      <c r="AH432" s="5"/>
    </row>
    <row r="433" spans="1:34" ht="18.75" customHeight="1">
      <c r="A433" s="5"/>
      <c r="B433" s="5"/>
      <c r="C433" s="5"/>
      <c r="D433" s="5"/>
      <c r="E433" s="5"/>
      <c r="F433" s="5"/>
      <c r="G433" s="6"/>
      <c r="H433" s="639"/>
      <c r="I433" s="5"/>
      <c r="J433" s="5"/>
      <c r="K433" s="637"/>
      <c r="L433" s="11"/>
      <c r="M433" s="11"/>
      <c r="N433" s="11"/>
      <c r="O433" s="33"/>
      <c r="P433" s="12"/>
      <c r="Q433" s="12"/>
      <c r="R433" s="12"/>
      <c r="S433" s="12"/>
      <c r="T433" s="12"/>
      <c r="U433" s="12"/>
      <c r="V433" s="12"/>
      <c r="W433" s="12"/>
      <c r="X433" s="12"/>
      <c r="Y433" s="5"/>
      <c r="Z433" s="5"/>
      <c r="AA433" s="5"/>
      <c r="AB433" s="5"/>
      <c r="AC433" s="5"/>
      <c r="AD433" s="5"/>
      <c r="AE433" s="5"/>
      <c r="AF433" s="5"/>
      <c r="AG433" s="5"/>
      <c r="AH433" s="5"/>
    </row>
    <row r="434" spans="1:34" ht="18.75" customHeight="1">
      <c r="A434" s="5"/>
      <c r="B434" s="5"/>
      <c r="C434" s="5"/>
      <c r="D434" s="5"/>
      <c r="E434" s="5"/>
      <c r="F434" s="5"/>
      <c r="G434" s="6"/>
      <c r="H434" s="639"/>
      <c r="I434" s="5"/>
      <c r="J434" s="5"/>
      <c r="K434" s="637"/>
      <c r="L434" s="11"/>
      <c r="M434" s="11"/>
      <c r="N434" s="11"/>
      <c r="O434" s="33"/>
      <c r="P434" s="12"/>
      <c r="Q434" s="12"/>
      <c r="R434" s="12"/>
      <c r="S434" s="12"/>
      <c r="T434" s="12"/>
      <c r="U434" s="12"/>
      <c r="V434" s="12"/>
      <c r="W434" s="12"/>
      <c r="X434" s="12"/>
      <c r="Y434" s="5"/>
      <c r="Z434" s="5"/>
      <c r="AA434" s="5"/>
      <c r="AB434" s="5"/>
      <c r="AC434" s="5"/>
      <c r="AD434" s="5"/>
      <c r="AE434" s="5"/>
      <c r="AF434" s="5"/>
      <c r="AG434" s="5"/>
      <c r="AH434" s="5"/>
    </row>
    <row r="435" spans="1:34" ht="18.75" customHeight="1">
      <c r="A435" s="5"/>
      <c r="B435" s="5"/>
      <c r="C435" s="5"/>
      <c r="D435" s="5"/>
      <c r="E435" s="5"/>
      <c r="F435" s="5"/>
      <c r="G435" s="6"/>
      <c r="H435" s="639"/>
      <c r="I435" s="5"/>
      <c r="J435" s="5"/>
      <c r="K435" s="637"/>
      <c r="L435" s="11"/>
      <c r="M435" s="11"/>
      <c r="N435" s="11"/>
      <c r="O435" s="33"/>
      <c r="P435" s="12"/>
      <c r="Q435" s="12"/>
      <c r="R435" s="12"/>
      <c r="S435" s="12"/>
      <c r="T435" s="12"/>
      <c r="U435" s="12"/>
      <c r="V435" s="12"/>
      <c r="W435" s="12"/>
      <c r="X435" s="12"/>
      <c r="Y435" s="5"/>
      <c r="Z435" s="5"/>
      <c r="AA435" s="5"/>
      <c r="AB435" s="5"/>
      <c r="AC435" s="5"/>
      <c r="AD435" s="5"/>
      <c r="AE435" s="5"/>
      <c r="AF435" s="5"/>
      <c r="AG435" s="5"/>
      <c r="AH435" s="5"/>
    </row>
    <row r="436" spans="1:34" ht="18.75" customHeight="1">
      <c r="A436" s="5"/>
      <c r="B436" s="5"/>
      <c r="C436" s="5"/>
      <c r="D436" s="5"/>
      <c r="E436" s="5"/>
      <c r="F436" s="5"/>
      <c r="G436" s="6"/>
      <c r="H436" s="639"/>
      <c r="I436" s="5"/>
      <c r="J436" s="5"/>
      <c r="K436" s="637"/>
      <c r="L436" s="11"/>
      <c r="M436" s="11"/>
      <c r="N436" s="11"/>
      <c r="O436" s="33"/>
      <c r="P436" s="12"/>
      <c r="Q436" s="12"/>
      <c r="R436" s="12"/>
      <c r="S436" s="12"/>
      <c r="T436" s="12"/>
      <c r="U436" s="12"/>
      <c r="V436" s="12"/>
      <c r="W436" s="12"/>
      <c r="X436" s="12"/>
      <c r="Y436" s="5"/>
      <c r="Z436" s="5"/>
      <c r="AA436" s="5"/>
      <c r="AB436" s="5"/>
      <c r="AC436" s="5"/>
      <c r="AD436" s="5"/>
      <c r="AE436" s="5"/>
      <c r="AF436" s="5"/>
      <c r="AG436" s="5"/>
      <c r="AH436" s="5"/>
    </row>
    <row r="437" spans="1:34" ht="18.75" customHeight="1">
      <c r="A437" s="5"/>
      <c r="B437" s="5"/>
      <c r="C437" s="5"/>
      <c r="D437" s="5"/>
      <c r="E437" s="5"/>
      <c r="F437" s="5"/>
      <c r="G437" s="6"/>
      <c r="H437" s="639"/>
      <c r="I437" s="5"/>
      <c r="J437" s="5"/>
      <c r="K437" s="637"/>
      <c r="L437" s="11"/>
      <c r="M437" s="11"/>
      <c r="N437" s="11"/>
      <c r="O437" s="33"/>
      <c r="P437" s="12"/>
      <c r="Q437" s="12"/>
      <c r="R437" s="12"/>
      <c r="S437" s="12"/>
      <c r="T437" s="12"/>
      <c r="U437" s="12"/>
      <c r="V437" s="12"/>
      <c r="W437" s="12"/>
      <c r="X437" s="12"/>
      <c r="Y437" s="5"/>
      <c r="Z437" s="5"/>
      <c r="AA437" s="5"/>
      <c r="AB437" s="5"/>
      <c r="AC437" s="5"/>
      <c r="AD437" s="5"/>
      <c r="AE437" s="5"/>
      <c r="AF437" s="5"/>
      <c r="AG437" s="5"/>
      <c r="AH437" s="5"/>
    </row>
    <row r="438" spans="1:34" ht="18.75" customHeight="1">
      <c r="A438" s="5"/>
      <c r="B438" s="5"/>
      <c r="C438" s="5"/>
      <c r="D438" s="5"/>
      <c r="E438" s="5"/>
      <c r="F438" s="5"/>
      <c r="G438" s="6"/>
      <c r="H438" s="639"/>
      <c r="I438" s="5"/>
      <c r="J438" s="5"/>
      <c r="K438" s="637"/>
      <c r="L438" s="11"/>
      <c r="M438" s="11"/>
      <c r="N438" s="11"/>
      <c r="O438" s="33"/>
      <c r="P438" s="12"/>
      <c r="Q438" s="12"/>
      <c r="R438" s="12"/>
      <c r="S438" s="12"/>
      <c r="T438" s="12"/>
      <c r="U438" s="12"/>
      <c r="V438" s="12"/>
      <c r="W438" s="12"/>
      <c r="X438" s="12"/>
      <c r="Y438" s="5"/>
      <c r="Z438" s="5"/>
      <c r="AA438" s="5"/>
      <c r="AB438" s="5"/>
      <c r="AC438" s="5"/>
      <c r="AD438" s="5"/>
      <c r="AE438" s="5"/>
      <c r="AF438" s="5"/>
      <c r="AG438" s="5"/>
      <c r="AH438" s="5"/>
    </row>
    <row r="439" spans="1:34" ht="18.75" customHeight="1">
      <c r="A439" s="5"/>
      <c r="B439" s="5"/>
      <c r="C439" s="5"/>
      <c r="D439" s="5"/>
      <c r="E439" s="5"/>
      <c r="F439" s="5"/>
      <c r="G439" s="6"/>
      <c r="H439" s="639"/>
      <c r="I439" s="5"/>
      <c r="J439" s="5"/>
      <c r="K439" s="637"/>
      <c r="L439" s="11"/>
      <c r="M439" s="11"/>
      <c r="N439" s="11"/>
      <c r="O439" s="33"/>
      <c r="P439" s="12"/>
      <c r="Q439" s="12"/>
      <c r="R439" s="12"/>
      <c r="S439" s="12"/>
      <c r="T439" s="12"/>
      <c r="U439" s="12"/>
      <c r="V439" s="12"/>
      <c r="W439" s="12"/>
      <c r="X439" s="12"/>
      <c r="Y439" s="5"/>
      <c r="Z439" s="5"/>
      <c r="AA439" s="5"/>
      <c r="AB439" s="5"/>
      <c r="AC439" s="5"/>
      <c r="AD439" s="5"/>
      <c r="AE439" s="5"/>
      <c r="AF439" s="5"/>
      <c r="AG439" s="5"/>
      <c r="AH439" s="5"/>
    </row>
    <row r="440" spans="1:34" ht="18.75" customHeight="1">
      <c r="A440" s="5"/>
      <c r="B440" s="5"/>
      <c r="C440" s="5"/>
      <c r="D440" s="5"/>
      <c r="E440" s="5"/>
      <c r="F440" s="5"/>
      <c r="G440" s="6"/>
      <c r="H440" s="639"/>
      <c r="I440" s="5"/>
      <c r="J440" s="5"/>
      <c r="K440" s="637"/>
      <c r="L440" s="11"/>
      <c r="M440" s="11"/>
      <c r="N440" s="11"/>
      <c r="O440" s="33"/>
      <c r="P440" s="12"/>
      <c r="Q440" s="12"/>
      <c r="R440" s="12"/>
      <c r="S440" s="12"/>
      <c r="T440" s="12"/>
      <c r="U440" s="12"/>
      <c r="V440" s="12"/>
      <c r="W440" s="12"/>
      <c r="X440" s="12"/>
      <c r="Y440" s="5"/>
      <c r="Z440" s="5"/>
      <c r="AA440" s="5"/>
      <c r="AB440" s="5"/>
      <c r="AC440" s="5"/>
      <c r="AD440" s="5"/>
      <c r="AE440" s="5"/>
      <c r="AF440" s="5"/>
      <c r="AG440" s="5"/>
      <c r="AH440" s="5"/>
    </row>
    <row r="441" spans="1:34" ht="18.75" customHeight="1">
      <c r="A441" s="5"/>
      <c r="B441" s="5"/>
      <c r="C441" s="5"/>
      <c r="D441" s="5"/>
      <c r="E441" s="5"/>
      <c r="F441" s="5"/>
      <c r="G441" s="6"/>
      <c r="H441" s="639"/>
      <c r="I441" s="5"/>
      <c r="J441" s="5"/>
      <c r="K441" s="637"/>
      <c r="L441" s="11"/>
      <c r="M441" s="11"/>
      <c r="N441" s="11"/>
      <c r="O441" s="33"/>
      <c r="P441" s="12"/>
      <c r="Q441" s="12"/>
      <c r="R441" s="12"/>
      <c r="S441" s="12"/>
      <c r="T441" s="12"/>
      <c r="U441" s="12"/>
      <c r="V441" s="12"/>
      <c r="W441" s="12"/>
      <c r="X441" s="12"/>
      <c r="Y441" s="5"/>
      <c r="Z441" s="5"/>
      <c r="AA441" s="5"/>
      <c r="AB441" s="5"/>
      <c r="AC441" s="5"/>
      <c r="AD441" s="5"/>
      <c r="AE441" s="5"/>
      <c r="AF441" s="5"/>
      <c r="AG441" s="5"/>
      <c r="AH441" s="5"/>
    </row>
    <row r="442" spans="1:34" ht="18.75" customHeight="1">
      <c r="A442" s="5"/>
      <c r="B442" s="5"/>
      <c r="C442" s="5"/>
      <c r="D442" s="5"/>
      <c r="E442" s="5"/>
      <c r="F442" s="5"/>
      <c r="G442" s="6"/>
      <c r="H442" s="639"/>
      <c r="I442" s="5"/>
      <c r="J442" s="5"/>
      <c r="K442" s="637"/>
      <c r="L442" s="11"/>
      <c r="M442" s="11"/>
      <c r="N442" s="11"/>
      <c r="O442" s="33"/>
      <c r="P442" s="12"/>
      <c r="Q442" s="12"/>
      <c r="R442" s="12"/>
      <c r="S442" s="12"/>
      <c r="T442" s="12"/>
      <c r="U442" s="12"/>
      <c r="V442" s="12"/>
      <c r="W442" s="12"/>
      <c r="X442" s="12"/>
      <c r="Y442" s="5"/>
      <c r="Z442" s="5"/>
      <c r="AA442" s="5"/>
      <c r="AB442" s="5"/>
      <c r="AC442" s="5"/>
      <c r="AD442" s="5"/>
      <c r="AE442" s="5"/>
      <c r="AF442" s="5"/>
      <c r="AG442" s="5"/>
      <c r="AH442" s="5"/>
    </row>
    <row r="443" spans="1:34" ht="18.75" customHeight="1">
      <c r="A443" s="5"/>
      <c r="B443" s="5"/>
      <c r="C443" s="5"/>
      <c r="D443" s="5"/>
      <c r="E443" s="5"/>
      <c r="F443" s="5"/>
      <c r="G443" s="6"/>
      <c r="H443" s="639"/>
      <c r="I443" s="5"/>
      <c r="J443" s="5"/>
      <c r="K443" s="637"/>
      <c r="L443" s="11"/>
      <c r="M443" s="11"/>
      <c r="N443" s="11"/>
      <c r="O443" s="33"/>
      <c r="P443" s="12"/>
      <c r="Q443" s="12"/>
      <c r="R443" s="12"/>
      <c r="S443" s="12"/>
      <c r="T443" s="12"/>
      <c r="U443" s="12"/>
      <c r="V443" s="12"/>
      <c r="W443" s="12"/>
      <c r="X443" s="12"/>
      <c r="Y443" s="5"/>
      <c r="Z443" s="5"/>
      <c r="AA443" s="5"/>
      <c r="AB443" s="5"/>
      <c r="AC443" s="5"/>
      <c r="AD443" s="5"/>
      <c r="AE443" s="5"/>
      <c r="AF443" s="5"/>
      <c r="AG443" s="5"/>
      <c r="AH443" s="5"/>
    </row>
    <row r="444" spans="1:34" ht="18.75" customHeight="1">
      <c r="A444" s="5"/>
      <c r="B444" s="5"/>
      <c r="C444" s="5"/>
      <c r="D444" s="5"/>
      <c r="E444" s="5"/>
      <c r="F444" s="5"/>
      <c r="G444" s="6"/>
      <c r="H444" s="639"/>
      <c r="I444" s="5"/>
      <c r="J444" s="5"/>
      <c r="K444" s="637"/>
      <c r="L444" s="11"/>
      <c r="M444" s="11"/>
      <c r="N444" s="11"/>
      <c r="O444" s="33"/>
      <c r="P444" s="12"/>
      <c r="Q444" s="12"/>
      <c r="R444" s="12"/>
      <c r="S444" s="12"/>
      <c r="T444" s="12"/>
      <c r="U444" s="12"/>
      <c r="V444" s="12"/>
      <c r="W444" s="12"/>
      <c r="X444" s="12"/>
      <c r="Y444" s="5"/>
      <c r="Z444" s="5"/>
      <c r="AA444" s="5"/>
      <c r="AB444" s="5"/>
      <c r="AC444" s="5"/>
      <c r="AD444" s="5"/>
      <c r="AE444" s="5"/>
      <c r="AF444" s="5"/>
      <c r="AG444" s="5"/>
      <c r="AH444" s="5"/>
    </row>
    <row r="445" spans="1:34" ht="18.75" customHeight="1">
      <c r="A445" s="5"/>
      <c r="B445" s="5"/>
      <c r="C445" s="5"/>
      <c r="D445" s="5"/>
      <c r="E445" s="5"/>
      <c r="F445" s="5"/>
      <c r="G445" s="6"/>
      <c r="H445" s="639"/>
      <c r="I445" s="5"/>
      <c r="J445" s="5"/>
      <c r="K445" s="637"/>
      <c r="L445" s="11"/>
      <c r="M445" s="11"/>
      <c r="N445" s="11"/>
      <c r="O445" s="33"/>
      <c r="P445" s="12"/>
      <c r="Q445" s="12"/>
      <c r="R445" s="12"/>
      <c r="S445" s="12"/>
      <c r="T445" s="12"/>
      <c r="U445" s="12"/>
      <c r="V445" s="12"/>
      <c r="W445" s="12"/>
      <c r="X445" s="12"/>
      <c r="Y445" s="5"/>
      <c r="Z445" s="5"/>
      <c r="AA445" s="5"/>
      <c r="AB445" s="5"/>
      <c r="AC445" s="5"/>
      <c r="AD445" s="5"/>
      <c r="AE445" s="5"/>
      <c r="AF445" s="5"/>
      <c r="AG445" s="5"/>
      <c r="AH445" s="5"/>
    </row>
    <row r="446" spans="1:34" ht="18.75" customHeight="1">
      <c r="A446" s="5"/>
      <c r="B446" s="5"/>
      <c r="C446" s="5"/>
      <c r="D446" s="5"/>
      <c r="E446" s="5"/>
      <c r="F446" s="5"/>
      <c r="G446" s="6"/>
      <c r="H446" s="639"/>
      <c r="I446" s="5"/>
      <c r="J446" s="5"/>
      <c r="K446" s="637"/>
      <c r="L446" s="11"/>
      <c r="M446" s="11"/>
      <c r="N446" s="11"/>
      <c r="O446" s="33"/>
      <c r="P446" s="12"/>
      <c r="Q446" s="12"/>
      <c r="R446" s="12"/>
      <c r="S446" s="12"/>
      <c r="T446" s="12"/>
      <c r="U446" s="12"/>
      <c r="V446" s="12"/>
      <c r="W446" s="12"/>
      <c r="X446" s="12"/>
      <c r="Y446" s="5"/>
      <c r="Z446" s="5"/>
      <c r="AA446" s="5"/>
      <c r="AB446" s="5"/>
      <c r="AC446" s="5"/>
      <c r="AD446" s="5"/>
      <c r="AE446" s="5"/>
      <c r="AF446" s="5"/>
      <c r="AG446" s="5"/>
      <c r="AH446" s="5"/>
    </row>
    <row r="447" spans="1:34" ht="18.75" customHeight="1">
      <c r="A447" s="5"/>
      <c r="B447" s="5"/>
      <c r="C447" s="5"/>
      <c r="D447" s="5"/>
      <c r="E447" s="5"/>
      <c r="F447" s="5"/>
      <c r="G447" s="6"/>
      <c r="H447" s="639"/>
      <c r="I447" s="5"/>
      <c r="J447" s="5"/>
      <c r="K447" s="637"/>
      <c r="L447" s="11"/>
      <c r="M447" s="11"/>
      <c r="N447" s="11"/>
      <c r="O447" s="33"/>
      <c r="P447" s="12"/>
      <c r="Q447" s="12"/>
      <c r="R447" s="12"/>
      <c r="S447" s="12"/>
      <c r="T447" s="12"/>
      <c r="U447" s="12"/>
      <c r="V447" s="12"/>
      <c r="W447" s="12"/>
      <c r="X447" s="12"/>
      <c r="Y447" s="5"/>
      <c r="Z447" s="5"/>
      <c r="AA447" s="5"/>
      <c r="AB447" s="5"/>
      <c r="AC447" s="5"/>
      <c r="AD447" s="5"/>
      <c r="AE447" s="5"/>
      <c r="AF447" s="5"/>
      <c r="AG447" s="5"/>
      <c r="AH447" s="5"/>
    </row>
    <row r="448" spans="1:34" ht="18.75" customHeight="1">
      <c r="A448" s="5"/>
      <c r="B448" s="5"/>
      <c r="C448" s="5"/>
      <c r="D448" s="5"/>
      <c r="E448" s="5"/>
      <c r="F448" s="5"/>
      <c r="G448" s="6"/>
      <c r="H448" s="639"/>
      <c r="I448" s="5"/>
      <c r="J448" s="5"/>
      <c r="K448" s="637"/>
      <c r="L448" s="11"/>
      <c r="M448" s="11"/>
      <c r="N448" s="11"/>
      <c r="O448" s="33"/>
      <c r="P448" s="12"/>
      <c r="Q448" s="12"/>
      <c r="R448" s="12"/>
      <c r="S448" s="12"/>
      <c r="T448" s="12"/>
      <c r="U448" s="12"/>
      <c r="V448" s="12"/>
      <c r="W448" s="12"/>
      <c r="X448" s="12"/>
      <c r="Y448" s="5"/>
      <c r="Z448" s="5"/>
      <c r="AA448" s="5"/>
      <c r="AB448" s="5"/>
      <c r="AC448" s="5"/>
      <c r="AD448" s="5"/>
      <c r="AE448" s="5"/>
      <c r="AF448" s="5"/>
      <c r="AG448" s="5"/>
      <c r="AH448" s="5"/>
    </row>
    <row r="449" spans="1:34" ht="18.75" customHeight="1">
      <c r="A449" s="5"/>
      <c r="B449" s="5"/>
      <c r="C449" s="5"/>
      <c r="D449" s="5"/>
      <c r="E449" s="5"/>
      <c r="F449" s="5"/>
      <c r="G449" s="6"/>
      <c r="H449" s="639"/>
      <c r="I449" s="5"/>
      <c r="J449" s="5"/>
      <c r="K449" s="637"/>
      <c r="L449" s="11"/>
      <c r="M449" s="11"/>
      <c r="N449" s="11"/>
      <c r="O449" s="33"/>
      <c r="P449" s="12"/>
      <c r="Q449" s="12"/>
      <c r="R449" s="12"/>
      <c r="S449" s="12"/>
      <c r="T449" s="12"/>
      <c r="U449" s="12"/>
      <c r="V449" s="12"/>
      <c r="W449" s="12"/>
      <c r="X449" s="12"/>
      <c r="Y449" s="5"/>
      <c r="Z449" s="5"/>
      <c r="AA449" s="5"/>
      <c r="AB449" s="5"/>
      <c r="AC449" s="5"/>
      <c r="AD449" s="5"/>
      <c r="AE449" s="5"/>
      <c r="AF449" s="5"/>
      <c r="AG449" s="5"/>
      <c r="AH449" s="5"/>
    </row>
    <row r="450" spans="1:34" ht="18.75" customHeight="1">
      <c r="A450" s="5"/>
      <c r="B450" s="5"/>
      <c r="C450" s="5"/>
      <c r="D450" s="5"/>
      <c r="E450" s="5"/>
      <c r="F450" s="5"/>
      <c r="G450" s="6"/>
      <c r="H450" s="639"/>
      <c r="I450" s="5"/>
      <c r="J450" s="5"/>
      <c r="K450" s="637"/>
      <c r="L450" s="11"/>
      <c r="M450" s="11"/>
      <c r="N450" s="11"/>
      <c r="O450" s="33"/>
      <c r="P450" s="12"/>
      <c r="Q450" s="12"/>
      <c r="R450" s="12"/>
      <c r="S450" s="12"/>
      <c r="T450" s="12"/>
      <c r="U450" s="12"/>
      <c r="V450" s="12"/>
      <c r="W450" s="12"/>
      <c r="X450" s="12"/>
      <c r="Y450" s="5"/>
      <c r="Z450" s="5"/>
      <c r="AA450" s="5"/>
      <c r="AB450" s="5"/>
      <c r="AC450" s="5"/>
      <c r="AD450" s="5"/>
      <c r="AE450" s="5"/>
      <c r="AF450" s="5"/>
      <c r="AG450" s="5"/>
      <c r="AH450" s="5"/>
    </row>
    <row r="451" spans="1:34" ht="18.75" customHeight="1">
      <c r="A451" s="5"/>
      <c r="B451" s="5"/>
      <c r="C451" s="5"/>
      <c r="D451" s="5"/>
      <c r="E451" s="5"/>
      <c r="F451" s="5"/>
      <c r="G451" s="6"/>
      <c r="H451" s="639"/>
      <c r="I451" s="5"/>
      <c r="J451" s="5"/>
      <c r="K451" s="637"/>
      <c r="L451" s="11"/>
      <c r="M451" s="11"/>
      <c r="N451" s="11"/>
      <c r="O451" s="33"/>
      <c r="P451" s="12"/>
      <c r="Q451" s="12"/>
      <c r="R451" s="12"/>
      <c r="S451" s="12"/>
      <c r="T451" s="12"/>
      <c r="U451" s="12"/>
      <c r="V451" s="12"/>
      <c r="W451" s="12"/>
      <c r="X451" s="12"/>
      <c r="Y451" s="5"/>
      <c r="Z451" s="5"/>
      <c r="AA451" s="5"/>
      <c r="AB451" s="5"/>
      <c r="AC451" s="5"/>
      <c r="AD451" s="5"/>
      <c r="AE451" s="5"/>
      <c r="AF451" s="5"/>
      <c r="AG451" s="5"/>
      <c r="AH451" s="5"/>
    </row>
    <row r="452" spans="1:34" ht="18.75" customHeight="1">
      <c r="A452" s="5"/>
      <c r="B452" s="5"/>
      <c r="C452" s="5"/>
      <c r="D452" s="5"/>
      <c r="E452" s="5"/>
      <c r="F452" s="5"/>
      <c r="G452" s="6"/>
      <c r="H452" s="639"/>
      <c r="I452" s="5"/>
      <c r="J452" s="5"/>
      <c r="K452" s="637"/>
      <c r="L452" s="11"/>
      <c r="M452" s="11"/>
      <c r="N452" s="11"/>
      <c r="O452" s="33"/>
      <c r="P452" s="12"/>
      <c r="Q452" s="12"/>
      <c r="R452" s="12"/>
      <c r="S452" s="12"/>
      <c r="T452" s="12"/>
      <c r="U452" s="12"/>
      <c r="V452" s="12"/>
      <c r="W452" s="12"/>
      <c r="X452" s="12"/>
      <c r="Y452" s="5"/>
      <c r="Z452" s="5"/>
      <c r="AA452" s="5"/>
      <c r="AB452" s="5"/>
      <c r="AC452" s="5"/>
      <c r="AD452" s="5"/>
      <c r="AE452" s="5"/>
      <c r="AF452" s="5"/>
      <c r="AG452" s="5"/>
      <c r="AH452" s="5"/>
    </row>
    <row r="453" spans="1:34" ht="18.75" customHeight="1">
      <c r="A453" s="5"/>
      <c r="B453" s="5"/>
      <c r="C453" s="5"/>
      <c r="D453" s="5"/>
      <c r="E453" s="5"/>
      <c r="F453" s="5"/>
      <c r="G453" s="6"/>
      <c r="H453" s="639"/>
      <c r="I453" s="5"/>
      <c r="J453" s="5"/>
      <c r="K453" s="637"/>
      <c r="L453" s="11"/>
      <c r="M453" s="11"/>
      <c r="N453" s="11"/>
      <c r="O453" s="33"/>
      <c r="P453" s="12"/>
      <c r="Q453" s="12"/>
      <c r="R453" s="12"/>
      <c r="S453" s="12"/>
      <c r="T453" s="12"/>
      <c r="U453" s="12"/>
      <c r="V453" s="12"/>
      <c r="W453" s="12"/>
      <c r="X453" s="12"/>
      <c r="Y453" s="5"/>
      <c r="Z453" s="5"/>
      <c r="AA453" s="5"/>
      <c r="AB453" s="5"/>
      <c r="AC453" s="5"/>
      <c r="AD453" s="5"/>
      <c r="AE453" s="5"/>
      <c r="AF453" s="5"/>
      <c r="AG453" s="5"/>
      <c r="AH453" s="5"/>
    </row>
    <row r="454" spans="1:34" ht="18.75" customHeight="1">
      <c r="A454" s="5"/>
      <c r="B454" s="5"/>
      <c r="C454" s="5"/>
      <c r="D454" s="5"/>
      <c r="E454" s="5"/>
      <c r="F454" s="5"/>
      <c r="G454" s="6"/>
      <c r="H454" s="639"/>
      <c r="I454" s="5"/>
      <c r="J454" s="5"/>
      <c r="K454" s="637"/>
      <c r="L454" s="11"/>
      <c r="M454" s="11"/>
      <c r="N454" s="11"/>
      <c r="O454" s="33"/>
      <c r="P454" s="12"/>
      <c r="Q454" s="12"/>
      <c r="R454" s="12"/>
      <c r="S454" s="12"/>
      <c r="T454" s="12"/>
      <c r="U454" s="12"/>
      <c r="V454" s="12"/>
      <c r="W454" s="12"/>
      <c r="X454" s="12"/>
      <c r="Y454" s="5"/>
      <c r="Z454" s="5"/>
      <c r="AA454" s="5"/>
      <c r="AB454" s="5"/>
      <c r="AC454" s="5"/>
      <c r="AD454" s="5"/>
      <c r="AE454" s="5"/>
      <c r="AF454" s="5"/>
      <c r="AG454" s="5"/>
      <c r="AH454" s="5"/>
    </row>
    <row r="455" spans="1:34" ht="18.75" customHeight="1">
      <c r="A455" s="5"/>
      <c r="B455" s="5"/>
      <c r="C455" s="5"/>
      <c r="D455" s="5"/>
      <c r="E455" s="5"/>
      <c r="F455" s="5"/>
      <c r="G455" s="6"/>
      <c r="H455" s="639"/>
      <c r="I455" s="5"/>
      <c r="J455" s="5"/>
      <c r="K455" s="637"/>
      <c r="L455" s="11"/>
      <c r="M455" s="11"/>
      <c r="N455" s="11"/>
      <c r="O455" s="33"/>
      <c r="P455" s="12"/>
      <c r="Q455" s="12"/>
      <c r="R455" s="12"/>
      <c r="S455" s="12"/>
      <c r="T455" s="12"/>
      <c r="U455" s="12"/>
      <c r="V455" s="12"/>
      <c r="W455" s="12"/>
      <c r="X455" s="12"/>
      <c r="Y455" s="5"/>
      <c r="Z455" s="5"/>
      <c r="AA455" s="5"/>
      <c r="AB455" s="5"/>
      <c r="AC455" s="5"/>
      <c r="AD455" s="5"/>
      <c r="AE455" s="5"/>
      <c r="AF455" s="5"/>
      <c r="AG455" s="5"/>
      <c r="AH455" s="5"/>
    </row>
    <row r="456" spans="1:34" ht="18.75" customHeight="1">
      <c r="A456" s="5"/>
      <c r="B456" s="5"/>
      <c r="C456" s="5"/>
      <c r="D456" s="5"/>
      <c r="E456" s="5"/>
      <c r="F456" s="5"/>
      <c r="G456" s="6"/>
      <c r="H456" s="639"/>
      <c r="I456" s="5"/>
      <c r="J456" s="5"/>
      <c r="K456" s="637"/>
      <c r="L456" s="11"/>
      <c r="M456" s="11"/>
      <c r="N456" s="11"/>
      <c r="O456" s="33"/>
      <c r="P456" s="12"/>
      <c r="Q456" s="12"/>
      <c r="R456" s="12"/>
      <c r="S456" s="12"/>
      <c r="T456" s="12"/>
      <c r="U456" s="12"/>
      <c r="V456" s="12"/>
      <c r="W456" s="12"/>
      <c r="X456" s="12"/>
      <c r="Y456" s="5"/>
      <c r="Z456" s="5"/>
      <c r="AA456" s="5"/>
      <c r="AB456" s="5"/>
      <c r="AC456" s="5"/>
      <c r="AD456" s="5"/>
      <c r="AE456" s="5"/>
      <c r="AF456" s="5"/>
      <c r="AG456" s="5"/>
      <c r="AH456" s="5"/>
    </row>
    <row r="457" spans="1:34" ht="18.75" customHeight="1">
      <c r="A457" s="5"/>
      <c r="B457" s="5"/>
      <c r="C457" s="5"/>
      <c r="D457" s="5"/>
      <c r="E457" s="5"/>
      <c r="F457" s="5"/>
      <c r="G457" s="6"/>
      <c r="H457" s="639"/>
      <c r="I457" s="5"/>
      <c r="J457" s="5"/>
      <c r="K457" s="637"/>
      <c r="L457" s="11"/>
      <c r="M457" s="11"/>
      <c r="N457" s="11"/>
      <c r="O457" s="33"/>
      <c r="P457" s="12"/>
      <c r="Q457" s="12"/>
      <c r="R457" s="12"/>
      <c r="S457" s="12"/>
      <c r="T457" s="12"/>
      <c r="U457" s="12"/>
      <c r="V457" s="12"/>
      <c r="W457" s="12"/>
      <c r="X457" s="12"/>
      <c r="Y457" s="5"/>
      <c r="Z457" s="5"/>
      <c r="AA457" s="5"/>
      <c r="AB457" s="5"/>
      <c r="AC457" s="5"/>
      <c r="AD457" s="5"/>
      <c r="AE457" s="5"/>
      <c r="AF457" s="5"/>
      <c r="AG457" s="5"/>
      <c r="AH457" s="5"/>
    </row>
    <row r="458" spans="1:34" ht="18.75" customHeight="1">
      <c r="A458" s="5"/>
      <c r="B458" s="5"/>
      <c r="C458" s="5"/>
      <c r="D458" s="5"/>
      <c r="E458" s="5"/>
      <c r="F458" s="5"/>
      <c r="G458" s="6"/>
      <c r="H458" s="639"/>
      <c r="I458" s="5"/>
      <c r="J458" s="5"/>
      <c r="K458" s="637"/>
      <c r="L458" s="11"/>
      <c r="M458" s="11"/>
      <c r="N458" s="11"/>
      <c r="O458" s="33"/>
      <c r="P458" s="12"/>
      <c r="Q458" s="12"/>
      <c r="R458" s="12"/>
      <c r="S458" s="12"/>
      <c r="T458" s="12"/>
      <c r="U458" s="12"/>
      <c r="V458" s="12"/>
      <c r="W458" s="12"/>
      <c r="X458" s="12"/>
      <c r="Y458" s="5"/>
      <c r="Z458" s="5"/>
      <c r="AA458" s="5"/>
      <c r="AB458" s="5"/>
      <c r="AC458" s="5"/>
      <c r="AD458" s="5"/>
      <c r="AE458" s="5"/>
      <c r="AF458" s="5"/>
      <c r="AG458" s="5"/>
      <c r="AH458" s="5"/>
    </row>
    <row r="459" spans="1:34" ht="18.75" customHeight="1">
      <c r="A459" s="5"/>
      <c r="B459" s="5"/>
      <c r="C459" s="5"/>
      <c r="D459" s="5"/>
      <c r="E459" s="5"/>
      <c r="F459" s="5"/>
      <c r="G459" s="6"/>
      <c r="H459" s="639"/>
      <c r="I459" s="5"/>
      <c r="J459" s="5"/>
      <c r="K459" s="637"/>
      <c r="L459" s="11"/>
      <c r="M459" s="11"/>
      <c r="N459" s="11"/>
      <c r="O459" s="33"/>
      <c r="P459" s="12"/>
      <c r="Q459" s="12"/>
      <c r="R459" s="12"/>
      <c r="S459" s="12"/>
      <c r="T459" s="12"/>
      <c r="U459" s="12"/>
      <c r="V459" s="12"/>
      <c r="W459" s="12"/>
      <c r="X459" s="12"/>
      <c r="Y459" s="5"/>
      <c r="Z459" s="5"/>
      <c r="AA459" s="5"/>
      <c r="AB459" s="5"/>
      <c r="AC459" s="5"/>
      <c r="AD459" s="5"/>
      <c r="AE459" s="5"/>
      <c r="AF459" s="5"/>
      <c r="AG459" s="5"/>
      <c r="AH459" s="5"/>
    </row>
    <row r="460" spans="1:34" ht="18.75" customHeight="1">
      <c r="A460" s="5"/>
      <c r="B460" s="5"/>
      <c r="C460" s="5"/>
      <c r="D460" s="5"/>
      <c r="E460" s="5"/>
      <c r="F460" s="5"/>
      <c r="G460" s="6"/>
      <c r="H460" s="639"/>
      <c r="I460" s="5"/>
      <c r="J460" s="5"/>
      <c r="K460" s="637"/>
      <c r="L460" s="11"/>
      <c r="M460" s="11"/>
      <c r="N460" s="11"/>
      <c r="O460" s="33"/>
      <c r="P460" s="12"/>
      <c r="Q460" s="12"/>
      <c r="R460" s="12"/>
      <c r="S460" s="12"/>
      <c r="T460" s="12"/>
      <c r="U460" s="12"/>
      <c r="V460" s="12"/>
      <c r="W460" s="12"/>
      <c r="X460" s="12"/>
      <c r="Y460" s="5"/>
      <c r="Z460" s="5"/>
      <c r="AA460" s="5"/>
      <c r="AB460" s="5"/>
      <c r="AC460" s="5"/>
      <c r="AD460" s="5"/>
      <c r="AE460" s="5"/>
      <c r="AF460" s="5"/>
      <c r="AG460" s="5"/>
      <c r="AH460" s="5"/>
    </row>
    <row r="461" spans="1:34" ht="18.75" customHeight="1">
      <c r="A461" s="5"/>
      <c r="B461" s="5"/>
      <c r="C461" s="5"/>
      <c r="D461" s="5"/>
      <c r="E461" s="5"/>
      <c r="F461" s="5"/>
      <c r="G461" s="6"/>
      <c r="H461" s="639"/>
      <c r="I461" s="5"/>
      <c r="J461" s="5"/>
      <c r="K461" s="637"/>
      <c r="L461" s="11"/>
      <c r="M461" s="11"/>
      <c r="N461" s="11"/>
      <c r="O461" s="33"/>
      <c r="P461" s="12"/>
      <c r="Q461" s="12"/>
      <c r="R461" s="12"/>
      <c r="S461" s="12"/>
      <c r="T461" s="12"/>
      <c r="U461" s="12"/>
      <c r="V461" s="12"/>
      <c r="W461" s="12"/>
      <c r="X461" s="12"/>
      <c r="Y461" s="5"/>
      <c r="Z461" s="5"/>
      <c r="AA461" s="5"/>
      <c r="AB461" s="5"/>
      <c r="AC461" s="5"/>
      <c r="AD461" s="5"/>
      <c r="AE461" s="5"/>
      <c r="AF461" s="5"/>
      <c r="AG461" s="5"/>
      <c r="AH461" s="5"/>
    </row>
    <row r="462" spans="1:34" ht="18.75" customHeight="1">
      <c r="A462" s="5"/>
      <c r="B462" s="5"/>
      <c r="C462" s="5"/>
      <c r="D462" s="5"/>
      <c r="E462" s="5"/>
      <c r="F462" s="5"/>
      <c r="G462" s="6"/>
      <c r="H462" s="639"/>
      <c r="I462" s="5"/>
      <c r="J462" s="5"/>
      <c r="K462" s="637"/>
      <c r="L462" s="11"/>
      <c r="M462" s="11"/>
      <c r="N462" s="11"/>
      <c r="O462" s="33"/>
      <c r="P462" s="12"/>
      <c r="Q462" s="12"/>
      <c r="R462" s="12"/>
      <c r="S462" s="12"/>
      <c r="T462" s="12"/>
      <c r="U462" s="12"/>
      <c r="V462" s="12"/>
      <c r="W462" s="12"/>
      <c r="X462" s="12"/>
      <c r="Y462" s="5"/>
      <c r="Z462" s="5"/>
      <c r="AA462" s="5"/>
      <c r="AB462" s="5"/>
      <c r="AC462" s="5"/>
      <c r="AD462" s="5"/>
      <c r="AE462" s="5"/>
      <c r="AF462" s="5"/>
      <c r="AG462" s="5"/>
      <c r="AH462" s="5"/>
    </row>
    <row r="463" spans="1:34" ht="18.75" customHeight="1">
      <c r="A463" s="5"/>
      <c r="B463" s="5"/>
      <c r="C463" s="5"/>
      <c r="D463" s="5"/>
      <c r="E463" s="5"/>
      <c r="F463" s="5"/>
      <c r="G463" s="6"/>
      <c r="H463" s="639"/>
      <c r="I463" s="5"/>
      <c r="J463" s="5"/>
      <c r="K463" s="637"/>
      <c r="L463" s="11"/>
      <c r="M463" s="11"/>
      <c r="N463" s="11"/>
      <c r="O463" s="33"/>
      <c r="P463" s="12"/>
      <c r="Q463" s="12"/>
      <c r="R463" s="12"/>
      <c r="S463" s="12"/>
      <c r="T463" s="12"/>
      <c r="U463" s="12"/>
      <c r="V463" s="12"/>
      <c r="W463" s="12"/>
      <c r="X463" s="12"/>
      <c r="Y463" s="5"/>
      <c r="Z463" s="5"/>
      <c r="AA463" s="5"/>
      <c r="AB463" s="5"/>
      <c r="AC463" s="5"/>
      <c r="AD463" s="5"/>
      <c r="AE463" s="5"/>
      <c r="AF463" s="5"/>
      <c r="AG463" s="5"/>
      <c r="AH463" s="5"/>
    </row>
    <row r="464" spans="1:34" ht="18.75" customHeight="1">
      <c r="A464" s="5"/>
      <c r="B464" s="5"/>
      <c r="C464" s="5"/>
      <c r="D464" s="5"/>
      <c r="E464" s="5"/>
      <c r="F464" s="5"/>
      <c r="G464" s="6"/>
      <c r="H464" s="639"/>
      <c r="I464" s="5"/>
      <c r="J464" s="5"/>
      <c r="K464" s="637"/>
      <c r="L464" s="11"/>
      <c r="M464" s="11"/>
      <c r="N464" s="11"/>
      <c r="O464" s="33"/>
      <c r="P464" s="12"/>
      <c r="Q464" s="12"/>
      <c r="R464" s="12"/>
      <c r="S464" s="12"/>
      <c r="T464" s="12"/>
      <c r="U464" s="12"/>
      <c r="V464" s="12"/>
      <c r="W464" s="12"/>
      <c r="X464" s="12"/>
      <c r="Y464" s="5"/>
      <c r="Z464" s="5"/>
      <c r="AA464" s="5"/>
      <c r="AB464" s="5"/>
      <c r="AC464" s="5"/>
      <c r="AD464" s="5"/>
      <c r="AE464" s="5"/>
      <c r="AF464" s="5"/>
      <c r="AG464" s="5"/>
      <c r="AH464" s="5"/>
    </row>
    <row r="465" spans="1:34" ht="18.75" customHeight="1">
      <c r="A465" s="5"/>
      <c r="B465" s="5"/>
      <c r="C465" s="5"/>
      <c r="D465" s="5"/>
      <c r="E465" s="5"/>
      <c r="F465" s="5"/>
      <c r="G465" s="6"/>
      <c r="H465" s="639"/>
      <c r="I465" s="5"/>
      <c r="J465" s="5"/>
      <c r="K465" s="637"/>
      <c r="L465" s="11"/>
      <c r="M465" s="11"/>
      <c r="N465" s="11"/>
      <c r="O465" s="33"/>
      <c r="P465" s="12"/>
      <c r="Q465" s="12"/>
      <c r="R465" s="12"/>
      <c r="S465" s="12"/>
      <c r="T465" s="12"/>
      <c r="U465" s="12"/>
      <c r="V465" s="12"/>
      <c r="W465" s="12"/>
      <c r="X465" s="12"/>
      <c r="Y465" s="5"/>
      <c r="Z465" s="5"/>
      <c r="AA465" s="5"/>
      <c r="AB465" s="5"/>
      <c r="AC465" s="5"/>
      <c r="AD465" s="5"/>
      <c r="AE465" s="5"/>
      <c r="AF465" s="5"/>
      <c r="AG465" s="5"/>
      <c r="AH465" s="5"/>
    </row>
    <row r="466" spans="1:34" ht="18.75" customHeight="1">
      <c r="A466" s="5"/>
      <c r="B466" s="5"/>
      <c r="C466" s="5"/>
      <c r="D466" s="5"/>
      <c r="E466" s="5"/>
      <c r="F466" s="5"/>
      <c r="G466" s="6"/>
      <c r="H466" s="639"/>
      <c r="I466" s="5"/>
      <c r="J466" s="5"/>
      <c r="K466" s="637"/>
      <c r="L466" s="11"/>
      <c r="M466" s="11"/>
      <c r="N466" s="11"/>
      <c r="O466" s="33"/>
      <c r="P466" s="12"/>
      <c r="Q466" s="12"/>
      <c r="R466" s="12"/>
      <c r="S466" s="12"/>
      <c r="T466" s="12"/>
      <c r="U466" s="12"/>
      <c r="V466" s="12"/>
      <c r="W466" s="12"/>
      <c r="X466" s="12"/>
      <c r="Y466" s="5"/>
      <c r="Z466" s="5"/>
      <c r="AA466" s="5"/>
      <c r="AB466" s="5"/>
      <c r="AC466" s="5"/>
      <c r="AD466" s="5"/>
      <c r="AE466" s="5"/>
      <c r="AF466" s="5"/>
      <c r="AG466" s="5"/>
      <c r="AH466" s="5"/>
    </row>
    <row r="467" spans="1:34" ht="18.75" customHeight="1">
      <c r="A467" s="5"/>
      <c r="B467" s="5"/>
      <c r="C467" s="5"/>
      <c r="D467" s="5"/>
      <c r="E467" s="5"/>
      <c r="F467" s="5"/>
      <c r="G467" s="6"/>
      <c r="H467" s="639"/>
      <c r="I467" s="5"/>
      <c r="J467" s="5"/>
      <c r="K467" s="637"/>
      <c r="L467" s="11"/>
      <c r="M467" s="11"/>
      <c r="N467" s="11"/>
      <c r="O467" s="33"/>
      <c r="P467" s="12"/>
      <c r="Q467" s="12"/>
      <c r="R467" s="12"/>
      <c r="S467" s="12"/>
      <c r="T467" s="12"/>
      <c r="U467" s="12"/>
      <c r="V467" s="12"/>
      <c r="W467" s="12"/>
      <c r="X467" s="12"/>
      <c r="Y467" s="5"/>
      <c r="Z467" s="5"/>
      <c r="AA467" s="5"/>
      <c r="AB467" s="5"/>
      <c r="AC467" s="5"/>
      <c r="AD467" s="5"/>
      <c r="AE467" s="5"/>
      <c r="AF467" s="5"/>
      <c r="AG467" s="5"/>
      <c r="AH467" s="5"/>
    </row>
    <row r="468" spans="1:34" ht="18.75" customHeight="1">
      <c r="A468" s="5"/>
      <c r="B468" s="5"/>
      <c r="C468" s="5"/>
      <c r="D468" s="5"/>
      <c r="E468" s="5"/>
      <c r="F468" s="5"/>
      <c r="G468" s="6"/>
      <c r="H468" s="639"/>
      <c r="I468" s="5"/>
      <c r="J468" s="5"/>
      <c r="K468" s="637"/>
      <c r="L468" s="11"/>
      <c r="M468" s="11"/>
      <c r="N468" s="11"/>
      <c r="O468" s="33"/>
      <c r="P468" s="12"/>
      <c r="Q468" s="12"/>
      <c r="R468" s="12"/>
      <c r="S468" s="12"/>
      <c r="T468" s="12"/>
      <c r="U468" s="12"/>
      <c r="V468" s="12"/>
      <c r="W468" s="12"/>
      <c r="X468" s="12"/>
      <c r="Y468" s="5"/>
      <c r="Z468" s="5"/>
      <c r="AA468" s="5"/>
      <c r="AB468" s="5"/>
      <c r="AC468" s="5"/>
      <c r="AD468" s="5"/>
      <c r="AE468" s="5"/>
      <c r="AF468" s="5"/>
      <c r="AG468" s="5"/>
      <c r="AH468" s="5"/>
    </row>
    <row r="469" spans="1:34" ht="18.75" customHeight="1">
      <c r="A469" s="5"/>
      <c r="B469" s="5"/>
      <c r="C469" s="5"/>
      <c r="D469" s="5"/>
      <c r="E469" s="5"/>
      <c r="F469" s="5"/>
      <c r="G469" s="6"/>
      <c r="H469" s="639"/>
      <c r="I469" s="5"/>
      <c r="J469" s="5"/>
      <c r="K469" s="637"/>
      <c r="L469" s="11"/>
      <c r="M469" s="11"/>
      <c r="N469" s="11"/>
      <c r="O469" s="33"/>
      <c r="P469" s="12"/>
      <c r="Q469" s="12"/>
      <c r="R469" s="12"/>
      <c r="S469" s="12"/>
      <c r="T469" s="12"/>
      <c r="U469" s="12"/>
      <c r="V469" s="12"/>
      <c r="W469" s="12"/>
      <c r="X469" s="12"/>
      <c r="Y469" s="5"/>
      <c r="Z469" s="5"/>
      <c r="AA469" s="5"/>
      <c r="AB469" s="5"/>
      <c r="AC469" s="5"/>
      <c r="AD469" s="5"/>
      <c r="AE469" s="5"/>
      <c r="AF469" s="5"/>
      <c r="AG469" s="5"/>
      <c r="AH469" s="5"/>
    </row>
    <row r="470" spans="1:34" ht="18.75" customHeight="1">
      <c r="A470" s="5"/>
      <c r="B470" s="5"/>
      <c r="C470" s="5"/>
      <c r="D470" s="5"/>
      <c r="E470" s="5"/>
      <c r="F470" s="5"/>
      <c r="G470" s="6"/>
      <c r="H470" s="639"/>
      <c r="I470" s="5"/>
      <c r="J470" s="5"/>
      <c r="K470" s="637"/>
      <c r="L470" s="11"/>
      <c r="M470" s="11"/>
      <c r="N470" s="11"/>
      <c r="O470" s="33"/>
      <c r="P470" s="12"/>
      <c r="Q470" s="12"/>
      <c r="R470" s="12"/>
      <c r="S470" s="12"/>
      <c r="T470" s="12"/>
      <c r="U470" s="12"/>
      <c r="V470" s="12"/>
      <c r="W470" s="12"/>
      <c r="X470" s="12"/>
      <c r="Y470" s="5"/>
      <c r="Z470" s="5"/>
      <c r="AA470" s="5"/>
      <c r="AB470" s="5"/>
      <c r="AC470" s="5"/>
      <c r="AD470" s="5"/>
      <c r="AE470" s="5"/>
      <c r="AF470" s="5"/>
      <c r="AG470" s="5"/>
      <c r="AH470" s="5"/>
    </row>
    <row r="471" spans="1:34" ht="18.75" customHeight="1">
      <c r="A471" s="5"/>
      <c r="B471" s="5"/>
      <c r="C471" s="5"/>
      <c r="D471" s="5"/>
      <c r="E471" s="5"/>
      <c r="F471" s="5"/>
      <c r="G471" s="6"/>
      <c r="H471" s="639"/>
      <c r="I471" s="5"/>
      <c r="J471" s="5"/>
      <c r="K471" s="637"/>
      <c r="L471" s="11"/>
      <c r="M471" s="11"/>
      <c r="N471" s="11"/>
      <c r="O471" s="33"/>
      <c r="P471" s="12"/>
      <c r="Q471" s="12"/>
      <c r="R471" s="12"/>
      <c r="S471" s="12"/>
      <c r="T471" s="12"/>
      <c r="U471" s="12"/>
      <c r="V471" s="12"/>
      <c r="W471" s="12"/>
      <c r="X471" s="12"/>
      <c r="Y471" s="5"/>
      <c r="Z471" s="5"/>
      <c r="AA471" s="5"/>
      <c r="AB471" s="5"/>
      <c r="AC471" s="5"/>
      <c r="AD471" s="5"/>
      <c r="AE471" s="5"/>
      <c r="AF471" s="5"/>
      <c r="AG471" s="5"/>
      <c r="AH471" s="5"/>
    </row>
    <row r="472" spans="1:34" ht="18.75" customHeight="1">
      <c r="A472" s="5"/>
      <c r="B472" s="5"/>
      <c r="C472" s="5"/>
      <c r="D472" s="5"/>
      <c r="E472" s="5"/>
      <c r="F472" s="5"/>
      <c r="G472" s="6"/>
      <c r="H472" s="639"/>
      <c r="I472" s="5"/>
      <c r="J472" s="5"/>
      <c r="K472" s="637"/>
      <c r="L472" s="11"/>
      <c r="M472" s="11"/>
      <c r="N472" s="11"/>
      <c r="O472" s="33"/>
      <c r="P472" s="12"/>
      <c r="Q472" s="12"/>
      <c r="R472" s="12"/>
      <c r="S472" s="12"/>
      <c r="T472" s="12"/>
      <c r="U472" s="12"/>
      <c r="V472" s="12"/>
      <c r="W472" s="12"/>
      <c r="X472" s="12"/>
      <c r="Y472" s="5"/>
      <c r="Z472" s="5"/>
      <c r="AA472" s="5"/>
      <c r="AB472" s="5"/>
      <c r="AC472" s="5"/>
      <c r="AD472" s="5"/>
      <c r="AE472" s="5"/>
      <c r="AF472" s="5"/>
      <c r="AG472" s="5"/>
      <c r="AH472" s="5"/>
    </row>
    <row r="473" spans="1:34" ht="18.75" customHeight="1">
      <c r="A473" s="5"/>
      <c r="B473" s="5"/>
      <c r="C473" s="5"/>
      <c r="D473" s="5"/>
      <c r="E473" s="5"/>
      <c r="F473" s="5"/>
      <c r="G473" s="6"/>
      <c r="H473" s="639"/>
      <c r="I473" s="5"/>
      <c r="J473" s="5"/>
      <c r="K473" s="637"/>
      <c r="L473" s="11"/>
      <c r="M473" s="11"/>
      <c r="N473" s="11"/>
      <c r="O473" s="33"/>
      <c r="P473" s="12"/>
      <c r="Q473" s="12"/>
      <c r="R473" s="12"/>
      <c r="S473" s="12"/>
      <c r="T473" s="12"/>
      <c r="U473" s="12"/>
      <c r="V473" s="12"/>
      <c r="W473" s="12"/>
      <c r="X473" s="12"/>
      <c r="Y473" s="5"/>
      <c r="Z473" s="5"/>
      <c r="AA473" s="5"/>
      <c r="AB473" s="5"/>
      <c r="AC473" s="5"/>
      <c r="AD473" s="5"/>
      <c r="AE473" s="5"/>
      <c r="AF473" s="5"/>
      <c r="AG473" s="5"/>
      <c r="AH473" s="5"/>
    </row>
    <row r="474" spans="1:34" ht="18.75" customHeight="1">
      <c r="A474" s="5"/>
      <c r="B474" s="5"/>
      <c r="C474" s="5"/>
      <c r="D474" s="5"/>
      <c r="E474" s="5"/>
      <c r="F474" s="5"/>
      <c r="G474" s="6"/>
      <c r="H474" s="639"/>
      <c r="I474" s="5"/>
      <c r="J474" s="5"/>
      <c r="K474" s="637"/>
      <c r="L474" s="11"/>
      <c r="M474" s="11"/>
      <c r="N474" s="11"/>
      <c r="O474" s="33"/>
      <c r="P474" s="12"/>
      <c r="Q474" s="12"/>
      <c r="R474" s="12"/>
      <c r="S474" s="12"/>
      <c r="T474" s="12"/>
      <c r="U474" s="12"/>
      <c r="V474" s="12"/>
      <c r="W474" s="12"/>
      <c r="X474" s="12"/>
      <c r="Y474" s="5"/>
      <c r="Z474" s="5"/>
      <c r="AA474" s="5"/>
      <c r="AB474" s="5"/>
      <c r="AC474" s="5"/>
      <c r="AD474" s="5"/>
      <c r="AE474" s="5"/>
      <c r="AF474" s="5"/>
      <c r="AG474" s="5"/>
      <c r="AH474" s="5"/>
    </row>
    <row r="475" spans="1:34" ht="18.75" customHeight="1">
      <c r="A475" s="5"/>
      <c r="B475" s="5"/>
      <c r="C475" s="5"/>
      <c r="D475" s="5"/>
      <c r="E475" s="5"/>
      <c r="F475" s="5"/>
      <c r="G475" s="6"/>
      <c r="H475" s="639"/>
      <c r="I475" s="5"/>
      <c r="J475" s="5"/>
      <c r="K475" s="637"/>
      <c r="L475" s="11"/>
      <c r="M475" s="11"/>
      <c r="N475" s="11"/>
      <c r="O475" s="33"/>
      <c r="P475" s="12"/>
      <c r="Q475" s="12"/>
      <c r="R475" s="12"/>
      <c r="S475" s="12"/>
      <c r="T475" s="12"/>
      <c r="U475" s="12"/>
      <c r="V475" s="12"/>
      <c r="W475" s="12"/>
      <c r="X475" s="12"/>
      <c r="Y475" s="5"/>
      <c r="Z475" s="5"/>
      <c r="AA475" s="5"/>
      <c r="AB475" s="5"/>
      <c r="AC475" s="5"/>
      <c r="AD475" s="5"/>
      <c r="AE475" s="5"/>
      <c r="AF475" s="5"/>
      <c r="AG475" s="5"/>
      <c r="AH475" s="5"/>
    </row>
    <row r="476" spans="1:34" ht="18.75" customHeight="1">
      <c r="A476" s="5"/>
      <c r="B476" s="5"/>
      <c r="C476" s="5"/>
      <c r="D476" s="5"/>
      <c r="E476" s="5"/>
      <c r="F476" s="5"/>
      <c r="G476" s="6"/>
      <c r="H476" s="639"/>
      <c r="I476" s="5"/>
      <c r="J476" s="5"/>
      <c r="K476" s="637"/>
      <c r="L476" s="11"/>
      <c r="M476" s="11"/>
      <c r="N476" s="11"/>
      <c r="O476" s="33"/>
      <c r="P476" s="12"/>
      <c r="Q476" s="12"/>
      <c r="R476" s="12"/>
      <c r="S476" s="12"/>
      <c r="T476" s="12"/>
      <c r="U476" s="12"/>
      <c r="V476" s="12"/>
      <c r="W476" s="12"/>
      <c r="X476" s="12"/>
      <c r="Y476" s="5"/>
      <c r="Z476" s="5"/>
      <c r="AA476" s="5"/>
      <c r="AB476" s="5"/>
      <c r="AC476" s="5"/>
      <c r="AD476" s="5"/>
      <c r="AE476" s="5"/>
      <c r="AF476" s="5"/>
      <c r="AG476" s="5"/>
      <c r="AH476" s="5"/>
    </row>
    <row r="477" spans="1:34" ht="18.75" customHeight="1">
      <c r="A477" s="5"/>
      <c r="B477" s="5"/>
      <c r="C477" s="5"/>
      <c r="D477" s="5"/>
      <c r="E477" s="5"/>
      <c r="F477" s="5"/>
      <c r="G477" s="6"/>
      <c r="H477" s="639"/>
      <c r="I477" s="5"/>
      <c r="J477" s="5"/>
      <c r="K477" s="637"/>
      <c r="L477" s="11"/>
      <c r="M477" s="11"/>
      <c r="N477" s="11"/>
      <c r="O477" s="33"/>
      <c r="P477" s="12"/>
      <c r="Q477" s="12"/>
      <c r="R477" s="12"/>
      <c r="S477" s="12"/>
      <c r="T477" s="12"/>
      <c r="U477" s="12"/>
      <c r="V477" s="12"/>
      <c r="W477" s="12"/>
      <c r="X477" s="12"/>
      <c r="Y477" s="5"/>
      <c r="Z477" s="5"/>
      <c r="AA477" s="5"/>
      <c r="AB477" s="5"/>
      <c r="AC477" s="5"/>
      <c r="AD477" s="5"/>
      <c r="AE477" s="5"/>
      <c r="AF477" s="5"/>
      <c r="AG477" s="5"/>
      <c r="AH477" s="5"/>
    </row>
    <row r="478" spans="1:34" ht="18.75" customHeight="1">
      <c r="A478" s="5"/>
      <c r="B478" s="5"/>
      <c r="C478" s="5"/>
      <c r="D478" s="5"/>
      <c r="E478" s="5"/>
      <c r="F478" s="5"/>
      <c r="G478" s="6"/>
      <c r="H478" s="639"/>
      <c r="I478" s="5"/>
      <c r="J478" s="5"/>
      <c r="K478" s="637"/>
      <c r="L478" s="11"/>
      <c r="M478" s="11"/>
      <c r="N478" s="11"/>
      <c r="O478" s="33"/>
      <c r="P478" s="12"/>
      <c r="Q478" s="12"/>
      <c r="R478" s="12"/>
      <c r="S478" s="12"/>
      <c r="T478" s="12"/>
      <c r="U478" s="12"/>
      <c r="V478" s="12"/>
      <c r="W478" s="12"/>
      <c r="X478" s="12"/>
      <c r="Y478" s="5"/>
      <c r="Z478" s="5"/>
      <c r="AA478" s="5"/>
      <c r="AB478" s="5"/>
      <c r="AC478" s="5"/>
      <c r="AD478" s="5"/>
      <c r="AE478" s="5"/>
      <c r="AF478" s="5"/>
      <c r="AG478" s="5"/>
      <c r="AH478" s="5"/>
    </row>
    <row r="479" spans="1:34" ht="18.75" customHeight="1">
      <c r="A479" s="5"/>
      <c r="B479" s="5"/>
      <c r="C479" s="5"/>
      <c r="D479" s="5"/>
      <c r="E479" s="5"/>
      <c r="F479" s="5"/>
      <c r="G479" s="6"/>
      <c r="H479" s="639"/>
      <c r="I479" s="5"/>
      <c r="J479" s="5"/>
      <c r="K479" s="637"/>
      <c r="L479" s="11"/>
      <c r="M479" s="11"/>
      <c r="N479" s="11"/>
      <c r="O479" s="33"/>
      <c r="P479" s="12"/>
      <c r="Q479" s="12"/>
      <c r="R479" s="12"/>
      <c r="S479" s="12"/>
      <c r="T479" s="12"/>
      <c r="U479" s="12"/>
      <c r="V479" s="12"/>
      <c r="W479" s="12"/>
      <c r="X479" s="12"/>
      <c r="Y479" s="5"/>
      <c r="Z479" s="5"/>
      <c r="AA479" s="5"/>
      <c r="AB479" s="5"/>
      <c r="AC479" s="5"/>
      <c r="AD479" s="5"/>
      <c r="AE479" s="5"/>
      <c r="AF479" s="5"/>
      <c r="AG479" s="5"/>
      <c r="AH479" s="5"/>
    </row>
    <row r="480" spans="1:34" ht="18.75" customHeight="1">
      <c r="A480" s="5"/>
      <c r="B480" s="5"/>
      <c r="C480" s="5"/>
      <c r="D480" s="5"/>
      <c r="E480" s="5"/>
      <c r="F480" s="5"/>
      <c r="G480" s="6"/>
      <c r="H480" s="639"/>
      <c r="I480" s="5"/>
      <c r="J480" s="5"/>
      <c r="K480" s="637"/>
      <c r="L480" s="11"/>
      <c r="M480" s="11"/>
      <c r="N480" s="11"/>
      <c r="O480" s="33"/>
      <c r="P480" s="12"/>
      <c r="Q480" s="12"/>
      <c r="R480" s="12"/>
      <c r="S480" s="12"/>
      <c r="T480" s="12"/>
      <c r="U480" s="12"/>
      <c r="V480" s="12"/>
      <c r="W480" s="12"/>
      <c r="X480" s="12"/>
      <c r="Y480" s="5"/>
      <c r="Z480" s="5"/>
      <c r="AA480" s="5"/>
      <c r="AB480" s="5"/>
      <c r="AC480" s="5"/>
      <c r="AD480" s="5"/>
      <c r="AE480" s="5"/>
      <c r="AF480" s="5"/>
      <c r="AG480" s="5"/>
      <c r="AH480" s="5"/>
    </row>
    <row r="481" spans="1:34" ht="18.75" customHeight="1">
      <c r="A481" s="5"/>
      <c r="B481" s="5"/>
      <c r="C481" s="5"/>
      <c r="D481" s="5"/>
      <c r="E481" s="5"/>
      <c r="F481" s="5"/>
      <c r="G481" s="6"/>
      <c r="H481" s="639"/>
      <c r="I481" s="5"/>
      <c r="J481" s="5"/>
      <c r="K481" s="637"/>
      <c r="L481" s="11"/>
      <c r="M481" s="11"/>
      <c r="N481" s="11"/>
      <c r="O481" s="33"/>
      <c r="P481" s="12"/>
      <c r="Q481" s="12"/>
      <c r="R481" s="12"/>
      <c r="S481" s="12"/>
      <c r="T481" s="12"/>
      <c r="U481" s="12"/>
      <c r="V481" s="12"/>
      <c r="W481" s="12"/>
      <c r="X481" s="12"/>
      <c r="Y481" s="5"/>
      <c r="Z481" s="5"/>
      <c r="AA481" s="5"/>
      <c r="AB481" s="5"/>
      <c r="AC481" s="5"/>
      <c r="AD481" s="5"/>
      <c r="AE481" s="5"/>
      <c r="AF481" s="5"/>
      <c r="AG481" s="5"/>
      <c r="AH481" s="5"/>
    </row>
    <row r="482" spans="1:34" ht="18.75" customHeight="1">
      <c r="A482" s="5"/>
      <c r="B482" s="5"/>
      <c r="C482" s="5"/>
      <c r="D482" s="5"/>
      <c r="E482" s="5"/>
      <c r="F482" s="5"/>
      <c r="G482" s="6"/>
      <c r="H482" s="639"/>
      <c r="I482" s="5"/>
      <c r="J482" s="5"/>
      <c r="K482" s="637"/>
      <c r="L482" s="11"/>
      <c r="M482" s="11"/>
      <c r="N482" s="11"/>
      <c r="O482" s="33"/>
      <c r="P482" s="12"/>
      <c r="Q482" s="12"/>
      <c r="R482" s="12"/>
      <c r="S482" s="12"/>
      <c r="T482" s="12"/>
      <c r="U482" s="12"/>
      <c r="V482" s="12"/>
      <c r="W482" s="12"/>
      <c r="X482" s="12"/>
      <c r="Y482" s="5"/>
      <c r="Z482" s="5"/>
      <c r="AA482" s="5"/>
      <c r="AB482" s="5"/>
      <c r="AC482" s="5"/>
      <c r="AD482" s="5"/>
      <c r="AE482" s="5"/>
      <c r="AF482" s="5"/>
      <c r="AG482" s="5"/>
      <c r="AH482" s="5"/>
    </row>
    <row r="483" spans="1:34" ht="18.75" customHeight="1">
      <c r="A483" s="5"/>
      <c r="B483" s="5"/>
      <c r="C483" s="5"/>
      <c r="D483" s="5"/>
      <c r="E483" s="5"/>
      <c r="F483" s="5"/>
      <c r="G483" s="6"/>
      <c r="H483" s="639"/>
      <c r="I483" s="5"/>
      <c r="J483" s="5"/>
      <c r="K483" s="637"/>
      <c r="L483" s="11"/>
      <c r="M483" s="11"/>
      <c r="N483" s="11"/>
      <c r="O483" s="33"/>
      <c r="P483" s="12"/>
      <c r="Q483" s="12"/>
      <c r="R483" s="12"/>
      <c r="S483" s="12"/>
      <c r="T483" s="12"/>
      <c r="U483" s="12"/>
      <c r="V483" s="12"/>
      <c r="W483" s="12"/>
      <c r="X483" s="12"/>
      <c r="Y483" s="5"/>
      <c r="Z483" s="5"/>
      <c r="AA483" s="5"/>
      <c r="AB483" s="5"/>
      <c r="AC483" s="5"/>
      <c r="AD483" s="5"/>
      <c r="AE483" s="5"/>
      <c r="AF483" s="5"/>
      <c r="AG483" s="5"/>
      <c r="AH483" s="5"/>
    </row>
    <row r="484" spans="1:34" ht="18.75" customHeight="1">
      <c r="A484" s="5"/>
      <c r="B484" s="5"/>
      <c r="C484" s="5"/>
      <c r="D484" s="5"/>
      <c r="E484" s="5"/>
      <c r="F484" s="5"/>
      <c r="G484" s="6"/>
      <c r="H484" s="639"/>
      <c r="I484" s="5"/>
      <c r="J484" s="5"/>
      <c r="K484" s="637"/>
      <c r="L484" s="11"/>
      <c r="M484" s="11"/>
      <c r="N484" s="11"/>
      <c r="O484" s="33"/>
      <c r="P484" s="12"/>
      <c r="Q484" s="12"/>
      <c r="R484" s="12"/>
      <c r="S484" s="12"/>
      <c r="T484" s="12"/>
      <c r="U484" s="12"/>
      <c r="V484" s="12"/>
      <c r="W484" s="12"/>
      <c r="X484" s="12"/>
      <c r="Y484" s="5"/>
      <c r="Z484" s="5"/>
      <c r="AA484" s="5"/>
      <c r="AB484" s="5"/>
      <c r="AC484" s="5"/>
      <c r="AD484" s="5"/>
      <c r="AE484" s="5"/>
      <c r="AF484" s="5"/>
      <c r="AG484" s="5"/>
      <c r="AH484" s="5"/>
    </row>
    <row r="485" spans="1:34" ht="18.75" customHeight="1">
      <c r="A485" s="5"/>
      <c r="B485" s="5"/>
      <c r="C485" s="5"/>
      <c r="D485" s="5"/>
      <c r="E485" s="5"/>
      <c r="F485" s="5"/>
      <c r="G485" s="6"/>
      <c r="H485" s="639"/>
      <c r="I485" s="5"/>
      <c r="J485" s="5"/>
      <c r="K485" s="637"/>
      <c r="L485" s="11"/>
      <c r="M485" s="11"/>
      <c r="N485" s="11"/>
      <c r="O485" s="33"/>
      <c r="P485" s="12"/>
      <c r="Q485" s="12"/>
      <c r="R485" s="12"/>
      <c r="S485" s="12"/>
      <c r="T485" s="12"/>
      <c r="U485" s="12"/>
      <c r="V485" s="12"/>
      <c r="W485" s="12"/>
      <c r="X485" s="12"/>
      <c r="Y485" s="5"/>
      <c r="Z485" s="5"/>
      <c r="AA485" s="5"/>
      <c r="AB485" s="5"/>
      <c r="AC485" s="5"/>
      <c r="AD485" s="5"/>
      <c r="AE485" s="5"/>
      <c r="AF485" s="5"/>
      <c r="AG485" s="5"/>
      <c r="AH485" s="5"/>
    </row>
    <row r="486" spans="1:34" ht="18.75" customHeight="1">
      <c r="A486" s="5"/>
      <c r="B486" s="5"/>
      <c r="C486" s="5"/>
      <c r="D486" s="5"/>
      <c r="E486" s="5"/>
      <c r="F486" s="5"/>
      <c r="G486" s="6"/>
      <c r="H486" s="639"/>
      <c r="I486" s="5"/>
      <c r="J486" s="5"/>
      <c r="K486" s="637"/>
      <c r="L486" s="11"/>
      <c r="M486" s="11"/>
      <c r="N486" s="11"/>
      <c r="O486" s="33"/>
      <c r="P486" s="12"/>
      <c r="Q486" s="12"/>
      <c r="R486" s="12"/>
      <c r="S486" s="12"/>
      <c r="T486" s="12"/>
      <c r="U486" s="12"/>
      <c r="V486" s="12"/>
      <c r="W486" s="12"/>
      <c r="X486" s="12"/>
      <c r="Y486" s="5"/>
      <c r="Z486" s="5"/>
      <c r="AA486" s="5"/>
      <c r="AB486" s="5"/>
      <c r="AC486" s="5"/>
      <c r="AD486" s="5"/>
      <c r="AE486" s="5"/>
      <c r="AF486" s="5"/>
      <c r="AG486" s="5"/>
      <c r="AH486" s="5"/>
    </row>
    <row r="487" spans="1:34" ht="18.75" customHeight="1">
      <c r="A487" s="5"/>
      <c r="B487" s="5"/>
      <c r="C487" s="5"/>
      <c r="D487" s="5"/>
      <c r="E487" s="5"/>
      <c r="F487" s="5"/>
      <c r="G487" s="6"/>
      <c r="H487" s="639"/>
      <c r="I487" s="5"/>
      <c r="J487" s="5"/>
      <c r="K487" s="637"/>
      <c r="L487" s="11"/>
      <c r="M487" s="11"/>
      <c r="N487" s="11"/>
      <c r="O487" s="33"/>
      <c r="P487" s="12"/>
      <c r="Q487" s="12"/>
      <c r="R487" s="12"/>
      <c r="S487" s="12"/>
      <c r="T487" s="12"/>
      <c r="U487" s="12"/>
      <c r="V487" s="12"/>
      <c r="W487" s="12"/>
      <c r="X487" s="12"/>
      <c r="Y487" s="5"/>
      <c r="Z487" s="5"/>
      <c r="AA487" s="5"/>
      <c r="AB487" s="5"/>
      <c r="AC487" s="5"/>
      <c r="AD487" s="5"/>
      <c r="AE487" s="5"/>
      <c r="AF487" s="5"/>
      <c r="AG487" s="5"/>
      <c r="AH487" s="5"/>
    </row>
    <row r="488" spans="1:34" ht="18.75" customHeight="1">
      <c r="A488" s="5"/>
      <c r="B488" s="5"/>
      <c r="C488" s="5"/>
      <c r="D488" s="5"/>
      <c r="E488" s="5"/>
      <c r="F488" s="5"/>
      <c r="G488" s="6"/>
      <c r="H488" s="639"/>
      <c r="I488" s="5"/>
      <c r="J488" s="5"/>
      <c r="K488" s="637"/>
      <c r="L488" s="11"/>
      <c r="M488" s="11"/>
      <c r="N488" s="11"/>
      <c r="O488" s="33"/>
      <c r="P488" s="12"/>
      <c r="Q488" s="12"/>
      <c r="R488" s="12"/>
      <c r="S488" s="12"/>
      <c r="T488" s="12"/>
      <c r="U488" s="12"/>
      <c r="V488" s="12"/>
      <c r="W488" s="12"/>
      <c r="X488" s="12"/>
      <c r="Y488" s="5"/>
      <c r="Z488" s="5"/>
      <c r="AA488" s="5"/>
      <c r="AB488" s="5"/>
      <c r="AC488" s="5"/>
      <c r="AD488" s="5"/>
      <c r="AE488" s="5"/>
      <c r="AF488" s="5"/>
      <c r="AG488" s="5"/>
      <c r="AH488" s="5"/>
    </row>
    <row r="489" spans="1:34" ht="18.75" customHeight="1">
      <c r="A489" s="5"/>
      <c r="B489" s="5"/>
      <c r="C489" s="5"/>
      <c r="D489" s="5"/>
      <c r="E489" s="5"/>
      <c r="F489" s="5"/>
      <c r="G489" s="6"/>
      <c r="H489" s="639"/>
      <c r="I489" s="5"/>
      <c r="J489" s="5"/>
      <c r="K489" s="637"/>
      <c r="L489" s="11"/>
      <c r="M489" s="11"/>
      <c r="N489" s="11"/>
      <c r="O489" s="33"/>
      <c r="P489" s="12"/>
      <c r="Q489" s="12"/>
      <c r="R489" s="12"/>
      <c r="S489" s="12"/>
      <c r="T489" s="12"/>
      <c r="U489" s="12"/>
      <c r="V489" s="12"/>
      <c r="W489" s="12"/>
      <c r="X489" s="12"/>
      <c r="Y489" s="5"/>
      <c r="Z489" s="5"/>
      <c r="AA489" s="5"/>
      <c r="AB489" s="5"/>
      <c r="AC489" s="5"/>
      <c r="AD489" s="5"/>
      <c r="AE489" s="5"/>
      <c r="AF489" s="5"/>
      <c r="AG489" s="5"/>
      <c r="AH489" s="5"/>
    </row>
    <row r="490" spans="1:34" ht="18.75" customHeight="1">
      <c r="A490" s="5"/>
      <c r="B490" s="5"/>
      <c r="C490" s="5"/>
      <c r="D490" s="5"/>
      <c r="E490" s="5"/>
      <c r="F490" s="5"/>
      <c r="G490" s="6"/>
      <c r="H490" s="639"/>
      <c r="I490" s="5"/>
      <c r="J490" s="5"/>
      <c r="K490" s="637"/>
      <c r="L490" s="11"/>
      <c r="M490" s="11"/>
      <c r="N490" s="11"/>
      <c r="O490" s="33"/>
      <c r="P490" s="12"/>
      <c r="Q490" s="12"/>
      <c r="R490" s="12"/>
      <c r="S490" s="12"/>
      <c r="T490" s="12"/>
      <c r="U490" s="12"/>
      <c r="V490" s="12"/>
      <c r="W490" s="12"/>
      <c r="X490" s="12"/>
      <c r="Y490" s="5"/>
      <c r="Z490" s="5"/>
      <c r="AA490" s="5"/>
      <c r="AB490" s="5"/>
      <c r="AC490" s="5"/>
      <c r="AD490" s="5"/>
      <c r="AE490" s="5"/>
      <c r="AF490" s="5"/>
      <c r="AG490" s="5"/>
      <c r="AH490" s="5"/>
    </row>
    <row r="491" spans="1:34" ht="18.75" customHeight="1">
      <c r="A491" s="5"/>
      <c r="B491" s="5"/>
      <c r="C491" s="5"/>
      <c r="D491" s="5"/>
      <c r="E491" s="5"/>
      <c r="F491" s="5"/>
      <c r="G491" s="6"/>
      <c r="H491" s="639"/>
      <c r="I491" s="5"/>
      <c r="J491" s="5"/>
      <c r="K491" s="637"/>
      <c r="L491" s="11"/>
      <c r="M491" s="11"/>
      <c r="N491" s="11"/>
      <c r="O491" s="33"/>
      <c r="P491" s="12"/>
      <c r="Q491" s="12"/>
      <c r="R491" s="12"/>
      <c r="S491" s="12"/>
      <c r="T491" s="12"/>
      <c r="U491" s="12"/>
      <c r="V491" s="12"/>
      <c r="W491" s="12"/>
      <c r="X491" s="12"/>
      <c r="Y491" s="5"/>
      <c r="Z491" s="5"/>
      <c r="AA491" s="5"/>
      <c r="AB491" s="5"/>
      <c r="AC491" s="5"/>
      <c r="AD491" s="5"/>
      <c r="AE491" s="5"/>
      <c r="AF491" s="5"/>
      <c r="AG491" s="5"/>
      <c r="AH491" s="5"/>
    </row>
    <row r="492" spans="1:34" ht="18.75" customHeight="1">
      <c r="A492" s="5"/>
      <c r="B492" s="5"/>
      <c r="C492" s="5"/>
      <c r="D492" s="5"/>
      <c r="E492" s="5"/>
      <c r="F492" s="5"/>
      <c r="G492" s="6"/>
      <c r="H492" s="639"/>
      <c r="I492" s="5"/>
      <c r="J492" s="5"/>
      <c r="K492" s="637"/>
      <c r="L492" s="11"/>
      <c r="M492" s="11"/>
      <c r="N492" s="11"/>
      <c r="O492" s="33"/>
      <c r="P492" s="12"/>
      <c r="Q492" s="12"/>
      <c r="R492" s="12"/>
      <c r="S492" s="12"/>
      <c r="T492" s="12"/>
      <c r="U492" s="12"/>
      <c r="V492" s="12"/>
      <c r="W492" s="12"/>
      <c r="X492" s="12"/>
      <c r="Y492" s="5"/>
      <c r="Z492" s="5"/>
      <c r="AA492" s="5"/>
      <c r="AB492" s="5"/>
      <c r="AC492" s="5"/>
      <c r="AD492" s="5"/>
      <c r="AE492" s="5"/>
      <c r="AF492" s="5"/>
      <c r="AG492" s="5"/>
      <c r="AH492" s="5"/>
    </row>
    <row r="493" spans="1:34" ht="18.75" customHeight="1">
      <c r="A493" s="5"/>
      <c r="B493" s="5"/>
      <c r="C493" s="5"/>
      <c r="D493" s="5"/>
      <c r="E493" s="5"/>
      <c r="F493" s="5"/>
      <c r="G493" s="6"/>
      <c r="H493" s="639"/>
      <c r="I493" s="5"/>
      <c r="J493" s="5"/>
      <c r="K493" s="637"/>
      <c r="L493" s="11"/>
      <c r="M493" s="11"/>
      <c r="N493" s="11"/>
      <c r="O493" s="33"/>
      <c r="P493" s="12"/>
      <c r="Q493" s="12"/>
      <c r="R493" s="12"/>
      <c r="S493" s="12"/>
      <c r="T493" s="12"/>
      <c r="U493" s="12"/>
      <c r="V493" s="12"/>
      <c r="W493" s="12"/>
      <c r="X493" s="12"/>
      <c r="Y493" s="5"/>
      <c r="Z493" s="5"/>
      <c r="AA493" s="5"/>
      <c r="AB493" s="5"/>
      <c r="AC493" s="5"/>
      <c r="AD493" s="5"/>
      <c r="AE493" s="5"/>
      <c r="AF493" s="5"/>
      <c r="AG493" s="5"/>
      <c r="AH493" s="5"/>
    </row>
    <row r="494" spans="1:34" ht="18.75" customHeight="1">
      <c r="A494" s="5"/>
      <c r="B494" s="5"/>
      <c r="C494" s="5"/>
      <c r="D494" s="5"/>
      <c r="E494" s="5"/>
      <c r="F494" s="5"/>
      <c r="G494" s="6"/>
      <c r="H494" s="639"/>
      <c r="I494" s="5"/>
      <c r="J494" s="5"/>
      <c r="K494" s="637"/>
      <c r="L494" s="11"/>
      <c r="M494" s="11"/>
      <c r="N494" s="11"/>
      <c r="O494" s="33"/>
      <c r="P494" s="12"/>
      <c r="Q494" s="12"/>
      <c r="R494" s="12"/>
      <c r="S494" s="12"/>
      <c r="T494" s="12"/>
      <c r="U494" s="12"/>
      <c r="V494" s="12"/>
      <c r="W494" s="12"/>
      <c r="X494" s="12"/>
      <c r="Y494" s="5"/>
      <c r="Z494" s="5"/>
      <c r="AA494" s="5"/>
      <c r="AB494" s="5"/>
      <c r="AC494" s="5"/>
      <c r="AD494" s="5"/>
      <c r="AE494" s="5"/>
      <c r="AF494" s="5"/>
      <c r="AG494" s="5"/>
      <c r="AH494" s="5"/>
    </row>
    <row r="495" spans="1:34" ht="18.75" customHeight="1">
      <c r="A495" s="5"/>
      <c r="B495" s="5"/>
      <c r="C495" s="5"/>
      <c r="D495" s="5"/>
      <c r="E495" s="5"/>
      <c r="F495" s="5"/>
      <c r="G495" s="6"/>
      <c r="H495" s="639"/>
      <c r="I495" s="5"/>
      <c r="J495" s="5"/>
      <c r="K495" s="637"/>
      <c r="L495" s="11"/>
      <c r="M495" s="11"/>
      <c r="N495" s="11"/>
      <c r="O495" s="33"/>
      <c r="P495" s="12"/>
      <c r="Q495" s="12"/>
      <c r="R495" s="12"/>
      <c r="S495" s="12"/>
      <c r="T495" s="12"/>
      <c r="U495" s="12"/>
      <c r="V495" s="12"/>
      <c r="W495" s="12"/>
      <c r="X495" s="12"/>
      <c r="Y495" s="5"/>
      <c r="Z495" s="5"/>
      <c r="AA495" s="5"/>
      <c r="AB495" s="5"/>
      <c r="AC495" s="5"/>
      <c r="AD495" s="5"/>
      <c r="AE495" s="5"/>
      <c r="AF495" s="5"/>
      <c r="AG495" s="5"/>
      <c r="AH495" s="5"/>
    </row>
    <row r="496" spans="1:34" ht="18.75" customHeight="1">
      <c r="A496" s="5"/>
      <c r="B496" s="5"/>
      <c r="C496" s="5"/>
      <c r="D496" s="5"/>
      <c r="E496" s="5"/>
      <c r="F496" s="5"/>
      <c r="G496" s="6"/>
      <c r="H496" s="639"/>
      <c r="I496" s="5"/>
      <c r="J496" s="5"/>
      <c r="K496" s="637"/>
      <c r="L496" s="11"/>
      <c r="M496" s="11"/>
      <c r="N496" s="11"/>
      <c r="O496" s="33"/>
      <c r="P496" s="12"/>
      <c r="Q496" s="12"/>
      <c r="R496" s="12"/>
      <c r="S496" s="12"/>
      <c r="T496" s="12"/>
      <c r="U496" s="12"/>
      <c r="V496" s="12"/>
      <c r="W496" s="12"/>
      <c r="X496" s="12"/>
      <c r="Y496" s="5"/>
      <c r="Z496" s="5"/>
      <c r="AA496" s="5"/>
      <c r="AB496" s="5"/>
      <c r="AC496" s="5"/>
      <c r="AD496" s="5"/>
      <c r="AE496" s="5"/>
      <c r="AF496" s="5"/>
      <c r="AG496" s="5"/>
      <c r="AH496" s="5"/>
    </row>
    <row r="497" spans="1:34" ht="18.75" customHeight="1">
      <c r="A497" s="5"/>
      <c r="B497" s="5"/>
      <c r="C497" s="5"/>
      <c r="D497" s="5"/>
      <c r="E497" s="5"/>
      <c r="F497" s="5"/>
      <c r="G497" s="6"/>
      <c r="H497" s="639"/>
      <c r="I497" s="5"/>
      <c r="J497" s="5"/>
      <c r="K497" s="637"/>
      <c r="L497" s="11"/>
      <c r="M497" s="11"/>
      <c r="N497" s="11"/>
      <c r="O497" s="33"/>
      <c r="P497" s="12"/>
      <c r="Q497" s="12"/>
      <c r="R497" s="12"/>
      <c r="S497" s="12"/>
      <c r="T497" s="12"/>
      <c r="U497" s="12"/>
      <c r="V497" s="12"/>
      <c r="W497" s="12"/>
      <c r="X497" s="12"/>
      <c r="Y497" s="5"/>
      <c r="Z497" s="5"/>
      <c r="AA497" s="5"/>
      <c r="AB497" s="5"/>
      <c r="AC497" s="5"/>
      <c r="AD497" s="5"/>
      <c r="AE497" s="5"/>
      <c r="AF497" s="5"/>
      <c r="AG497" s="5"/>
      <c r="AH497" s="5"/>
    </row>
    <row r="498" spans="1:34" ht="18.75" customHeight="1">
      <c r="A498" s="5"/>
      <c r="B498" s="5"/>
      <c r="C498" s="5"/>
      <c r="D498" s="5"/>
      <c r="E498" s="5"/>
      <c r="F498" s="5"/>
      <c r="G498" s="6"/>
      <c r="H498" s="639"/>
      <c r="I498" s="5"/>
      <c r="J498" s="5"/>
      <c r="K498" s="637"/>
      <c r="L498" s="11"/>
      <c r="M498" s="11"/>
      <c r="N498" s="11"/>
      <c r="O498" s="33"/>
      <c r="P498" s="12"/>
      <c r="Q498" s="12"/>
      <c r="R498" s="12"/>
      <c r="S498" s="12"/>
      <c r="T498" s="12"/>
      <c r="U498" s="12"/>
      <c r="V498" s="12"/>
      <c r="W498" s="12"/>
      <c r="X498" s="12"/>
      <c r="Y498" s="5"/>
      <c r="Z498" s="5"/>
      <c r="AA498" s="5"/>
      <c r="AB498" s="5"/>
      <c r="AC498" s="5"/>
      <c r="AD498" s="5"/>
      <c r="AE498" s="5"/>
      <c r="AF498" s="5"/>
      <c r="AG498" s="5"/>
      <c r="AH498" s="5"/>
    </row>
    <row r="499" spans="1:34" ht="18.75" customHeight="1">
      <c r="A499" s="5"/>
      <c r="B499" s="5"/>
      <c r="C499" s="5"/>
      <c r="D499" s="5"/>
      <c r="E499" s="5"/>
      <c r="F499" s="5"/>
      <c r="G499" s="6"/>
      <c r="H499" s="639"/>
      <c r="I499" s="5"/>
      <c r="J499" s="5"/>
      <c r="K499" s="637"/>
      <c r="L499" s="11"/>
      <c r="M499" s="11"/>
      <c r="N499" s="11"/>
      <c r="O499" s="33"/>
      <c r="P499" s="12"/>
      <c r="Q499" s="12"/>
      <c r="R499" s="12"/>
      <c r="S499" s="12"/>
      <c r="T499" s="12"/>
      <c r="U499" s="12"/>
      <c r="V499" s="12"/>
      <c r="W499" s="12"/>
      <c r="X499" s="12"/>
      <c r="Y499" s="5"/>
      <c r="Z499" s="5"/>
      <c r="AA499" s="5"/>
      <c r="AB499" s="5"/>
      <c r="AC499" s="5"/>
      <c r="AD499" s="5"/>
      <c r="AE499" s="5"/>
      <c r="AF499" s="5"/>
      <c r="AG499" s="5"/>
      <c r="AH499" s="5"/>
    </row>
    <row r="500" spans="1:34" ht="18.75" customHeight="1">
      <c r="A500" s="5"/>
      <c r="B500" s="5"/>
      <c r="C500" s="5"/>
      <c r="D500" s="5"/>
      <c r="E500" s="5"/>
      <c r="F500" s="5"/>
      <c r="G500" s="6"/>
      <c r="H500" s="639"/>
      <c r="I500" s="5"/>
      <c r="J500" s="5"/>
      <c r="K500" s="637"/>
      <c r="L500" s="11"/>
      <c r="M500" s="11"/>
      <c r="N500" s="11"/>
      <c r="O500" s="33"/>
      <c r="P500" s="12"/>
      <c r="Q500" s="12"/>
      <c r="R500" s="12"/>
      <c r="S500" s="12"/>
      <c r="T500" s="12"/>
      <c r="U500" s="12"/>
      <c r="V500" s="12"/>
      <c r="W500" s="12"/>
      <c r="X500" s="12"/>
      <c r="Y500" s="5"/>
      <c r="Z500" s="5"/>
      <c r="AA500" s="5"/>
      <c r="AB500" s="5"/>
      <c r="AC500" s="5"/>
      <c r="AD500" s="5"/>
      <c r="AE500" s="5"/>
      <c r="AF500" s="5"/>
      <c r="AG500" s="5"/>
      <c r="AH500" s="5"/>
    </row>
    <row r="501" spans="1:34" ht="18.75" customHeight="1">
      <c r="A501" s="5"/>
      <c r="B501" s="5"/>
      <c r="C501" s="5"/>
      <c r="D501" s="5"/>
      <c r="E501" s="5"/>
      <c r="F501" s="5"/>
      <c r="G501" s="6"/>
      <c r="H501" s="639"/>
      <c r="I501" s="5"/>
      <c r="J501" s="5"/>
      <c r="K501" s="637"/>
      <c r="L501" s="11"/>
      <c r="M501" s="11"/>
      <c r="N501" s="11"/>
      <c r="O501" s="33"/>
      <c r="P501" s="12"/>
      <c r="Q501" s="12"/>
      <c r="R501" s="12"/>
      <c r="S501" s="12"/>
      <c r="T501" s="12"/>
      <c r="U501" s="12"/>
      <c r="V501" s="12"/>
      <c r="W501" s="12"/>
      <c r="X501" s="12"/>
      <c r="Y501" s="5"/>
      <c r="Z501" s="5"/>
      <c r="AA501" s="5"/>
      <c r="AB501" s="5"/>
      <c r="AC501" s="5"/>
      <c r="AD501" s="5"/>
      <c r="AE501" s="5"/>
      <c r="AF501" s="5"/>
      <c r="AG501" s="5"/>
      <c r="AH501" s="5"/>
    </row>
    <row r="502" spans="1:34" ht="18.75" customHeight="1">
      <c r="A502" s="5"/>
      <c r="B502" s="5"/>
      <c r="C502" s="5"/>
      <c r="D502" s="5"/>
      <c r="E502" s="5"/>
      <c r="F502" s="5"/>
      <c r="G502" s="6"/>
      <c r="H502" s="639"/>
      <c r="I502" s="5"/>
      <c r="J502" s="5"/>
      <c r="K502" s="637"/>
      <c r="L502" s="11"/>
      <c r="M502" s="11"/>
      <c r="N502" s="11"/>
      <c r="O502" s="33"/>
      <c r="P502" s="12"/>
      <c r="Q502" s="12"/>
      <c r="R502" s="12"/>
      <c r="S502" s="12"/>
      <c r="T502" s="12"/>
      <c r="U502" s="12"/>
      <c r="V502" s="12"/>
      <c r="W502" s="12"/>
      <c r="X502" s="12"/>
      <c r="Y502" s="5"/>
      <c r="Z502" s="5"/>
      <c r="AA502" s="5"/>
      <c r="AB502" s="5"/>
      <c r="AC502" s="5"/>
      <c r="AD502" s="5"/>
      <c r="AE502" s="5"/>
      <c r="AF502" s="5"/>
      <c r="AG502" s="5"/>
      <c r="AH502" s="5"/>
    </row>
    <row r="503" spans="1:34" ht="18.75" customHeight="1">
      <c r="A503" s="5"/>
      <c r="B503" s="5"/>
      <c r="C503" s="5"/>
      <c r="D503" s="5"/>
      <c r="E503" s="5"/>
      <c r="F503" s="5"/>
      <c r="G503" s="6"/>
      <c r="H503" s="639"/>
      <c r="I503" s="5"/>
      <c r="J503" s="5"/>
      <c r="K503" s="637"/>
      <c r="L503" s="11"/>
      <c r="M503" s="11"/>
      <c r="N503" s="11"/>
      <c r="O503" s="33"/>
      <c r="P503" s="12"/>
      <c r="Q503" s="12"/>
      <c r="R503" s="12"/>
      <c r="S503" s="12"/>
      <c r="T503" s="12"/>
      <c r="U503" s="12"/>
      <c r="V503" s="12"/>
      <c r="W503" s="12"/>
      <c r="X503" s="12"/>
      <c r="Y503" s="5"/>
      <c r="Z503" s="5"/>
      <c r="AA503" s="5"/>
      <c r="AB503" s="5"/>
      <c r="AC503" s="5"/>
      <c r="AD503" s="5"/>
      <c r="AE503" s="5"/>
      <c r="AF503" s="5"/>
      <c r="AG503" s="5"/>
      <c r="AH503" s="5"/>
    </row>
    <row r="504" spans="1:34" ht="18.75" customHeight="1">
      <c r="A504" s="5"/>
      <c r="B504" s="5"/>
      <c r="C504" s="5"/>
      <c r="D504" s="5"/>
      <c r="E504" s="5"/>
      <c r="F504" s="5"/>
      <c r="G504" s="6"/>
      <c r="H504" s="639"/>
      <c r="I504" s="5"/>
      <c r="J504" s="5"/>
      <c r="K504" s="637"/>
      <c r="L504" s="11"/>
      <c r="M504" s="11"/>
      <c r="N504" s="11"/>
      <c r="O504" s="33"/>
      <c r="P504" s="12"/>
      <c r="Q504" s="12"/>
      <c r="R504" s="12"/>
      <c r="S504" s="12"/>
      <c r="T504" s="12"/>
      <c r="U504" s="12"/>
      <c r="V504" s="12"/>
      <c r="W504" s="12"/>
      <c r="X504" s="12"/>
      <c r="Y504" s="5"/>
      <c r="Z504" s="5"/>
      <c r="AA504" s="5"/>
      <c r="AB504" s="5"/>
      <c r="AC504" s="5"/>
      <c r="AD504" s="5"/>
      <c r="AE504" s="5"/>
      <c r="AF504" s="5"/>
      <c r="AG504" s="5"/>
      <c r="AH504" s="5"/>
    </row>
    <row r="505" spans="1:34" ht="18.75" customHeight="1">
      <c r="A505" s="5"/>
      <c r="B505" s="5"/>
      <c r="C505" s="5"/>
      <c r="D505" s="5"/>
      <c r="E505" s="5"/>
      <c r="F505" s="5"/>
      <c r="G505" s="6"/>
      <c r="H505" s="639"/>
      <c r="I505" s="5"/>
      <c r="J505" s="5"/>
      <c r="K505" s="637"/>
      <c r="L505" s="11"/>
      <c r="M505" s="11"/>
      <c r="N505" s="11"/>
      <c r="O505" s="33"/>
      <c r="P505" s="12"/>
      <c r="Q505" s="12"/>
      <c r="R505" s="12"/>
      <c r="S505" s="12"/>
      <c r="T505" s="12"/>
      <c r="U505" s="12"/>
      <c r="V505" s="12"/>
      <c r="W505" s="12"/>
      <c r="X505" s="12"/>
      <c r="Y505" s="5"/>
      <c r="Z505" s="5"/>
      <c r="AA505" s="5"/>
      <c r="AB505" s="5"/>
      <c r="AC505" s="5"/>
      <c r="AD505" s="5"/>
      <c r="AE505" s="5"/>
      <c r="AF505" s="5"/>
      <c r="AG505" s="5"/>
      <c r="AH505" s="5"/>
    </row>
    <row r="506" spans="1:34" ht="18.75" customHeight="1">
      <c r="A506" s="5"/>
      <c r="B506" s="5"/>
      <c r="C506" s="5"/>
      <c r="D506" s="5"/>
      <c r="E506" s="5"/>
      <c r="F506" s="5"/>
      <c r="G506" s="6"/>
      <c r="H506" s="639"/>
      <c r="I506" s="5"/>
      <c r="J506" s="5"/>
      <c r="K506" s="637"/>
      <c r="L506" s="11"/>
      <c r="M506" s="11"/>
      <c r="N506" s="11"/>
      <c r="O506" s="33"/>
      <c r="P506" s="12"/>
      <c r="Q506" s="12"/>
      <c r="R506" s="12"/>
      <c r="S506" s="12"/>
      <c r="T506" s="12"/>
      <c r="U506" s="12"/>
      <c r="V506" s="12"/>
      <c r="W506" s="12"/>
      <c r="X506" s="12"/>
      <c r="Y506" s="5"/>
      <c r="Z506" s="5"/>
      <c r="AA506" s="5"/>
      <c r="AB506" s="5"/>
      <c r="AC506" s="5"/>
      <c r="AD506" s="5"/>
      <c r="AE506" s="5"/>
      <c r="AF506" s="5"/>
      <c r="AG506" s="5"/>
      <c r="AH506" s="5"/>
    </row>
    <row r="507" spans="1:34" ht="18.75" customHeight="1">
      <c r="A507" s="5"/>
      <c r="B507" s="5"/>
      <c r="C507" s="5"/>
      <c r="D507" s="5"/>
      <c r="E507" s="5"/>
      <c r="F507" s="5"/>
      <c r="G507" s="6"/>
      <c r="H507" s="639"/>
      <c r="I507" s="5"/>
      <c r="J507" s="5"/>
      <c r="K507" s="637"/>
      <c r="L507" s="11"/>
      <c r="M507" s="11"/>
      <c r="N507" s="11"/>
      <c r="O507" s="33"/>
      <c r="P507" s="12"/>
      <c r="Q507" s="12"/>
      <c r="R507" s="12"/>
      <c r="S507" s="12"/>
      <c r="T507" s="12"/>
      <c r="U507" s="12"/>
      <c r="V507" s="12"/>
      <c r="W507" s="12"/>
      <c r="X507" s="12"/>
      <c r="Y507" s="5"/>
      <c r="Z507" s="5"/>
      <c r="AA507" s="5"/>
      <c r="AB507" s="5"/>
      <c r="AC507" s="5"/>
      <c r="AD507" s="5"/>
      <c r="AE507" s="5"/>
      <c r="AF507" s="5"/>
      <c r="AG507" s="5"/>
      <c r="AH507" s="5"/>
    </row>
    <row r="508" spans="1:34" ht="18.75" customHeight="1">
      <c r="A508" s="5"/>
      <c r="B508" s="5"/>
      <c r="C508" s="5"/>
      <c r="D508" s="5"/>
      <c r="E508" s="5"/>
      <c r="F508" s="5"/>
      <c r="G508" s="6"/>
      <c r="H508" s="639"/>
      <c r="I508" s="5"/>
      <c r="J508" s="5"/>
      <c r="K508" s="637"/>
      <c r="L508" s="11"/>
      <c r="M508" s="11"/>
      <c r="N508" s="11"/>
      <c r="O508" s="33"/>
      <c r="P508" s="12"/>
      <c r="Q508" s="12"/>
      <c r="R508" s="12"/>
      <c r="S508" s="12"/>
      <c r="T508" s="12"/>
      <c r="U508" s="12"/>
      <c r="V508" s="12"/>
      <c r="W508" s="12"/>
      <c r="X508" s="12"/>
      <c r="Y508" s="5"/>
      <c r="Z508" s="5"/>
      <c r="AA508" s="5"/>
      <c r="AB508" s="5"/>
      <c r="AC508" s="5"/>
      <c r="AD508" s="5"/>
      <c r="AE508" s="5"/>
      <c r="AF508" s="5"/>
      <c r="AG508" s="5"/>
      <c r="AH508" s="5"/>
    </row>
    <row r="509" spans="1:34" ht="18.75" customHeight="1">
      <c r="A509" s="5"/>
      <c r="B509" s="5"/>
      <c r="C509" s="5"/>
      <c r="D509" s="5"/>
      <c r="E509" s="5"/>
      <c r="F509" s="5"/>
      <c r="G509" s="6"/>
      <c r="H509" s="639"/>
      <c r="I509" s="5"/>
      <c r="J509" s="5"/>
      <c r="K509" s="637"/>
      <c r="L509" s="11"/>
      <c r="M509" s="11"/>
      <c r="N509" s="11"/>
      <c r="O509" s="33"/>
      <c r="P509" s="12"/>
      <c r="Q509" s="12"/>
      <c r="R509" s="12"/>
      <c r="S509" s="12"/>
      <c r="T509" s="12"/>
      <c r="U509" s="12"/>
      <c r="V509" s="12"/>
      <c r="W509" s="12"/>
      <c r="X509" s="12"/>
      <c r="Y509" s="5"/>
      <c r="Z509" s="5"/>
      <c r="AA509" s="5"/>
      <c r="AB509" s="5"/>
      <c r="AC509" s="5"/>
      <c r="AD509" s="5"/>
      <c r="AE509" s="5"/>
      <c r="AF509" s="5"/>
      <c r="AG509" s="5"/>
      <c r="AH509" s="5"/>
    </row>
    <row r="510" spans="1:34" ht="18.75" customHeight="1">
      <c r="A510" s="5"/>
      <c r="B510" s="5"/>
      <c r="C510" s="5"/>
      <c r="D510" s="5"/>
      <c r="E510" s="5"/>
      <c r="F510" s="5"/>
      <c r="G510" s="6"/>
      <c r="H510" s="639"/>
      <c r="I510" s="5"/>
      <c r="J510" s="5"/>
      <c r="K510" s="637"/>
      <c r="L510" s="11"/>
      <c r="M510" s="11"/>
      <c r="N510" s="11"/>
      <c r="O510" s="33"/>
      <c r="P510" s="12"/>
      <c r="Q510" s="12"/>
      <c r="R510" s="12"/>
      <c r="S510" s="12"/>
      <c r="T510" s="12"/>
      <c r="U510" s="12"/>
      <c r="V510" s="12"/>
      <c r="W510" s="12"/>
      <c r="X510" s="12"/>
      <c r="Y510" s="5"/>
      <c r="Z510" s="5"/>
      <c r="AA510" s="5"/>
      <c r="AB510" s="5"/>
      <c r="AC510" s="5"/>
      <c r="AD510" s="5"/>
      <c r="AE510" s="5"/>
      <c r="AF510" s="5"/>
      <c r="AG510" s="5"/>
      <c r="AH510" s="5"/>
    </row>
    <row r="511" spans="1:34" ht="18.75" customHeight="1">
      <c r="A511" s="5"/>
      <c r="B511" s="5"/>
      <c r="C511" s="5"/>
      <c r="D511" s="5"/>
      <c r="E511" s="5"/>
      <c r="F511" s="5"/>
      <c r="G511" s="6"/>
      <c r="H511" s="639"/>
      <c r="I511" s="5"/>
      <c r="J511" s="5"/>
      <c r="K511" s="637"/>
      <c r="L511" s="11"/>
      <c r="M511" s="11"/>
      <c r="N511" s="11"/>
      <c r="O511" s="33"/>
      <c r="P511" s="12"/>
      <c r="Q511" s="12"/>
      <c r="R511" s="12"/>
      <c r="S511" s="12"/>
      <c r="T511" s="12"/>
      <c r="U511" s="12"/>
      <c r="V511" s="12"/>
      <c r="W511" s="12"/>
      <c r="X511" s="12"/>
      <c r="Y511" s="5"/>
      <c r="Z511" s="5"/>
      <c r="AA511" s="5"/>
      <c r="AB511" s="5"/>
      <c r="AC511" s="5"/>
      <c r="AD511" s="5"/>
      <c r="AE511" s="5"/>
      <c r="AF511" s="5"/>
      <c r="AG511" s="5"/>
      <c r="AH511" s="5"/>
    </row>
    <row r="512" spans="1:34" ht="18.75" customHeight="1">
      <c r="A512" s="5"/>
      <c r="B512" s="5"/>
      <c r="C512" s="5"/>
      <c r="D512" s="5"/>
      <c r="E512" s="5"/>
      <c r="F512" s="5"/>
      <c r="G512" s="6"/>
      <c r="H512" s="639"/>
      <c r="I512" s="5"/>
      <c r="J512" s="5"/>
      <c r="K512" s="637"/>
      <c r="L512" s="11"/>
      <c r="M512" s="11"/>
      <c r="N512" s="11"/>
      <c r="O512" s="33"/>
      <c r="P512" s="12"/>
      <c r="Q512" s="12"/>
      <c r="R512" s="12"/>
      <c r="S512" s="12"/>
      <c r="T512" s="12"/>
      <c r="U512" s="12"/>
      <c r="V512" s="12"/>
      <c r="W512" s="12"/>
      <c r="X512" s="12"/>
      <c r="Y512" s="5"/>
      <c r="Z512" s="5"/>
      <c r="AA512" s="5"/>
      <c r="AB512" s="5"/>
      <c r="AC512" s="5"/>
      <c r="AD512" s="5"/>
      <c r="AE512" s="5"/>
      <c r="AF512" s="5"/>
      <c r="AG512" s="5"/>
      <c r="AH512" s="5"/>
    </row>
    <row r="513" spans="1:34" ht="18.75" customHeight="1">
      <c r="A513" s="5"/>
      <c r="B513" s="5"/>
      <c r="C513" s="5"/>
      <c r="D513" s="5"/>
      <c r="E513" s="5"/>
      <c r="F513" s="5"/>
      <c r="G513" s="6"/>
      <c r="H513" s="639"/>
      <c r="I513" s="5"/>
      <c r="J513" s="5"/>
      <c r="K513" s="637"/>
      <c r="L513" s="11"/>
      <c r="M513" s="11"/>
      <c r="N513" s="11"/>
      <c r="O513" s="33"/>
      <c r="P513" s="12"/>
      <c r="Q513" s="12"/>
      <c r="R513" s="12"/>
      <c r="S513" s="12"/>
      <c r="T513" s="12"/>
      <c r="U513" s="12"/>
      <c r="V513" s="12"/>
      <c r="W513" s="12"/>
      <c r="X513" s="12"/>
      <c r="Y513" s="5"/>
      <c r="Z513" s="5"/>
      <c r="AA513" s="5"/>
      <c r="AB513" s="5"/>
      <c r="AC513" s="5"/>
      <c r="AD513" s="5"/>
      <c r="AE513" s="5"/>
      <c r="AF513" s="5"/>
      <c r="AG513" s="5"/>
      <c r="AH513" s="5"/>
    </row>
    <row r="514" spans="1:34" ht="18.75" customHeight="1">
      <c r="A514" s="5"/>
      <c r="B514" s="5"/>
      <c r="C514" s="5"/>
      <c r="D514" s="5"/>
      <c r="E514" s="5"/>
      <c r="F514" s="5"/>
      <c r="G514" s="6"/>
      <c r="H514" s="639"/>
      <c r="I514" s="5"/>
      <c r="J514" s="5"/>
      <c r="K514" s="637"/>
      <c r="L514" s="11"/>
      <c r="M514" s="11"/>
      <c r="N514" s="11"/>
      <c r="O514" s="33"/>
      <c r="P514" s="12"/>
      <c r="Q514" s="12"/>
      <c r="R514" s="12"/>
      <c r="S514" s="12"/>
      <c r="T514" s="12"/>
      <c r="U514" s="12"/>
      <c r="V514" s="12"/>
      <c r="W514" s="12"/>
      <c r="X514" s="12"/>
      <c r="Y514" s="5"/>
      <c r="Z514" s="5"/>
      <c r="AA514" s="5"/>
      <c r="AB514" s="5"/>
      <c r="AC514" s="5"/>
      <c r="AD514" s="5"/>
      <c r="AE514" s="5"/>
      <c r="AF514" s="5"/>
      <c r="AG514" s="5"/>
      <c r="AH514" s="5"/>
    </row>
    <row r="515" spans="1:34" ht="18.75" customHeight="1">
      <c r="A515" s="5"/>
      <c r="B515" s="5"/>
      <c r="C515" s="5"/>
      <c r="D515" s="5"/>
      <c r="E515" s="5"/>
      <c r="F515" s="5"/>
      <c r="G515" s="6"/>
      <c r="H515" s="639"/>
      <c r="I515" s="5"/>
      <c r="J515" s="5"/>
      <c r="K515" s="637"/>
      <c r="L515" s="11"/>
      <c r="M515" s="11"/>
      <c r="N515" s="11"/>
      <c r="O515" s="33"/>
      <c r="P515" s="12"/>
      <c r="Q515" s="12"/>
      <c r="R515" s="12"/>
      <c r="S515" s="12"/>
      <c r="T515" s="12"/>
      <c r="U515" s="12"/>
      <c r="V515" s="12"/>
      <c r="W515" s="12"/>
      <c r="X515" s="12"/>
      <c r="Y515" s="5"/>
      <c r="Z515" s="5"/>
      <c r="AA515" s="5"/>
      <c r="AB515" s="5"/>
      <c r="AC515" s="5"/>
      <c r="AD515" s="5"/>
      <c r="AE515" s="5"/>
      <c r="AF515" s="5"/>
      <c r="AG515" s="5"/>
      <c r="AH515" s="5"/>
    </row>
    <row r="516" spans="1:34" ht="18.75" customHeight="1">
      <c r="A516" s="5"/>
      <c r="B516" s="5"/>
      <c r="C516" s="5"/>
      <c r="D516" s="5"/>
      <c r="E516" s="5"/>
      <c r="F516" s="5"/>
      <c r="G516" s="6"/>
      <c r="H516" s="639"/>
      <c r="I516" s="5"/>
      <c r="J516" s="5"/>
      <c r="K516" s="637"/>
      <c r="L516" s="11"/>
      <c r="M516" s="11"/>
      <c r="N516" s="11"/>
      <c r="O516" s="33"/>
      <c r="P516" s="12"/>
      <c r="Q516" s="12"/>
      <c r="R516" s="12"/>
      <c r="S516" s="12"/>
      <c r="T516" s="12"/>
      <c r="U516" s="12"/>
      <c r="V516" s="12"/>
      <c r="W516" s="12"/>
      <c r="X516" s="12"/>
      <c r="Y516" s="5"/>
      <c r="Z516" s="5"/>
      <c r="AA516" s="5"/>
      <c r="AB516" s="5"/>
      <c r="AC516" s="5"/>
      <c r="AD516" s="5"/>
      <c r="AE516" s="5"/>
      <c r="AF516" s="5"/>
      <c r="AG516" s="5"/>
      <c r="AH516" s="5"/>
    </row>
    <row r="517" spans="1:34" ht="18.75" customHeight="1">
      <c r="A517" s="5"/>
      <c r="B517" s="5"/>
      <c r="C517" s="5"/>
      <c r="D517" s="5"/>
      <c r="E517" s="5"/>
      <c r="F517" s="5"/>
      <c r="G517" s="6"/>
      <c r="H517" s="639"/>
      <c r="I517" s="5"/>
      <c r="J517" s="5"/>
      <c r="K517" s="637"/>
      <c r="L517" s="11"/>
      <c r="M517" s="11"/>
      <c r="N517" s="11"/>
      <c r="O517" s="33"/>
      <c r="P517" s="12"/>
      <c r="Q517" s="12"/>
      <c r="R517" s="12"/>
      <c r="S517" s="12"/>
      <c r="T517" s="12"/>
      <c r="U517" s="12"/>
      <c r="V517" s="12"/>
      <c r="W517" s="12"/>
      <c r="X517" s="12"/>
      <c r="Y517" s="5"/>
      <c r="Z517" s="5"/>
      <c r="AA517" s="5"/>
      <c r="AB517" s="5"/>
      <c r="AC517" s="5"/>
      <c r="AD517" s="5"/>
      <c r="AE517" s="5"/>
      <c r="AF517" s="5"/>
      <c r="AG517" s="5"/>
      <c r="AH517" s="5"/>
    </row>
    <row r="518" spans="1:34" ht="18.75" customHeight="1">
      <c r="A518" s="5"/>
      <c r="B518" s="5"/>
      <c r="C518" s="5"/>
      <c r="D518" s="5"/>
      <c r="E518" s="5"/>
      <c r="F518" s="5"/>
      <c r="G518" s="6"/>
      <c r="H518" s="639"/>
      <c r="I518" s="5"/>
      <c r="J518" s="5"/>
      <c r="K518" s="637"/>
      <c r="L518" s="11"/>
      <c r="M518" s="11"/>
      <c r="N518" s="11"/>
      <c r="O518" s="33"/>
      <c r="P518" s="12"/>
      <c r="Q518" s="12"/>
      <c r="R518" s="12"/>
      <c r="S518" s="12"/>
      <c r="T518" s="12"/>
      <c r="U518" s="12"/>
      <c r="V518" s="12"/>
      <c r="W518" s="12"/>
      <c r="X518" s="12"/>
      <c r="Y518" s="5"/>
      <c r="Z518" s="5"/>
      <c r="AA518" s="5"/>
      <c r="AB518" s="5"/>
      <c r="AC518" s="5"/>
      <c r="AD518" s="5"/>
      <c r="AE518" s="5"/>
      <c r="AF518" s="5"/>
      <c r="AG518" s="5"/>
      <c r="AH518" s="5"/>
    </row>
    <row r="519" spans="1:34" ht="18.75" customHeight="1">
      <c r="A519" s="5"/>
      <c r="B519" s="5"/>
      <c r="C519" s="5"/>
      <c r="D519" s="5"/>
      <c r="E519" s="5"/>
      <c r="F519" s="5"/>
      <c r="G519" s="6"/>
      <c r="H519" s="639"/>
      <c r="I519" s="5"/>
      <c r="J519" s="5"/>
      <c r="K519" s="637"/>
      <c r="L519" s="11"/>
      <c r="M519" s="11"/>
      <c r="N519" s="11"/>
      <c r="O519" s="33"/>
      <c r="P519" s="12"/>
      <c r="Q519" s="12"/>
      <c r="R519" s="12"/>
      <c r="S519" s="12"/>
      <c r="T519" s="12"/>
      <c r="U519" s="12"/>
      <c r="V519" s="12"/>
      <c r="W519" s="12"/>
      <c r="X519" s="12"/>
      <c r="Y519" s="5"/>
      <c r="Z519" s="5"/>
      <c r="AA519" s="5"/>
      <c r="AB519" s="5"/>
      <c r="AC519" s="5"/>
      <c r="AD519" s="5"/>
      <c r="AE519" s="5"/>
      <c r="AF519" s="5"/>
      <c r="AG519" s="5"/>
      <c r="AH519" s="5"/>
    </row>
    <row r="520" spans="1:34" ht="18.75" customHeight="1">
      <c r="A520" s="5"/>
      <c r="B520" s="5"/>
      <c r="C520" s="5"/>
      <c r="D520" s="5"/>
      <c r="E520" s="5"/>
      <c r="F520" s="5"/>
      <c r="G520" s="6"/>
      <c r="H520" s="639"/>
      <c r="I520" s="5"/>
      <c r="J520" s="5"/>
      <c r="K520" s="637"/>
      <c r="L520" s="11"/>
      <c r="M520" s="11"/>
      <c r="N520" s="11"/>
      <c r="O520" s="33"/>
      <c r="P520" s="12"/>
      <c r="Q520" s="12"/>
      <c r="R520" s="12"/>
      <c r="S520" s="12"/>
      <c r="T520" s="12"/>
      <c r="U520" s="12"/>
      <c r="V520" s="12"/>
      <c r="W520" s="12"/>
      <c r="X520" s="12"/>
      <c r="Y520" s="5"/>
      <c r="Z520" s="5"/>
      <c r="AA520" s="5"/>
      <c r="AB520" s="5"/>
      <c r="AC520" s="5"/>
      <c r="AD520" s="5"/>
      <c r="AE520" s="5"/>
      <c r="AF520" s="5"/>
      <c r="AG520" s="5"/>
      <c r="AH520" s="5"/>
    </row>
    <row r="521" spans="1:34" ht="18.75" customHeight="1">
      <c r="A521" s="5"/>
      <c r="B521" s="5"/>
      <c r="C521" s="5"/>
      <c r="D521" s="5"/>
      <c r="E521" s="5"/>
      <c r="F521" s="5"/>
      <c r="G521" s="6"/>
      <c r="H521" s="639"/>
      <c r="I521" s="5"/>
      <c r="J521" s="5"/>
      <c r="K521" s="637"/>
      <c r="L521" s="11"/>
      <c r="M521" s="11"/>
      <c r="N521" s="11"/>
      <c r="O521" s="33"/>
      <c r="P521" s="12"/>
      <c r="Q521" s="12"/>
      <c r="R521" s="12"/>
      <c r="S521" s="12"/>
      <c r="T521" s="12"/>
      <c r="U521" s="12"/>
      <c r="V521" s="12"/>
      <c r="W521" s="12"/>
      <c r="X521" s="12"/>
      <c r="Y521" s="5"/>
      <c r="Z521" s="5"/>
      <c r="AA521" s="5"/>
      <c r="AB521" s="5"/>
      <c r="AC521" s="5"/>
      <c r="AD521" s="5"/>
      <c r="AE521" s="5"/>
      <c r="AF521" s="5"/>
      <c r="AG521" s="5"/>
      <c r="AH521" s="5"/>
    </row>
    <row r="522" spans="1:34" ht="18.75" customHeight="1">
      <c r="A522" s="5"/>
      <c r="B522" s="5"/>
      <c r="C522" s="5"/>
      <c r="D522" s="5"/>
      <c r="E522" s="5"/>
      <c r="F522" s="5"/>
      <c r="G522" s="6"/>
      <c r="H522" s="639"/>
      <c r="I522" s="5"/>
      <c r="J522" s="5"/>
      <c r="K522" s="637"/>
      <c r="L522" s="11"/>
      <c r="M522" s="11"/>
      <c r="N522" s="11"/>
      <c r="O522" s="33"/>
      <c r="P522" s="12"/>
      <c r="Q522" s="12"/>
      <c r="R522" s="12"/>
      <c r="S522" s="12"/>
      <c r="T522" s="12"/>
      <c r="U522" s="12"/>
      <c r="V522" s="12"/>
      <c r="W522" s="12"/>
      <c r="X522" s="12"/>
      <c r="Y522" s="5"/>
      <c r="Z522" s="5"/>
      <c r="AA522" s="5"/>
      <c r="AB522" s="5"/>
      <c r="AC522" s="5"/>
      <c r="AD522" s="5"/>
      <c r="AE522" s="5"/>
      <c r="AF522" s="5"/>
      <c r="AG522" s="5"/>
      <c r="AH522" s="5"/>
    </row>
    <row r="523" spans="1:34" ht="18.75" customHeight="1">
      <c r="A523" s="5"/>
      <c r="B523" s="5"/>
      <c r="C523" s="5"/>
      <c r="D523" s="5"/>
      <c r="E523" s="5"/>
      <c r="F523" s="5"/>
      <c r="G523" s="6"/>
      <c r="H523" s="639"/>
      <c r="I523" s="5"/>
      <c r="J523" s="5"/>
      <c r="K523" s="637"/>
      <c r="L523" s="11"/>
      <c r="M523" s="11"/>
      <c r="N523" s="11"/>
      <c r="O523" s="33"/>
      <c r="P523" s="12"/>
      <c r="Q523" s="12"/>
      <c r="R523" s="12"/>
      <c r="S523" s="12"/>
      <c r="T523" s="12"/>
      <c r="U523" s="12"/>
      <c r="V523" s="12"/>
      <c r="W523" s="12"/>
      <c r="X523" s="12"/>
      <c r="Y523" s="5"/>
      <c r="Z523" s="5"/>
      <c r="AA523" s="5"/>
      <c r="AB523" s="5"/>
      <c r="AC523" s="5"/>
      <c r="AD523" s="5"/>
      <c r="AE523" s="5"/>
      <c r="AF523" s="5"/>
      <c r="AG523" s="5"/>
      <c r="AH523" s="5"/>
    </row>
    <row r="524" spans="1:34" ht="18.75" customHeight="1">
      <c r="A524" s="5"/>
      <c r="B524" s="5"/>
      <c r="C524" s="5"/>
      <c r="D524" s="5"/>
      <c r="E524" s="5"/>
      <c r="F524" s="5"/>
      <c r="G524" s="6"/>
      <c r="H524" s="639"/>
      <c r="I524" s="5"/>
      <c r="J524" s="5"/>
      <c r="K524" s="637"/>
      <c r="L524" s="11"/>
      <c r="M524" s="11"/>
      <c r="N524" s="11"/>
      <c r="O524" s="33"/>
      <c r="P524" s="12"/>
      <c r="Q524" s="12"/>
      <c r="R524" s="12"/>
      <c r="S524" s="12"/>
      <c r="T524" s="12"/>
      <c r="U524" s="12"/>
      <c r="V524" s="12"/>
      <c r="W524" s="12"/>
      <c r="X524" s="12"/>
      <c r="Y524" s="5"/>
      <c r="Z524" s="5"/>
      <c r="AA524" s="5"/>
      <c r="AB524" s="5"/>
      <c r="AC524" s="5"/>
      <c r="AD524" s="5"/>
      <c r="AE524" s="5"/>
      <c r="AF524" s="5"/>
      <c r="AG524" s="5"/>
      <c r="AH524" s="5"/>
    </row>
    <row r="525" spans="1:34" ht="18.75" customHeight="1">
      <c r="A525" s="5"/>
      <c r="B525" s="5"/>
      <c r="C525" s="5"/>
      <c r="D525" s="5"/>
      <c r="E525" s="5"/>
      <c r="F525" s="5"/>
      <c r="G525" s="6"/>
      <c r="H525" s="639"/>
      <c r="I525" s="5"/>
      <c r="J525" s="5"/>
      <c r="K525" s="637"/>
      <c r="L525" s="11"/>
      <c r="M525" s="11"/>
      <c r="N525" s="11"/>
      <c r="O525" s="33"/>
      <c r="P525" s="12"/>
      <c r="Q525" s="12"/>
      <c r="R525" s="12"/>
      <c r="S525" s="12"/>
      <c r="T525" s="12"/>
      <c r="U525" s="12"/>
      <c r="V525" s="12"/>
      <c r="W525" s="12"/>
      <c r="X525" s="12"/>
      <c r="Y525" s="5"/>
      <c r="Z525" s="5"/>
      <c r="AA525" s="5"/>
      <c r="AB525" s="5"/>
      <c r="AC525" s="5"/>
      <c r="AD525" s="5"/>
      <c r="AE525" s="5"/>
      <c r="AF525" s="5"/>
      <c r="AG525" s="5"/>
      <c r="AH525" s="5"/>
    </row>
    <row r="526" spans="1:34" ht="18.75" customHeight="1">
      <c r="A526" s="5"/>
      <c r="B526" s="5"/>
      <c r="C526" s="5"/>
      <c r="D526" s="5"/>
      <c r="E526" s="5"/>
      <c r="F526" s="5"/>
      <c r="G526" s="6"/>
      <c r="H526" s="639"/>
      <c r="I526" s="5"/>
      <c r="J526" s="5"/>
      <c r="K526" s="637"/>
      <c r="L526" s="11"/>
      <c r="M526" s="11"/>
      <c r="N526" s="11"/>
      <c r="O526" s="33"/>
      <c r="P526" s="12"/>
      <c r="Q526" s="12"/>
      <c r="R526" s="12"/>
      <c r="S526" s="12"/>
      <c r="T526" s="12"/>
      <c r="U526" s="12"/>
      <c r="V526" s="12"/>
      <c r="W526" s="12"/>
      <c r="X526" s="12"/>
      <c r="Y526" s="5"/>
      <c r="Z526" s="5"/>
      <c r="AA526" s="5"/>
      <c r="AB526" s="5"/>
      <c r="AC526" s="5"/>
      <c r="AD526" s="5"/>
      <c r="AE526" s="5"/>
      <c r="AF526" s="5"/>
      <c r="AG526" s="5"/>
      <c r="AH526" s="5"/>
    </row>
    <row r="527" spans="1:34" ht="18.75" customHeight="1">
      <c r="A527" s="5"/>
      <c r="B527" s="5"/>
      <c r="C527" s="5"/>
      <c r="D527" s="5"/>
      <c r="E527" s="5"/>
      <c r="F527" s="5"/>
      <c r="G527" s="6"/>
      <c r="H527" s="639"/>
      <c r="I527" s="5"/>
      <c r="J527" s="5"/>
      <c r="K527" s="637"/>
      <c r="L527" s="11"/>
      <c r="M527" s="11"/>
      <c r="N527" s="11"/>
      <c r="O527" s="33"/>
      <c r="P527" s="12"/>
      <c r="Q527" s="12"/>
      <c r="R527" s="12"/>
      <c r="S527" s="12"/>
      <c r="T527" s="12"/>
      <c r="U527" s="12"/>
      <c r="V527" s="12"/>
      <c r="W527" s="12"/>
      <c r="X527" s="12"/>
      <c r="Y527" s="5"/>
      <c r="Z527" s="5"/>
      <c r="AA527" s="5"/>
      <c r="AB527" s="5"/>
      <c r="AC527" s="5"/>
      <c r="AD527" s="5"/>
      <c r="AE527" s="5"/>
      <c r="AF527" s="5"/>
      <c r="AG527" s="5"/>
      <c r="AH527" s="5"/>
    </row>
    <row r="528" spans="1:34" ht="18.75" customHeight="1">
      <c r="A528" s="5"/>
      <c r="B528" s="5"/>
      <c r="C528" s="5"/>
      <c r="D528" s="5"/>
      <c r="E528" s="5"/>
      <c r="F528" s="5"/>
      <c r="G528" s="6"/>
      <c r="H528" s="639"/>
      <c r="I528" s="5"/>
      <c r="J528" s="5"/>
      <c r="K528" s="637"/>
      <c r="L528" s="11"/>
      <c r="M528" s="11"/>
      <c r="N528" s="11"/>
      <c r="O528" s="33"/>
      <c r="P528" s="12"/>
      <c r="Q528" s="12"/>
      <c r="R528" s="12"/>
      <c r="S528" s="12"/>
      <c r="T528" s="12"/>
      <c r="U528" s="12"/>
      <c r="V528" s="12"/>
      <c r="W528" s="12"/>
      <c r="X528" s="12"/>
      <c r="Y528" s="5"/>
      <c r="Z528" s="5"/>
      <c r="AA528" s="5"/>
      <c r="AB528" s="5"/>
      <c r="AC528" s="5"/>
      <c r="AD528" s="5"/>
      <c r="AE528" s="5"/>
      <c r="AF528" s="5"/>
      <c r="AG528" s="5"/>
      <c r="AH528" s="5"/>
    </row>
    <row r="529" spans="1:34" ht="18.75" customHeight="1">
      <c r="A529" s="5"/>
      <c r="B529" s="5"/>
      <c r="C529" s="5"/>
      <c r="D529" s="5"/>
      <c r="E529" s="5"/>
      <c r="F529" s="5"/>
      <c r="G529" s="6"/>
      <c r="H529" s="639"/>
      <c r="I529" s="5"/>
      <c r="J529" s="5"/>
      <c r="K529" s="637"/>
      <c r="L529" s="11"/>
      <c r="M529" s="11"/>
      <c r="N529" s="11"/>
      <c r="O529" s="33"/>
      <c r="P529" s="12"/>
      <c r="Q529" s="12"/>
      <c r="R529" s="12"/>
      <c r="S529" s="12"/>
      <c r="T529" s="12"/>
      <c r="U529" s="12"/>
      <c r="V529" s="12"/>
      <c r="W529" s="12"/>
      <c r="X529" s="12"/>
      <c r="Y529" s="5"/>
      <c r="Z529" s="5"/>
      <c r="AA529" s="5"/>
      <c r="AB529" s="5"/>
      <c r="AC529" s="5"/>
      <c r="AD529" s="5"/>
      <c r="AE529" s="5"/>
      <c r="AF529" s="5"/>
      <c r="AG529" s="5"/>
      <c r="AH529" s="5"/>
    </row>
    <row r="530" spans="1:34" ht="18.75" customHeight="1">
      <c r="A530" s="5"/>
      <c r="B530" s="5"/>
      <c r="C530" s="5"/>
      <c r="D530" s="5"/>
      <c r="E530" s="5"/>
      <c r="F530" s="5"/>
      <c r="G530" s="6"/>
      <c r="H530" s="639"/>
      <c r="I530" s="5"/>
      <c r="J530" s="5"/>
      <c r="K530" s="637"/>
      <c r="L530" s="11"/>
      <c r="M530" s="11"/>
      <c r="N530" s="11"/>
      <c r="O530" s="33"/>
      <c r="P530" s="12"/>
      <c r="Q530" s="12"/>
      <c r="R530" s="12"/>
      <c r="S530" s="12"/>
      <c r="T530" s="12"/>
      <c r="U530" s="12"/>
      <c r="V530" s="12"/>
      <c r="W530" s="12"/>
      <c r="X530" s="12"/>
      <c r="Y530" s="5"/>
      <c r="Z530" s="5"/>
      <c r="AA530" s="5"/>
      <c r="AB530" s="5"/>
      <c r="AC530" s="5"/>
      <c r="AD530" s="5"/>
      <c r="AE530" s="5"/>
      <c r="AF530" s="5"/>
      <c r="AG530" s="5"/>
      <c r="AH530" s="5"/>
    </row>
    <row r="531" spans="1:34" ht="18.75" customHeight="1">
      <c r="A531" s="5"/>
      <c r="B531" s="5"/>
      <c r="C531" s="5"/>
      <c r="D531" s="5"/>
      <c r="E531" s="5"/>
      <c r="F531" s="5"/>
      <c r="G531" s="6"/>
      <c r="H531" s="639"/>
      <c r="I531" s="5"/>
      <c r="J531" s="5"/>
      <c r="K531" s="637"/>
      <c r="L531" s="11"/>
      <c r="M531" s="11"/>
      <c r="N531" s="11"/>
      <c r="O531" s="33"/>
      <c r="P531" s="12"/>
      <c r="Q531" s="12"/>
      <c r="R531" s="12"/>
      <c r="S531" s="12"/>
      <c r="T531" s="12"/>
      <c r="U531" s="12"/>
      <c r="V531" s="12"/>
      <c r="W531" s="12"/>
      <c r="X531" s="12"/>
      <c r="Y531" s="5"/>
      <c r="Z531" s="5"/>
      <c r="AA531" s="5"/>
      <c r="AB531" s="5"/>
      <c r="AC531" s="5"/>
      <c r="AD531" s="5"/>
      <c r="AE531" s="5"/>
      <c r="AF531" s="5"/>
      <c r="AG531" s="5"/>
      <c r="AH531" s="5"/>
    </row>
    <row r="532" spans="1:34" ht="18.75" customHeight="1">
      <c r="A532" s="5"/>
      <c r="B532" s="5"/>
      <c r="C532" s="5"/>
      <c r="D532" s="5"/>
      <c r="E532" s="5"/>
      <c r="F532" s="5"/>
      <c r="G532" s="6"/>
      <c r="H532" s="639"/>
      <c r="I532" s="5"/>
      <c r="J532" s="5"/>
      <c r="K532" s="637"/>
      <c r="L532" s="11"/>
      <c r="M532" s="11"/>
      <c r="N532" s="11"/>
      <c r="O532" s="33"/>
      <c r="P532" s="12"/>
      <c r="Q532" s="12"/>
      <c r="R532" s="12"/>
      <c r="S532" s="12"/>
      <c r="T532" s="12"/>
      <c r="U532" s="12"/>
      <c r="V532" s="12"/>
      <c r="W532" s="12"/>
      <c r="X532" s="12"/>
      <c r="Y532" s="5"/>
      <c r="Z532" s="5"/>
      <c r="AA532" s="5"/>
      <c r="AB532" s="5"/>
      <c r="AC532" s="5"/>
      <c r="AD532" s="5"/>
      <c r="AE532" s="5"/>
      <c r="AF532" s="5"/>
      <c r="AG532" s="5"/>
      <c r="AH532" s="5"/>
    </row>
    <row r="533" spans="1:34" ht="18.75" customHeight="1">
      <c r="A533" s="5"/>
      <c r="B533" s="5"/>
      <c r="C533" s="5"/>
      <c r="D533" s="5"/>
      <c r="E533" s="5"/>
      <c r="F533" s="5"/>
      <c r="G533" s="6"/>
      <c r="H533" s="639"/>
      <c r="I533" s="5"/>
      <c r="J533" s="5"/>
      <c r="K533" s="637"/>
      <c r="L533" s="11"/>
      <c r="M533" s="11"/>
      <c r="N533" s="11"/>
      <c r="O533" s="33"/>
      <c r="P533" s="12"/>
      <c r="Q533" s="12"/>
      <c r="R533" s="12"/>
      <c r="S533" s="12"/>
      <c r="T533" s="12"/>
      <c r="U533" s="12"/>
      <c r="V533" s="12"/>
      <c r="W533" s="12"/>
      <c r="X533" s="12"/>
      <c r="Y533" s="5"/>
      <c r="Z533" s="5"/>
      <c r="AA533" s="5"/>
      <c r="AB533" s="5"/>
      <c r="AC533" s="5"/>
      <c r="AD533" s="5"/>
      <c r="AE533" s="5"/>
      <c r="AF533" s="5"/>
      <c r="AG533" s="5"/>
      <c r="AH533" s="5"/>
    </row>
    <row r="534" spans="1:34" ht="18.75" customHeight="1">
      <c r="A534" s="5"/>
      <c r="B534" s="5"/>
      <c r="C534" s="5"/>
      <c r="D534" s="5"/>
      <c r="E534" s="5"/>
      <c r="F534" s="5"/>
      <c r="G534" s="6"/>
      <c r="H534" s="639"/>
      <c r="I534" s="5"/>
      <c r="J534" s="5"/>
      <c r="K534" s="637"/>
      <c r="L534" s="11"/>
      <c r="M534" s="11"/>
      <c r="N534" s="11"/>
      <c r="O534" s="33"/>
      <c r="P534" s="12"/>
      <c r="Q534" s="12"/>
      <c r="R534" s="12"/>
      <c r="S534" s="12"/>
      <c r="T534" s="12"/>
      <c r="U534" s="12"/>
      <c r="V534" s="12"/>
      <c r="W534" s="12"/>
      <c r="X534" s="12"/>
      <c r="Y534" s="5"/>
      <c r="Z534" s="5"/>
      <c r="AA534" s="5"/>
      <c r="AB534" s="5"/>
      <c r="AC534" s="5"/>
      <c r="AD534" s="5"/>
      <c r="AE534" s="5"/>
      <c r="AF534" s="5"/>
      <c r="AG534" s="5"/>
      <c r="AH534" s="5"/>
    </row>
    <row r="535" spans="1:34" ht="18.75" customHeight="1">
      <c r="A535" s="5"/>
      <c r="B535" s="5"/>
      <c r="C535" s="5"/>
      <c r="D535" s="5"/>
      <c r="E535" s="5"/>
      <c r="F535" s="5"/>
      <c r="G535" s="6"/>
      <c r="H535" s="639"/>
      <c r="I535" s="5"/>
      <c r="J535" s="5"/>
      <c r="K535" s="637"/>
      <c r="L535" s="11"/>
      <c r="M535" s="11"/>
      <c r="N535" s="11"/>
      <c r="O535" s="33"/>
      <c r="P535" s="12"/>
      <c r="Q535" s="12"/>
      <c r="R535" s="12"/>
      <c r="S535" s="12"/>
      <c r="T535" s="12"/>
      <c r="U535" s="12"/>
      <c r="V535" s="12"/>
      <c r="W535" s="12"/>
      <c r="X535" s="12"/>
      <c r="Y535" s="5"/>
      <c r="Z535" s="5"/>
      <c r="AA535" s="5"/>
      <c r="AB535" s="5"/>
      <c r="AC535" s="5"/>
      <c r="AD535" s="5"/>
      <c r="AE535" s="5"/>
      <c r="AF535" s="5"/>
      <c r="AG535" s="5"/>
      <c r="AH535" s="5"/>
    </row>
    <row r="536" spans="1:34" ht="18.75" customHeight="1">
      <c r="A536" s="5"/>
      <c r="B536" s="5"/>
      <c r="C536" s="5"/>
      <c r="D536" s="5"/>
      <c r="E536" s="5"/>
      <c r="F536" s="5"/>
      <c r="G536" s="6"/>
      <c r="H536" s="639"/>
      <c r="I536" s="5"/>
      <c r="J536" s="5"/>
      <c r="K536" s="637"/>
      <c r="L536" s="11"/>
      <c r="M536" s="11"/>
      <c r="N536" s="11"/>
      <c r="O536" s="33"/>
      <c r="P536" s="12"/>
      <c r="Q536" s="12"/>
      <c r="R536" s="12"/>
      <c r="S536" s="12"/>
      <c r="T536" s="12"/>
      <c r="U536" s="12"/>
      <c r="V536" s="12"/>
      <c r="W536" s="12"/>
      <c r="X536" s="12"/>
      <c r="Y536" s="5"/>
      <c r="Z536" s="5"/>
      <c r="AA536" s="5"/>
      <c r="AB536" s="5"/>
      <c r="AC536" s="5"/>
      <c r="AD536" s="5"/>
      <c r="AE536" s="5"/>
      <c r="AF536" s="5"/>
      <c r="AG536" s="5"/>
      <c r="AH536" s="5"/>
    </row>
    <row r="537" spans="1:34" ht="18.75" customHeight="1">
      <c r="A537" s="5"/>
      <c r="B537" s="5"/>
      <c r="C537" s="5"/>
      <c r="D537" s="5"/>
      <c r="E537" s="5"/>
      <c r="F537" s="5"/>
      <c r="G537" s="6"/>
      <c r="H537" s="639"/>
      <c r="I537" s="5"/>
      <c r="J537" s="5"/>
      <c r="K537" s="637"/>
      <c r="L537" s="11"/>
      <c r="M537" s="11"/>
      <c r="N537" s="11"/>
      <c r="O537" s="33"/>
      <c r="P537" s="12"/>
      <c r="Q537" s="12"/>
      <c r="R537" s="12"/>
      <c r="S537" s="12"/>
      <c r="T537" s="12"/>
      <c r="U537" s="12"/>
      <c r="V537" s="12"/>
      <c r="W537" s="12"/>
      <c r="X537" s="12"/>
      <c r="Y537" s="5"/>
      <c r="Z537" s="5"/>
      <c r="AA537" s="5"/>
      <c r="AB537" s="5"/>
      <c r="AC537" s="5"/>
      <c r="AD537" s="5"/>
      <c r="AE537" s="5"/>
      <c r="AF537" s="5"/>
      <c r="AG537" s="5"/>
      <c r="AH537" s="5"/>
    </row>
    <row r="538" spans="1:34" ht="18.75" customHeight="1">
      <c r="A538" s="5"/>
      <c r="B538" s="5"/>
      <c r="C538" s="5"/>
      <c r="D538" s="5"/>
      <c r="E538" s="5"/>
      <c r="F538" s="5"/>
      <c r="G538" s="6"/>
      <c r="H538" s="639"/>
      <c r="I538" s="5"/>
      <c r="J538" s="5"/>
      <c r="K538" s="637"/>
      <c r="L538" s="11"/>
      <c r="M538" s="11"/>
      <c r="N538" s="11"/>
      <c r="O538" s="33"/>
      <c r="P538" s="12"/>
      <c r="Q538" s="12"/>
      <c r="R538" s="12"/>
      <c r="S538" s="12"/>
      <c r="T538" s="12"/>
      <c r="U538" s="12"/>
      <c r="V538" s="12"/>
      <c r="W538" s="12"/>
      <c r="X538" s="12"/>
      <c r="Y538" s="5"/>
      <c r="Z538" s="5"/>
      <c r="AA538" s="5"/>
      <c r="AB538" s="5"/>
      <c r="AC538" s="5"/>
      <c r="AD538" s="5"/>
      <c r="AE538" s="5"/>
      <c r="AF538" s="5"/>
      <c r="AG538" s="5"/>
      <c r="AH538" s="5"/>
    </row>
    <row r="539" spans="1:34" ht="18.75" customHeight="1">
      <c r="A539" s="5"/>
      <c r="B539" s="5"/>
      <c r="C539" s="5"/>
      <c r="D539" s="5"/>
      <c r="E539" s="5"/>
      <c r="F539" s="5"/>
      <c r="G539" s="6"/>
      <c r="H539" s="639"/>
      <c r="I539" s="5"/>
      <c r="J539" s="5"/>
      <c r="K539" s="637"/>
      <c r="L539" s="11"/>
      <c r="M539" s="11"/>
      <c r="N539" s="11"/>
      <c r="O539" s="33"/>
      <c r="P539" s="12"/>
      <c r="Q539" s="12"/>
      <c r="R539" s="12"/>
      <c r="S539" s="12"/>
      <c r="T539" s="12"/>
      <c r="U539" s="12"/>
      <c r="V539" s="12"/>
      <c r="W539" s="12"/>
      <c r="X539" s="12"/>
      <c r="Y539" s="5"/>
      <c r="Z539" s="5"/>
      <c r="AA539" s="5"/>
      <c r="AB539" s="5"/>
      <c r="AC539" s="5"/>
      <c r="AD539" s="5"/>
      <c r="AE539" s="5"/>
      <c r="AF539" s="5"/>
      <c r="AG539" s="5"/>
      <c r="AH539" s="5"/>
    </row>
    <row r="540" spans="1:34" ht="18.75" customHeight="1">
      <c r="A540" s="5"/>
      <c r="B540" s="5"/>
      <c r="C540" s="5"/>
      <c r="D540" s="5"/>
      <c r="E540" s="5"/>
      <c r="F540" s="5"/>
      <c r="G540" s="6"/>
      <c r="H540" s="639"/>
      <c r="I540" s="5"/>
      <c r="J540" s="5"/>
      <c r="K540" s="637"/>
      <c r="L540" s="11"/>
      <c r="M540" s="11"/>
      <c r="N540" s="11"/>
      <c r="O540" s="33"/>
      <c r="P540" s="12"/>
      <c r="Q540" s="12"/>
      <c r="R540" s="12"/>
      <c r="S540" s="12"/>
      <c r="T540" s="12"/>
      <c r="U540" s="12"/>
      <c r="V540" s="12"/>
      <c r="W540" s="12"/>
      <c r="X540" s="12"/>
      <c r="Y540" s="5"/>
      <c r="Z540" s="5"/>
      <c r="AA540" s="5"/>
      <c r="AB540" s="5"/>
      <c r="AC540" s="5"/>
      <c r="AD540" s="5"/>
      <c r="AE540" s="5"/>
      <c r="AF540" s="5"/>
      <c r="AG540" s="5"/>
      <c r="AH540" s="5"/>
    </row>
    <row r="541" spans="1:34" ht="18.75" customHeight="1">
      <c r="A541" s="5"/>
      <c r="B541" s="5"/>
      <c r="C541" s="5"/>
      <c r="D541" s="5"/>
      <c r="E541" s="5"/>
      <c r="F541" s="5"/>
      <c r="G541" s="6"/>
      <c r="H541" s="639"/>
      <c r="I541" s="5"/>
      <c r="J541" s="5"/>
      <c r="K541" s="637"/>
      <c r="L541" s="11"/>
      <c r="M541" s="11"/>
      <c r="N541" s="11"/>
      <c r="O541" s="33"/>
      <c r="P541" s="12"/>
      <c r="Q541" s="12"/>
      <c r="R541" s="12"/>
      <c r="S541" s="12"/>
      <c r="T541" s="12"/>
      <c r="U541" s="12"/>
      <c r="V541" s="12"/>
      <c r="W541" s="12"/>
      <c r="X541" s="12"/>
      <c r="Y541" s="5"/>
      <c r="Z541" s="5"/>
      <c r="AA541" s="5"/>
      <c r="AB541" s="5"/>
      <c r="AC541" s="5"/>
      <c r="AD541" s="5"/>
      <c r="AE541" s="5"/>
      <c r="AF541" s="5"/>
      <c r="AG541" s="5"/>
      <c r="AH541" s="5"/>
    </row>
    <row r="542" spans="1:34" ht="18.75" customHeight="1">
      <c r="A542" s="5"/>
      <c r="B542" s="5"/>
      <c r="C542" s="5"/>
      <c r="D542" s="5"/>
      <c r="E542" s="5"/>
      <c r="F542" s="5"/>
      <c r="G542" s="6"/>
      <c r="H542" s="639"/>
      <c r="I542" s="5"/>
      <c r="J542" s="5"/>
      <c r="K542" s="637"/>
      <c r="L542" s="11"/>
      <c r="M542" s="11"/>
      <c r="N542" s="11"/>
      <c r="O542" s="33"/>
      <c r="P542" s="12"/>
      <c r="Q542" s="12"/>
      <c r="R542" s="12"/>
      <c r="S542" s="12"/>
      <c r="T542" s="12"/>
      <c r="U542" s="12"/>
      <c r="V542" s="12"/>
      <c r="W542" s="12"/>
      <c r="X542" s="12"/>
      <c r="Y542" s="5"/>
      <c r="Z542" s="5"/>
      <c r="AA542" s="5"/>
      <c r="AB542" s="5"/>
      <c r="AC542" s="5"/>
      <c r="AD542" s="5"/>
      <c r="AE542" s="5"/>
      <c r="AF542" s="5"/>
      <c r="AG542" s="5"/>
      <c r="AH542" s="5"/>
    </row>
    <row r="543" spans="1:34" ht="18.75" customHeight="1">
      <c r="A543" s="5"/>
      <c r="B543" s="5"/>
      <c r="C543" s="5"/>
      <c r="D543" s="5"/>
      <c r="E543" s="5"/>
      <c r="F543" s="5"/>
      <c r="G543" s="6"/>
      <c r="H543" s="639"/>
      <c r="I543" s="5"/>
      <c r="J543" s="5"/>
      <c r="K543" s="637"/>
      <c r="L543" s="11"/>
      <c r="M543" s="11"/>
      <c r="N543" s="11"/>
      <c r="O543" s="33"/>
      <c r="P543" s="12"/>
      <c r="Q543" s="12"/>
      <c r="R543" s="12"/>
      <c r="S543" s="12"/>
      <c r="T543" s="12"/>
      <c r="U543" s="12"/>
      <c r="V543" s="12"/>
      <c r="W543" s="12"/>
      <c r="X543" s="12"/>
      <c r="Y543" s="5"/>
      <c r="Z543" s="5"/>
      <c r="AA543" s="5"/>
      <c r="AB543" s="5"/>
      <c r="AC543" s="5"/>
      <c r="AD543" s="5"/>
      <c r="AE543" s="5"/>
      <c r="AF543" s="5"/>
      <c r="AG543" s="5"/>
      <c r="AH543" s="5"/>
    </row>
    <row r="544" spans="1:34" ht="18.75" customHeight="1">
      <c r="A544" s="5"/>
      <c r="B544" s="5"/>
      <c r="C544" s="5"/>
      <c r="D544" s="5"/>
      <c r="E544" s="5"/>
      <c r="F544" s="5"/>
      <c r="G544" s="6"/>
      <c r="H544" s="639"/>
      <c r="I544" s="5"/>
      <c r="J544" s="5"/>
      <c r="K544" s="637"/>
      <c r="L544" s="11"/>
      <c r="M544" s="11"/>
      <c r="N544" s="11"/>
      <c r="O544" s="33"/>
      <c r="P544" s="12"/>
      <c r="Q544" s="12"/>
      <c r="R544" s="12"/>
      <c r="S544" s="12"/>
      <c r="T544" s="12"/>
      <c r="U544" s="12"/>
      <c r="V544" s="12"/>
      <c r="W544" s="12"/>
      <c r="X544" s="12"/>
      <c r="Y544" s="5"/>
      <c r="Z544" s="5"/>
      <c r="AA544" s="5"/>
      <c r="AB544" s="5"/>
      <c r="AC544" s="5"/>
      <c r="AD544" s="5"/>
      <c r="AE544" s="5"/>
      <c r="AF544" s="5"/>
      <c r="AG544" s="5"/>
      <c r="AH544" s="5"/>
    </row>
    <row r="545" spans="1:34" ht="18.75" customHeight="1">
      <c r="A545" s="5"/>
      <c r="B545" s="5"/>
      <c r="C545" s="5"/>
      <c r="D545" s="5"/>
      <c r="E545" s="5"/>
      <c r="F545" s="5"/>
      <c r="G545" s="6"/>
      <c r="H545" s="639"/>
      <c r="I545" s="5"/>
      <c r="J545" s="5"/>
      <c r="K545" s="637"/>
      <c r="L545" s="11"/>
      <c r="M545" s="11"/>
      <c r="N545" s="11"/>
      <c r="O545" s="33"/>
      <c r="P545" s="12"/>
      <c r="Q545" s="12"/>
      <c r="R545" s="12"/>
      <c r="S545" s="12"/>
      <c r="T545" s="12"/>
      <c r="U545" s="12"/>
      <c r="V545" s="12"/>
      <c r="W545" s="12"/>
      <c r="X545" s="12"/>
      <c r="Y545" s="5"/>
      <c r="Z545" s="5"/>
      <c r="AA545" s="5"/>
      <c r="AB545" s="5"/>
      <c r="AC545" s="5"/>
      <c r="AD545" s="5"/>
      <c r="AE545" s="5"/>
      <c r="AF545" s="5"/>
      <c r="AG545" s="5"/>
      <c r="AH545" s="5"/>
    </row>
    <row r="546" spans="1:34" ht="18.75" customHeight="1">
      <c r="A546" s="5"/>
      <c r="B546" s="5"/>
      <c r="C546" s="5"/>
      <c r="D546" s="5"/>
      <c r="E546" s="5"/>
      <c r="F546" s="5"/>
      <c r="G546" s="6"/>
      <c r="H546" s="639"/>
      <c r="I546" s="5"/>
      <c r="J546" s="5"/>
      <c r="K546" s="637"/>
      <c r="L546" s="11"/>
      <c r="M546" s="11"/>
      <c r="N546" s="11"/>
      <c r="O546" s="33"/>
      <c r="P546" s="12"/>
      <c r="Q546" s="12"/>
      <c r="R546" s="12"/>
      <c r="S546" s="12"/>
      <c r="T546" s="12"/>
      <c r="U546" s="12"/>
      <c r="V546" s="12"/>
      <c r="W546" s="12"/>
      <c r="X546" s="12"/>
      <c r="Y546" s="5"/>
      <c r="Z546" s="5"/>
      <c r="AA546" s="5"/>
      <c r="AB546" s="5"/>
      <c r="AC546" s="5"/>
      <c r="AD546" s="5"/>
      <c r="AE546" s="5"/>
      <c r="AF546" s="5"/>
      <c r="AG546" s="5"/>
      <c r="AH546" s="5"/>
    </row>
    <row r="547" spans="1:34" ht="18.75" customHeight="1">
      <c r="A547" s="5"/>
      <c r="B547" s="5"/>
      <c r="C547" s="5"/>
      <c r="D547" s="5"/>
      <c r="E547" s="5"/>
      <c r="F547" s="5"/>
      <c r="G547" s="6"/>
      <c r="H547" s="639"/>
      <c r="I547" s="5"/>
      <c r="J547" s="5"/>
      <c r="K547" s="637"/>
      <c r="L547" s="11"/>
      <c r="M547" s="11"/>
      <c r="N547" s="11"/>
      <c r="O547" s="33"/>
      <c r="P547" s="12"/>
      <c r="Q547" s="12"/>
      <c r="R547" s="12"/>
      <c r="S547" s="12"/>
      <c r="T547" s="12"/>
      <c r="U547" s="12"/>
      <c r="V547" s="12"/>
      <c r="W547" s="12"/>
      <c r="X547" s="12"/>
      <c r="Y547" s="5"/>
      <c r="Z547" s="5"/>
      <c r="AA547" s="5"/>
      <c r="AB547" s="5"/>
      <c r="AC547" s="5"/>
      <c r="AD547" s="5"/>
      <c r="AE547" s="5"/>
      <c r="AF547" s="5"/>
      <c r="AG547" s="5"/>
      <c r="AH547" s="5"/>
    </row>
    <row r="548" spans="1:34" ht="18.75" customHeight="1">
      <c r="A548" s="5"/>
      <c r="B548" s="5"/>
      <c r="C548" s="5"/>
      <c r="D548" s="5"/>
      <c r="E548" s="5"/>
      <c r="F548" s="5"/>
      <c r="G548" s="6"/>
      <c r="H548" s="639"/>
      <c r="I548" s="5"/>
      <c r="J548" s="5"/>
      <c r="K548" s="637"/>
      <c r="L548" s="11"/>
      <c r="M548" s="11"/>
      <c r="N548" s="11"/>
      <c r="O548" s="33"/>
      <c r="P548" s="12"/>
      <c r="Q548" s="12"/>
      <c r="R548" s="12"/>
      <c r="S548" s="12"/>
      <c r="T548" s="12"/>
      <c r="U548" s="12"/>
      <c r="V548" s="12"/>
      <c r="W548" s="12"/>
      <c r="X548" s="12"/>
      <c r="Y548" s="5"/>
      <c r="Z548" s="5"/>
      <c r="AA548" s="5"/>
      <c r="AB548" s="5"/>
      <c r="AC548" s="5"/>
      <c r="AD548" s="5"/>
      <c r="AE548" s="5"/>
      <c r="AF548" s="5"/>
      <c r="AG548" s="5"/>
      <c r="AH548" s="5"/>
    </row>
    <row r="549" spans="1:34" ht="18.75" customHeight="1">
      <c r="A549" s="5"/>
      <c r="B549" s="5"/>
      <c r="C549" s="5"/>
      <c r="D549" s="5"/>
      <c r="E549" s="5"/>
      <c r="F549" s="5"/>
      <c r="G549" s="6"/>
      <c r="H549" s="639"/>
      <c r="I549" s="5"/>
      <c r="J549" s="5"/>
      <c r="K549" s="637"/>
      <c r="L549" s="11"/>
      <c r="M549" s="11"/>
      <c r="N549" s="11"/>
      <c r="O549" s="33"/>
      <c r="P549" s="12"/>
      <c r="Q549" s="12"/>
      <c r="R549" s="12"/>
      <c r="S549" s="12"/>
      <c r="T549" s="12"/>
      <c r="U549" s="12"/>
      <c r="V549" s="12"/>
      <c r="W549" s="12"/>
      <c r="X549" s="12"/>
      <c r="Y549" s="5"/>
      <c r="Z549" s="5"/>
      <c r="AA549" s="5"/>
      <c r="AB549" s="5"/>
      <c r="AC549" s="5"/>
      <c r="AD549" s="5"/>
      <c r="AE549" s="5"/>
      <c r="AF549" s="5"/>
      <c r="AG549" s="5"/>
      <c r="AH549" s="5"/>
    </row>
    <row r="550" spans="1:34" ht="18.75" customHeight="1">
      <c r="A550" s="5"/>
      <c r="B550" s="5"/>
      <c r="C550" s="5"/>
      <c r="D550" s="5"/>
      <c r="E550" s="5"/>
      <c r="F550" s="5"/>
      <c r="G550" s="6"/>
      <c r="H550" s="639"/>
      <c r="I550" s="5"/>
      <c r="J550" s="5"/>
      <c r="K550" s="637"/>
      <c r="L550" s="11"/>
      <c r="M550" s="11"/>
      <c r="N550" s="11"/>
      <c r="O550" s="33"/>
      <c r="P550" s="12"/>
      <c r="Q550" s="12"/>
      <c r="R550" s="12"/>
      <c r="S550" s="12"/>
      <c r="T550" s="12"/>
      <c r="U550" s="12"/>
      <c r="V550" s="12"/>
      <c r="W550" s="12"/>
      <c r="X550" s="12"/>
      <c r="Y550" s="5"/>
      <c r="Z550" s="5"/>
      <c r="AA550" s="5"/>
      <c r="AB550" s="5"/>
      <c r="AC550" s="5"/>
      <c r="AD550" s="5"/>
      <c r="AE550" s="5"/>
      <c r="AF550" s="5"/>
      <c r="AG550" s="5"/>
      <c r="AH550" s="5"/>
    </row>
    <row r="551" spans="1:34" ht="18.75" customHeight="1">
      <c r="A551" s="5"/>
      <c r="B551" s="5"/>
      <c r="C551" s="5"/>
      <c r="D551" s="5"/>
      <c r="E551" s="5"/>
      <c r="F551" s="5"/>
      <c r="G551" s="6"/>
      <c r="H551" s="639"/>
      <c r="I551" s="5"/>
      <c r="J551" s="5"/>
      <c r="K551" s="637"/>
      <c r="L551" s="11"/>
      <c r="M551" s="11"/>
      <c r="N551" s="11"/>
      <c r="O551" s="33"/>
      <c r="P551" s="12"/>
      <c r="Q551" s="12"/>
      <c r="R551" s="12"/>
      <c r="S551" s="12"/>
      <c r="T551" s="12"/>
      <c r="U551" s="12"/>
      <c r="V551" s="12"/>
      <c r="W551" s="12"/>
      <c r="X551" s="12"/>
      <c r="Y551" s="5"/>
      <c r="Z551" s="5"/>
      <c r="AA551" s="5"/>
      <c r="AB551" s="5"/>
      <c r="AC551" s="5"/>
      <c r="AD551" s="5"/>
      <c r="AE551" s="5"/>
      <c r="AF551" s="5"/>
      <c r="AG551" s="5"/>
      <c r="AH551" s="5"/>
    </row>
    <row r="552" spans="1:34" ht="18.75" customHeight="1">
      <c r="A552" s="5"/>
      <c r="B552" s="5"/>
      <c r="C552" s="5"/>
      <c r="D552" s="5"/>
      <c r="E552" s="5"/>
      <c r="F552" s="5"/>
      <c r="G552" s="6"/>
      <c r="H552" s="639"/>
      <c r="I552" s="5"/>
      <c r="J552" s="5"/>
      <c r="K552" s="637"/>
      <c r="L552" s="11"/>
      <c r="M552" s="11"/>
      <c r="N552" s="11"/>
      <c r="O552" s="33"/>
      <c r="P552" s="12"/>
      <c r="Q552" s="12"/>
      <c r="R552" s="12"/>
      <c r="S552" s="12"/>
      <c r="T552" s="12"/>
      <c r="U552" s="12"/>
      <c r="V552" s="12"/>
      <c r="W552" s="12"/>
      <c r="X552" s="12"/>
      <c r="Y552" s="5"/>
      <c r="Z552" s="5"/>
      <c r="AA552" s="5"/>
      <c r="AB552" s="5"/>
      <c r="AC552" s="5"/>
      <c r="AD552" s="5"/>
      <c r="AE552" s="5"/>
      <c r="AF552" s="5"/>
      <c r="AG552" s="5"/>
      <c r="AH552" s="5"/>
    </row>
    <row r="553" spans="1:34" ht="18.75" customHeight="1">
      <c r="A553" s="5"/>
      <c r="B553" s="5"/>
      <c r="C553" s="5"/>
      <c r="D553" s="5"/>
      <c r="E553" s="5"/>
      <c r="F553" s="5"/>
      <c r="G553" s="6"/>
      <c r="H553" s="639"/>
      <c r="I553" s="5"/>
      <c r="J553" s="5"/>
      <c r="K553" s="637"/>
      <c r="L553" s="11"/>
      <c r="M553" s="11"/>
      <c r="N553" s="11"/>
      <c r="O553" s="33"/>
      <c r="P553" s="12"/>
      <c r="Q553" s="12"/>
      <c r="R553" s="12"/>
      <c r="S553" s="12"/>
      <c r="T553" s="12"/>
      <c r="U553" s="12"/>
      <c r="V553" s="12"/>
      <c r="W553" s="12"/>
      <c r="X553" s="12"/>
      <c r="Y553" s="5"/>
      <c r="Z553" s="5"/>
      <c r="AA553" s="5"/>
      <c r="AB553" s="5"/>
      <c r="AC553" s="5"/>
      <c r="AD553" s="5"/>
      <c r="AE553" s="5"/>
      <c r="AF553" s="5"/>
      <c r="AG553" s="5"/>
      <c r="AH553" s="5"/>
    </row>
    <row r="554" spans="1:34" ht="18.75" customHeight="1">
      <c r="A554" s="5"/>
      <c r="B554" s="5"/>
      <c r="C554" s="5"/>
      <c r="D554" s="5"/>
      <c r="E554" s="5"/>
      <c r="F554" s="5"/>
      <c r="G554" s="6"/>
      <c r="H554" s="639"/>
      <c r="I554" s="5"/>
      <c r="J554" s="5"/>
      <c r="K554" s="637"/>
      <c r="L554" s="11"/>
      <c r="M554" s="11"/>
      <c r="N554" s="11"/>
      <c r="O554" s="33"/>
      <c r="P554" s="12"/>
      <c r="Q554" s="12"/>
      <c r="R554" s="12"/>
      <c r="S554" s="12"/>
      <c r="T554" s="12"/>
      <c r="U554" s="12"/>
      <c r="V554" s="12"/>
      <c r="W554" s="12"/>
      <c r="X554" s="12"/>
      <c r="Y554" s="5"/>
      <c r="Z554" s="5"/>
      <c r="AA554" s="5"/>
      <c r="AB554" s="5"/>
      <c r="AC554" s="5"/>
      <c r="AD554" s="5"/>
      <c r="AE554" s="5"/>
      <c r="AF554" s="5"/>
      <c r="AG554" s="5"/>
      <c r="AH554" s="5"/>
    </row>
    <row r="555" spans="1:34" ht="18.75" customHeight="1">
      <c r="A555" s="5"/>
      <c r="B555" s="5"/>
      <c r="C555" s="5"/>
      <c r="D555" s="5"/>
      <c r="E555" s="5"/>
      <c r="F555" s="5"/>
      <c r="G555" s="6"/>
      <c r="H555" s="639"/>
      <c r="I555" s="5"/>
      <c r="J555" s="5"/>
      <c r="K555" s="637"/>
      <c r="L555" s="11"/>
      <c r="M555" s="11"/>
      <c r="N555" s="11"/>
      <c r="O555" s="33"/>
      <c r="P555" s="12"/>
      <c r="Q555" s="12"/>
      <c r="R555" s="12"/>
      <c r="S555" s="12"/>
      <c r="T555" s="12"/>
      <c r="U555" s="12"/>
      <c r="V555" s="12"/>
      <c r="W555" s="12"/>
      <c r="X555" s="12"/>
      <c r="Y555" s="5"/>
      <c r="Z555" s="5"/>
      <c r="AA555" s="5"/>
      <c r="AB555" s="5"/>
      <c r="AC555" s="5"/>
      <c r="AD555" s="5"/>
      <c r="AE555" s="5"/>
      <c r="AF555" s="5"/>
      <c r="AG555" s="5"/>
      <c r="AH555" s="5"/>
    </row>
    <row r="556" spans="1:34" ht="18.75" customHeight="1">
      <c r="A556" s="5"/>
      <c r="B556" s="5"/>
      <c r="C556" s="5"/>
      <c r="D556" s="5"/>
      <c r="E556" s="5"/>
      <c r="F556" s="5"/>
      <c r="G556" s="6"/>
      <c r="H556" s="639"/>
      <c r="I556" s="5"/>
      <c r="J556" s="5"/>
      <c r="K556" s="637"/>
      <c r="L556" s="11"/>
      <c r="M556" s="11"/>
      <c r="N556" s="11"/>
      <c r="O556" s="33"/>
      <c r="P556" s="12"/>
      <c r="Q556" s="12"/>
      <c r="R556" s="12"/>
      <c r="S556" s="12"/>
      <c r="T556" s="12"/>
      <c r="U556" s="12"/>
      <c r="V556" s="12"/>
      <c r="W556" s="12"/>
      <c r="X556" s="12"/>
      <c r="Y556" s="5"/>
      <c r="Z556" s="5"/>
      <c r="AA556" s="5"/>
      <c r="AB556" s="5"/>
      <c r="AC556" s="5"/>
      <c r="AD556" s="5"/>
      <c r="AE556" s="5"/>
      <c r="AF556" s="5"/>
      <c r="AG556" s="5"/>
      <c r="AH556" s="5"/>
    </row>
    <row r="557" spans="1:34" ht="18.75" customHeight="1">
      <c r="A557" s="5"/>
      <c r="B557" s="5"/>
      <c r="C557" s="5"/>
      <c r="D557" s="5"/>
      <c r="E557" s="5"/>
      <c r="F557" s="5"/>
      <c r="G557" s="6"/>
      <c r="H557" s="639"/>
      <c r="I557" s="5"/>
      <c r="J557" s="5"/>
      <c r="K557" s="637"/>
      <c r="L557" s="11"/>
      <c r="M557" s="11"/>
      <c r="N557" s="11"/>
      <c r="O557" s="33"/>
      <c r="P557" s="12"/>
      <c r="Q557" s="12"/>
      <c r="R557" s="12"/>
      <c r="S557" s="12"/>
      <c r="T557" s="12"/>
      <c r="U557" s="12"/>
      <c r="V557" s="12"/>
      <c r="W557" s="12"/>
      <c r="X557" s="12"/>
      <c r="Y557" s="5"/>
      <c r="Z557" s="5"/>
      <c r="AA557" s="5"/>
      <c r="AB557" s="5"/>
      <c r="AC557" s="5"/>
      <c r="AD557" s="5"/>
      <c r="AE557" s="5"/>
      <c r="AF557" s="5"/>
      <c r="AG557" s="5"/>
      <c r="AH557" s="5"/>
    </row>
    <row r="558" spans="1:34" ht="18.75" customHeight="1">
      <c r="A558" s="5"/>
      <c r="B558" s="5"/>
      <c r="C558" s="5"/>
      <c r="D558" s="5"/>
      <c r="E558" s="5"/>
      <c r="F558" s="5"/>
      <c r="G558" s="6"/>
      <c r="H558" s="639"/>
      <c r="I558" s="5"/>
      <c r="J558" s="5"/>
      <c r="K558" s="637"/>
      <c r="L558" s="11"/>
      <c r="M558" s="11"/>
      <c r="N558" s="11"/>
      <c r="O558" s="33"/>
      <c r="P558" s="12"/>
      <c r="Q558" s="12"/>
      <c r="R558" s="12"/>
      <c r="S558" s="12"/>
      <c r="T558" s="12"/>
      <c r="U558" s="12"/>
      <c r="V558" s="12"/>
      <c r="W558" s="12"/>
      <c r="X558" s="12"/>
      <c r="Y558" s="5"/>
      <c r="Z558" s="5"/>
      <c r="AA558" s="5"/>
      <c r="AB558" s="5"/>
      <c r="AC558" s="5"/>
      <c r="AD558" s="5"/>
      <c r="AE558" s="5"/>
      <c r="AF558" s="5"/>
      <c r="AG558" s="5"/>
      <c r="AH558" s="5"/>
    </row>
    <row r="559" spans="1:34" ht="18.75" customHeight="1">
      <c r="A559" s="5"/>
      <c r="B559" s="5"/>
      <c r="C559" s="5"/>
      <c r="D559" s="5"/>
      <c r="E559" s="5"/>
      <c r="F559" s="5"/>
      <c r="G559" s="6"/>
      <c r="H559" s="639"/>
      <c r="I559" s="5"/>
      <c r="J559" s="5"/>
      <c r="K559" s="637"/>
      <c r="L559" s="11"/>
      <c r="M559" s="11"/>
      <c r="N559" s="11"/>
      <c r="O559" s="33"/>
      <c r="P559" s="12"/>
      <c r="Q559" s="12"/>
      <c r="R559" s="12"/>
      <c r="S559" s="12"/>
      <c r="T559" s="12"/>
      <c r="U559" s="12"/>
      <c r="V559" s="12"/>
      <c r="W559" s="12"/>
      <c r="X559" s="12"/>
      <c r="Y559" s="5"/>
      <c r="Z559" s="5"/>
      <c r="AA559" s="5"/>
      <c r="AB559" s="5"/>
      <c r="AC559" s="5"/>
      <c r="AD559" s="5"/>
      <c r="AE559" s="5"/>
      <c r="AF559" s="5"/>
      <c r="AG559" s="5"/>
      <c r="AH559" s="5"/>
    </row>
    <row r="560" spans="1:34" ht="18.75" customHeight="1">
      <c r="A560" s="5"/>
      <c r="B560" s="5"/>
      <c r="C560" s="5"/>
      <c r="D560" s="5"/>
      <c r="E560" s="5"/>
      <c r="F560" s="5"/>
      <c r="G560" s="6"/>
      <c r="H560" s="639"/>
      <c r="I560" s="5"/>
      <c r="J560" s="5"/>
      <c r="K560" s="637"/>
      <c r="L560" s="11"/>
      <c r="M560" s="11"/>
      <c r="N560" s="11"/>
      <c r="O560" s="33"/>
      <c r="P560" s="12"/>
      <c r="Q560" s="12"/>
      <c r="R560" s="12"/>
      <c r="S560" s="12"/>
      <c r="T560" s="12"/>
      <c r="U560" s="12"/>
      <c r="V560" s="12"/>
      <c r="W560" s="12"/>
      <c r="X560" s="12"/>
      <c r="Y560" s="5"/>
      <c r="Z560" s="5"/>
      <c r="AA560" s="5"/>
      <c r="AB560" s="5"/>
      <c r="AC560" s="5"/>
      <c r="AD560" s="5"/>
      <c r="AE560" s="5"/>
      <c r="AF560" s="5"/>
      <c r="AG560" s="5"/>
      <c r="AH560" s="5"/>
    </row>
    <row r="561" spans="1:34" ht="18.75" customHeight="1">
      <c r="A561" s="5"/>
      <c r="B561" s="5"/>
      <c r="C561" s="5"/>
      <c r="D561" s="5"/>
      <c r="E561" s="5"/>
      <c r="F561" s="5"/>
      <c r="G561" s="6"/>
      <c r="H561" s="639"/>
      <c r="I561" s="5"/>
      <c r="J561" s="5"/>
      <c r="K561" s="637"/>
      <c r="L561" s="11"/>
      <c r="M561" s="11"/>
      <c r="N561" s="11"/>
      <c r="O561" s="33"/>
      <c r="P561" s="12"/>
      <c r="Q561" s="12"/>
      <c r="R561" s="12"/>
      <c r="S561" s="12"/>
      <c r="T561" s="12"/>
      <c r="U561" s="12"/>
      <c r="V561" s="12"/>
      <c r="W561" s="12"/>
      <c r="X561" s="12"/>
      <c r="Y561" s="5"/>
      <c r="Z561" s="5"/>
      <c r="AA561" s="5"/>
      <c r="AB561" s="5"/>
      <c r="AC561" s="5"/>
      <c r="AD561" s="5"/>
      <c r="AE561" s="5"/>
      <c r="AF561" s="5"/>
      <c r="AG561" s="5"/>
      <c r="AH561" s="5"/>
    </row>
    <row r="562" spans="1:34" ht="18.75" customHeight="1">
      <c r="A562" s="5"/>
      <c r="B562" s="5"/>
      <c r="C562" s="5"/>
      <c r="D562" s="5"/>
      <c r="E562" s="5"/>
      <c r="F562" s="5"/>
      <c r="G562" s="6"/>
      <c r="H562" s="639"/>
      <c r="I562" s="5"/>
      <c r="J562" s="5"/>
      <c r="K562" s="637"/>
      <c r="L562" s="11"/>
      <c r="M562" s="11"/>
      <c r="N562" s="11"/>
      <c r="O562" s="33"/>
      <c r="P562" s="12"/>
      <c r="Q562" s="12"/>
      <c r="R562" s="12"/>
      <c r="S562" s="12"/>
      <c r="T562" s="12"/>
      <c r="U562" s="12"/>
      <c r="V562" s="12"/>
      <c r="W562" s="12"/>
      <c r="X562" s="12"/>
      <c r="Y562" s="5"/>
      <c r="Z562" s="5"/>
      <c r="AA562" s="5"/>
      <c r="AB562" s="5"/>
      <c r="AC562" s="5"/>
      <c r="AD562" s="5"/>
      <c r="AE562" s="5"/>
      <c r="AF562" s="5"/>
      <c r="AG562" s="5"/>
      <c r="AH562" s="5"/>
    </row>
    <row r="563" spans="1:34" ht="18.75" customHeight="1">
      <c r="A563" s="5"/>
      <c r="B563" s="5"/>
      <c r="C563" s="5"/>
      <c r="D563" s="5"/>
      <c r="E563" s="5"/>
      <c r="F563" s="5"/>
      <c r="G563" s="6"/>
      <c r="H563" s="639"/>
      <c r="I563" s="5"/>
      <c r="J563" s="5"/>
      <c r="K563" s="637"/>
      <c r="L563" s="11"/>
      <c r="M563" s="11"/>
      <c r="N563" s="11"/>
      <c r="O563" s="33"/>
      <c r="P563" s="12"/>
      <c r="Q563" s="12"/>
      <c r="R563" s="12"/>
      <c r="S563" s="12"/>
      <c r="T563" s="12"/>
      <c r="U563" s="12"/>
      <c r="V563" s="12"/>
      <c r="W563" s="12"/>
      <c r="X563" s="12"/>
      <c r="Y563" s="5"/>
      <c r="Z563" s="5"/>
      <c r="AA563" s="5"/>
      <c r="AB563" s="5"/>
      <c r="AC563" s="5"/>
      <c r="AD563" s="5"/>
      <c r="AE563" s="5"/>
      <c r="AF563" s="5"/>
      <c r="AG563" s="5"/>
      <c r="AH563" s="5"/>
    </row>
    <row r="564" spans="1:34" ht="18.75" customHeight="1">
      <c r="A564" s="5"/>
      <c r="B564" s="5"/>
      <c r="C564" s="5"/>
      <c r="D564" s="5"/>
      <c r="E564" s="5"/>
      <c r="F564" s="5"/>
      <c r="G564" s="6"/>
      <c r="H564" s="639"/>
      <c r="I564" s="5"/>
      <c r="J564" s="5"/>
      <c r="K564" s="637"/>
      <c r="L564" s="11"/>
      <c r="M564" s="11"/>
      <c r="N564" s="11"/>
      <c r="O564" s="33"/>
      <c r="P564" s="12"/>
      <c r="Q564" s="12"/>
      <c r="R564" s="12"/>
      <c r="S564" s="12"/>
      <c r="T564" s="12"/>
      <c r="U564" s="12"/>
      <c r="V564" s="12"/>
      <c r="W564" s="12"/>
      <c r="X564" s="12"/>
      <c r="Y564" s="5"/>
      <c r="Z564" s="5"/>
      <c r="AA564" s="5"/>
      <c r="AB564" s="5"/>
      <c r="AC564" s="5"/>
      <c r="AD564" s="5"/>
      <c r="AE564" s="5"/>
      <c r="AF564" s="5"/>
      <c r="AG564" s="5"/>
      <c r="AH564" s="5"/>
    </row>
    <row r="565" spans="1:34" ht="18.75" customHeight="1">
      <c r="A565" s="5"/>
      <c r="B565" s="5"/>
      <c r="C565" s="5"/>
      <c r="D565" s="5"/>
      <c r="E565" s="5"/>
      <c r="F565" s="5"/>
      <c r="G565" s="6"/>
      <c r="H565" s="639"/>
      <c r="I565" s="5"/>
      <c r="J565" s="5"/>
      <c r="K565" s="637"/>
      <c r="L565" s="11"/>
      <c r="M565" s="11"/>
      <c r="N565" s="11"/>
      <c r="O565" s="33"/>
      <c r="P565" s="12"/>
      <c r="Q565" s="12"/>
      <c r="R565" s="12"/>
      <c r="S565" s="12"/>
      <c r="T565" s="12"/>
      <c r="U565" s="12"/>
      <c r="V565" s="12"/>
      <c r="W565" s="12"/>
      <c r="X565" s="12"/>
      <c r="Y565" s="5"/>
      <c r="Z565" s="5"/>
      <c r="AA565" s="5"/>
      <c r="AB565" s="5"/>
      <c r="AC565" s="5"/>
      <c r="AD565" s="5"/>
      <c r="AE565" s="5"/>
      <c r="AF565" s="5"/>
      <c r="AG565" s="5"/>
      <c r="AH565" s="5"/>
    </row>
    <row r="566" spans="1:34" ht="18.75" customHeight="1">
      <c r="A566" s="5"/>
      <c r="B566" s="5"/>
      <c r="C566" s="5"/>
      <c r="D566" s="5"/>
      <c r="E566" s="5"/>
      <c r="F566" s="5"/>
      <c r="G566" s="6"/>
      <c r="H566" s="639"/>
      <c r="I566" s="5"/>
      <c r="J566" s="5"/>
      <c r="K566" s="637"/>
      <c r="L566" s="11"/>
      <c r="M566" s="11"/>
      <c r="N566" s="11"/>
      <c r="O566" s="33"/>
      <c r="P566" s="12"/>
      <c r="Q566" s="12"/>
      <c r="R566" s="12"/>
      <c r="S566" s="12"/>
      <c r="T566" s="12"/>
      <c r="U566" s="12"/>
      <c r="V566" s="12"/>
      <c r="W566" s="12"/>
      <c r="X566" s="12"/>
      <c r="Y566" s="5"/>
      <c r="Z566" s="5"/>
      <c r="AA566" s="5"/>
      <c r="AB566" s="5"/>
      <c r="AC566" s="5"/>
      <c r="AD566" s="5"/>
      <c r="AE566" s="5"/>
      <c r="AF566" s="5"/>
      <c r="AG566" s="5"/>
      <c r="AH566" s="5"/>
    </row>
    <row r="567" spans="1:34" ht="18.75" customHeight="1">
      <c r="A567" s="5"/>
      <c r="B567" s="5"/>
      <c r="C567" s="5"/>
      <c r="D567" s="5"/>
      <c r="E567" s="5"/>
      <c r="F567" s="5"/>
      <c r="G567" s="6"/>
      <c r="H567" s="639"/>
      <c r="I567" s="5"/>
      <c r="J567" s="5"/>
      <c r="K567" s="637"/>
      <c r="L567" s="11"/>
      <c r="M567" s="11"/>
      <c r="N567" s="11"/>
      <c r="O567" s="33"/>
      <c r="P567" s="12"/>
      <c r="Q567" s="12"/>
      <c r="R567" s="12"/>
      <c r="S567" s="12"/>
      <c r="T567" s="12"/>
      <c r="U567" s="12"/>
      <c r="V567" s="12"/>
      <c r="W567" s="12"/>
      <c r="X567" s="12"/>
      <c r="Y567" s="5"/>
      <c r="Z567" s="5"/>
      <c r="AA567" s="5"/>
      <c r="AB567" s="5"/>
      <c r="AC567" s="5"/>
      <c r="AD567" s="5"/>
      <c r="AE567" s="5"/>
      <c r="AF567" s="5"/>
      <c r="AG567" s="5"/>
      <c r="AH567" s="5"/>
    </row>
    <row r="568" spans="1:34" ht="18.75" customHeight="1">
      <c r="A568" s="5"/>
      <c r="B568" s="5"/>
      <c r="C568" s="5"/>
      <c r="D568" s="5"/>
      <c r="E568" s="5"/>
      <c r="F568" s="5"/>
      <c r="G568" s="6"/>
      <c r="H568" s="639"/>
      <c r="I568" s="5"/>
      <c r="J568" s="5"/>
      <c r="K568" s="637"/>
      <c r="L568" s="11"/>
      <c r="M568" s="11"/>
      <c r="N568" s="11"/>
      <c r="O568" s="33"/>
      <c r="P568" s="12"/>
      <c r="Q568" s="12"/>
      <c r="R568" s="12"/>
      <c r="S568" s="12"/>
      <c r="T568" s="12"/>
      <c r="U568" s="12"/>
      <c r="V568" s="12"/>
      <c r="W568" s="12"/>
      <c r="X568" s="12"/>
      <c r="Y568" s="5"/>
      <c r="Z568" s="5"/>
      <c r="AA568" s="5"/>
      <c r="AB568" s="5"/>
      <c r="AC568" s="5"/>
      <c r="AD568" s="5"/>
      <c r="AE568" s="5"/>
      <c r="AF568" s="5"/>
      <c r="AG568" s="5"/>
      <c r="AH568" s="5"/>
    </row>
    <row r="569" spans="1:34" ht="18.75" customHeight="1">
      <c r="A569" s="5"/>
      <c r="B569" s="5"/>
      <c r="C569" s="5"/>
      <c r="D569" s="5"/>
      <c r="E569" s="5"/>
      <c r="F569" s="5"/>
      <c r="G569" s="6"/>
      <c r="H569" s="639"/>
      <c r="I569" s="5"/>
      <c r="J569" s="5"/>
      <c r="K569" s="637"/>
      <c r="L569" s="11"/>
      <c r="M569" s="11"/>
      <c r="N569" s="11"/>
      <c r="O569" s="33"/>
      <c r="P569" s="12"/>
      <c r="Q569" s="12"/>
      <c r="R569" s="12"/>
      <c r="S569" s="12"/>
      <c r="T569" s="12"/>
      <c r="U569" s="12"/>
      <c r="V569" s="12"/>
      <c r="W569" s="12"/>
      <c r="X569" s="12"/>
      <c r="Y569" s="5"/>
      <c r="Z569" s="5"/>
      <c r="AA569" s="5"/>
      <c r="AB569" s="5"/>
      <c r="AC569" s="5"/>
      <c r="AD569" s="5"/>
      <c r="AE569" s="5"/>
      <c r="AF569" s="5"/>
      <c r="AG569" s="5"/>
      <c r="AH569" s="5"/>
    </row>
    <row r="570" spans="1:34" ht="18.75" customHeight="1">
      <c r="A570" s="5"/>
      <c r="B570" s="5"/>
      <c r="C570" s="5"/>
      <c r="D570" s="5"/>
      <c r="E570" s="5"/>
      <c r="F570" s="5"/>
      <c r="G570" s="6"/>
      <c r="H570" s="639"/>
      <c r="I570" s="5"/>
      <c r="J570" s="5"/>
      <c r="K570" s="637"/>
      <c r="L570" s="11"/>
      <c r="M570" s="11"/>
      <c r="N570" s="11"/>
      <c r="O570" s="33"/>
      <c r="P570" s="12"/>
      <c r="Q570" s="12"/>
      <c r="R570" s="12"/>
      <c r="S570" s="12"/>
      <c r="T570" s="12"/>
      <c r="U570" s="12"/>
      <c r="V570" s="12"/>
      <c r="W570" s="12"/>
      <c r="X570" s="12"/>
      <c r="Y570" s="5"/>
      <c r="Z570" s="5"/>
      <c r="AA570" s="5"/>
      <c r="AB570" s="5"/>
      <c r="AC570" s="5"/>
      <c r="AD570" s="5"/>
      <c r="AE570" s="5"/>
      <c r="AF570" s="5"/>
      <c r="AG570" s="5"/>
      <c r="AH570" s="5"/>
    </row>
    <row r="571" spans="1:34" ht="18.75" customHeight="1">
      <c r="A571" s="5"/>
      <c r="B571" s="5"/>
      <c r="C571" s="5"/>
      <c r="D571" s="5"/>
      <c r="E571" s="5"/>
      <c r="F571" s="5"/>
      <c r="G571" s="6"/>
      <c r="H571" s="639"/>
      <c r="I571" s="5"/>
      <c r="J571" s="5"/>
      <c r="K571" s="637"/>
      <c r="L571" s="11"/>
      <c r="M571" s="11"/>
      <c r="N571" s="11"/>
      <c r="O571" s="33"/>
      <c r="P571" s="12"/>
      <c r="Q571" s="12"/>
      <c r="R571" s="12"/>
      <c r="S571" s="12"/>
      <c r="T571" s="12"/>
      <c r="U571" s="12"/>
      <c r="V571" s="12"/>
      <c r="W571" s="12"/>
      <c r="X571" s="12"/>
      <c r="Y571" s="5"/>
      <c r="Z571" s="5"/>
      <c r="AA571" s="5"/>
      <c r="AB571" s="5"/>
      <c r="AC571" s="5"/>
      <c r="AD571" s="5"/>
      <c r="AE571" s="5"/>
      <c r="AF571" s="5"/>
      <c r="AG571" s="5"/>
      <c r="AH571" s="5"/>
    </row>
    <row r="572" spans="1:34" ht="18.75" customHeight="1">
      <c r="A572" s="5"/>
      <c r="B572" s="5"/>
      <c r="C572" s="5"/>
      <c r="D572" s="5"/>
      <c r="E572" s="5"/>
      <c r="F572" s="5"/>
      <c r="G572" s="6"/>
      <c r="H572" s="639"/>
      <c r="I572" s="5"/>
      <c r="J572" s="5"/>
      <c r="K572" s="637"/>
      <c r="L572" s="11"/>
      <c r="M572" s="11"/>
      <c r="N572" s="11"/>
      <c r="O572" s="33"/>
      <c r="P572" s="12"/>
      <c r="Q572" s="12"/>
      <c r="R572" s="12"/>
      <c r="S572" s="12"/>
      <c r="T572" s="12"/>
      <c r="U572" s="12"/>
      <c r="V572" s="12"/>
      <c r="W572" s="12"/>
      <c r="X572" s="12"/>
      <c r="Y572" s="5"/>
      <c r="Z572" s="5"/>
      <c r="AA572" s="5"/>
      <c r="AB572" s="5"/>
      <c r="AC572" s="5"/>
      <c r="AD572" s="5"/>
      <c r="AE572" s="5"/>
      <c r="AF572" s="5"/>
      <c r="AG572" s="5"/>
      <c r="AH572" s="5"/>
    </row>
    <row r="573" spans="1:34" ht="18.75" customHeight="1">
      <c r="A573" s="5"/>
      <c r="B573" s="5"/>
      <c r="C573" s="5"/>
      <c r="D573" s="5"/>
      <c r="E573" s="5"/>
      <c r="F573" s="5"/>
      <c r="G573" s="6"/>
      <c r="H573" s="639"/>
      <c r="I573" s="5"/>
      <c r="J573" s="5"/>
      <c r="K573" s="637"/>
      <c r="L573" s="11"/>
      <c r="M573" s="11"/>
      <c r="N573" s="11"/>
      <c r="O573" s="33"/>
      <c r="P573" s="12"/>
      <c r="Q573" s="12"/>
      <c r="R573" s="12"/>
      <c r="S573" s="12"/>
      <c r="T573" s="12"/>
      <c r="U573" s="12"/>
      <c r="V573" s="12"/>
      <c r="W573" s="12"/>
      <c r="X573" s="12"/>
      <c r="Y573" s="5"/>
      <c r="Z573" s="5"/>
      <c r="AA573" s="5"/>
      <c r="AB573" s="5"/>
      <c r="AC573" s="5"/>
      <c r="AD573" s="5"/>
      <c r="AE573" s="5"/>
      <c r="AF573" s="5"/>
      <c r="AG573" s="5"/>
      <c r="AH573" s="5"/>
    </row>
    <row r="574" spans="1:34" ht="18.75" customHeight="1">
      <c r="A574" s="5"/>
      <c r="B574" s="5"/>
      <c r="C574" s="5"/>
      <c r="D574" s="5"/>
      <c r="E574" s="5"/>
      <c r="F574" s="5"/>
      <c r="G574" s="6"/>
      <c r="H574" s="639"/>
      <c r="I574" s="5"/>
      <c r="J574" s="5"/>
      <c r="K574" s="637"/>
      <c r="L574" s="11"/>
      <c r="M574" s="11"/>
      <c r="N574" s="11"/>
      <c r="O574" s="33"/>
      <c r="P574" s="12"/>
      <c r="Q574" s="12"/>
      <c r="R574" s="12"/>
      <c r="S574" s="12"/>
      <c r="T574" s="12"/>
      <c r="U574" s="12"/>
      <c r="V574" s="12"/>
      <c r="W574" s="12"/>
      <c r="X574" s="12"/>
      <c r="Y574" s="5"/>
      <c r="Z574" s="5"/>
      <c r="AA574" s="5"/>
      <c r="AB574" s="5"/>
      <c r="AC574" s="5"/>
      <c r="AD574" s="5"/>
      <c r="AE574" s="5"/>
      <c r="AF574" s="5"/>
      <c r="AG574" s="5"/>
      <c r="AH574" s="5"/>
    </row>
    <row r="575" spans="1:34" ht="18.75" customHeight="1">
      <c r="A575" s="5"/>
      <c r="B575" s="5"/>
      <c r="C575" s="5"/>
      <c r="D575" s="5"/>
      <c r="E575" s="5"/>
      <c r="F575" s="5"/>
      <c r="G575" s="6"/>
      <c r="H575" s="639"/>
      <c r="I575" s="5"/>
      <c r="J575" s="5"/>
      <c r="K575" s="637"/>
      <c r="L575" s="11"/>
      <c r="M575" s="11"/>
      <c r="N575" s="11"/>
      <c r="O575" s="33"/>
      <c r="P575" s="12"/>
      <c r="Q575" s="12"/>
      <c r="R575" s="12"/>
      <c r="S575" s="12"/>
      <c r="T575" s="12"/>
      <c r="U575" s="12"/>
      <c r="V575" s="12"/>
      <c r="W575" s="12"/>
      <c r="X575" s="12"/>
      <c r="Y575" s="5"/>
      <c r="Z575" s="5"/>
      <c r="AA575" s="5"/>
      <c r="AB575" s="5"/>
      <c r="AC575" s="5"/>
      <c r="AD575" s="5"/>
      <c r="AE575" s="5"/>
      <c r="AF575" s="5"/>
      <c r="AG575" s="5"/>
      <c r="AH575" s="5"/>
    </row>
    <row r="576" spans="1:34" ht="18.75" customHeight="1">
      <c r="A576" s="5"/>
      <c r="B576" s="5"/>
      <c r="C576" s="5"/>
      <c r="D576" s="5"/>
      <c r="E576" s="5"/>
      <c r="F576" s="5"/>
      <c r="G576" s="6"/>
      <c r="H576" s="639"/>
      <c r="I576" s="5"/>
      <c r="J576" s="5"/>
      <c r="K576" s="637"/>
      <c r="L576" s="11"/>
      <c r="M576" s="11"/>
      <c r="N576" s="11"/>
      <c r="O576" s="33"/>
      <c r="P576" s="12"/>
      <c r="Q576" s="12"/>
      <c r="R576" s="12"/>
      <c r="S576" s="12"/>
      <c r="T576" s="12"/>
      <c r="U576" s="12"/>
      <c r="V576" s="12"/>
      <c r="W576" s="12"/>
      <c r="X576" s="12"/>
      <c r="Y576" s="5"/>
      <c r="Z576" s="5"/>
      <c r="AA576" s="5"/>
      <c r="AB576" s="5"/>
      <c r="AC576" s="5"/>
      <c r="AD576" s="5"/>
      <c r="AE576" s="5"/>
      <c r="AF576" s="5"/>
      <c r="AG576" s="5"/>
      <c r="AH576" s="5"/>
    </row>
    <row r="577" spans="1:34" ht="18.75" customHeight="1">
      <c r="A577" s="5"/>
      <c r="B577" s="5"/>
      <c r="C577" s="5"/>
      <c r="D577" s="5"/>
      <c r="E577" s="5"/>
      <c r="F577" s="5"/>
      <c r="G577" s="6"/>
      <c r="H577" s="639"/>
      <c r="I577" s="5"/>
      <c r="J577" s="5"/>
      <c r="K577" s="637"/>
      <c r="L577" s="11"/>
      <c r="M577" s="11"/>
      <c r="N577" s="11"/>
      <c r="O577" s="33"/>
      <c r="P577" s="12"/>
      <c r="Q577" s="12"/>
      <c r="R577" s="12"/>
      <c r="S577" s="12"/>
      <c r="T577" s="12"/>
      <c r="U577" s="12"/>
      <c r="V577" s="12"/>
      <c r="W577" s="12"/>
      <c r="X577" s="12"/>
      <c r="Y577" s="5"/>
      <c r="Z577" s="5"/>
      <c r="AA577" s="5"/>
      <c r="AB577" s="5"/>
      <c r="AC577" s="5"/>
      <c r="AD577" s="5"/>
      <c r="AE577" s="5"/>
      <c r="AF577" s="5"/>
      <c r="AG577" s="5"/>
      <c r="AH577" s="5"/>
    </row>
    <row r="578" spans="1:34" ht="18.75" customHeight="1">
      <c r="A578" s="5"/>
      <c r="B578" s="5"/>
      <c r="C578" s="5"/>
      <c r="D578" s="5"/>
      <c r="E578" s="5"/>
      <c r="F578" s="5"/>
      <c r="G578" s="6"/>
      <c r="H578" s="639"/>
      <c r="I578" s="5"/>
      <c r="J578" s="5"/>
      <c r="K578" s="637"/>
      <c r="L578" s="11"/>
      <c r="M578" s="11"/>
      <c r="N578" s="11"/>
      <c r="O578" s="33"/>
      <c r="P578" s="12"/>
      <c r="Q578" s="12"/>
      <c r="R578" s="12"/>
      <c r="S578" s="12"/>
      <c r="T578" s="12"/>
      <c r="U578" s="12"/>
      <c r="V578" s="12"/>
      <c r="W578" s="12"/>
      <c r="X578" s="12"/>
      <c r="Y578" s="5"/>
      <c r="Z578" s="5"/>
      <c r="AA578" s="5"/>
      <c r="AB578" s="5"/>
      <c r="AC578" s="5"/>
      <c r="AD578" s="5"/>
      <c r="AE578" s="5"/>
      <c r="AF578" s="5"/>
      <c r="AG578" s="5"/>
      <c r="AH578" s="5"/>
    </row>
    <row r="579" spans="1:34" ht="18.75" customHeight="1">
      <c r="A579" s="5"/>
      <c r="B579" s="5"/>
      <c r="C579" s="5"/>
      <c r="D579" s="5"/>
      <c r="E579" s="5"/>
      <c r="F579" s="5"/>
      <c r="G579" s="6"/>
      <c r="H579" s="639"/>
      <c r="I579" s="5"/>
      <c r="J579" s="5"/>
      <c r="K579" s="637"/>
      <c r="L579" s="11"/>
      <c r="M579" s="11"/>
      <c r="N579" s="11"/>
      <c r="O579" s="33"/>
      <c r="P579" s="12"/>
      <c r="Q579" s="12"/>
      <c r="R579" s="12"/>
      <c r="S579" s="12"/>
      <c r="T579" s="12"/>
      <c r="U579" s="12"/>
      <c r="V579" s="12"/>
      <c r="W579" s="12"/>
      <c r="X579" s="12"/>
      <c r="Y579" s="5"/>
      <c r="Z579" s="5"/>
      <c r="AA579" s="5"/>
      <c r="AB579" s="5"/>
      <c r="AC579" s="5"/>
      <c r="AD579" s="5"/>
      <c r="AE579" s="5"/>
      <c r="AF579" s="5"/>
      <c r="AG579" s="5"/>
      <c r="AH579" s="5"/>
    </row>
    <row r="580" spans="1:34" ht="18.75" customHeight="1">
      <c r="A580" s="5"/>
      <c r="B580" s="5"/>
      <c r="C580" s="5"/>
      <c r="D580" s="5"/>
      <c r="E580" s="5"/>
      <c r="F580" s="5"/>
      <c r="G580" s="6"/>
      <c r="H580" s="639"/>
      <c r="I580" s="5"/>
      <c r="J580" s="5"/>
      <c r="K580" s="637"/>
      <c r="L580" s="11"/>
      <c r="M580" s="11"/>
      <c r="N580" s="11"/>
      <c r="O580" s="33"/>
      <c r="P580" s="12"/>
      <c r="Q580" s="12"/>
      <c r="R580" s="12"/>
      <c r="S580" s="12"/>
      <c r="T580" s="12"/>
      <c r="U580" s="12"/>
      <c r="V580" s="12"/>
      <c r="W580" s="12"/>
      <c r="X580" s="12"/>
      <c r="Y580" s="5"/>
      <c r="Z580" s="5"/>
      <c r="AA580" s="5"/>
      <c r="AB580" s="5"/>
      <c r="AC580" s="5"/>
      <c r="AD580" s="5"/>
      <c r="AE580" s="5"/>
      <c r="AF580" s="5"/>
      <c r="AG580" s="5"/>
      <c r="AH580" s="5"/>
    </row>
    <row r="581" spans="1:34" ht="18.75" customHeight="1">
      <c r="A581" s="5"/>
      <c r="B581" s="5"/>
      <c r="C581" s="5"/>
      <c r="D581" s="5"/>
      <c r="E581" s="5"/>
      <c r="F581" s="5"/>
      <c r="G581" s="6"/>
      <c r="H581" s="639"/>
      <c r="I581" s="5"/>
      <c r="J581" s="5"/>
      <c r="K581" s="637"/>
      <c r="L581" s="11"/>
      <c r="M581" s="11"/>
      <c r="N581" s="11"/>
      <c r="O581" s="33"/>
      <c r="P581" s="12"/>
      <c r="Q581" s="12"/>
      <c r="R581" s="12"/>
      <c r="S581" s="12"/>
      <c r="T581" s="12"/>
      <c r="U581" s="12"/>
      <c r="V581" s="12"/>
      <c r="W581" s="12"/>
      <c r="X581" s="12"/>
      <c r="Y581" s="5"/>
      <c r="Z581" s="5"/>
      <c r="AA581" s="5"/>
      <c r="AB581" s="5"/>
      <c r="AC581" s="5"/>
      <c r="AD581" s="5"/>
      <c r="AE581" s="5"/>
      <c r="AF581" s="5"/>
      <c r="AG581" s="5"/>
      <c r="AH581" s="5"/>
    </row>
    <row r="582" spans="1:34" ht="18.75" customHeight="1">
      <c r="A582" s="5"/>
      <c r="B582" s="5"/>
      <c r="C582" s="5"/>
      <c r="D582" s="5"/>
      <c r="E582" s="5"/>
      <c r="F582" s="5"/>
      <c r="G582" s="6"/>
      <c r="H582" s="639"/>
      <c r="I582" s="5"/>
      <c r="J582" s="5"/>
      <c r="K582" s="637"/>
      <c r="L582" s="11"/>
      <c r="M582" s="11"/>
      <c r="N582" s="11"/>
      <c r="O582" s="33"/>
      <c r="P582" s="12"/>
      <c r="Q582" s="12"/>
      <c r="R582" s="12"/>
      <c r="S582" s="12"/>
      <c r="T582" s="12"/>
      <c r="U582" s="12"/>
      <c r="V582" s="12"/>
      <c r="W582" s="12"/>
      <c r="X582" s="12"/>
      <c r="Y582" s="5"/>
      <c r="Z582" s="5"/>
      <c r="AA582" s="5"/>
      <c r="AB582" s="5"/>
      <c r="AC582" s="5"/>
      <c r="AD582" s="5"/>
      <c r="AE582" s="5"/>
      <c r="AF582" s="5"/>
      <c r="AG582" s="5"/>
      <c r="AH582" s="5"/>
    </row>
    <row r="583" spans="1:34" ht="18.75" customHeight="1">
      <c r="A583" s="5"/>
      <c r="B583" s="5"/>
      <c r="C583" s="5"/>
      <c r="D583" s="5"/>
      <c r="E583" s="5"/>
      <c r="F583" s="5"/>
      <c r="G583" s="6"/>
      <c r="H583" s="639"/>
      <c r="I583" s="5"/>
      <c r="J583" s="5"/>
      <c r="K583" s="637"/>
      <c r="L583" s="11"/>
      <c r="M583" s="11"/>
      <c r="N583" s="11"/>
      <c r="O583" s="33"/>
      <c r="P583" s="12"/>
      <c r="Q583" s="12"/>
      <c r="R583" s="12"/>
      <c r="S583" s="12"/>
      <c r="T583" s="12"/>
      <c r="U583" s="12"/>
      <c r="V583" s="12"/>
      <c r="W583" s="12"/>
      <c r="X583" s="12"/>
      <c r="Y583" s="5"/>
      <c r="Z583" s="5"/>
      <c r="AA583" s="5"/>
      <c r="AB583" s="5"/>
      <c r="AC583" s="5"/>
      <c r="AD583" s="5"/>
      <c r="AE583" s="5"/>
      <c r="AF583" s="5"/>
      <c r="AG583" s="5"/>
      <c r="AH583" s="5"/>
    </row>
    <row r="584" spans="1:34" ht="18.75" customHeight="1">
      <c r="A584" s="5"/>
      <c r="B584" s="5"/>
      <c r="C584" s="5"/>
      <c r="D584" s="5"/>
      <c r="E584" s="5"/>
      <c r="F584" s="5"/>
      <c r="G584" s="6"/>
      <c r="H584" s="639"/>
      <c r="I584" s="5"/>
      <c r="J584" s="5"/>
      <c r="K584" s="637"/>
      <c r="L584" s="11"/>
      <c r="M584" s="11"/>
      <c r="N584" s="11"/>
      <c r="O584" s="33"/>
      <c r="P584" s="12"/>
      <c r="Q584" s="12"/>
      <c r="R584" s="12"/>
      <c r="S584" s="12"/>
      <c r="T584" s="12"/>
      <c r="U584" s="12"/>
      <c r="V584" s="12"/>
      <c r="W584" s="12"/>
      <c r="X584" s="12"/>
      <c r="Y584" s="5"/>
      <c r="Z584" s="5"/>
      <c r="AA584" s="5"/>
      <c r="AB584" s="5"/>
      <c r="AC584" s="5"/>
      <c r="AD584" s="5"/>
      <c r="AE584" s="5"/>
      <c r="AF584" s="5"/>
      <c r="AG584" s="5"/>
      <c r="AH584" s="5"/>
    </row>
    <row r="585" spans="1:34" ht="18.75" customHeight="1">
      <c r="A585" s="5"/>
      <c r="B585" s="5"/>
      <c r="C585" s="5"/>
      <c r="D585" s="5"/>
      <c r="E585" s="5"/>
      <c r="F585" s="5"/>
      <c r="G585" s="6"/>
      <c r="H585" s="639"/>
      <c r="I585" s="5"/>
      <c r="J585" s="5"/>
      <c r="K585" s="637"/>
      <c r="L585" s="11"/>
      <c r="M585" s="11"/>
      <c r="N585" s="11"/>
      <c r="O585" s="33"/>
      <c r="P585" s="12"/>
      <c r="Q585" s="12"/>
      <c r="R585" s="12"/>
      <c r="S585" s="12"/>
      <c r="T585" s="12"/>
      <c r="U585" s="12"/>
      <c r="V585" s="12"/>
      <c r="W585" s="12"/>
      <c r="X585" s="12"/>
      <c r="Y585" s="5"/>
      <c r="Z585" s="5"/>
      <c r="AA585" s="5"/>
      <c r="AB585" s="5"/>
      <c r="AC585" s="5"/>
      <c r="AD585" s="5"/>
      <c r="AE585" s="5"/>
      <c r="AF585" s="5"/>
      <c r="AG585" s="5"/>
      <c r="AH585" s="5"/>
    </row>
    <row r="586" spans="1:34" ht="18.75" customHeight="1">
      <c r="A586" s="5"/>
      <c r="B586" s="5"/>
      <c r="C586" s="5"/>
      <c r="D586" s="5"/>
      <c r="E586" s="5"/>
      <c r="F586" s="5"/>
      <c r="G586" s="6"/>
      <c r="H586" s="639"/>
      <c r="I586" s="5"/>
      <c r="J586" s="5"/>
      <c r="K586" s="637"/>
      <c r="L586" s="11"/>
      <c r="M586" s="11"/>
      <c r="N586" s="11"/>
      <c r="O586" s="33"/>
      <c r="P586" s="12"/>
      <c r="Q586" s="12"/>
      <c r="R586" s="12"/>
      <c r="S586" s="12"/>
      <c r="T586" s="12"/>
      <c r="U586" s="12"/>
      <c r="V586" s="12"/>
      <c r="W586" s="12"/>
      <c r="X586" s="12"/>
      <c r="Y586" s="5"/>
      <c r="Z586" s="5"/>
      <c r="AA586" s="5"/>
      <c r="AB586" s="5"/>
      <c r="AC586" s="5"/>
      <c r="AD586" s="5"/>
      <c r="AE586" s="5"/>
      <c r="AF586" s="5"/>
      <c r="AG586" s="5"/>
      <c r="AH586" s="5"/>
    </row>
    <row r="587" spans="1:34" ht="18.75" customHeight="1">
      <c r="A587" s="5"/>
      <c r="B587" s="5"/>
      <c r="C587" s="5"/>
      <c r="D587" s="5"/>
      <c r="E587" s="5"/>
      <c r="F587" s="5"/>
      <c r="G587" s="6"/>
      <c r="H587" s="639"/>
      <c r="I587" s="5"/>
      <c r="J587" s="5"/>
      <c r="K587" s="637"/>
      <c r="L587" s="11"/>
      <c r="M587" s="11"/>
      <c r="N587" s="11"/>
      <c r="O587" s="33"/>
      <c r="P587" s="12"/>
      <c r="Q587" s="12"/>
      <c r="R587" s="12"/>
      <c r="S587" s="12"/>
      <c r="T587" s="12"/>
      <c r="U587" s="12"/>
      <c r="V587" s="12"/>
      <c r="W587" s="12"/>
      <c r="X587" s="12"/>
      <c r="Y587" s="5"/>
      <c r="Z587" s="5"/>
      <c r="AA587" s="5"/>
      <c r="AB587" s="5"/>
      <c r="AC587" s="5"/>
      <c r="AD587" s="5"/>
      <c r="AE587" s="5"/>
      <c r="AF587" s="5"/>
      <c r="AG587" s="5"/>
      <c r="AH587" s="5"/>
    </row>
    <row r="588" spans="1:34" ht="18.75" customHeight="1">
      <c r="A588" s="5"/>
      <c r="B588" s="5"/>
      <c r="C588" s="5"/>
      <c r="D588" s="5"/>
      <c r="E588" s="5"/>
      <c r="F588" s="5"/>
      <c r="G588" s="6"/>
      <c r="H588" s="639"/>
      <c r="I588" s="5"/>
      <c r="J588" s="5"/>
      <c r="K588" s="637"/>
      <c r="L588" s="11"/>
      <c r="M588" s="11"/>
      <c r="N588" s="11"/>
      <c r="O588" s="33"/>
      <c r="P588" s="12"/>
      <c r="Q588" s="12"/>
      <c r="R588" s="12"/>
      <c r="S588" s="12"/>
      <c r="T588" s="12"/>
      <c r="U588" s="12"/>
      <c r="V588" s="12"/>
      <c r="W588" s="12"/>
      <c r="X588" s="12"/>
      <c r="Y588" s="5"/>
      <c r="Z588" s="5"/>
      <c r="AA588" s="5"/>
      <c r="AB588" s="5"/>
      <c r="AC588" s="5"/>
      <c r="AD588" s="5"/>
      <c r="AE588" s="5"/>
      <c r="AF588" s="5"/>
      <c r="AG588" s="5"/>
      <c r="AH588" s="5"/>
    </row>
    <row r="589" spans="1:34" ht="18.75" customHeight="1">
      <c r="A589" s="5"/>
      <c r="B589" s="5"/>
      <c r="C589" s="5"/>
      <c r="D589" s="5"/>
      <c r="E589" s="5"/>
      <c r="F589" s="5"/>
      <c r="G589" s="6"/>
      <c r="H589" s="639"/>
      <c r="I589" s="5"/>
      <c r="J589" s="5"/>
      <c r="K589" s="637"/>
      <c r="L589" s="11"/>
      <c r="M589" s="11"/>
      <c r="N589" s="11"/>
      <c r="O589" s="33"/>
      <c r="P589" s="12"/>
      <c r="Q589" s="12"/>
      <c r="R589" s="12"/>
      <c r="S589" s="12"/>
      <c r="T589" s="12"/>
      <c r="U589" s="12"/>
      <c r="V589" s="12"/>
      <c r="W589" s="12"/>
      <c r="X589" s="12"/>
      <c r="Y589" s="5"/>
      <c r="Z589" s="5"/>
      <c r="AA589" s="5"/>
      <c r="AB589" s="5"/>
      <c r="AC589" s="5"/>
      <c r="AD589" s="5"/>
      <c r="AE589" s="5"/>
      <c r="AF589" s="5"/>
      <c r="AG589" s="5"/>
      <c r="AH589" s="5"/>
    </row>
    <row r="590" spans="1:34" ht="18.75" customHeight="1">
      <c r="A590" s="5"/>
      <c r="B590" s="5"/>
      <c r="C590" s="5"/>
      <c r="D590" s="5"/>
      <c r="E590" s="5"/>
      <c r="F590" s="5"/>
      <c r="G590" s="6"/>
      <c r="H590" s="639"/>
      <c r="I590" s="5"/>
      <c r="J590" s="5"/>
      <c r="K590" s="637"/>
      <c r="L590" s="11"/>
      <c r="M590" s="11"/>
      <c r="N590" s="11"/>
      <c r="O590" s="33"/>
      <c r="P590" s="12"/>
      <c r="Q590" s="12"/>
      <c r="R590" s="12"/>
      <c r="S590" s="12"/>
      <c r="T590" s="12"/>
      <c r="U590" s="12"/>
      <c r="V590" s="12"/>
      <c r="W590" s="12"/>
      <c r="X590" s="12"/>
      <c r="Y590" s="5"/>
      <c r="Z590" s="5"/>
      <c r="AA590" s="5"/>
      <c r="AB590" s="5"/>
      <c r="AC590" s="5"/>
      <c r="AD590" s="5"/>
      <c r="AE590" s="5"/>
      <c r="AF590" s="5"/>
      <c r="AG590" s="5"/>
      <c r="AH590" s="5"/>
    </row>
    <row r="591" spans="1:34" ht="18.75" customHeight="1">
      <c r="A591" s="5"/>
      <c r="B591" s="5"/>
      <c r="C591" s="5"/>
      <c r="D591" s="5"/>
      <c r="E591" s="5"/>
      <c r="F591" s="5"/>
      <c r="G591" s="6"/>
      <c r="H591" s="639"/>
      <c r="I591" s="5"/>
      <c r="J591" s="5"/>
      <c r="K591" s="637"/>
      <c r="L591" s="11"/>
      <c r="M591" s="11"/>
      <c r="N591" s="11"/>
      <c r="O591" s="33"/>
      <c r="P591" s="12"/>
      <c r="Q591" s="12"/>
      <c r="R591" s="12"/>
      <c r="S591" s="12"/>
      <c r="T591" s="12"/>
      <c r="U591" s="12"/>
      <c r="V591" s="12"/>
      <c r="W591" s="12"/>
      <c r="X591" s="12"/>
      <c r="Y591" s="5"/>
      <c r="Z591" s="5"/>
      <c r="AA591" s="5"/>
      <c r="AB591" s="5"/>
      <c r="AC591" s="5"/>
      <c r="AD591" s="5"/>
      <c r="AE591" s="5"/>
      <c r="AF591" s="5"/>
      <c r="AG591" s="5"/>
      <c r="AH591" s="5"/>
    </row>
    <row r="592" spans="1:34" ht="18.75" customHeight="1">
      <c r="A592" s="5"/>
      <c r="B592" s="5"/>
      <c r="C592" s="5"/>
      <c r="D592" s="5"/>
      <c r="E592" s="5"/>
      <c r="F592" s="5"/>
      <c r="G592" s="6"/>
      <c r="H592" s="639"/>
      <c r="I592" s="5"/>
      <c r="J592" s="5"/>
      <c r="K592" s="637"/>
      <c r="L592" s="11"/>
      <c r="M592" s="11"/>
      <c r="N592" s="11"/>
      <c r="O592" s="33"/>
      <c r="P592" s="12"/>
      <c r="Q592" s="12"/>
      <c r="R592" s="12"/>
      <c r="S592" s="12"/>
      <c r="T592" s="12"/>
      <c r="U592" s="12"/>
      <c r="V592" s="12"/>
      <c r="W592" s="12"/>
      <c r="X592" s="12"/>
      <c r="Y592" s="5"/>
      <c r="Z592" s="5"/>
      <c r="AA592" s="5"/>
      <c r="AB592" s="5"/>
      <c r="AC592" s="5"/>
      <c r="AD592" s="5"/>
      <c r="AE592" s="5"/>
      <c r="AF592" s="5"/>
      <c r="AG592" s="5"/>
      <c r="AH592" s="5"/>
    </row>
    <row r="593" spans="1:34" ht="18.75" customHeight="1">
      <c r="A593" s="5"/>
      <c r="B593" s="5"/>
      <c r="C593" s="5"/>
      <c r="D593" s="5"/>
      <c r="E593" s="5"/>
      <c r="F593" s="5"/>
      <c r="G593" s="6"/>
      <c r="H593" s="639"/>
      <c r="I593" s="5"/>
      <c r="J593" s="5"/>
      <c r="K593" s="637"/>
      <c r="L593" s="11"/>
      <c r="M593" s="11"/>
      <c r="N593" s="11"/>
      <c r="O593" s="33"/>
      <c r="P593" s="12"/>
      <c r="Q593" s="12"/>
      <c r="R593" s="12"/>
      <c r="S593" s="12"/>
      <c r="T593" s="12"/>
      <c r="U593" s="12"/>
      <c r="V593" s="12"/>
      <c r="W593" s="12"/>
      <c r="X593" s="12"/>
      <c r="Y593" s="5"/>
      <c r="Z593" s="5"/>
      <c r="AA593" s="5"/>
      <c r="AB593" s="5"/>
      <c r="AC593" s="5"/>
      <c r="AD593" s="5"/>
      <c r="AE593" s="5"/>
      <c r="AF593" s="5"/>
      <c r="AG593" s="5"/>
      <c r="AH593" s="5"/>
    </row>
    <row r="594" spans="1:34" ht="18.75" customHeight="1">
      <c r="A594" s="5"/>
      <c r="B594" s="5"/>
      <c r="C594" s="5"/>
      <c r="D594" s="5"/>
      <c r="E594" s="5"/>
      <c r="F594" s="5"/>
      <c r="G594" s="6"/>
      <c r="H594" s="639"/>
      <c r="I594" s="5"/>
      <c r="J594" s="5"/>
      <c r="K594" s="637"/>
      <c r="L594" s="11"/>
      <c r="M594" s="11"/>
      <c r="N594" s="11"/>
      <c r="O594" s="33"/>
      <c r="P594" s="12"/>
      <c r="Q594" s="12"/>
      <c r="R594" s="12"/>
      <c r="S594" s="12"/>
      <c r="T594" s="12"/>
      <c r="U594" s="12"/>
      <c r="V594" s="12"/>
      <c r="W594" s="12"/>
      <c r="X594" s="12"/>
      <c r="Y594" s="5"/>
      <c r="Z594" s="5"/>
      <c r="AA594" s="5"/>
      <c r="AB594" s="5"/>
      <c r="AC594" s="5"/>
      <c r="AD594" s="5"/>
      <c r="AE594" s="5"/>
      <c r="AF594" s="5"/>
      <c r="AG594" s="5"/>
      <c r="AH594" s="5"/>
    </row>
    <row r="595" spans="1:34" ht="18.75" customHeight="1">
      <c r="A595" s="5"/>
      <c r="B595" s="5"/>
      <c r="C595" s="5"/>
      <c r="D595" s="5"/>
      <c r="E595" s="5"/>
      <c r="F595" s="5"/>
      <c r="G595" s="6"/>
      <c r="H595" s="639"/>
      <c r="I595" s="5"/>
      <c r="J595" s="5"/>
      <c r="K595" s="637"/>
      <c r="L595" s="11"/>
      <c r="M595" s="11"/>
      <c r="N595" s="11"/>
      <c r="O595" s="33"/>
      <c r="P595" s="12"/>
      <c r="Q595" s="12"/>
      <c r="R595" s="12"/>
      <c r="S595" s="12"/>
      <c r="T595" s="12"/>
      <c r="U595" s="12"/>
      <c r="V595" s="12"/>
      <c r="W595" s="12"/>
      <c r="X595" s="12"/>
      <c r="Y595" s="5"/>
      <c r="Z595" s="5"/>
      <c r="AA595" s="5"/>
      <c r="AB595" s="5"/>
      <c r="AC595" s="5"/>
      <c r="AD595" s="5"/>
      <c r="AE595" s="5"/>
      <c r="AF595" s="5"/>
      <c r="AG595" s="5"/>
      <c r="AH595" s="5"/>
    </row>
    <row r="596" spans="1:34" ht="18.75" customHeight="1">
      <c r="A596" s="5"/>
      <c r="B596" s="5"/>
      <c r="C596" s="5"/>
      <c r="D596" s="5"/>
      <c r="E596" s="5"/>
      <c r="F596" s="5"/>
      <c r="G596" s="6"/>
      <c r="H596" s="639"/>
      <c r="I596" s="5"/>
      <c r="J596" s="5"/>
      <c r="K596" s="637"/>
      <c r="L596" s="11"/>
      <c r="M596" s="11"/>
      <c r="N596" s="11"/>
      <c r="O596" s="33"/>
      <c r="P596" s="12"/>
      <c r="Q596" s="12"/>
      <c r="R596" s="12"/>
      <c r="S596" s="12"/>
      <c r="T596" s="12"/>
      <c r="U596" s="12"/>
      <c r="V596" s="12"/>
      <c r="W596" s="12"/>
      <c r="X596" s="12"/>
      <c r="Y596" s="5"/>
      <c r="Z596" s="5"/>
      <c r="AA596" s="5"/>
      <c r="AB596" s="5"/>
      <c r="AC596" s="5"/>
      <c r="AD596" s="5"/>
      <c r="AE596" s="5"/>
      <c r="AF596" s="5"/>
      <c r="AG596" s="5"/>
      <c r="AH596" s="5"/>
    </row>
    <row r="597" spans="1:34" ht="18.75" customHeight="1">
      <c r="A597" s="5"/>
      <c r="B597" s="5"/>
      <c r="C597" s="5"/>
      <c r="D597" s="5"/>
      <c r="E597" s="5"/>
      <c r="F597" s="5"/>
      <c r="G597" s="6"/>
      <c r="H597" s="639"/>
      <c r="I597" s="5"/>
      <c r="J597" s="5"/>
      <c r="K597" s="637"/>
      <c r="L597" s="11"/>
      <c r="M597" s="11"/>
      <c r="N597" s="11"/>
      <c r="O597" s="33"/>
      <c r="P597" s="12"/>
      <c r="Q597" s="12"/>
      <c r="R597" s="12"/>
      <c r="S597" s="12"/>
      <c r="T597" s="12"/>
      <c r="U597" s="12"/>
      <c r="V597" s="12"/>
      <c r="W597" s="12"/>
      <c r="X597" s="12"/>
      <c r="Y597" s="5"/>
      <c r="Z597" s="5"/>
      <c r="AA597" s="5"/>
      <c r="AB597" s="5"/>
      <c r="AC597" s="5"/>
      <c r="AD597" s="5"/>
      <c r="AE597" s="5"/>
      <c r="AF597" s="5"/>
      <c r="AG597" s="5"/>
      <c r="AH597" s="5"/>
    </row>
    <row r="598" spans="1:34" ht="18.75" customHeight="1">
      <c r="A598" s="5"/>
      <c r="B598" s="5"/>
      <c r="C598" s="5"/>
      <c r="D598" s="5"/>
      <c r="E598" s="5"/>
      <c r="F598" s="5"/>
      <c r="G598" s="6"/>
      <c r="H598" s="639"/>
      <c r="I598" s="5"/>
      <c r="J598" s="5"/>
      <c r="K598" s="637"/>
      <c r="L598" s="11"/>
      <c r="M598" s="11"/>
      <c r="N598" s="11"/>
      <c r="O598" s="33"/>
      <c r="P598" s="12"/>
      <c r="Q598" s="12"/>
      <c r="R598" s="12"/>
      <c r="S598" s="12"/>
      <c r="T598" s="12"/>
      <c r="U598" s="12"/>
      <c r="V598" s="12"/>
      <c r="W598" s="12"/>
      <c r="X598" s="12"/>
      <c r="Y598" s="5"/>
      <c r="Z598" s="5"/>
      <c r="AA598" s="5"/>
      <c r="AB598" s="5"/>
      <c r="AC598" s="5"/>
      <c r="AD598" s="5"/>
      <c r="AE598" s="5"/>
      <c r="AF598" s="5"/>
      <c r="AG598" s="5"/>
      <c r="AH598" s="5"/>
    </row>
    <row r="599" spans="1:34" ht="18.75" customHeight="1">
      <c r="A599" s="5"/>
      <c r="B599" s="5"/>
      <c r="C599" s="5"/>
      <c r="D599" s="5"/>
      <c r="E599" s="5"/>
      <c r="F599" s="5"/>
      <c r="G599" s="6"/>
      <c r="H599" s="639"/>
      <c r="I599" s="5"/>
      <c r="J599" s="5"/>
      <c r="K599" s="637"/>
      <c r="L599" s="11"/>
      <c r="M599" s="11"/>
      <c r="N599" s="11"/>
      <c r="O599" s="33"/>
      <c r="P599" s="12"/>
      <c r="Q599" s="12"/>
      <c r="R599" s="12"/>
      <c r="S599" s="12"/>
      <c r="T599" s="12"/>
      <c r="U599" s="12"/>
      <c r="V599" s="12"/>
      <c r="W599" s="12"/>
      <c r="X599" s="12"/>
      <c r="Y599" s="5"/>
      <c r="Z599" s="5"/>
      <c r="AA599" s="5"/>
      <c r="AB599" s="5"/>
      <c r="AC599" s="5"/>
      <c r="AD599" s="5"/>
      <c r="AE599" s="5"/>
      <c r="AF599" s="5"/>
      <c r="AG599" s="5"/>
      <c r="AH599" s="5"/>
    </row>
    <row r="600" spans="1:34" ht="18.75" customHeight="1">
      <c r="A600" s="5"/>
      <c r="B600" s="5"/>
      <c r="C600" s="5"/>
      <c r="D600" s="5"/>
      <c r="E600" s="5"/>
      <c r="F600" s="5"/>
      <c r="G600" s="6"/>
      <c r="H600" s="639"/>
      <c r="I600" s="5"/>
      <c r="J600" s="5"/>
      <c r="K600" s="637"/>
      <c r="L600" s="11"/>
      <c r="M600" s="11"/>
      <c r="N600" s="11"/>
      <c r="O600" s="33"/>
      <c r="P600" s="12"/>
      <c r="Q600" s="12"/>
      <c r="R600" s="12"/>
      <c r="S600" s="12"/>
      <c r="T600" s="12"/>
      <c r="U600" s="12"/>
      <c r="V600" s="12"/>
      <c r="W600" s="12"/>
      <c r="X600" s="12"/>
      <c r="Y600" s="5"/>
      <c r="Z600" s="5"/>
      <c r="AA600" s="5"/>
      <c r="AB600" s="5"/>
      <c r="AC600" s="5"/>
      <c r="AD600" s="5"/>
      <c r="AE600" s="5"/>
      <c r="AF600" s="5"/>
      <c r="AG600" s="5"/>
      <c r="AH600" s="5"/>
    </row>
    <row r="601" spans="1:34" ht="18.75" customHeight="1">
      <c r="A601" s="5"/>
      <c r="B601" s="5"/>
      <c r="C601" s="5"/>
      <c r="D601" s="5"/>
      <c r="E601" s="5"/>
      <c r="F601" s="5"/>
      <c r="G601" s="6"/>
      <c r="H601" s="639"/>
      <c r="I601" s="5"/>
      <c r="J601" s="5"/>
      <c r="K601" s="637"/>
      <c r="L601" s="11"/>
      <c r="M601" s="11"/>
      <c r="N601" s="11"/>
      <c r="O601" s="33"/>
      <c r="P601" s="12"/>
      <c r="Q601" s="12"/>
      <c r="R601" s="12"/>
      <c r="S601" s="12"/>
      <c r="T601" s="12"/>
      <c r="U601" s="12"/>
      <c r="V601" s="12"/>
      <c r="W601" s="12"/>
      <c r="X601" s="12"/>
      <c r="Y601" s="5"/>
      <c r="Z601" s="5"/>
      <c r="AA601" s="5"/>
      <c r="AB601" s="5"/>
      <c r="AC601" s="5"/>
      <c r="AD601" s="5"/>
      <c r="AE601" s="5"/>
      <c r="AF601" s="5"/>
      <c r="AG601" s="5"/>
      <c r="AH601" s="5"/>
    </row>
    <row r="602" spans="1:34" ht="18.75" customHeight="1">
      <c r="A602" s="5"/>
      <c r="B602" s="5"/>
      <c r="C602" s="5"/>
      <c r="D602" s="5"/>
      <c r="E602" s="5"/>
      <c r="F602" s="5"/>
      <c r="G602" s="6"/>
      <c r="H602" s="639"/>
      <c r="I602" s="5"/>
      <c r="J602" s="5"/>
      <c r="K602" s="637"/>
      <c r="L602" s="11"/>
      <c r="M602" s="11"/>
      <c r="N602" s="11"/>
      <c r="O602" s="33"/>
      <c r="P602" s="12"/>
      <c r="Q602" s="12"/>
      <c r="R602" s="12"/>
      <c r="S602" s="12"/>
      <c r="T602" s="12"/>
      <c r="U602" s="12"/>
      <c r="V602" s="12"/>
      <c r="W602" s="12"/>
      <c r="X602" s="12"/>
      <c r="Y602" s="5"/>
      <c r="Z602" s="5"/>
      <c r="AA602" s="5"/>
      <c r="AB602" s="5"/>
      <c r="AC602" s="5"/>
      <c r="AD602" s="5"/>
      <c r="AE602" s="5"/>
      <c r="AF602" s="5"/>
      <c r="AG602" s="5"/>
      <c r="AH602" s="5"/>
    </row>
    <row r="603" spans="1:34" ht="18.75" customHeight="1">
      <c r="A603" s="5"/>
      <c r="B603" s="5"/>
      <c r="C603" s="5"/>
      <c r="D603" s="5"/>
      <c r="E603" s="5"/>
      <c r="F603" s="5"/>
      <c r="G603" s="6"/>
      <c r="H603" s="639"/>
      <c r="I603" s="5"/>
      <c r="J603" s="5"/>
      <c r="K603" s="637"/>
      <c r="L603" s="11"/>
      <c r="M603" s="11"/>
      <c r="N603" s="11"/>
      <c r="O603" s="33"/>
      <c r="P603" s="12"/>
      <c r="Q603" s="12"/>
      <c r="R603" s="12"/>
      <c r="S603" s="12"/>
      <c r="T603" s="12"/>
      <c r="U603" s="12"/>
      <c r="V603" s="12"/>
      <c r="W603" s="12"/>
      <c r="X603" s="12"/>
      <c r="Y603" s="5"/>
      <c r="Z603" s="5"/>
      <c r="AA603" s="5"/>
      <c r="AB603" s="5"/>
      <c r="AC603" s="5"/>
      <c r="AD603" s="5"/>
      <c r="AE603" s="5"/>
      <c r="AF603" s="5"/>
      <c r="AG603" s="5"/>
      <c r="AH603" s="5"/>
    </row>
    <row r="604" spans="1:34" ht="18.75" customHeight="1">
      <c r="A604" s="5"/>
      <c r="B604" s="5"/>
      <c r="C604" s="5"/>
      <c r="D604" s="5"/>
      <c r="E604" s="5"/>
      <c r="F604" s="5"/>
      <c r="G604" s="6"/>
      <c r="H604" s="639"/>
      <c r="I604" s="5"/>
      <c r="J604" s="5"/>
      <c r="K604" s="637"/>
      <c r="L604" s="11"/>
      <c r="M604" s="11"/>
      <c r="N604" s="11"/>
      <c r="O604" s="33"/>
      <c r="P604" s="12"/>
      <c r="Q604" s="12"/>
      <c r="R604" s="12"/>
      <c r="S604" s="12"/>
      <c r="T604" s="12"/>
      <c r="U604" s="12"/>
      <c r="V604" s="12"/>
      <c r="W604" s="12"/>
      <c r="X604" s="12"/>
      <c r="Y604" s="5"/>
      <c r="Z604" s="5"/>
      <c r="AA604" s="5"/>
      <c r="AB604" s="5"/>
      <c r="AC604" s="5"/>
      <c r="AD604" s="5"/>
      <c r="AE604" s="5"/>
      <c r="AF604" s="5"/>
      <c r="AG604" s="5"/>
      <c r="AH604" s="5"/>
    </row>
    <row r="605" spans="1:34" ht="18.75" customHeight="1">
      <c r="A605" s="5"/>
      <c r="B605" s="5"/>
      <c r="C605" s="5"/>
      <c r="D605" s="5"/>
      <c r="E605" s="5"/>
      <c r="F605" s="5"/>
      <c r="G605" s="6"/>
      <c r="H605" s="639"/>
      <c r="I605" s="5"/>
      <c r="J605" s="5"/>
      <c r="K605" s="637"/>
      <c r="L605" s="11"/>
      <c r="M605" s="11"/>
      <c r="N605" s="11"/>
      <c r="O605" s="33"/>
      <c r="P605" s="12"/>
      <c r="Q605" s="12"/>
      <c r="R605" s="12"/>
      <c r="S605" s="12"/>
      <c r="T605" s="12"/>
      <c r="U605" s="12"/>
      <c r="V605" s="12"/>
      <c r="W605" s="12"/>
      <c r="X605" s="12"/>
      <c r="Y605" s="5"/>
      <c r="Z605" s="5"/>
      <c r="AA605" s="5"/>
      <c r="AB605" s="5"/>
      <c r="AC605" s="5"/>
      <c r="AD605" s="5"/>
      <c r="AE605" s="5"/>
      <c r="AF605" s="5"/>
      <c r="AG605" s="5"/>
      <c r="AH605" s="5"/>
    </row>
    <row r="606" spans="1:34" ht="18.75" customHeight="1">
      <c r="A606" s="5"/>
      <c r="B606" s="5"/>
      <c r="C606" s="5"/>
      <c r="D606" s="5"/>
      <c r="E606" s="5"/>
      <c r="F606" s="5"/>
      <c r="G606" s="6"/>
      <c r="H606" s="639"/>
      <c r="I606" s="5"/>
      <c r="J606" s="5"/>
      <c r="K606" s="637"/>
      <c r="L606" s="11"/>
      <c r="M606" s="11"/>
      <c r="N606" s="11"/>
      <c r="O606" s="33"/>
      <c r="P606" s="12"/>
      <c r="Q606" s="12"/>
      <c r="R606" s="12"/>
      <c r="S606" s="12"/>
      <c r="T606" s="12"/>
      <c r="U606" s="12"/>
      <c r="V606" s="12"/>
      <c r="W606" s="12"/>
      <c r="X606" s="12"/>
      <c r="Y606" s="5"/>
      <c r="Z606" s="5"/>
      <c r="AA606" s="5"/>
      <c r="AB606" s="5"/>
      <c r="AC606" s="5"/>
      <c r="AD606" s="5"/>
      <c r="AE606" s="5"/>
      <c r="AF606" s="5"/>
      <c r="AG606" s="5"/>
      <c r="AH606" s="5"/>
    </row>
    <row r="607" spans="1:34" ht="18.75" customHeight="1">
      <c r="A607" s="5"/>
      <c r="B607" s="5"/>
      <c r="C607" s="5"/>
      <c r="D607" s="5"/>
      <c r="E607" s="5"/>
      <c r="F607" s="5"/>
      <c r="G607" s="6"/>
      <c r="H607" s="639"/>
      <c r="I607" s="5"/>
      <c r="J607" s="5"/>
      <c r="K607" s="637"/>
      <c r="L607" s="11"/>
      <c r="M607" s="11"/>
      <c r="N607" s="11"/>
      <c r="O607" s="33"/>
      <c r="P607" s="12"/>
      <c r="Q607" s="12"/>
      <c r="R607" s="12"/>
      <c r="S607" s="12"/>
      <c r="T607" s="12"/>
      <c r="U607" s="12"/>
      <c r="V607" s="12"/>
      <c r="W607" s="12"/>
      <c r="X607" s="12"/>
      <c r="Y607" s="5"/>
      <c r="Z607" s="5"/>
      <c r="AA607" s="5"/>
      <c r="AB607" s="5"/>
      <c r="AC607" s="5"/>
      <c r="AD607" s="5"/>
      <c r="AE607" s="5"/>
      <c r="AF607" s="5"/>
      <c r="AG607" s="5"/>
      <c r="AH607" s="5"/>
    </row>
    <row r="608" spans="1:34" ht="18.75" customHeight="1">
      <c r="A608" s="5"/>
      <c r="B608" s="5"/>
      <c r="C608" s="5"/>
      <c r="D608" s="5"/>
      <c r="E608" s="5"/>
      <c r="F608" s="5"/>
      <c r="G608" s="6"/>
      <c r="H608" s="639"/>
      <c r="I608" s="5"/>
      <c r="J608" s="5"/>
      <c r="K608" s="637"/>
      <c r="L608" s="11"/>
      <c r="M608" s="11"/>
      <c r="N608" s="11"/>
      <c r="O608" s="33"/>
      <c r="P608" s="12"/>
      <c r="Q608" s="12"/>
      <c r="R608" s="12"/>
      <c r="S608" s="12"/>
      <c r="T608" s="12"/>
      <c r="U608" s="12"/>
      <c r="V608" s="12"/>
      <c r="W608" s="12"/>
      <c r="X608" s="12"/>
      <c r="Y608" s="5"/>
      <c r="Z608" s="5"/>
      <c r="AA608" s="5"/>
      <c r="AB608" s="5"/>
      <c r="AC608" s="5"/>
      <c r="AD608" s="5"/>
      <c r="AE608" s="5"/>
      <c r="AF608" s="5"/>
      <c r="AG608" s="5"/>
      <c r="AH608" s="5"/>
    </row>
    <row r="609" spans="1:34" ht="18.75" customHeight="1">
      <c r="A609" s="5"/>
      <c r="B609" s="5"/>
      <c r="C609" s="5"/>
      <c r="D609" s="5"/>
      <c r="E609" s="5"/>
      <c r="F609" s="5"/>
      <c r="G609" s="6"/>
      <c r="H609" s="639"/>
      <c r="I609" s="5"/>
      <c r="J609" s="5"/>
      <c r="K609" s="637"/>
      <c r="L609" s="11"/>
      <c r="M609" s="11"/>
      <c r="N609" s="11"/>
      <c r="O609" s="33"/>
      <c r="P609" s="12"/>
      <c r="Q609" s="12"/>
      <c r="R609" s="12"/>
      <c r="S609" s="12"/>
      <c r="T609" s="12"/>
      <c r="U609" s="12"/>
      <c r="V609" s="12"/>
      <c r="W609" s="12"/>
      <c r="X609" s="12"/>
      <c r="Y609" s="5"/>
      <c r="Z609" s="5"/>
      <c r="AA609" s="5"/>
      <c r="AB609" s="5"/>
      <c r="AC609" s="5"/>
      <c r="AD609" s="5"/>
      <c r="AE609" s="5"/>
      <c r="AF609" s="5"/>
      <c r="AG609" s="5"/>
      <c r="AH609" s="5"/>
    </row>
    <row r="610" spans="1:34" ht="18.75" customHeight="1">
      <c r="A610" s="5"/>
      <c r="B610" s="5"/>
      <c r="C610" s="5"/>
      <c r="D610" s="5"/>
      <c r="E610" s="5"/>
      <c r="F610" s="5"/>
      <c r="G610" s="6"/>
      <c r="H610" s="639"/>
      <c r="I610" s="5"/>
      <c r="J610" s="5"/>
      <c r="K610" s="637"/>
      <c r="L610" s="11"/>
      <c r="M610" s="11"/>
      <c r="N610" s="11"/>
      <c r="O610" s="33"/>
      <c r="P610" s="12"/>
      <c r="Q610" s="12"/>
      <c r="R610" s="12"/>
      <c r="S610" s="12"/>
      <c r="T610" s="12"/>
      <c r="U610" s="12"/>
      <c r="V610" s="12"/>
      <c r="W610" s="12"/>
      <c r="X610" s="12"/>
      <c r="Y610" s="5"/>
      <c r="Z610" s="5"/>
      <c r="AA610" s="5"/>
      <c r="AB610" s="5"/>
      <c r="AC610" s="5"/>
      <c r="AD610" s="5"/>
      <c r="AE610" s="5"/>
      <c r="AF610" s="5"/>
      <c r="AG610" s="5"/>
      <c r="AH610" s="5"/>
    </row>
    <row r="611" spans="1:34" ht="18.75" customHeight="1">
      <c r="A611" s="5"/>
      <c r="B611" s="5"/>
      <c r="C611" s="5"/>
      <c r="D611" s="5"/>
      <c r="E611" s="5"/>
      <c r="F611" s="5"/>
      <c r="G611" s="6"/>
      <c r="H611" s="639"/>
      <c r="I611" s="5"/>
      <c r="J611" s="5"/>
      <c r="K611" s="637"/>
      <c r="L611" s="11"/>
      <c r="M611" s="11"/>
      <c r="N611" s="11"/>
      <c r="O611" s="33"/>
      <c r="P611" s="12"/>
      <c r="Q611" s="12"/>
      <c r="R611" s="12"/>
      <c r="S611" s="12"/>
      <c r="T611" s="12"/>
      <c r="U611" s="12"/>
      <c r="V611" s="12"/>
      <c r="W611" s="12"/>
      <c r="X611" s="12"/>
      <c r="Y611" s="5"/>
      <c r="Z611" s="5"/>
      <c r="AA611" s="5"/>
      <c r="AB611" s="5"/>
      <c r="AC611" s="5"/>
      <c r="AD611" s="5"/>
      <c r="AE611" s="5"/>
      <c r="AF611" s="5"/>
      <c r="AG611" s="5"/>
      <c r="AH611" s="5"/>
    </row>
    <row r="612" spans="1:34" ht="18.75" customHeight="1">
      <c r="A612" s="5"/>
      <c r="B612" s="5"/>
      <c r="C612" s="5"/>
      <c r="D612" s="5"/>
      <c r="E612" s="5"/>
      <c r="F612" s="5"/>
      <c r="G612" s="6"/>
      <c r="H612" s="639"/>
      <c r="I612" s="5"/>
      <c r="J612" s="5"/>
      <c r="K612" s="637"/>
      <c r="L612" s="11"/>
      <c r="M612" s="11"/>
      <c r="N612" s="11"/>
      <c r="O612" s="33"/>
      <c r="P612" s="12"/>
      <c r="Q612" s="12"/>
      <c r="R612" s="12"/>
      <c r="S612" s="12"/>
      <c r="T612" s="12"/>
      <c r="U612" s="12"/>
      <c r="V612" s="12"/>
      <c r="W612" s="12"/>
      <c r="X612" s="12"/>
      <c r="Y612" s="5"/>
      <c r="Z612" s="5"/>
      <c r="AA612" s="5"/>
      <c r="AB612" s="5"/>
      <c r="AC612" s="5"/>
      <c r="AD612" s="5"/>
      <c r="AE612" s="5"/>
      <c r="AF612" s="5"/>
      <c r="AG612" s="5"/>
      <c r="AH612" s="5"/>
    </row>
    <row r="613" spans="1:34" ht="18.75" customHeight="1">
      <c r="A613" s="5"/>
      <c r="B613" s="5"/>
      <c r="C613" s="5"/>
      <c r="D613" s="5"/>
      <c r="E613" s="5"/>
      <c r="F613" s="5"/>
      <c r="G613" s="6"/>
      <c r="H613" s="639"/>
      <c r="I613" s="5"/>
      <c r="J613" s="5"/>
      <c r="K613" s="637"/>
      <c r="L613" s="11"/>
      <c r="M613" s="11"/>
      <c r="N613" s="11"/>
      <c r="O613" s="33"/>
      <c r="P613" s="12"/>
      <c r="Q613" s="12"/>
      <c r="R613" s="12"/>
      <c r="S613" s="12"/>
      <c r="T613" s="12"/>
      <c r="U613" s="12"/>
      <c r="V613" s="12"/>
      <c r="W613" s="12"/>
      <c r="X613" s="12"/>
      <c r="Y613" s="5"/>
      <c r="Z613" s="5"/>
      <c r="AA613" s="5"/>
      <c r="AB613" s="5"/>
      <c r="AC613" s="5"/>
      <c r="AD613" s="5"/>
      <c r="AE613" s="5"/>
      <c r="AF613" s="5"/>
      <c r="AG613" s="5"/>
      <c r="AH613" s="5"/>
    </row>
    <row r="614" spans="1:34" ht="18.75" customHeight="1">
      <c r="A614" s="5"/>
      <c r="B614" s="5"/>
      <c r="C614" s="5"/>
      <c r="D614" s="5"/>
      <c r="E614" s="5"/>
      <c r="F614" s="5"/>
      <c r="G614" s="6"/>
      <c r="H614" s="639"/>
      <c r="I614" s="5"/>
      <c r="J614" s="5"/>
      <c r="K614" s="637"/>
      <c r="L614" s="11"/>
      <c r="M614" s="11"/>
      <c r="N614" s="11"/>
      <c r="O614" s="33"/>
      <c r="P614" s="12"/>
      <c r="Q614" s="12"/>
      <c r="R614" s="12"/>
      <c r="S614" s="12"/>
      <c r="T614" s="12"/>
      <c r="U614" s="12"/>
      <c r="V614" s="12"/>
      <c r="W614" s="12"/>
      <c r="X614" s="12"/>
      <c r="Y614" s="5"/>
      <c r="Z614" s="5"/>
      <c r="AA614" s="5"/>
      <c r="AB614" s="5"/>
      <c r="AC614" s="5"/>
      <c r="AD614" s="5"/>
      <c r="AE614" s="5"/>
      <c r="AF614" s="5"/>
      <c r="AG614" s="5"/>
      <c r="AH614" s="5"/>
    </row>
    <row r="615" spans="1:34" ht="18.75" customHeight="1">
      <c r="A615" s="5"/>
      <c r="B615" s="5"/>
      <c r="C615" s="5"/>
      <c r="D615" s="5"/>
      <c r="E615" s="5"/>
      <c r="F615" s="5"/>
      <c r="G615" s="6"/>
      <c r="H615" s="639"/>
      <c r="I615" s="5"/>
      <c r="J615" s="5"/>
      <c r="K615" s="637"/>
      <c r="L615" s="11"/>
      <c r="M615" s="11"/>
      <c r="N615" s="11"/>
      <c r="O615" s="33"/>
      <c r="P615" s="12"/>
      <c r="Q615" s="12"/>
      <c r="R615" s="12"/>
      <c r="S615" s="12"/>
      <c r="T615" s="12"/>
      <c r="U615" s="12"/>
      <c r="V615" s="12"/>
      <c r="W615" s="12"/>
      <c r="X615" s="12"/>
      <c r="Y615" s="5"/>
      <c r="Z615" s="5"/>
      <c r="AA615" s="5"/>
      <c r="AB615" s="5"/>
      <c r="AC615" s="5"/>
      <c r="AD615" s="5"/>
      <c r="AE615" s="5"/>
      <c r="AF615" s="5"/>
      <c r="AG615" s="5"/>
      <c r="AH615" s="5"/>
    </row>
    <row r="616" spans="1:34" ht="18.75" customHeight="1">
      <c r="A616" s="5"/>
      <c r="B616" s="5"/>
      <c r="C616" s="5"/>
      <c r="D616" s="5"/>
      <c r="E616" s="5"/>
      <c r="F616" s="5"/>
      <c r="G616" s="6"/>
      <c r="H616" s="639"/>
      <c r="I616" s="5"/>
      <c r="J616" s="5"/>
      <c r="K616" s="637"/>
      <c r="L616" s="11"/>
      <c r="M616" s="11"/>
      <c r="N616" s="11"/>
      <c r="O616" s="33"/>
      <c r="P616" s="12"/>
      <c r="Q616" s="12"/>
      <c r="R616" s="12"/>
      <c r="S616" s="12"/>
      <c r="T616" s="12"/>
      <c r="U616" s="12"/>
      <c r="V616" s="12"/>
      <c r="W616" s="12"/>
      <c r="X616" s="12"/>
      <c r="Y616" s="5"/>
      <c r="Z616" s="5"/>
      <c r="AA616" s="5"/>
      <c r="AB616" s="5"/>
      <c r="AC616" s="5"/>
      <c r="AD616" s="5"/>
      <c r="AE616" s="5"/>
      <c r="AF616" s="5"/>
      <c r="AG616" s="5"/>
      <c r="AH616" s="5"/>
    </row>
    <row r="617" spans="1:34" ht="18.75" customHeight="1">
      <c r="A617" s="5"/>
      <c r="B617" s="5"/>
      <c r="C617" s="5"/>
      <c r="D617" s="5"/>
      <c r="E617" s="5"/>
      <c r="F617" s="5"/>
      <c r="G617" s="6"/>
      <c r="H617" s="639"/>
      <c r="I617" s="5"/>
      <c r="J617" s="5"/>
      <c r="K617" s="637"/>
      <c r="L617" s="11"/>
      <c r="M617" s="11"/>
      <c r="N617" s="11"/>
      <c r="O617" s="33"/>
      <c r="P617" s="12"/>
      <c r="Q617" s="12"/>
      <c r="R617" s="12"/>
      <c r="S617" s="12"/>
      <c r="T617" s="12"/>
      <c r="U617" s="12"/>
      <c r="V617" s="12"/>
      <c r="W617" s="12"/>
      <c r="X617" s="12"/>
      <c r="Y617" s="5"/>
      <c r="Z617" s="5"/>
      <c r="AA617" s="5"/>
      <c r="AB617" s="5"/>
      <c r="AC617" s="5"/>
      <c r="AD617" s="5"/>
      <c r="AE617" s="5"/>
      <c r="AF617" s="5"/>
      <c r="AG617" s="5"/>
      <c r="AH617" s="5"/>
    </row>
    <row r="618" spans="1:34" ht="18.75" customHeight="1">
      <c r="A618" s="5"/>
      <c r="B618" s="5"/>
      <c r="C618" s="5"/>
      <c r="D618" s="5"/>
      <c r="E618" s="5"/>
      <c r="F618" s="5"/>
      <c r="G618" s="6"/>
      <c r="H618" s="639"/>
      <c r="I618" s="5"/>
      <c r="J618" s="5"/>
      <c r="K618" s="637"/>
      <c r="L618" s="11"/>
      <c r="M618" s="11"/>
      <c r="N618" s="11"/>
      <c r="O618" s="33"/>
      <c r="P618" s="12"/>
      <c r="Q618" s="12"/>
      <c r="R618" s="12"/>
      <c r="S618" s="12"/>
      <c r="T618" s="12"/>
      <c r="U618" s="12"/>
      <c r="V618" s="12"/>
      <c r="W618" s="12"/>
      <c r="X618" s="12"/>
      <c r="Y618" s="5"/>
      <c r="Z618" s="5"/>
      <c r="AA618" s="5"/>
      <c r="AB618" s="5"/>
      <c r="AC618" s="5"/>
      <c r="AD618" s="5"/>
      <c r="AE618" s="5"/>
      <c r="AF618" s="5"/>
      <c r="AG618" s="5"/>
      <c r="AH618" s="5"/>
    </row>
    <row r="619" spans="1:34" ht="18.75" customHeight="1">
      <c r="A619" s="5"/>
      <c r="B619" s="5"/>
      <c r="C619" s="5"/>
      <c r="D619" s="5"/>
      <c r="E619" s="5"/>
      <c r="F619" s="5"/>
      <c r="G619" s="6"/>
      <c r="H619" s="639"/>
      <c r="I619" s="5"/>
      <c r="J619" s="5"/>
      <c r="K619" s="637"/>
      <c r="L619" s="11"/>
      <c r="M619" s="11"/>
      <c r="N619" s="11"/>
      <c r="O619" s="33"/>
      <c r="P619" s="12"/>
      <c r="Q619" s="12"/>
      <c r="R619" s="12"/>
      <c r="S619" s="12"/>
      <c r="T619" s="12"/>
      <c r="U619" s="12"/>
      <c r="V619" s="12"/>
      <c r="W619" s="12"/>
      <c r="X619" s="12"/>
      <c r="Y619" s="5"/>
      <c r="Z619" s="5"/>
      <c r="AA619" s="5"/>
      <c r="AB619" s="5"/>
      <c r="AC619" s="5"/>
      <c r="AD619" s="5"/>
      <c r="AE619" s="5"/>
      <c r="AF619" s="5"/>
      <c r="AG619" s="5"/>
      <c r="AH619" s="5"/>
    </row>
    <row r="620" spans="1:34" ht="18.75" customHeight="1">
      <c r="A620" s="5"/>
      <c r="B620" s="5"/>
      <c r="C620" s="5"/>
      <c r="D620" s="5"/>
      <c r="E620" s="5"/>
      <c r="F620" s="5"/>
      <c r="G620" s="6"/>
      <c r="H620" s="639"/>
      <c r="I620" s="5"/>
      <c r="J620" s="5"/>
      <c r="K620" s="637"/>
      <c r="L620" s="11"/>
      <c r="M620" s="11"/>
      <c r="N620" s="11"/>
      <c r="O620" s="33"/>
      <c r="P620" s="12"/>
      <c r="Q620" s="12"/>
      <c r="R620" s="12"/>
      <c r="S620" s="12"/>
      <c r="T620" s="12"/>
      <c r="U620" s="12"/>
      <c r="V620" s="12"/>
      <c r="W620" s="12"/>
      <c r="X620" s="12"/>
      <c r="Y620" s="5"/>
      <c r="Z620" s="5"/>
      <c r="AA620" s="5"/>
      <c r="AB620" s="5"/>
      <c r="AC620" s="5"/>
      <c r="AD620" s="5"/>
      <c r="AE620" s="5"/>
      <c r="AF620" s="5"/>
      <c r="AG620" s="5"/>
      <c r="AH620" s="5"/>
    </row>
    <row r="621" spans="1:34" ht="18.75" customHeight="1">
      <c r="A621" s="5"/>
      <c r="B621" s="5"/>
      <c r="C621" s="5"/>
      <c r="D621" s="5"/>
      <c r="E621" s="5"/>
      <c r="F621" s="5"/>
      <c r="G621" s="6"/>
      <c r="H621" s="639"/>
      <c r="I621" s="5"/>
      <c r="J621" s="5"/>
      <c r="K621" s="637"/>
      <c r="L621" s="11"/>
      <c r="M621" s="11"/>
      <c r="N621" s="11"/>
      <c r="O621" s="33"/>
      <c r="P621" s="12"/>
      <c r="Q621" s="12"/>
      <c r="R621" s="12"/>
      <c r="S621" s="12"/>
      <c r="T621" s="12"/>
      <c r="U621" s="12"/>
      <c r="V621" s="12"/>
      <c r="W621" s="12"/>
      <c r="X621" s="12"/>
      <c r="Y621" s="5"/>
      <c r="Z621" s="5"/>
      <c r="AA621" s="5"/>
      <c r="AB621" s="5"/>
      <c r="AC621" s="5"/>
      <c r="AD621" s="5"/>
      <c r="AE621" s="5"/>
      <c r="AF621" s="5"/>
      <c r="AG621" s="5"/>
      <c r="AH621" s="5"/>
    </row>
    <row r="622" spans="1:34" ht="18.75" customHeight="1">
      <c r="A622" s="5"/>
      <c r="B622" s="5"/>
      <c r="C622" s="5"/>
      <c r="D622" s="5"/>
      <c r="E622" s="5"/>
      <c r="F622" s="5"/>
      <c r="G622" s="6"/>
      <c r="H622" s="639"/>
      <c r="I622" s="5"/>
      <c r="J622" s="5"/>
      <c r="K622" s="637"/>
      <c r="L622" s="11"/>
      <c r="M622" s="11"/>
      <c r="N622" s="11"/>
      <c r="O622" s="33"/>
      <c r="P622" s="12"/>
      <c r="Q622" s="12"/>
      <c r="R622" s="12"/>
      <c r="S622" s="12"/>
      <c r="T622" s="12"/>
      <c r="U622" s="12"/>
      <c r="V622" s="12"/>
      <c r="W622" s="12"/>
      <c r="X622" s="12"/>
      <c r="Y622" s="5"/>
      <c r="Z622" s="5"/>
      <c r="AA622" s="5"/>
      <c r="AB622" s="5"/>
      <c r="AC622" s="5"/>
      <c r="AD622" s="5"/>
      <c r="AE622" s="5"/>
      <c r="AF622" s="5"/>
      <c r="AG622" s="5"/>
      <c r="AH622" s="5"/>
    </row>
    <row r="623" spans="1:34" ht="18.75" customHeight="1">
      <c r="A623" s="5"/>
      <c r="B623" s="5"/>
      <c r="C623" s="5"/>
      <c r="D623" s="5"/>
      <c r="E623" s="5"/>
      <c r="F623" s="5"/>
      <c r="G623" s="6"/>
      <c r="H623" s="639"/>
      <c r="I623" s="5"/>
      <c r="J623" s="5"/>
      <c r="K623" s="637"/>
      <c r="L623" s="11"/>
      <c r="M623" s="11"/>
      <c r="N623" s="11"/>
      <c r="O623" s="33"/>
      <c r="P623" s="12"/>
      <c r="Q623" s="12"/>
      <c r="R623" s="12"/>
      <c r="S623" s="12"/>
      <c r="T623" s="12"/>
      <c r="U623" s="12"/>
      <c r="V623" s="12"/>
      <c r="W623" s="12"/>
      <c r="X623" s="12"/>
      <c r="Y623" s="5"/>
      <c r="Z623" s="5"/>
      <c r="AA623" s="5"/>
      <c r="AB623" s="5"/>
      <c r="AC623" s="5"/>
      <c r="AD623" s="5"/>
      <c r="AE623" s="5"/>
      <c r="AF623" s="5"/>
      <c r="AG623" s="5"/>
      <c r="AH623" s="5"/>
    </row>
    <row r="624" spans="1:34" ht="18.75" customHeight="1">
      <c r="A624" s="5"/>
      <c r="B624" s="5"/>
      <c r="C624" s="5"/>
      <c r="D624" s="5"/>
      <c r="E624" s="5"/>
      <c r="F624" s="5"/>
      <c r="G624" s="6"/>
      <c r="H624" s="639"/>
      <c r="I624" s="5"/>
      <c r="J624" s="5"/>
      <c r="K624" s="637"/>
      <c r="L624" s="11"/>
      <c r="M624" s="11"/>
      <c r="N624" s="11"/>
      <c r="O624" s="33"/>
      <c r="P624" s="12"/>
      <c r="Q624" s="12"/>
      <c r="R624" s="12"/>
      <c r="S624" s="12"/>
      <c r="T624" s="12"/>
      <c r="U624" s="12"/>
      <c r="V624" s="12"/>
      <c r="W624" s="12"/>
      <c r="X624" s="12"/>
      <c r="Y624" s="5"/>
      <c r="Z624" s="5"/>
      <c r="AA624" s="5"/>
      <c r="AB624" s="5"/>
      <c r="AC624" s="5"/>
      <c r="AD624" s="5"/>
      <c r="AE624" s="5"/>
      <c r="AF624" s="5"/>
      <c r="AG624" s="5"/>
      <c r="AH624" s="5"/>
    </row>
    <row r="625" spans="1:34" ht="18.75" customHeight="1">
      <c r="A625" s="5"/>
      <c r="B625" s="5"/>
      <c r="C625" s="5"/>
      <c r="D625" s="5"/>
      <c r="E625" s="5"/>
      <c r="F625" s="5"/>
      <c r="G625" s="6"/>
      <c r="H625" s="639"/>
      <c r="I625" s="5"/>
      <c r="J625" s="5"/>
      <c r="K625" s="637"/>
      <c r="L625" s="11"/>
      <c r="M625" s="11"/>
      <c r="N625" s="11"/>
      <c r="O625" s="33"/>
      <c r="P625" s="12"/>
      <c r="Q625" s="12"/>
      <c r="R625" s="12"/>
      <c r="S625" s="12"/>
      <c r="T625" s="12"/>
      <c r="U625" s="12"/>
      <c r="V625" s="12"/>
      <c r="W625" s="12"/>
      <c r="X625" s="12"/>
      <c r="Y625" s="5"/>
      <c r="Z625" s="5"/>
      <c r="AA625" s="5"/>
      <c r="AB625" s="5"/>
      <c r="AC625" s="5"/>
      <c r="AD625" s="5"/>
      <c r="AE625" s="5"/>
      <c r="AF625" s="5"/>
      <c r="AG625" s="5"/>
      <c r="AH625" s="5"/>
    </row>
    <row r="626" spans="1:34" ht="18.75" customHeight="1">
      <c r="A626" s="5"/>
      <c r="B626" s="5"/>
      <c r="C626" s="5"/>
      <c r="D626" s="5"/>
      <c r="E626" s="5"/>
      <c r="F626" s="5"/>
      <c r="G626" s="6"/>
      <c r="H626" s="639"/>
      <c r="I626" s="5"/>
      <c r="J626" s="5"/>
      <c r="K626" s="637"/>
      <c r="L626" s="11"/>
      <c r="M626" s="11"/>
      <c r="N626" s="11"/>
      <c r="O626" s="33"/>
      <c r="P626" s="12"/>
      <c r="Q626" s="12"/>
      <c r="R626" s="12"/>
      <c r="S626" s="12"/>
      <c r="T626" s="12"/>
      <c r="U626" s="12"/>
      <c r="V626" s="12"/>
      <c r="W626" s="12"/>
      <c r="X626" s="12"/>
      <c r="Y626" s="5"/>
      <c r="Z626" s="5"/>
      <c r="AA626" s="5"/>
      <c r="AB626" s="5"/>
      <c r="AC626" s="5"/>
      <c r="AD626" s="5"/>
      <c r="AE626" s="5"/>
      <c r="AF626" s="5"/>
      <c r="AG626" s="5"/>
      <c r="AH626" s="5"/>
    </row>
    <row r="627" spans="1:34" ht="18.75" customHeight="1">
      <c r="A627" s="5"/>
      <c r="B627" s="5"/>
      <c r="C627" s="5"/>
      <c r="D627" s="5"/>
      <c r="E627" s="5"/>
      <c r="F627" s="5"/>
      <c r="G627" s="6"/>
      <c r="H627" s="639"/>
      <c r="I627" s="5"/>
      <c r="J627" s="5"/>
      <c r="K627" s="637"/>
      <c r="L627" s="11"/>
      <c r="M627" s="11"/>
      <c r="N627" s="11"/>
      <c r="O627" s="33"/>
      <c r="P627" s="12"/>
      <c r="Q627" s="12"/>
      <c r="R627" s="12"/>
      <c r="S627" s="12"/>
      <c r="T627" s="12"/>
      <c r="U627" s="12"/>
      <c r="V627" s="12"/>
      <c r="W627" s="12"/>
      <c r="X627" s="12"/>
      <c r="Y627" s="5"/>
      <c r="Z627" s="5"/>
      <c r="AA627" s="5"/>
      <c r="AB627" s="5"/>
      <c r="AC627" s="5"/>
      <c r="AD627" s="5"/>
      <c r="AE627" s="5"/>
      <c r="AF627" s="5"/>
      <c r="AG627" s="5"/>
      <c r="AH627" s="5"/>
    </row>
    <row r="628" spans="1:34" ht="18.75" customHeight="1">
      <c r="A628" s="5"/>
      <c r="B628" s="5"/>
      <c r="C628" s="5"/>
      <c r="D628" s="5"/>
      <c r="E628" s="5"/>
      <c r="F628" s="5"/>
      <c r="G628" s="6"/>
      <c r="H628" s="639"/>
      <c r="I628" s="5"/>
      <c r="J628" s="5"/>
      <c r="K628" s="637"/>
      <c r="L628" s="11"/>
      <c r="M628" s="11"/>
      <c r="N628" s="11"/>
      <c r="O628" s="33"/>
      <c r="P628" s="12"/>
      <c r="Q628" s="12"/>
      <c r="R628" s="12"/>
      <c r="S628" s="12"/>
      <c r="T628" s="12"/>
      <c r="U628" s="12"/>
      <c r="V628" s="12"/>
      <c r="W628" s="12"/>
      <c r="X628" s="12"/>
      <c r="Y628" s="5"/>
      <c r="Z628" s="5"/>
      <c r="AA628" s="5"/>
      <c r="AB628" s="5"/>
      <c r="AC628" s="5"/>
      <c r="AD628" s="5"/>
      <c r="AE628" s="5"/>
      <c r="AF628" s="5"/>
      <c r="AG628" s="5"/>
      <c r="AH628" s="5"/>
    </row>
    <row r="629" spans="1:34" ht="18.75" customHeight="1">
      <c r="A629" s="5"/>
      <c r="B629" s="5"/>
      <c r="C629" s="5"/>
      <c r="D629" s="5"/>
      <c r="E629" s="5"/>
      <c r="F629" s="5"/>
      <c r="G629" s="6"/>
      <c r="H629" s="639"/>
      <c r="I629" s="5"/>
      <c r="J629" s="5"/>
      <c r="K629" s="637"/>
      <c r="L629" s="11"/>
      <c r="M629" s="11"/>
      <c r="N629" s="11"/>
      <c r="O629" s="33"/>
      <c r="P629" s="12"/>
      <c r="Q629" s="12"/>
      <c r="R629" s="12"/>
      <c r="S629" s="12"/>
      <c r="T629" s="12"/>
      <c r="U629" s="12"/>
      <c r="V629" s="12"/>
      <c r="W629" s="12"/>
      <c r="X629" s="12"/>
      <c r="Y629" s="5"/>
      <c r="Z629" s="5"/>
      <c r="AA629" s="5"/>
      <c r="AB629" s="5"/>
      <c r="AC629" s="5"/>
      <c r="AD629" s="5"/>
      <c r="AE629" s="5"/>
      <c r="AF629" s="5"/>
      <c r="AG629" s="5"/>
      <c r="AH629" s="5"/>
    </row>
    <row r="630" spans="1:34" ht="18.75" customHeight="1">
      <c r="A630" s="5"/>
      <c r="B630" s="5"/>
      <c r="C630" s="5"/>
      <c r="D630" s="5"/>
      <c r="E630" s="5"/>
      <c r="F630" s="5"/>
      <c r="G630" s="6"/>
      <c r="H630" s="639"/>
      <c r="I630" s="5"/>
      <c r="J630" s="5"/>
      <c r="K630" s="637"/>
      <c r="L630" s="11"/>
      <c r="M630" s="11"/>
      <c r="N630" s="11"/>
      <c r="O630" s="33"/>
      <c r="P630" s="12"/>
      <c r="Q630" s="12"/>
      <c r="R630" s="12"/>
      <c r="S630" s="12"/>
      <c r="T630" s="12"/>
      <c r="U630" s="12"/>
      <c r="V630" s="12"/>
      <c r="W630" s="12"/>
      <c r="X630" s="12"/>
      <c r="Y630" s="5"/>
      <c r="Z630" s="5"/>
      <c r="AA630" s="5"/>
      <c r="AB630" s="5"/>
      <c r="AC630" s="5"/>
      <c r="AD630" s="5"/>
      <c r="AE630" s="5"/>
      <c r="AF630" s="5"/>
      <c r="AG630" s="5"/>
      <c r="AH630" s="5"/>
    </row>
    <row r="631" spans="1:34" ht="18.75" customHeight="1">
      <c r="A631" s="5"/>
      <c r="B631" s="5"/>
      <c r="C631" s="5"/>
      <c r="D631" s="5"/>
      <c r="E631" s="5"/>
      <c r="F631" s="5"/>
      <c r="G631" s="6"/>
      <c r="H631" s="639"/>
      <c r="I631" s="5"/>
      <c r="J631" s="5"/>
      <c r="K631" s="637"/>
      <c r="L631" s="11"/>
      <c r="M631" s="11"/>
      <c r="N631" s="11"/>
      <c r="O631" s="33"/>
      <c r="P631" s="12"/>
      <c r="Q631" s="12"/>
      <c r="R631" s="12"/>
      <c r="S631" s="12"/>
      <c r="T631" s="12"/>
      <c r="U631" s="12"/>
      <c r="V631" s="12"/>
      <c r="W631" s="12"/>
      <c r="X631" s="12"/>
      <c r="Y631" s="5"/>
      <c r="Z631" s="5"/>
      <c r="AA631" s="5"/>
      <c r="AB631" s="5"/>
      <c r="AC631" s="5"/>
      <c r="AD631" s="5"/>
      <c r="AE631" s="5"/>
      <c r="AF631" s="5"/>
      <c r="AG631" s="5"/>
      <c r="AH631" s="5"/>
    </row>
    <row r="632" spans="1:34" ht="18.75" customHeight="1">
      <c r="A632" s="5"/>
      <c r="B632" s="5"/>
      <c r="C632" s="5"/>
      <c r="D632" s="5"/>
      <c r="E632" s="5"/>
      <c r="F632" s="5"/>
      <c r="G632" s="6"/>
      <c r="H632" s="639"/>
      <c r="I632" s="5"/>
      <c r="J632" s="5"/>
      <c r="K632" s="637"/>
      <c r="L632" s="11"/>
      <c r="M632" s="11"/>
      <c r="N632" s="11"/>
      <c r="O632" s="33"/>
      <c r="P632" s="12"/>
      <c r="Q632" s="12"/>
      <c r="R632" s="12"/>
      <c r="S632" s="12"/>
      <c r="T632" s="12"/>
      <c r="U632" s="12"/>
      <c r="V632" s="12"/>
      <c r="W632" s="12"/>
      <c r="X632" s="12"/>
      <c r="Y632" s="5"/>
      <c r="Z632" s="5"/>
      <c r="AA632" s="5"/>
      <c r="AB632" s="5"/>
      <c r="AC632" s="5"/>
      <c r="AD632" s="5"/>
      <c r="AE632" s="5"/>
      <c r="AF632" s="5"/>
      <c r="AG632" s="5"/>
      <c r="AH632" s="5"/>
    </row>
    <row r="633" spans="1:34" ht="18.75" customHeight="1">
      <c r="A633" s="5"/>
      <c r="B633" s="5"/>
      <c r="C633" s="5"/>
      <c r="D633" s="5"/>
      <c r="E633" s="5"/>
      <c r="F633" s="5"/>
      <c r="G633" s="6"/>
      <c r="H633" s="639"/>
      <c r="I633" s="5"/>
      <c r="J633" s="5"/>
      <c r="K633" s="637"/>
      <c r="L633" s="11"/>
      <c r="M633" s="11"/>
      <c r="N633" s="11"/>
      <c r="O633" s="33"/>
      <c r="P633" s="12"/>
      <c r="Q633" s="12"/>
      <c r="R633" s="12"/>
      <c r="S633" s="12"/>
      <c r="T633" s="12"/>
      <c r="U633" s="12"/>
      <c r="V633" s="12"/>
      <c r="W633" s="12"/>
      <c r="X633" s="12"/>
      <c r="Y633" s="5"/>
      <c r="Z633" s="5"/>
      <c r="AA633" s="5"/>
      <c r="AB633" s="5"/>
      <c r="AC633" s="5"/>
      <c r="AD633" s="5"/>
      <c r="AE633" s="5"/>
      <c r="AF633" s="5"/>
      <c r="AG633" s="5"/>
      <c r="AH633" s="5"/>
    </row>
    <row r="634" spans="1:34" ht="18.75" customHeight="1">
      <c r="A634" s="5"/>
      <c r="B634" s="5"/>
      <c r="C634" s="5"/>
      <c r="D634" s="5"/>
      <c r="E634" s="5"/>
      <c r="F634" s="5"/>
      <c r="G634" s="6"/>
      <c r="H634" s="639"/>
      <c r="I634" s="5"/>
      <c r="J634" s="5"/>
      <c r="K634" s="637"/>
      <c r="L634" s="11"/>
      <c r="M634" s="11"/>
      <c r="N634" s="11"/>
      <c r="O634" s="33"/>
      <c r="P634" s="12"/>
      <c r="Q634" s="12"/>
      <c r="R634" s="12"/>
      <c r="S634" s="12"/>
      <c r="T634" s="12"/>
      <c r="U634" s="12"/>
      <c r="V634" s="12"/>
      <c r="W634" s="12"/>
      <c r="X634" s="12"/>
      <c r="Y634" s="5"/>
      <c r="Z634" s="5"/>
      <c r="AA634" s="5"/>
      <c r="AB634" s="5"/>
      <c r="AC634" s="5"/>
      <c r="AD634" s="5"/>
      <c r="AE634" s="5"/>
      <c r="AF634" s="5"/>
      <c r="AG634" s="5"/>
      <c r="AH634" s="5"/>
    </row>
    <row r="635" spans="1:34" ht="18.75" customHeight="1">
      <c r="A635" s="5"/>
      <c r="B635" s="5"/>
      <c r="C635" s="5"/>
      <c r="D635" s="5"/>
      <c r="E635" s="5"/>
      <c r="F635" s="5"/>
      <c r="G635" s="6"/>
      <c r="H635" s="639"/>
      <c r="I635" s="5"/>
      <c r="J635" s="5"/>
      <c r="K635" s="637"/>
      <c r="L635" s="11"/>
      <c r="M635" s="11"/>
      <c r="N635" s="11"/>
      <c r="O635" s="33"/>
      <c r="P635" s="12"/>
      <c r="Q635" s="12"/>
      <c r="R635" s="12"/>
      <c r="S635" s="12"/>
      <c r="T635" s="12"/>
      <c r="U635" s="12"/>
      <c r="V635" s="12"/>
      <c r="W635" s="12"/>
      <c r="X635" s="12"/>
      <c r="Y635" s="5"/>
      <c r="Z635" s="5"/>
      <c r="AA635" s="5"/>
      <c r="AB635" s="5"/>
      <c r="AC635" s="5"/>
      <c r="AD635" s="5"/>
      <c r="AE635" s="5"/>
      <c r="AF635" s="5"/>
      <c r="AG635" s="5"/>
      <c r="AH635" s="5"/>
    </row>
    <row r="636" spans="1:34" ht="18.75" customHeight="1">
      <c r="A636" s="5"/>
      <c r="B636" s="5"/>
      <c r="C636" s="5"/>
      <c r="D636" s="5"/>
      <c r="E636" s="5"/>
      <c r="F636" s="5"/>
      <c r="G636" s="6"/>
      <c r="H636" s="639"/>
      <c r="I636" s="5"/>
      <c r="J636" s="5"/>
      <c r="K636" s="637"/>
      <c r="L636" s="11"/>
      <c r="M636" s="11"/>
      <c r="N636" s="11"/>
      <c r="O636" s="33"/>
      <c r="P636" s="12"/>
      <c r="Q636" s="12"/>
      <c r="R636" s="12"/>
      <c r="S636" s="12"/>
      <c r="T636" s="12"/>
      <c r="U636" s="12"/>
      <c r="V636" s="12"/>
      <c r="W636" s="12"/>
      <c r="X636" s="12"/>
      <c r="Y636" s="5"/>
      <c r="Z636" s="5"/>
      <c r="AA636" s="5"/>
      <c r="AB636" s="5"/>
      <c r="AC636" s="5"/>
      <c r="AD636" s="5"/>
      <c r="AE636" s="5"/>
      <c r="AF636" s="5"/>
      <c r="AG636" s="5"/>
      <c r="AH636" s="5"/>
    </row>
    <row r="637" spans="1:34" ht="18.75" customHeight="1">
      <c r="A637" s="5"/>
      <c r="B637" s="5"/>
      <c r="C637" s="5"/>
      <c r="D637" s="5"/>
      <c r="E637" s="5"/>
      <c r="F637" s="5"/>
      <c r="G637" s="6"/>
      <c r="H637" s="639"/>
      <c r="I637" s="5"/>
      <c r="J637" s="5"/>
      <c r="K637" s="637"/>
      <c r="L637" s="11"/>
      <c r="M637" s="11"/>
      <c r="N637" s="11"/>
      <c r="O637" s="33"/>
      <c r="P637" s="12"/>
      <c r="Q637" s="12"/>
      <c r="R637" s="12"/>
      <c r="S637" s="12"/>
      <c r="T637" s="12"/>
      <c r="U637" s="12"/>
      <c r="V637" s="12"/>
      <c r="W637" s="12"/>
      <c r="X637" s="12"/>
      <c r="Y637" s="5"/>
      <c r="Z637" s="5"/>
      <c r="AA637" s="5"/>
      <c r="AB637" s="5"/>
      <c r="AC637" s="5"/>
      <c r="AD637" s="5"/>
      <c r="AE637" s="5"/>
      <c r="AF637" s="5"/>
      <c r="AG637" s="5"/>
      <c r="AH637" s="5"/>
    </row>
    <row r="638" spans="1:34" ht="18.75" customHeight="1">
      <c r="A638" s="5"/>
      <c r="B638" s="5"/>
      <c r="C638" s="5"/>
      <c r="D638" s="5"/>
      <c r="E638" s="5"/>
      <c r="F638" s="5"/>
      <c r="G638" s="6"/>
      <c r="H638" s="639"/>
      <c r="I638" s="5"/>
      <c r="J638" s="5"/>
      <c r="K638" s="637"/>
      <c r="L638" s="11"/>
      <c r="M638" s="11"/>
      <c r="N638" s="11"/>
      <c r="O638" s="33"/>
      <c r="P638" s="12"/>
      <c r="Q638" s="12"/>
      <c r="R638" s="12"/>
      <c r="S638" s="12"/>
      <c r="T638" s="12"/>
      <c r="U638" s="12"/>
      <c r="V638" s="12"/>
      <c r="W638" s="12"/>
      <c r="X638" s="12"/>
      <c r="Y638" s="5"/>
      <c r="Z638" s="5"/>
      <c r="AA638" s="5"/>
      <c r="AB638" s="5"/>
      <c r="AC638" s="5"/>
      <c r="AD638" s="5"/>
      <c r="AE638" s="5"/>
      <c r="AF638" s="5"/>
      <c r="AG638" s="5"/>
      <c r="AH638" s="5"/>
    </row>
    <row r="639" spans="1:34" ht="18.75" customHeight="1">
      <c r="A639" s="5"/>
      <c r="B639" s="5"/>
      <c r="C639" s="5"/>
      <c r="D639" s="5"/>
      <c r="E639" s="5"/>
      <c r="F639" s="5"/>
      <c r="G639" s="6"/>
      <c r="H639" s="639"/>
      <c r="I639" s="5"/>
      <c r="J639" s="5"/>
      <c r="K639" s="637"/>
      <c r="L639" s="11"/>
      <c r="M639" s="11"/>
      <c r="N639" s="11"/>
      <c r="O639" s="33"/>
      <c r="P639" s="12"/>
      <c r="Q639" s="12"/>
      <c r="R639" s="12"/>
      <c r="S639" s="12"/>
      <c r="T639" s="12"/>
      <c r="U639" s="12"/>
      <c r="V639" s="12"/>
      <c r="W639" s="12"/>
      <c r="X639" s="12"/>
      <c r="Y639" s="5"/>
      <c r="Z639" s="5"/>
      <c r="AA639" s="5"/>
      <c r="AB639" s="5"/>
      <c r="AC639" s="5"/>
      <c r="AD639" s="5"/>
      <c r="AE639" s="5"/>
      <c r="AF639" s="5"/>
      <c r="AG639" s="5"/>
      <c r="AH639" s="5"/>
    </row>
    <row r="640" spans="1:34" ht="18.75" customHeight="1">
      <c r="A640" s="5"/>
      <c r="B640" s="5"/>
      <c r="C640" s="5"/>
      <c r="D640" s="5"/>
      <c r="E640" s="5"/>
      <c r="F640" s="5"/>
      <c r="G640" s="6"/>
      <c r="H640" s="639"/>
      <c r="I640" s="5"/>
      <c r="J640" s="5"/>
      <c r="K640" s="637"/>
      <c r="L640" s="11"/>
      <c r="M640" s="11"/>
      <c r="N640" s="11"/>
      <c r="O640" s="33"/>
      <c r="P640" s="12"/>
      <c r="Q640" s="12"/>
      <c r="R640" s="12"/>
      <c r="S640" s="12"/>
      <c r="T640" s="12"/>
      <c r="U640" s="12"/>
      <c r="V640" s="12"/>
      <c r="W640" s="12"/>
      <c r="X640" s="12"/>
      <c r="Y640" s="5"/>
      <c r="Z640" s="5"/>
      <c r="AA640" s="5"/>
      <c r="AB640" s="5"/>
      <c r="AC640" s="5"/>
      <c r="AD640" s="5"/>
      <c r="AE640" s="5"/>
      <c r="AF640" s="5"/>
      <c r="AG640" s="5"/>
      <c r="AH640" s="5"/>
    </row>
    <row r="641" spans="1:34" ht="18.75" customHeight="1">
      <c r="A641" s="5"/>
      <c r="B641" s="5"/>
      <c r="C641" s="5"/>
      <c r="D641" s="5"/>
      <c r="E641" s="5"/>
      <c r="F641" s="5"/>
      <c r="G641" s="6"/>
      <c r="H641" s="639"/>
      <c r="I641" s="5"/>
      <c r="J641" s="5"/>
      <c r="K641" s="637"/>
      <c r="L641" s="11"/>
      <c r="M641" s="11"/>
      <c r="N641" s="11"/>
      <c r="O641" s="33"/>
      <c r="P641" s="12"/>
      <c r="Q641" s="12"/>
      <c r="R641" s="12"/>
      <c r="S641" s="12"/>
      <c r="T641" s="12"/>
      <c r="U641" s="12"/>
      <c r="V641" s="12"/>
      <c r="W641" s="12"/>
      <c r="X641" s="12"/>
      <c r="Y641" s="5"/>
      <c r="Z641" s="5"/>
      <c r="AA641" s="5"/>
      <c r="AB641" s="5"/>
      <c r="AC641" s="5"/>
      <c r="AD641" s="5"/>
      <c r="AE641" s="5"/>
      <c r="AF641" s="5"/>
      <c r="AG641" s="5"/>
      <c r="AH641" s="5"/>
    </row>
    <row r="642" spans="1:34" ht="18.75" customHeight="1">
      <c r="A642" s="5"/>
      <c r="B642" s="5"/>
      <c r="C642" s="5"/>
      <c r="D642" s="5"/>
      <c r="E642" s="5"/>
      <c r="F642" s="5"/>
      <c r="G642" s="6"/>
      <c r="H642" s="639"/>
      <c r="I642" s="5"/>
      <c r="J642" s="5"/>
      <c r="K642" s="637"/>
      <c r="L642" s="11"/>
      <c r="M642" s="11"/>
      <c r="N642" s="11"/>
      <c r="O642" s="33"/>
      <c r="P642" s="12"/>
      <c r="Q642" s="12"/>
      <c r="R642" s="12"/>
      <c r="S642" s="12"/>
      <c r="T642" s="12"/>
      <c r="U642" s="12"/>
      <c r="V642" s="12"/>
      <c r="W642" s="12"/>
      <c r="X642" s="12"/>
      <c r="Y642" s="5"/>
      <c r="Z642" s="5"/>
      <c r="AA642" s="5"/>
      <c r="AB642" s="5"/>
      <c r="AC642" s="5"/>
      <c r="AD642" s="5"/>
      <c r="AE642" s="5"/>
      <c r="AF642" s="5"/>
      <c r="AG642" s="5"/>
      <c r="AH642" s="5"/>
    </row>
    <row r="643" spans="1:34" ht="18.75" customHeight="1">
      <c r="A643" s="5"/>
      <c r="B643" s="5"/>
      <c r="C643" s="5"/>
      <c r="D643" s="5"/>
      <c r="E643" s="5"/>
      <c r="F643" s="5"/>
      <c r="G643" s="6"/>
      <c r="H643" s="639"/>
      <c r="I643" s="5"/>
      <c r="J643" s="5"/>
      <c r="K643" s="637"/>
      <c r="L643" s="11"/>
      <c r="M643" s="11"/>
      <c r="N643" s="11"/>
      <c r="O643" s="33"/>
      <c r="P643" s="12"/>
      <c r="Q643" s="12"/>
      <c r="R643" s="12"/>
      <c r="S643" s="12"/>
      <c r="T643" s="12"/>
      <c r="U643" s="12"/>
      <c r="V643" s="12"/>
      <c r="W643" s="12"/>
      <c r="X643" s="12"/>
      <c r="Y643" s="5"/>
      <c r="Z643" s="5"/>
      <c r="AA643" s="5"/>
      <c r="AB643" s="5"/>
      <c r="AC643" s="5"/>
      <c r="AD643" s="5"/>
      <c r="AE643" s="5"/>
      <c r="AF643" s="5"/>
      <c r="AG643" s="5"/>
      <c r="AH643" s="5"/>
    </row>
    <row r="644" spans="1:34" ht="18.75" customHeight="1">
      <c r="A644" s="5"/>
      <c r="B644" s="5"/>
      <c r="C644" s="5"/>
      <c r="D644" s="5"/>
      <c r="E644" s="5"/>
      <c r="F644" s="5"/>
      <c r="G644" s="6"/>
      <c r="H644" s="639"/>
      <c r="I644" s="5"/>
      <c r="J644" s="5"/>
      <c r="K644" s="637"/>
      <c r="L644" s="11"/>
      <c r="M644" s="11"/>
      <c r="N644" s="11"/>
      <c r="O644" s="33"/>
      <c r="P644" s="12"/>
      <c r="Q644" s="12"/>
      <c r="R644" s="12"/>
      <c r="S644" s="12"/>
      <c r="T644" s="12"/>
      <c r="U644" s="12"/>
      <c r="V644" s="12"/>
      <c r="W644" s="12"/>
      <c r="X644" s="12"/>
      <c r="Y644" s="5"/>
      <c r="Z644" s="5"/>
      <c r="AA644" s="5"/>
      <c r="AB644" s="5"/>
      <c r="AC644" s="5"/>
      <c r="AD644" s="5"/>
      <c r="AE644" s="5"/>
      <c r="AF644" s="5"/>
      <c r="AG644" s="5"/>
      <c r="AH644" s="5"/>
    </row>
    <row r="645" spans="1:34" ht="18.75" customHeight="1">
      <c r="A645" s="5"/>
      <c r="B645" s="5"/>
      <c r="C645" s="5"/>
      <c r="D645" s="5"/>
      <c r="E645" s="5"/>
      <c r="F645" s="5"/>
      <c r="G645" s="6"/>
      <c r="H645" s="639"/>
      <c r="I645" s="5"/>
      <c r="J645" s="5"/>
      <c r="K645" s="637"/>
      <c r="L645" s="11"/>
      <c r="M645" s="11"/>
      <c r="N645" s="11"/>
      <c r="O645" s="33"/>
      <c r="P645" s="12"/>
      <c r="Q645" s="12"/>
      <c r="R645" s="12"/>
      <c r="S645" s="12"/>
      <c r="T645" s="12"/>
      <c r="U645" s="12"/>
      <c r="V645" s="12"/>
      <c r="W645" s="12"/>
      <c r="X645" s="12"/>
      <c r="Y645" s="5"/>
      <c r="Z645" s="5"/>
      <c r="AA645" s="5"/>
      <c r="AB645" s="5"/>
      <c r="AC645" s="5"/>
      <c r="AD645" s="5"/>
      <c r="AE645" s="5"/>
      <c r="AF645" s="5"/>
      <c r="AG645" s="5"/>
      <c r="AH645" s="5"/>
    </row>
    <row r="646" spans="1:34" ht="18.75" customHeight="1">
      <c r="A646" s="5"/>
      <c r="B646" s="5"/>
      <c r="C646" s="5"/>
      <c r="D646" s="5"/>
      <c r="E646" s="5"/>
      <c r="F646" s="5"/>
      <c r="G646" s="6"/>
      <c r="H646" s="639"/>
      <c r="I646" s="5"/>
      <c r="J646" s="5"/>
      <c r="K646" s="637"/>
      <c r="L646" s="11"/>
      <c r="M646" s="11"/>
      <c r="N646" s="11"/>
      <c r="O646" s="33"/>
      <c r="P646" s="12"/>
      <c r="Q646" s="12"/>
      <c r="R646" s="12"/>
      <c r="S646" s="12"/>
      <c r="T646" s="12"/>
      <c r="U646" s="12"/>
      <c r="V646" s="12"/>
      <c r="W646" s="12"/>
      <c r="X646" s="12"/>
      <c r="Y646" s="5"/>
      <c r="Z646" s="5"/>
      <c r="AA646" s="5"/>
      <c r="AB646" s="5"/>
      <c r="AC646" s="5"/>
      <c r="AD646" s="5"/>
      <c r="AE646" s="5"/>
      <c r="AF646" s="5"/>
      <c r="AG646" s="5"/>
      <c r="AH646" s="5"/>
    </row>
    <row r="647" spans="1:34" ht="18.75" customHeight="1">
      <c r="A647" s="5"/>
      <c r="B647" s="5"/>
      <c r="C647" s="5"/>
      <c r="D647" s="5"/>
      <c r="E647" s="5"/>
      <c r="F647" s="5"/>
      <c r="G647" s="6"/>
      <c r="H647" s="639"/>
      <c r="I647" s="5"/>
      <c r="J647" s="5"/>
      <c r="K647" s="637"/>
      <c r="L647" s="11"/>
      <c r="M647" s="11"/>
      <c r="N647" s="11"/>
      <c r="O647" s="33"/>
      <c r="P647" s="12"/>
      <c r="Q647" s="12"/>
      <c r="R647" s="12"/>
      <c r="S647" s="12"/>
      <c r="T647" s="12"/>
      <c r="U647" s="12"/>
      <c r="V647" s="12"/>
      <c r="W647" s="12"/>
      <c r="X647" s="12"/>
      <c r="Y647" s="5"/>
      <c r="Z647" s="5"/>
      <c r="AA647" s="5"/>
      <c r="AB647" s="5"/>
      <c r="AC647" s="5"/>
      <c r="AD647" s="5"/>
      <c r="AE647" s="5"/>
      <c r="AF647" s="5"/>
      <c r="AG647" s="5"/>
      <c r="AH647" s="5"/>
    </row>
    <row r="648" spans="1:34" ht="18.75" customHeight="1">
      <c r="A648" s="5"/>
      <c r="B648" s="5"/>
      <c r="C648" s="5"/>
      <c r="D648" s="5"/>
      <c r="E648" s="5"/>
      <c r="F648" s="5"/>
      <c r="G648" s="6"/>
      <c r="H648" s="639"/>
      <c r="I648" s="5"/>
      <c r="J648" s="5"/>
      <c r="K648" s="637"/>
      <c r="L648" s="11"/>
      <c r="M648" s="11"/>
      <c r="N648" s="11"/>
      <c r="O648" s="33"/>
      <c r="P648" s="12"/>
      <c r="Q648" s="12"/>
      <c r="R648" s="12"/>
      <c r="S648" s="12"/>
      <c r="T648" s="12"/>
      <c r="U648" s="12"/>
      <c r="V648" s="12"/>
      <c r="W648" s="12"/>
      <c r="X648" s="12"/>
      <c r="Y648" s="5"/>
      <c r="Z648" s="5"/>
      <c r="AA648" s="5"/>
      <c r="AB648" s="5"/>
      <c r="AC648" s="5"/>
      <c r="AD648" s="5"/>
      <c r="AE648" s="5"/>
      <c r="AF648" s="5"/>
      <c r="AG648" s="5"/>
      <c r="AH648" s="5"/>
    </row>
    <row r="649" spans="1:34" ht="18.75" customHeight="1">
      <c r="A649" s="5"/>
      <c r="B649" s="5"/>
      <c r="C649" s="5"/>
      <c r="D649" s="5"/>
      <c r="E649" s="5"/>
      <c r="F649" s="5"/>
      <c r="G649" s="6"/>
      <c r="H649" s="639"/>
      <c r="I649" s="5"/>
      <c r="J649" s="5"/>
      <c r="K649" s="637"/>
      <c r="L649" s="11"/>
      <c r="M649" s="11"/>
      <c r="N649" s="11"/>
      <c r="O649" s="33"/>
      <c r="P649" s="12"/>
      <c r="Q649" s="12"/>
      <c r="R649" s="12"/>
      <c r="S649" s="12"/>
      <c r="T649" s="12"/>
      <c r="U649" s="12"/>
      <c r="V649" s="12"/>
      <c r="W649" s="12"/>
      <c r="X649" s="12"/>
      <c r="Y649" s="5"/>
      <c r="Z649" s="5"/>
      <c r="AA649" s="5"/>
      <c r="AB649" s="5"/>
      <c r="AC649" s="5"/>
      <c r="AD649" s="5"/>
      <c r="AE649" s="5"/>
      <c r="AF649" s="5"/>
      <c r="AG649" s="5"/>
      <c r="AH649" s="5"/>
    </row>
    <row r="650" spans="1:34" ht="18.75" customHeight="1">
      <c r="A650" s="5"/>
      <c r="B650" s="5"/>
      <c r="C650" s="5"/>
      <c r="D650" s="5"/>
      <c r="E650" s="5"/>
      <c r="F650" s="5"/>
      <c r="G650" s="6"/>
      <c r="H650" s="639"/>
      <c r="I650" s="5"/>
      <c r="J650" s="5"/>
      <c r="K650" s="637"/>
      <c r="L650" s="11"/>
      <c r="M650" s="11"/>
      <c r="N650" s="11"/>
      <c r="O650" s="33"/>
      <c r="P650" s="12"/>
      <c r="Q650" s="12"/>
      <c r="R650" s="12"/>
      <c r="S650" s="12"/>
      <c r="T650" s="12"/>
      <c r="U650" s="12"/>
      <c r="V650" s="12"/>
      <c r="W650" s="12"/>
      <c r="X650" s="12"/>
      <c r="Y650" s="5"/>
      <c r="Z650" s="5"/>
      <c r="AA650" s="5"/>
      <c r="AB650" s="5"/>
      <c r="AC650" s="5"/>
      <c r="AD650" s="5"/>
      <c r="AE650" s="5"/>
      <c r="AF650" s="5"/>
      <c r="AG650" s="5"/>
      <c r="AH650" s="5"/>
    </row>
    <row r="651" spans="1:34" ht="18.75" customHeight="1">
      <c r="A651" s="5"/>
      <c r="B651" s="5"/>
      <c r="C651" s="5"/>
      <c r="D651" s="5"/>
      <c r="E651" s="5"/>
      <c r="F651" s="5"/>
      <c r="G651" s="6"/>
      <c r="H651" s="639"/>
      <c r="I651" s="5"/>
      <c r="J651" s="5"/>
      <c r="K651" s="637"/>
      <c r="L651" s="11"/>
      <c r="M651" s="11"/>
      <c r="N651" s="11"/>
      <c r="O651" s="33"/>
      <c r="P651" s="12"/>
      <c r="Q651" s="12"/>
      <c r="R651" s="12"/>
      <c r="S651" s="12"/>
      <c r="T651" s="12"/>
      <c r="U651" s="12"/>
      <c r="V651" s="12"/>
      <c r="W651" s="12"/>
      <c r="X651" s="12"/>
      <c r="Y651" s="5"/>
      <c r="Z651" s="5"/>
      <c r="AA651" s="5"/>
      <c r="AB651" s="5"/>
      <c r="AC651" s="5"/>
      <c r="AD651" s="5"/>
      <c r="AE651" s="5"/>
      <c r="AF651" s="5"/>
      <c r="AG651" s="5"/>
      <c r="AH651" s="5"/>
    </row>
    <row r="652" spans="1:34" ht="18.75" customHeight="1">
      <c r="A652" s="5"/>
      <c r="B652" s="5"/>
      <c r="C652" s="5"/>
      <c r="D652" s="5"/>
      <c r="E652" s="5"/>
      <c r="F652" s="5"/>
      <c r="G652" s="6"/>
      <c r="H652" s="639"/>
      <c r="I652" s="5"/>
      <c r="J652" s="5"/>
      <c r="K652" s="637"/>
      <c r="L652" s="11"/>
      <c r="M652" s="11"/>
      <c r="N652" s="11"/>
      <c r="O652" s="33"/>
      <c r="P652" s="12"/>
      <c r="Q652" s="12"/>
      <c r="R652" s="12"/>
      <c r="S652" s="12"/>
      <c r="T652" s="12"/>
      <c r="U652" s="12"/>
      <c r="V652" s="12"/>
      <c r="W652" s="12"/>
      <c r="X652" s="12"/>
      <c r="Y652" s="5"/>
      <c r="Z652" s="5"/>
      <c r="AA652" s="5"/>
      <c r="AB652" s="5"/>
      <c r="AC652" s="5"/>
      <c r="AD652" s="5"/>
      <c r="AE652" s="5"/>
      <c r="AF652" s="5"/>
      <c r="AG652" s="5"/>
      <c r="AH652" s="5"/>
    </row>
    <row r="653" spans="1:34" ht="18.75" customHeight="1">
      <c r="A653" s="5"/>
      <c r="B653" s="5"/>
      <c r="C653" s="5"/>
      <c r="D653" s="5"/>
      <c r="E653" s="5"/>
      <c r="F653" s="5"/>
      <c r="G653" s="6"/>
      <c r="H653" s="639"/>
      <c r="I653" s="5"/>
      <c r="J653" s="5"/>
      <c r="K653" s="637"/>
      <c r="L653" s="11"/>
      <c r="M653" s="11"/>
      <c r="N653" s="11"/>
      <c r="O653" s="33"/>
      <c r="P653" s="12"/>
      <c r="Q653" s="12"/>
      <c r="R653" s="12"/>
      <c r="S653" s="12"/>
      <c r="T653" s="12"/>
      <c r="U653" s="12"/>
      <c r="V653" s="12"/>
      <c r="W653" s="12"/>
      <c r="X653" s="12"/>
      <c r="Y653" s="5"/>
      <c r="Z653" s="5"/>
      <c r="AA653" s="5"/>
      <c r="AB653" s="5"/>
      <c r="AC653" s="5"/>
      <c r="AD653" s="5"/>
      <c r="AE653" s="5"/>
      <c r="AF653" s="5"/>
      <c r="AG653" s="5"/>
      <c r="AH653" s="5"/>
    </row>
    <row r="654" spans="1:34" ht="18.75" customHeight="1">
      <c r="A654" s="5"/>
      <c r="B654" s="5"/>
      <c r="C654" s="5"/>
      <c r="D654" s="5"/>
      <c r="E654" s="5"/>
      <c r="F654" s="5"/>
      <c r="G654" s="6"/>
      <c r="H654" s="639"/>
      <c r="I654" s="5"/>
      <c r="J654" s="5"/>
      <c r="K654" s="637"/>
      <c r="L654" s="11"/>
      <c r="M654" s="11"/>
      <c r="N654" s="11"/>
      <c r="O654" s="33"/>
      <c r="P654" s="12"/>
      <c r="Q654" s="12"/>
      <c r="R654" s="12"/>
      <c r="S654" s="12"/>
      <c r="T654" s="12"/>
      <c r="U654" s="12"/>
      <c r="V654" s="12"/>
      <c r="W654" s="12"/>
      <c r="X654" s="12"/>
      <c r="Y654" s="5"/>
      <c r="Z654" s="5"/>
      <c r="AA654" s="5"/>
      <c r="AB654" s="5"/>
      <c r="AC654" s="5"/>
      <c r="AD654" s="5"/>
      <c r="AE654" s="5"/>
      <c r="AF654" s="5"/>
      <c r="AG654" s="5"/>
      <c r="AH654" s="5"/>
    </row>
    <row r="655" spans="1:34" ht="18.75" customHeight="1">
      <c r="A655" s="5"/>
      <c r="B655" s="5"/>
      <c r="C655" s="5"/>
      <c r="D655" s="5"/>
      <c r="E655" s="5"/>
      <c r="F655" s="5"/>
      <c r="G655" s="6"/>
      <c r="H655" s="639"/>
      <c r="I655" s="5"/>
      <c r="J655" s="5"/>
      <c r="K655" s="637"/>
      <c r="L655" s="11"/>
      <c r="M655" s="11"/>
      <c r="N655" s="11"/>
      <c r="O655" s="33"/>
      <c r="P655" s="12"/>
      <c r="Q655" s="12"/>
      <c r="R655" s="12"/>
      <c r="S655" s="12"/>
      <c r="T655" s="12"/>
      <c r="U655" s="12"/>
      <c r="V655" s="12"/>
      <c r="W655" s="12"/>
      <c r="X655" s="12"/>
      <c r="Y655" s="5"/>
      <c r="Z655" s="5"/>
      <c r="AA655" s="5"/>
      <c r="AB655" s="5"/>
      <c r="AC655" s="5"/>
      <c r="AD655" s="5"/>
      <c r="AE655" s="5"/>
      <c r="AF655" s="5"/>
      <c r="AG655" s="5"/>
      <c r="AH655" s="5"/>
    </row>
    <row r="656" spans="1:34" ht="18.75" customHeight="1">
      <c r="A656" s="5"/>
      <c r="B656" s="5"/>
      <c r="C656" s="5"/>
      <c r="D656" s="5"/>
      <c r="E656" s="5"/>
      <c r="F656" s="5"/>
      <c r="G656" s="6"/>
      <c r="H656" s="639"/>
      <c r="I656" s="5"/>
      <c r="J656" s="5"/>
      <c r="K656" s="637"/>
      <c r="L656" s="11"/>
      <c r="M656" s="11"/>
      <c r="N656" s="11"/>
      <c r="O656" s="33"/>
      <c r="P656" s="12"/>
      <c r="Q656" s="12"/>
      <c r="R656" s="12"/>
      <c r="S656" s="12"/>
      <c r="T656" s="12"/>
      <c r="U656" s="12"/>
      <c r="V656" s="12"/>
      <c r="W656" s="12"/>
      <c r="X656" s="12"/>
      <c r="Y656" s="5"/>
      <c r="Z656" s="5"/>
      <c r="AA656" s="5"/>
      <c r="AB656" s="5"/>
      <c r="AC656" s="5"/>
      <c r="AD656" s="5"/>
      <c r="AE656" s="5"/>
      <c r="AF656" s="5"/>
      <c r="AG656" s="5"/>
      <c r="AH656" s="5"/>
    </row>
    <row r="657" spans="1:34" ht="18.75" customHeight="1">
      <c r="A657" s="5"/>
      <c r="B657" s="5"/>
      <c r="C657" s="5"/>
      <c r="D657" s="5"/>
      <c r="E657" s="5"/>
      <c r="F657" s="5"/>
      <c r="G657" s="6"/>
      <c r="H657" s="639"/>
      <c r="I657" s="5"/>
      <c r="J657" s="5"/>
      <c r="K657" s="637"/>
      <c r="L657" s="11"/>
      <c r="M657" s="11"/>
      <c r="N657" s="11"/>
      <c r="O657" s="33"/>
      <c r="P657" s="12"/>
      <c r="Q657" s="12"/>
      <c r="R657" s="12"/>
      <c r="S657" s="12"/>
      <c r="T657" s="12"/>
      <c r="U657" s="12"/>
      <c r="V657" s="12"/>
      <c r="W657" s="12"/>
      <c r="X657" s="12"/>
      <c r="Y657" s="5"/>
      <c r="Z657" s="5"/>
      <c r="AA657" s="5"/>
      <c r="AB657" s="5"/>
      <c r="AC657" s="5"/>
      <c r="AD657" s="5"/>
      <c r="AE657" s="5"/>
      <c r="AF657" s="5"/>
      <c r="AG657" s="5"/>
      <c r="AH657" s="5"/>
    </row>
    <row r="658" spans="1:34" ht="18.75" customHeight="1">
      <c r="A658" s="5"/>
      <c r="B658" s="5"/>
      <c r="C658" s="5"/>
      <c r="D658" s="5"/>
      <c r="E658" s="5"/>
      <c r="F658" s="5"/>
      <c r="G658" s="6"/>
      <c r="H658" s="639"/>
      <c r="I658" s="5"/>
      <c r="J658" s="5"/>
      <c r="K658" s="637"/>
      <c r="L658" s="11"/>
      <c r="M658" s="11"/>
      <c r="N658" s="11"/>
      <c r="O658" s="33"/>
      <c r="P658" s="12"/>
      <c r="Q658" s="12"/>
      <c r="R658" s="12"/>
      <c r="S658" s="12"/>
      <c r="T658" s="12"/>
      <c r="U658" s="12"/>
      <c r="V658" s="12"/>
      <c r="W658" s="12"/>
      <c r="X658" s="12"/>
      <c r="Y658" s="5"/>
      <c r="Z658" s="5"/>
      <c r="AA658" s="5"/>
      <c r="AB658" s="5"/>
      <c r="AC658" s="5"/>
      <c r="AD658" s="5"/>
      <c r="AE658" s="5"/>
      <c r="AF658" s="5"/>
      <c r="AG658" s="5"/>
      <c r="AH658" s="5"/>
    </row>
    <row r="659" spans="1:34" ht="18.75" customHeight="1">
      <c r="A659" s="5"/>
      <c r="B659" s="5"/>
      <c r="C659" s="5"/>
      <c r="D659" s="5"/>
      <c r="E659" s="5"/>
      <c r="F659" s="5"/>
      <c r="G659" s="6"/>
      <c r="H659" s="639"/>
      <c r="I659" s="5"/>
      <c r="J659" s="5"/>
      <c r="K659" s="637"/>
      <c r="L659" s="11"/>
      <c r="M659" s="11"/>
      <c r="N659" s="11"/>
      <c r="O659" s="33"/>
      <c r="P659" s="12"/>
      <c r="Q659" s="12"/>
      <c r="R659" s="12"/>
      <c r="S659" s="12"/>
      <c r="T659" s="12"/>
      <c r="U659" s="12"/>
      <c r="V659" s="12"/>
      <c r="W659" s="12"/>
      <c r="X659" s="12"/>
      <c r="Y659" s="5"/>
      <c r="Z659" s="5"/>
      <c r="AA659" s="5"/>
      <c r="AB659" s="5"/>
      <c r="AC659" s="5"/>
      <c r="AD659" s="5"/>
      <c r="AE659" s="5"/>
      <c r="AF659" s="5"/>
      <c r="AG659" s="5"/>
      <c r="AH659" s="5"/>
    </row>
    <row r="660" spans="1:34" ht="18.75" customHeight="1">
      <c r="A660" s="5"/>
      <c r="B660" s="5"/>
      <c r="C660" s="5"/>
      <c r="D660" s="5"/>
      <c r="E660" s="5"/>
      <c r="F660" s="5"/>
      <c r="G660" s="6"/>
      <c r="H660" s="639"/>
      <c r="I660" s="5"/>
      <c r="J660" s="5"/>
      <c r="K660" s="637"/>
      <c r="L660" s="11"/>
      <c r="M660" s="11"/>
      <c r="N660" s="11"/>
      <c r="O660" s="33"/>
      <c r="P660" s="12"/>
      <c r="Q660" s="12"/>
      <c r="R660" s="12"/>
      <c r="S660" s="12"/>
      <c r="T660" s="12"/>
      <c r="U660" s="12"/>
      <c r="V660" s="12"/>
      <c r="W660" s="12"/>
      <c r="X660" s="12"/>
      <c r="Y660" s="5"/>
      <c r="Z660" s="5"/>
      <c r="AA660" s="5"/>
      <c r="AB660" s="5"/>
      <c r="AC660" s="5"/>
      <c r="AD660" s="5"/>
      <c r="AE660" s="5"/>
      <c r="AF660" s="5"/>
      <c r="AG660" s="5"/>
      <c r="AH660" s="5"/>
    </row>
    <row r="661" spans="1:34" ht="18.75" customHeight="1">
      <c r="A661" s="5"/>
      <c r="B661" s="5"/>
      <c r="C661" s="5"/>
      <c r="D661" s="5"/>
      <c r="E661" s="5"/>
      <c r="F661" s="5"/>
      <c r="G661" s="6"/>
      <c r="H661" s="639"/>
      <c r="I661" s="5"/>
      <c r="J661" s="5"/>
      <c r="K661" s="637"/>
      <c r="L661" s="11"/>
      <c r="M661" s="11"/>
      <c r="N661" s="11"/>
      <c r="O661" s="33"/>
      <c r="P661" s="12"/>
      <c r="Q661" s="12"/>
      <c r="R661" s="12"/>
      <c r="S661" s="12"/>
      <c r="T661" s="12"/>
      <c r="U661" s="12"/>
      <c r="V661" s="12"/>
      <c r="W661" s="12"/>
      <c r="X661" s="12"/>
      <c r="Y661" s="5"/>
      <c r="Z661" s="5"/>
      <c r="AA661" s="5"/>
      <c r="AB661" s="5"/>
      <c r="AC661" s="5"/>
      <c r="AD661" s="5"/>
      <c r="AE661" s="5"/>
      <c r="AF661" s="5"/>
      <c r="AG661" s="5"/>
      <c r="AH661" s="5"/>
    </row>
    <row r="662" spans="1:34" ht="18.75" customHeight="1">
      <c r="A662" s="5"/>
      <c r="B662" s="5"/>
      <c r="C662" s="5"/>
      <c r="D662" s="5"/>
      <c r="E662" s="5"/>
      <c r="F662" s="5"/>
      <c r="G662" s="6"/>
      <c r="H662" s="639"/>
      <c r="I662" s="5"/>
      <c r="J662" s="5"/>
      <c r="K662" s="637"/>
      <c r="L662" s="11"/>
      <c r="M662" s="11"/>
      <c r="N662" s="11"/>
      <c r="O662" s="33"/>
      <c r="P662" s="12"/>
      <c r="Q662" s="12"/>
      <c r="R662" s="12"/>
      <c r="S662" s="12"/>
      <c r="T662" s="12"/>
      <c r="U662" s="12"/>
      <c r="V662" s="12"/>
      <c r="W662" s="12"/>
      <c r="X662" s="12"/>
      <c r="Y662" s="5"/>
      <c r="Z662" s="5"/>
      <c r="AA662" s="5"/>
      <c r="AB662" s="5"/>
      <c r="AC662" s="5"/>
      <c r="AD662" s="5"/>
      <c r="AE662" s="5"/>
      <c r="AF662" s="5"/>
      <c r="AG662" s="5"/>
      <c r="AH662" s="5"/>
    </row>
    <row r="663" spans="1:34" ht="18.75" customHeight="1">
      <c r="A663" s="5"/>
      <c r="B663" s="5"/>
      <c r="C663" s="5"/>
      <c r="D663" s="5"/>
      <c r="E663" s="5"/>
      <c r="F663" s="5"/>
      <c r="G663" s="6"/>
      <c r="H663" s="639"/>
      <c r="I663" s="5"/>
      <c r="J663" s="5"/>
      <c r="K663" s="637"/>
      <c r="L663" s="11"/>
      <c r="M663" s="11"/>
      <c r="N663" s="11"/>
      <c r="O663" s="33"/>
      <c r="P663" s="12"/>
      <c r="Q663" s="12"/>
      <c r="R663" s="12"/>
      <c r="S663" s="12"/>
      <c r="T663" s="12"/>
      <c r="U663" s="12"/>
      <c r="V663" s="12"/>
      <c r="W663" s="12"/>
      <c r="X663" s="12"/>
      <c r="Y663" s="5"/>
      <c r="Z663" s="5"/>
      <c r="AA663" s="5"/>
      <c r="AB663" s="5"/>
      <c r="AC663" s="5"/>
      <c r="AD663" s="5"/>
      <c r="AE663" s="5"/>
      <c r="AF663" s="5"/>
      <c r="AG663" s="5"/>
      <c r="AH663" s="5"/>
    </row>
    <row r="664" spans="1:34" ht="18.75" customHeight="1">
      <c r="A664" s="5"/>
      <c r="B664" s="5"/>
      <c r="C664" s="5"/>
      <c r="D664" s="5"/>
      <c r="E664" s="5"/>
      <c r="F664" s="5"/>
      <c r="G664" s="6"/>
      <c r="H664" s="639"/>
      <c r="I664" s="5"/>
      <c r="J664" s="5"/>
      <c r="K664" s="637"/>
      <c r="L664" s="11"/>
      <c r="M664" s="11"/>
      <c r="N664" s="11"/>
      <c r="O664" s="33"/>
      <c r="P664" s="12"/>
      <c r="Q664" s="12"/>
      <c r="R664" s="12"/>
      <c r="S664" s="12"/>
      <c r="T664" s="12"/>
      <c r="U664" s="12"/>
      <c r="V664" s="12"/>
      <c r="W664" s="12"/>
      <c r="X664" s="12"/>
      <c r="Y664" s="5"/>
      <c r="Z664" s="5"/>
      <c r="AA664" s="5"/>
      <c r="AB664" s="5"/>
      <c r="AC664" s="5"/>
      <c r="AD664" s="5"/>
      <c r="AE664" s="5"/>
      <c r="AF664" s="5"/>
      <c r="AG664" s="5"/>
      <c r="AH664" s="5"/>
    </row>
    <row r="665" spans="1:34" ht="18.75" customHeight="1">
      <c r="A665" s="5"/>
      <c r="B665" s="5"/>
      <c r="C665" s="5"/>
      <c r="D665" s="5"/>
      <c r="E665" s="5"/>
      <c r="F665" s="5"/>
      <c r="G665" s="6"/>
      <c r="H665" s="639"/>
      <c r="I665" s="5"/>
      <c r="J665" s="5"/>
      <c r="K665" s="637"/>
      <c r="L665" s="11"/>
      <c r="M665" s="11"/>
      <c r="N665" s="11"/>
      <c r="O665" s="33"/>
      <c r="P665" s="12"/>
      <c r="Q665" s="12"/>
      <c r="R665" s="12"/>
      <c r="S665" s="12"/>
      <c r="T665" s="12"/>
      <c r="U665" s="12"/>
      <c r="V665" s="12"/>
      <c r="W665" s="12"/>
      <c r="X665" s="12"/>
      <c r="Y665" s="5"/>
      <c r="Z665" s="5"/>
      <c r="AA665" s="5"/>
      <c r="AB665" s="5"/>
      <c r="AC665" s="5"/>
      <c r="AD665" s="5"/>
      <c r="AE665" s="5"/>
      <c r="AF665" s="5"/>
      <c r="AG665" s="5"/>
      <c r="AH665" s="5"/>
    </row>
    <row r="666" spans="1:34" ht="18.75" customHeight="1">
      <c r="A666" s="5"/>
      <c r="B666" s="5"/>
      <c r="C666" s="5"/>
      <c r="D666" s="5"/>
      <c r="E666" s="5"/>
      <c r="F666" s="5"/>
      <c r="G666" s="6"/>
      <c r="H666" s="639"/>
      <c r="I666" s="5"/>
      <c r="J666" s="5"/>
      <c r="K666" s="637"/>
      <c r="L666" s="11"/>
      <c r="M666" s="11"/>
      <c r="N666" s="11"/>
      <c r="O666" s="33"/>
      <c r="P666" s="12"/>
      <c r="Q666" s="12"/>
      <c r="R666" s="12"/>
      <c r="S666" s="12"/>
      <c r="T666" s="12"/>
      <c r="U666" s="12"/>
      <c r="V666" s="12"/>
      <c r="W666" s="12"/>
      <c r="X666" s="12"/>
      <c r="Y666" s="5"/>
      <c r="Z666" s="5"/>
      <c r="AA666" s="5"/>
      <c r="AB666" s="5"/>
      <c r="AC666" s="5"/>
      <c r="AD666" s="5"/>
      <c r="AE666" s="5"/>
      <c r="AF666" s="5"/>
      <c r="AG666" s="5"/>
      <c r="AH666" s="5"/>
    </row>
    <row r="667" spans="1:34" ht="18.75" customHeight="1">
      <c r="A667" s="5"/>
      <c r="B667" s="5"/>
      <c r="C667" s="5"/>
      <c r="D667" s="5"/>
      <c r="E667" s="5"/>
      <c r="F667" s="5"/>
      <c r="G667" s="6"/>
      <c r="H667" s="639"/>
      <c r="I667" s="5"/>
      <c r="J667" s="5"/>
      <c r="K667" s="637"/>
      <c r="L667" s="11"/>
      <c r="M667" s="11"/>
      <c r="N667" s="11"/>
      <c r="O667" s="33"/>
      <c r="P667" s="12"/>
      <c r="Q667" s="12"/>
      <c r="R667" s="12"/>
      <c r="S667" s="12"/>
      <c r="T667" s="12"/>
      <c r="U667" s="12"/>
      <c r="V667" s="12"/>
      <c r="W667" s="12"/>
      <c r="X667" s="12"/>
      <c r="Y667" s="5"/>
      <c r="Z667" s="5"/>
      <c r="AA667" s="5"/>
      <c r="AB667" s="5"/>
      <c r="AC667" s="5"/>
      <c r="AD667" s="5"/>
      <c r="AE667" s="5"/>
      <c r="AF667" s="5"/>
      <c r="AG667" s="5"/>
      <c r="AH667" s="5"/>
    </row>
    <row r="668" spans="1:34" ht="18.75" customHeight="1">
      <c r="A668" s="5"/>
      <c r="B668" s="5"/>
      <c r="C668" s="5"/>
      <c r="D668" s="5"/>
      <c r="E668" s="5"/>
      <c r="F668" s="5"/>
      <c r="G668" s="6"/>
      <c r="H668" s="639"/>
      <c r="I668" s="5"/>
      <c r="J668" s="5"/>
      <c r="K668" s="637"/>
      <c r="L668" s="11"/>
      <c r="M668" s="11"/>
      <c r="N668" s="11"/>
      <c r="O668" s="33"/>
      <c r="P668" s="12"/>
      <c r="Q668" s="12"/>
      <c r="R668" s="12"/>
      <c r="S668" s="12"/>
      <c r="T668" s="12"/>
      <c r="U668" s="12"/>
      <c r="V668" s="12"/>
      <c r="W668" s="12"/>
      <c r="X668" s="12"/>
      <c r="Y668" s="5"/>
      <c r="Z668" s="5"/>
      <c r="AA668" s="5"/>
      <c r="AB668" s="5"/>
      <c r="AC668" s="5"/>
      <c r="AD668" s="5"/>
      <c r="AE668" s="5"/>
      <c r="AF668" s="5"/>
      <c r="AG668" s="5"/>
      <c r="AH668" s="5"/>
    </row>
    <row r="669" spans="1:34" ht="18.75" customHeight="1">
      <c r="A669" s="5"/>
      <c r="B669" s="5"/>
      <c r="C669" s="5"/>
      <c r="D669" s="5"/>
      <c r="E669" s="5"/>
      <c r="F669" s="5"/>
      <c r="G669" s="6"/>
      <c r="H669" s="639"/>
      <c r="I669" s="5"/>
      <c r="J669" s="5"/>
      <c r="K669" s="637"/>
      <c r="L669" s="11"/>
      <c r="M669" s="11"/>
      <c r="N669" s="11"/>
      <c r="O669" s="33"/>
      <c r="P669" s="12"/>
      <c r="Q669" s="12"/>
      <c r="R669" s="12"/>
      <c r="S669" s="12"/>
      <c r="T669" s="12"/>
      <c r="U669" s="12"/>
      <c r="V669" s="12"/>
      <c r="W669" s="12"/>
      <c r="X669" s="12"/>
      <c r="Y669" s="5"/>
      <c r="Z669" s="5"/>
      <c r="AA669" s="5"/>
      <c r="AB669" s="5"/>
      <c r="AC669" s="5"/>
      <c r="AD669" s="5"/>
      <c r="AE669" s="5"/>
      <c r="AF669" s="5"/>
      <c r="AG669" s="5"/>
      <c r="AH669" s="5"/>
    </row>
    <row r="670" spans="1:34" ht="18.75" customHeight="1">
      <c r="A670" s="5"/>
      <c r="B670" s="5"/>
      <c r="C670" s="5"/>
      <c r="D670" s="5"/>
      <c r="E670" s="5"/>
      <c r="F670" s="5"/>
      <c r="G670" s="6"/>
      <c r="H670" s="639"/>
      <c r="I670" s="5"/>
      <c r="J670" s="5"/>
      <c r="K670" s="637"/>
      <c r="L670" s="11"/>
      <c r="M670" s="11"/>
      <c r="N670" s="11"/>
      <c r="O670" s="33"/>
      <c r="P670" s="12"/>
      <c r="Q670" s="12"/>
      <c r="R670" s="12"/>
      <c r="S670" s="12"/>
      <c r="T670" s="12"/>
      <c r="U670" s="12"/>
      <c r="V670" s="12"/>
      <c r="W670" s="12"/>
      <c r="X670" s="12"/>
      <c r="Y670" s="5"/>
      <c r="Z670" s="5"/>
      <c r="AA670" s="5"/>
      <c r="AB670" s="5"/>
      <c r="AC670" s="5"/>
      <c r="AD670" s="5"/>
      <c r="AE670" s="5"/>
      <c r="AF670" s="5"/>
      <c r="AG670" s="5"/>
      <c r="AH670" s="5"/>
    </row>
    <row r="671" spans="1:34" ht="18.75" customHeight="1">
      <c r="A671" s="5"/>
      <c r="B671" s="5"/>
      <c r="C671" s="5"/>
      <c r="D671" s="5"/>
      <c r="E671" s="5"/>
      <c r="F671" s="5"/>
      <c r="G671" s="6"/>
      <c r="H671" s="639"/>
      <c r="I671" s="5"/>
      <c r="J671" s="5"/>
      <c r="K671" s="637"/>
      <c r="L671" s="11"/>
      <c r="M671" s="11"/>
      <c r="N671" s="11"/>
      <c r="O671" s="33"/>
      <c r="P671" s="12"/>
      <c r="Q671" s="12"/>
      <c r="R671" s="12"/>
      <c r="S671" s="12"/>
      <c r="T671" s="12"/>
      <c r="U671" s="12"/>
      <c r="V671" s="12"/>
      <c r="W671" s="12"/>
      <c r="X671" s="12"/>
      <c r="Y671" s="5"/>
      <c r="Z671" s="5"/>
      <c r="AA671" s="5"/>
      <c r="AB671" s="5"/>
      <c r="AC671" s="5"/>
      <c r="AD671" s="5"/>
      <c r="AE671" s="5"/>
      <c r="AF671" s="5"/>
      <c r="AG671" s="5"/>
      <c r="AH671" s="5"/>
    </row>
    <row r="672" spans="1:34" ht="18.75" customHeight="1">
      <c r="A672" s="5"/>
      <c r="B672" s="5"/>
      <c r="C672" s="5"/>
      <c r="D672" s="5"/>
      <c r="E672" s="5"/>
      <c r="F672" s="5"/>
      <c r="G672" s="6"/>
      <c r="H672" s="639"/>
      <c r="I672" s="5"/>
      <c r="J672" s="5"/>
      <c r="K672" s="637"/>
      <c r="L672" s="11"/>
      <c r="M672" s="11"/>
      <c r="N672" s="11"/>
      <c r="O672" s="33"/>
      <c r="P672" s="12"/>
      <c r="Q672" s="12"/>
      <c r="R672" s="12"/>
      <c r="S672" s="12"/>
      <c r="T672" s="12"/>
      <c r="U672" s="12"/>
      <c r="V672" s="12"/>
      <c r="W672" s="12"/>
      <c r="X672" s="12"/>
      <c r="Y672" s="5"/>
      <c r="Z672" s="5"/>
      <c r="AA672" s="5"/>
      <c r="AB672" s="5"/>
      <c r="AC672" s="5"/>
      <c r="AD672" s="5"/>
      <c r="AE672" s="5"/>
      <c r="AF672" s="5"/>
      <c r="AG672" s="5"/>
      <c r="AH672" s="5"/>
    </row>
    <row r="673" spans="1:34" ht="18.75" customHeight="1">
      <c r="A673" s="5"/>
      <c r="B673" s="5"/>
      <c r="C673" s="5"/>
      <c r="D673" s="5"/>
      <c r="E673" s="5"/>
      <c r="F673" s="5"/>
      <c r="G673" s="6"/>
      <c r="H673" s="639"/>
      <c r="I673" s="5"/>
      <c r="J673" s="5"/>
      <c r="K673" s="637"/>
      <c r="L673" s="11"/>
      <c r="M673" s="11"/>
      <c r="N673" s="11"/>
      <c r="O673" s="33"/>
      <c r="P673" s="12"/>
      <c r="Q673" s="12"/>
      <c r="R673" s="12"/>
      <c r="S673" s="12"/>
      <c r="T673" s="12"/>
      <c r="U673" s="12"/>
      <c r="V673" s="12"/>
      <c r="W673" s="12"/>
      <c r="X673" s="12"/>
      <c r="Y673" s="5"/>
      <c r="Z673" s="5"/>
      <c r="AA673" s="5"/>
      <c r="AB673" s="5"/>
      <c r="AC673" s="5"/>
      <c r="AD673" s="5"/>
      <c r="AE673" s="5"/>
      <c r="AF673" s="5"/>
      <c r="AG673" s="5"/>
      <c r="AH673" s="5"/>
    </row>
    <row r="674" spans="1:34" ht="18.75" customHeight="1">
      <c r="A674" s="5"/>
      <c r="B674" s="5"/>
      <c r="C674" s="5"/>
      <c r="D674" s="5"/>
      <c r="E674" s="5"/>
      <c r="F674" s="5"/>
      <c r="G674" s="6"/>
      <c r="H674" s="639"/>
      <c r="I674" s="5"/>
      <c r="J674" s="5"/>
      <c r="K674" s="637"/>
      <c r="L674" s="11"/>
      <c r="M674" s="11"/>
      <c r="N674" s="11"/>
      <c r="O674" s="33"/>
      <c r="P674" s="12"/>
      <c r="Q674" s="12"/>
      <c r="R674" s="12"/>
      <c r="S674" s="12"/>
      <c r="T674" s="12"/>
      <c r="U674" s="12"/>
      <c r="V674" s="12"/>
      <c r="W674" s="12"/>
      <c r="X674" s="12"/>
      <c r="Y674" s="5"/>
      <c r="Z674" s="5"/>
      <c r="AA674" s="5"/>
      <c r="AB674" s="5"/>
      <c r="AC674" s="5"/>
      <c r="AD674" s="5"/>
      <c r="AE674" s="5"/>
      <c r="AF674" s="5"/>
      <c r="AG674" s="5"/>
      <c r="AH674" s="5"/>
    </row>
    <row r="675" spans="1:34" ht="18.75" customHeight="1">
      <c r="A675" s="5"/>
      <c r="B675" s="5"/>
      <c r="C675" s="5"/>
      <c r="D675" s="5"/>
      <c r="E675" s="5"/>
      <c r="F675" s="5"/>
      <c r="G675" s="6"/>
      <c r="H675" s="639"/>
      <c r="I675" s="5"/>
      <c r="J675" s="5"/>
      <c r="K675" s="637"/>
      <c r="L675" s="11"/>
      <c r="M675" s="11"/>
      <c r="N675" s="11"/>
      <c r="O675" s="33"/>
      <c r="P675" s="12"/>
      <c r="Q675" s="12"/>
      <c r="R675" s="12"/>
      <c r="S675" s="12"/>
      <c r="T675" s="12"/>
      <c r="U675" s="12"/>
      <c r="V675" s="12"/>
      <c r="W675" s="12"/>
      <c r="X675" s="12"/>
      <c r="Y675" s="5"/>
      <c r="Z675" s="5"/>
      <c r="AA675" s="5"/>
      <c r="AB675" s="5"/>
      <c r="AC675" s="5"/>
      <c r="AD675" s="5"/>
      <c r="AE675" s="5"/>
      <c r="AF675" s="5"/>
      <c r="AG675" s="5"/>
      <c r="AH675" s="5"/>
    </row>
    <row r="676" spans="1:34" ht="18.75" customHeight="1">
      <c r="A676" s="5"/>
      <c r="B676" s="5"/>
      <c r="C676" s="5"/>
      <c r="D676" s="5"/>
      <c r="E676" s="5"/>
      <c r="F676" s="5"/>
      <c r="G676" s="6"/>
      <c r="H676" s="639"/>
      <c r="I676" s="5"/>
      <c r="J676" s="5"/>
      <c r="K676" s="637"/>
      <c r="L676" s="11"/>
      <c r="M676" s="11"/>
      <c r="N676" s="11"/>
      <c r="O676" s="33"/>
      <c r="P676" s="12"/>
      <c r="Q676" s="12"/>
      <c r="R676" s="12"/>
      <c r="S676" s="12"/>
      <c r="T676" s="12"/>
      <c r="U676" s="12"/>
      <c r="V676" s="12"/>
      <c r="W676" s="12"/>
      <c r="X676" s="12"/>
      <c r="Y676" s="5"/>
      <c r="Z676" s="5"/>
      <c r="AA676" s="5"/>
      <c r="AB676" s="5"/>
      <c r="AC676" s="5"/>
      <c r="AD676" s="5"/>
      <c r="AE676" s="5"/>
      <c r="AF676" s="5"/>
      <c r="AG676" s="5"/>
      <c r="AH676" s="5"/>
    </row>
    <row r="677" spans="1:34" ht="18.75" customHeight="1">
      <c r="A677" s="5"/>
      <c r="B677" s="5"/>
      <c r="C677" s="5"/>
      <c r="D677" s="5"/>
      <c r="E677" s="5"/>
      <c r="F677" s="5"/>
      <c r="G677" s="6"/>
      <c r="H677" s="639"/>
      <c r="I677" s="5"/>
      <c r="J677" s="5"/>
      <c r="K677" s="637"/>
      <c r="L677" s="11"/>
      <c r="M677" s="11"/>
      <c r="N677" s="11"/>
      <c r="O677" s="33"/>
      <c r="P677" s="12"/>
      <c r="Q677" s="12"/>
      <c r="R677" s="12"/>
      <c r="S677" s="12"/>
      <c r="T677" s="12"/>
      <c r="U677" s="12"/>
      <c r="V677" s="12"/>
      <c r="W677" s="12"/>
      <c r="X677" s="12"/>
      <c r="Y677" s="5"/>
      <c r="Z677" s="5"/>
      <c r="AA677" s="5"/>
      <c r="AB677" s="5"/>
      <c r="AC677" s="5"/>
      <c r="AD677" s="5"/>
      <c r="AE677" s="5"/>
      <c r="AF677" s="5"/>
      <c r="AG677" s="5"/>
      <c r="AH677" s="5"/>
    </row>
    <row r="678" spans="1:34" ht="18.75" customHeight="1">
      <c r="A678" s="5"/>
      <c r="B678" s="5"/>
      <c r="C678" s="5"/>
      <c r="D678" s="5"/>
      <c r="E678" s="5"/>
      <c r="F678" s="5"/>
      <c r="G678" s="6"/>
      <c r="H678" s="639"/>
      <c r="I678" s="5"/>
      <c r="J678" s="5"/>
      <c r="K678" s="637"/>
      <c r="L678" s="11"/>
      <c r="M678" s="11"/>
      <c r="N678" s="11"/>
      <c r="O678" s="33"/>
      <c r="P678" s="12"/>
      <c r="Q678" s="12"/>
      <c r="R678" s="12"/>
      <c r="S678" s="12"/>
      <c r="T678" s="12"/>
      <c r="U678" s="12"/>
      <c r="V678" s="12"/>
      <c r="W678" s="12"/>
      <c r="X678" s="12"/>
      <c r="Y678" s="5"/>
      <c r="Z678" s="5"/>
      <c r="AA678" s="5"/>
      <c r="AB678" s="5"/>
      <c r="AC678" s="5"/>
      <c r="AD678" s="5"/>
      <c r="AE678" s="5"/>
      <c r="AF678" s="5"/>
      <c r="AG678" s="5"/>
      <c r="AH678" s="5"/>
    </row>
    <row r="679" spans="1:34" ht="18.75" customHeight="1">
      <c r="A679" s="5"/>
      <c r="B679" s="5"/>
      <c r="C679" s="5"/>
      <c r="D679" s="5"/>
      <c r="E679" s="5"/>
      <c r="F679" s="5"/>
      <c r="G679" s="6"/>
      <c r="H679" s="639"/>
      <c r="I679" s="5"/>
      <c r="J679" s="5"/>
      <c r="K679" s="637"/>
      <c r="L679" s="11"/>
      <c r="M679" s="11"/>
      <c r="N679" s="11"/>
      <c r="O679" s="33"/>
      <c r="P679" s="12"/>
      <c r="Q679" s="12"/>
      <c r="R679" s="12"/>
      <c r="S679" s="12"/>
      <c r="T679" s="12"/>
      <c r="U679" s="12"/>
      <c r="V679" s="12"/>
      <c r="W679" s="12"/>
      <c r="X679" s="12"/>
      <c r="Y679" s="5"/>
      <c r="Z679" s="5"/>
      <c r="AA679" s="5"/>
      <c r="AB679" s="5"/>
      <c r="AC679" s="5"/>
      <c r="AD679" s="5"/>
      <c r="AE679" s="5"/>
      <c r="AF679" s="5"/>
      <c r="AG679" s="5"/>
      <c r="AH679" s="5"/>
    </row>
    <row r="680" spans="1:34" ht="18.75" customHeight="1">
      <c r="A680" s="5"/>
      <c r="B680" s="5"/>
      <c r="C680" s="5"/>
      <c r="D680" s="5"/>
      <c r="E680" s="5"/>
      <c r="F680" s="5"/>
      <c r="G680" s="6"/>
      <c r="H680" s="639"/>
      <c r="I680" s="5"/>
      <c r="J680" s="5"/>
      <c r="K680" s="637"/>
      <c r="L680" s="11"/>
      <c r="M680" s="11"/>
      <c r="N680" s="11"/>
      <c r="O680" s="33"/>
      <c r="P680" s="12"/>
      <c r="Q680" s="12"/>
      <c r="R680" s="12"/>
      <c r="S680" s="12"/>
      <c r="T680" s="12"/>
      <c r="U680" s="12"/>
      <c r="V680" s="12"/>
      <c r="W680" s="12"/>
      <c r="X680" s="12"/>
      <c r="Y680" s="5"/>
      <c r="Z680" s="5"/>
      <c r="AA680" s="5"/>
      <c r="AB680" s="5"/>
      <c r="AC680" s="5"/>
      <c r="AD680" s="5"/>
      <c r="AE680" s="5"/>
      <c r="AF680" s="5"/>
      <c r="AG680" s="5"/>
      <c r="AH680" s="5"/>
    </row>
    <row r="681" spans="1:34" ht="18.75" customHeight="1">
      <c r="A681" s="5"/>
      <c r="B681" s="5"/>
      <c r="C681" s="5"/>
      <c r="D681" s="5"/>
      <c r="E681" s="5"/>
      <c r="F681" s="5"/>
      <c r="G681" s="6"/>
      <c r="H681" s="639"/>
      <c r="I681" s="5"/>
      <c r="J681" s="5"/>
      <c r="K681" s="637"/>
      <c r="L681" s="11"/>
      <c r="M681" s="11"/>
      <c r="N681" s="11"/>
      <c r="O681" s="33"/>
      <c r="P681" s="12"/>
      <c r="Q681" s="12"/>
      <c r="R681" s="12"/>
      <c r="S681" s="12"/>
      <c r="T681" s="12"/>
      <c r="U681" s="12"/>
      <c r="V681" s="12"/>
      <c r="W681" s="12"/>
      <c r="X681" s="12"/>
      <c r="Y681" s="5"/>
      <c r="Z681" s="5"/>
      <c r="AA681" s="5"/>
      <c r="AB681" s="5"/>
      <c r="AC681" s="5"/>
      <c r="AD681" s="5"/>
      <c r="AE681" s="5"/>
      <c r="AF681" s="5"/>
      <c r="AG681" s="5"/>
      <c r="AH681" s="5"/>
    </row>
    <row r="682" spans="1:34" ht="18.75" customHeight="1">
      <c r="A682" s="5"/>
      <c r="B682" s="5"/>
      <c r="C682" s="5"/>
      <c r="D682" s="5"/>
      <c r="E682" s="5"/>
      <c r="F682" s="5"/>
      <c r="G682" s="6"/>
      <c r="H682" s="639"/>
      <c r="I682" s="5"/>
      <c r="J682" s="5"/>
      <c r="K682" s="637"/>
      <c r="L682" s="11"/>
      <c r="M682" s="11"/>
      <c r="N682" s="11"/>
      <c r="O682" s="33"/>
      <c r="P682" s="12"/>
      <c r="Q682" s="12"/>
      <c r="R682" s="12"/>
      <c r="S682" s="12"/>
      <c r="T682" s="12"/>
      <c r="U682" s="12"/>
      <c r="V682" s="12"/>
      <c r="W682" s="12"/>
      <c r="X682" s="12"/>
      <c r="Y682" s="5"/>
      <c r="Z682" s="5"/>
      <c r="AA682" s="5"/>
      <c r="AB682" s="5"/>
      <c r="AC682" s="5"/>
      <c r="AD682" s="5"/>
      <c r="AE682" s="5"/>
      <c r="AF682" s="5"/>
      <c r="AG682" s="5"/>
      <c r="AH682" s="5"/>
    </row>
    <row r="683" spans="1:34" ht="18.75" customHeight="1">
      <c r="A683" s="5"/>
      <c r="B683" s="5"/>
      <c r="C683" s="5"/>
      <c r="D683" s="5"/>
      <c r="E683" s="5"/>
      <c r="F683" s="5"/>
      <c r="G683" s="6"/>
      <c r="H683" s="639"/>
      <c r="I683" s="5"/>
      <c r="J683" s="5"/>
      <c r="K683" s="637"/>
      <c r="L683" s="11"/>
      <c r="M683" s="11"/>
      <c r="N683" s="11"/>
      <c r="O683" s="33"/>
      <c r="P683" s="12"/>
      <c r="Q683" s="12"/>
      <c r="R683" s="12"/>
      <c r="S683" s="12"/>
      <c r="T683" s="12"/>
      <c r="U683" s="12"/>
      <c r="V683" s="12"/>
      <c r="W683" s="12"/>
      <c r="X683" s="12"/>
      <c r="Y683" s="5"/>
      <c r="Z683" s="5"/>
      <c r="AA683" s="5"/>
      <c r="AB683" s="5"/>
      <c r="AC683" s="5"/>
      <c r="AD683" s="5"/>
      <c r="AE683" s="5"/>
      <c r="AF683" s="5"/>
      <c r="AG683" s="5"/>
      <c r="AH683" s="5"/>
    </row>
    <row r="684" spans="1:34" ht="18.75" customHeight="1">
      <c r="A684" s="5"/>
      <c r="B684" s="5"/>
      <c r="C684" s="5"/>
      <c r="D684" s="5"/>
      <c r="E684" s="5"/>
      <c r="F684" s="5"/>
      <c r="G684" s="6"/>
      <c r="H684" s="639"/>
      <c r="I684" s="5"/>
      <c r="J684" s="5"/>
      <c r="K684" s="637"/>
      <c r="L684" s="11"/>
      <c r="M684" s="11"/>
      <c r="N684" s="11"/>
      <c r="O684" s="33"/>
      <c r="P684" s="12"/>
      <c r="Q684" s="12"/>
      <c r="R684" s="12"/>
      <c r="S684" s="12"/>
      <c r="T684" s="12"/>
      <c r="U684" s="12"/>
      <c r="V684" s="12"/>
      <c r="W684" s="12"/>
      <c r="X684" s="12"/>
      <c r="Y684" s="5"/>
      <c r="Z684" s="5"/>
      <c r="AA684" s="5"/>
      <c r="AB684" s="5"/>
      <c r="AC684" s="5"/>
      <c r="AD684" s="5"/>
      <c r="AE684" s="5"/>
      <c r="AF684" s="5"/>
      <c r="AG684" s="5"/>
      <c r="AH684" s="5"/>
    </row>
    <row r="685" spans="1:34" ht="18.75" customHeight="1">
      <c r="A685" s="5"/>
      <c r="B685" s="5"/>
      <c r="C685" s="5"/>
      <c r="D685" s="5"/>
      <c r="E685" s="5"/>
      <c r="F685" s="5"/>
      <c r="G685" s="6"/>
      <c r="H685" s="639"/>
      <c r="I685" s="5"/>
      <c r="J685" s="5"/>
      <c r="K685" s="637"/>
      <c r="L685" s="11"/>
      <c r="M685" s="11"/>
      <c r="N685" s="11"/>
      <c r="O685" s="33"/>
      <c r="P685" s="12"/>
      <c r="Q685" s="12"/>
      <c r="R685" s="12"/>
      <c r="S685" s="12"/>
      <c r="T685" s="12"/>
      <c r="U685" s="12"/>
      <c r="V685" s="12"/>
      <c r="W685" s="12"/>
      <c r="X685" s="12"/>
      <c r="Y685" s="5"/>
      <c r="Z685" s="5"/>
      <c r="AA685" s="5"/>
      <c r="AB685" s="5"/>
      <c r="AC685" s="5"/>
      <c r="AD685" s="5"/>
      <c r="AE685" s="5"/>
      <c r="AF685" s="5"/>
      <c r="AG685" s="5"/>
      <c r="AH685" s="5"/>
    </row>
    <row r="686" spans="1:34" ht="18.75" customHeight="1">
      <c r="A686" s="5"/>
      <c r="B686" s="5"/>
      <c r="C686" s="5"/>
      <c r="D686" s="5"/>
      <c r="E686" s="5"/>
      <c r="F686" s="5"/>
      <c r="G686" s="6"/>
      <c r="H686" s="639"/>
      <c r="I686" s="5"/>
      <c r="J686" s="5"/>
      <c r="K686" s="637"/>
      <c r="L686" s="11"/>
      <c r="M686" s="11"/>
      <c r="N686" s="11"/>
      <c r="O686" s="33"/>
      <c r="P686" s="12"/>
      <c r="Q686" s="12"/>
      <c r="R686" s="12"/>
      <c r="S686" s="12"/>
      <c r="T686" s="12"/>
      <c r="U686" s="12"/>
      <c r="V686" s="12"/>
      <c r="W686" s="12"/>
      <c r="X686" s="12"/>
      <c r="Y686" s="5"/>
      <c r="Z686" s="5"/>
      <c r="AA686" s="5"/>
      <c r="AB686" s="5"/>
      <c r="AC686" s="5"/>
      <c r="AD686" s="5"/>
      <c r="AE686" s="5"/>
      <c r="AF686" s="5"/>
      <c r="AG686" s="5"/>
      <c r="AH686" s="5"/>
    </row>
    <row r="687" spans="1:34" ht="18.75" customHeight="1">
      <c r="A687" s="5"/>
      <c r="B687" s="5"/>
      <c r="C687" s="5"/>
      <c r="D687" s="5"/>
      <c r="E687" s="5"/>
      <c r="F687" s="5"/>
      <c r="G687" s="6"/>
      <c r="H687" s="639"/>
      <c r="I687" s="5"/>
      <c r="J687" s="5"/>
      <c r="K687" s="637"/>
      <c r="L687" s="11"/>
      <c r="M687" s="11"/>
      <c r="N687" s="11"/>
      <c r="O687" s="33"/>
      <c r="P687" s="12"/>
      <c r="Q687" s="12"/>
      <c r="R687" s="12"/>
      <c r="S687" s="12"/>
      <c r="T687" s="12"/>
      <c r="U687" s="12"/>
      <c r="V687" s="12"/>
      <c r="W687" s="12"/>
      <c r="X687" s="12"/>
      <c r="Y687" s="5"/>
      <c r="Z687" s="5"/>
      <c r="AA687" s="5"/>
      <c r="AB687" s="5"/>
      <c r="AC687" s="5"/>
      <c r="AD687" s="5"/>
      <c r="AE687" s="5"/>
      <c r="AF687" s="5"/>
      <c r="AG687" s="5"/>
      <c r="AH687" s="5"/>
    </row>
    <row r="688" spans="1:34" ht="18.75" customHeight="1">
      <c r="A688" s="5"/>
      <c r="B688" s="5"/>
      <c r="C688" s="5"/>
      <c r="D688" s="5"/>
      <c r="E688" s="5"/>
      <c r="F688" s="5"/>
      <c r="G688" s="6"/>
      <c r="H688" s="639"/>
      <c r="I688" s="5"/>
      <c r="J688" s="5"/>
      <c r="K688" s="637"/>
      <c r="L688" s="11"/>
      <c r="M688" s="11"/>
      <c r="N688" s="11"/>
      <c r="O688" s="33"/>
      <c r="P688" s="12"/>
      <c r="Q688" s="12"/>
      <c r="R688" s="12"/>
      <c r="S688" s="12"/>
      <c r="T688" s="12"/>
      <c r="U688" s="12"/>
      <c r="V688" s="12"/>
      <c r="W688" s="12"/>
      <c r="X688" s="12"/>
      <c r="Y688" s="5"/>
      <c r="Z688" s="5"/>
      <c r="AA688" s="5"/>
      <c r="AB688" s="5"/>
      <c r="AC688" s="5"/>
      <c r="AD688" s="5"/>
      <c r="AE688" s="5"/>
      <c r="AF688" s="5"/>
      <c r="AG688" s="5"/>
      <c r="AH688" s="5"/>
    </row>
    <row r="689" spans="1:34" ht="18.75" customHeight="1">
      <c r="A689" s="5"/>
      <c r="B689" s="5"/>
      <c r="C689" s="5"/>
      <c r="D689" s="5"/>
      <c r="E689" s="5"/>
      <c r="F689" s="5"/>
      <c r="G689" s="6"/>
      <c r="H689" s="639"/>
      <c r="I689" s="5"/>
      <c r="J689" s="5"/>
      <c r="K689" s="637"/>
      <c r="L689" s="11"/>
      <c r="M689" s="11"/>
      <c r="N689" s="11"/>
      <c r="O689" s="33"/>
      <c r="P689" s="12"/>
      <c r="Q689" s="12"/>
      <c r="R689" s="12"/>
      <c r="S689" s="12"/>
      <c r="T689" s="12"/>
      <c r="U689" s="12"/>
      <c r="V689" s="12"/>
      <c r="W689" s="12"/>
      <c r="X689" s="12"/>
      <c r="Y689" s="5"/>
      <c r="Z689" s="5"/>
      <c r="AA689" s="5"/>
      <c r="AB689" s="5"/>
      <c r="AC689" s="5"/>
      <c r="AD689" s="5"/>
      <c r="AE689" s="5"/>
      <c r="AF689" s="5"/>
      <c r="AG689" s="5"/>
      <c r="AH689" s="5"/>
    </row>
    <row r="690" spans="1:34" ht="18.75" customHeight="1">
      <c r="A690" s="5"/>
      <c r="B690" s="5"/>
      <c r="C690" s="5"/>
      <c r="D690" s="5"/>
      <c r="E690" s="5"/>
      <c r="F690" s="5"/>
      <c r="G690" s="6"/>
      <c r="H690" s="639"/>
      <c r="I690" s="5"/>
      <c r="J690" s="5"/>
      <c r="K690" s="637"/>
      <c r="L690" s="11"/>
      <c r="M690" s="11"/>
      <c r="N690" s="11"/>
      <c r="O690" s="33"/>
      <c r="P690" s="12"/>
      <c r="Q690" s="12"/>
      <c r="R690" s="12"/>
      <c r="S690" s="12"/>
      <c r="T690" s="12"/>
      <c r="U690" s="12"/>
      <c r="V690" s="12"/>
      <c r="W690" s="12"/>
      <c r="X690" s="12"/>
      <c r="Y690" s="5"/>
      <c r="Z690" s="5"/>
      <c r="AA690" s="5"/>
      <c r="AB690" s="5"/>
      <c r="AC690" s="5"/>
      <c r="AD690" s="5"/>
      <c r="AE690" s="5"/>
      <c r="AF690" s="5"/>
      <c r="AG690" s="5"/>
      <c r="AH690" s="5"/>
    </row>
    <row r="691" spans="1:34" ht="18.75" customHeight="1">
      <c r="A691" s="5"/>
      <c r="B691" s="5"/>
      <c r="C691" s="5"/>
      <c r="D691" s="5"/>
      <c r="E691" s="5"/>
      <c r="F691" s="5"/>
      <c r="G691" s="6"/>
      <c r="H691" s="639"/>
      <c r="I691" s="5"/>
      <c r="J691" s="5"/>
      <c r="K691" s="637"/>
      <c r="L691" s="11"/>
      <c r="M691" s="11"/>
      <c r="N691" s="11"/>
      <c r="O691" s="33"/>
      <c r="P691" s="12"/>
      <c r="Q691" s="12"/>
      <c r="R691" s="12"/>
      <c r="S691" s="12"/>
      <c r="T691" s="12"/>
      <c r="U691" s="12"/>
      <c r="V691" s="12"/>
      <c r="W691" s="12"/>
      <c r="X691" s="12"/>
      <c r="Y691" s="5"/>
      <c r="Z691" s="5"/>
      <c r="AA691" s="5"/>
      <c r="AB691" s="5"/>
      <c r="AC691" s="5"/>
      <c r="AD691" s="5"/>
      <c r="AE691" s="5"/>
      <c r="AF691" s="5"/>
      <c r="AG691" s="5"/>
      <c r="AH691" s="5"/>
    </row>
    <row r="692" spans="1:34" ht="18.75" customHeight="1">
      <c r="A692" s="5"/>
      <c r="B692" s="5"/>
      <c r="C692" s="5"/>
      <c r="D692" s="5"/>
      <c r="E692" s="5"/>
      <c r="F692" s="5"/>
      <c r="G692" s="6"/>
      <c r="H692" s="639"/>
      <c r="I692" s="5"/>
      <c r="J692" s="5"/>
      <c r="K692" s="637"/>
      <c r="L692" s="11"/>
      <c r="M692" s="11"/>
      <c r="N692" s="11"/>
      <c r="O692" s="33"/>
      <c r="P692" s="12"/>
      <c r="Q692" s="12"/>
      <c r="R692" s="12"/>
      <c r="S692" s="12"/>
      <c r="T692" s="12"/>
      <c r="U692" s="12"/>
      <c r="V692" s="12"/>
      <c r="W692" s="12"/>
      <c r="X692" s="12"/>
      <c r="Y692" s="5"/>
      <c r="Z692" s="5"/>
      <c r="AA692" s="5"/>
      <c r="AB692" s="5"/>
      <c r="AC692" s="5"/>
      <c r="AD692" s="5"/>
      <c r="AE692" s="5"/>
      <c r="AF692" s="5"/>
      <c r="AG692" s="5"/>
      <c r="AH692" s="5"/>
    </row>
    <row r="693" spans="1:34" ht="18.75" customHeight="1">
      <c r="A693" s="5"/>
      <c r="B693" s="5"/>
      <c r="C693" s="5"/>
      <c r="D693" s="5"/>
      <c r="E693" s="5"/>
      <c r="F693" s="5"/>
      <c r="G693" s="6"/>
      <c r="H693" s="639"/>
      <c r="I693" s="5"/>
      <c r="J693" s="5"/>
      <c r="K693" s="637"/>
      <c r="L693" s="11"/>
      <c r="M693" s="11"/>
      <c r="N693" s="11"/>
      <c r="O693" s="33"/>
      <c r="P693" s="12"/>
      <c r="Q693" s="12"/>
      <c r="R693" s="12"/>
      <c r="S693" s="12"/>
      <c r="T693" s="12"/>
      <c r="U693" s="12"/>
      <c r="V693" s="12"/>
      <c r="W693" s="12"/>
      <c r="X693" s="12"/>
      <c r="Y693" s="5"/>
      <c r="Z693" s="5"/>
      <c r="AA693" s="5"/>
      <c r="AB693" s="5"/>
      <c r="AC693" s="5"/>
      <c r="AD693" s="5"/>
      <c r="AE693" s="5"/>
      <c r="AF693" s="5"/>
      <c r="AG693" s="5"/>
      <c r="AH693" s="5"/>
    </row>
    <row r="694" spans="1:34" ht="18.75" customHeight="1">
      <c r="A694" s="5"/>
      <c r="B694" s="5"/>
      <c r="C694" s="5"/>
      <c r="D694" s="5"/>
      <c r="E694" s="5"/>
      <c r="F694" s="5"/>
      <c r="G694" s="6"/>
      <c r="H694" s="639"/>
      <c r="I694" s="5"/>
      <c r="J694" s="5"/>
      <c r="K694" s="637"/>
      <c r="L694" s="11"/>
      <c r="M694" s="11"/>
      <c r="N694" s="11"/>
      <c r="O694" s="33"/>
      <c r="P694" s="12"/>
      <c r="Q694" s="12"/>
      <c r="R694" s="12"/>
      <c r="S694" s="12"/>
      <c r="T694" s="12"/>
      <c r="U694" s="12"/>
      <c r="V694" s="12"/>
      <c r="W694" s="12"/>
      <c r="X694" s="12"/>
      <c r="Y694" s="5"/>
      <c r="Z694" s="5"/>
      <c r="AA694" s="5"/>
      <c r="AB694" s="5"/>
      <c r="AC694" s="5"/>
      <c r="AD694" s="5"/>
      <c r="AE694" s="5"/>
      <c r="AF694" s="5"/>
      <c r="AG694" s="5"/>
      <c r="AH694" s="5"/>
    </row>
    <row r="695" spans="1:34" ht="18.75" customHeight="1">
      <c r="A695" s="5"/>
      <c r="B695" s="5"/>
      <c r="C695" s="5"/>
      <c r="D695" s="5"/>
      <c r="E695" s="5"/>
      <c r="F695" s="5"/>
      <c r="G695" s="6"/>
      <c r="H695" s="639"/>
      <c r="I695" s="5"/>
      <c r="J695" s="5"/>
      <c r="K695" s="637"/>
      <c r="L695" s="11"/>
      <c r="M695" s="11"/>
      <c r="N695" s="11"/>
      <c r="O695" s="33"/>
      <c r="P695" s="12"/>
      <c r="Q695" s="12"/>
      <c r="R695" s="12"/>
      <c r="S695" s="12"/>
      <c r="T695" s="12"/>
      <c r="U695" s="12"/>
      <c r="V695" s="12"/>
      <c r="W695" s="12"/>
      <c r="X695" s="12"/>
      <c r="Y695" s="5"/>
      <c r="Z695" s="5"/>
      <c r="AA695" s="5"/>
      <c r="AB695" s="5"/>
      <c r="AC695" s="5"/>
      <c r="AD695" s="5"/>
      <c r="AE695" s="5"/>
      <c r="AF695" s="5"/>
      <c r="AG695" s="5"/>
      <c r="AH695" s="5"/>
    </row>
    <row r="696" spans="1:34" ht="18.75" customHeight="1">
      <c r="A696" s="5"/>
      <c r="B696" s="5"/>
      <c r="C696" s="5"/>
      <c r="D696" s="5"/>
      <c r="E696" s="5"/>
      <c r="F696" s="5"/>
      <c r="G696" s="6"/>
      <c r="H696" s="639"/>
      <c r="I696" s="5"/>
      <c r="J696" s="5"/>
      <c r="K696" s="637"/>
      <c r="L696" s="11"/>
      <c r="M696" s="11"/>
      <c r="N696" s="11"/>
      <c r="O696" s="33"/>
      <c r="P696" s="12"/>
      <c r="Q696" s="12"/>
      <c r="R696" s="12"/>
      <c r="S696" s="12"/>
      <c r="T696" s="12"/>
      <c r="U696" s="12"/>
      <c r="V696" s="12"/>
      <c r="W696" s="12"/>
      <c r="X696" s="12"/>
      <c r="Y696" s="5"/>
      <c r="Z696" s="5"/>
      <c r="AA696" s="5"/>
      <c r="AB696" s="5"/>
      <c r="AC696" s="5"/>
      <c r="AD696" s="5"/>
      <c r="AE696" s="5"/>
      <c r="AF696" s="5"/>
      <c r="AG696" s="5"/>
      <c r="AH696" s="5"/>
    </row>
    <row r="697" spans="1:34" ht="18.75" customHeight="1">
      <c r="A697" s="5"/>
      <c r="B697" s="5"/>
      <c r="C697" s="5"/>
      <c r="D697" s="5"/>
      <c r="E697" s="5"/>
      <c r="F697" s="5"/>
      <c r="G697" s="6"/>
      <c r="H697" s="639"/>
      <c r="I697" s="5"/>
      <c r="J697" s="5"/>
      <c r="K697" s="637"/>
      <c r="L697" s="11"/>
      <c r="M697" s="11"/>
      <c r="N697" s="11"/>
      <c r="O697" s="33"/>
      <c r="P697" s="12"/>
      <c r="Q697" s="12"/>
      <c r="R697" s="12"/>
      <c r="S697" s="12"/>
      <c r="T697" s="12"/>
      <c r="U697" s="12"/>
      <c r="V697" s="12"/>
      <c r="W697" s="12"/>
      <c r="X697" s="12"/>
      <c r="Y697" s="5"/>
      <c r="Z697" s="5"/>
      <c r="AA697" s="5"/>
      <c r="AB697" s="5"/>
      <c r="AC697" s="5"/>
      <c r="AD697" s="5"/>
      <c r="AE697" s="5"/>
      <c r="AF697" s="5"/>
      <c r="AG697" s="5"/>
      <c r="AH697" s="5"/>
    </row>
    <row r="698" spans="1:34" ht="18.75" customHeight="1">
      <c r="A698" s="5"/>
      <c r="B698" s="5"/>
      <c r="C698" s="5"/>
      <c r="D698" s="5"/>
      <c r="E698" s="5"/>
      <c r="F698" s="5"/>
      <c r="G698" s="6"/>
      <c r="H698" s="639"/>
      <c r="I698" s="5"/>
      <c r="J698" s="5"/>
      <c r="K698" s="637"/>
      <c r="L698" s="11"/>
      <c r="M698" s="11"/>
      <c r="N698" s="11"/>
      <c r="O698" s="33"/>
      <c r="P698" s="12"/>
      <c r="Q698" s="12"/>
      <c r="R698" s="12"/>
      <c r="S698" s="12"/>
      <c r="T698" s="12"/>
      <c r="U698" s="12"/>
      <c r="V698" s="12"/>
      <c r="W698" s="12"/>
      <c r="X698" s="12"/>
      <c r="Y698" s="5"/>
      <c r="Z698" s="5"/>
      <c r="AA698" s="5"/>
      <c r="AB698" s="5"/>
      <c r="AC698" s="5"/>
      <c r="AD698" s="5"/>
      <c r="AE698" s="5"/>
      <c r="AF698" s="5"/>
      <c r="AG698" s="5"/>
      <c r="AH698" s="5"/>
    </row>
    <row r="699" spans="1:34" ht="18.75" customHeight="1">
      <c r="A699" s="5"/>
      <c r="B699" s="5"/>
      <c r="C699" s="5"/>
      <c r="D699" s="5"/>
      <c r="E699" s="5"/>
      <c r="F699" s="5"/>
      <c r="G699" s="6"/>
      <c r="H699" s="639"/>
      <c r="I699" s="5"/>
      <c r="J699" s="5"/>
      <c r="K699" s="637"/>
      <c r="L699" s="11"/>
      <c r="M699" s="11"/>
      <c r="N699" s="11"/>
      <c r="O699" s="33"/>
      <c r="P699" s="12"/>
      <c r="Q699" s="12"/>
      <c r="R699" s="12"/>
      <c r="S699" s="12"/>
      <c r="T699" s="12"/>
      <c r="U699" s="12"/>
      <c r="V699" s="12"/>
      <c r="W699" s="12"/>
      <c r="X699" s="12"/>
      <c r="Y699" s="5"/>
      <c r="Z699" s="5"/>
      <c r="AA699" s="5"/>
      <c r="AB699" s="5"/>
      <c r="AC699" s="5"/>
      <c r="AD699" s="5"/>
      <c r="AE699" s="5"/>
      <c r="AF699" s="5"/>
      <c r="AG699" s="5"/>
      <c r="AH699" s="5"/>
    </row>
    <row r="700" spans="1:34" ht="18.75" customHeight="1">
      <c r="A700" s="5"/>
      <c r="B700" s="5"/>
      <c r="C700" s="5"/>
      <c r="D700" s="5"/>
      <c r="E700" s="5"/>
      <c r="F700" s="5"/>
      <c r="G700" s="6"/>
      <c r="H700" s="639"/>
      <c r="I700" s="5"/>
      <c r="J700" s="5"/>
      <c r="K700" s="637"/>
      <c r="L700" s="11"/>
      <c r="M700" s="11"/>
      <c r="N700" s="11"/>
      <c r="O700" s="33"/>
      <c r="P700" s="12"/>
      <c r="Q700" s="12"/>
      <c r="R700" s="12"/>
      <c r="S700" s="12"/>
      <c r="T700" s="12"/>
      <c r="U700" s="12"/>
      <c r="V700" s="12"/>
      <c r="W700" s="12"/>
      <c r="X700" s="12"/>
      <c r="Y700" s="5"/>
      <c r="Z700" s="5"/>
      <c r="AA700" s="5"/>
      <c r="AB700" s="5"/>
      <c r="AC700" s="5"/>
      <c r="AD700" s="5"/>
      <c r="AE700" s="5"/>
      <c r="AF700" s="5"/>
      <c r="AG700" s="5"/>
      <c r="AH700" s="5"/>
    </row>
    <row r="701" spans="1:34" ht="18.75" customHeight="1">
      <c r="A701" s="5"/>
      <c r="B701" s="5"/>
      <c r="C701" s="5"/>
      <c r="D701" s="5"/>
      <c r="E701" s="5"/>
      <c r="F701" s="5"/>
      <c r="G701" s="6"/>
      <c r="H701" s="639"/>
      <c r="I701" s="5"/>
      <c r="J701" s="5"/>
      <c r="K701" s="637"/>
      <c r="L701" s="11"/>
      <c r="M701" s="11"/>
      <c r="N701" s="11"/>
      <c r="O701" s="33"/>
      <c r="P701" s="12"/>
      <c r="Q701" s="12"/>
      <c r="R701" s="12"/>
      <c r="S701" s="12"/>
      <c r="T701" s="12"/>
      <c r="U701" s="12"/>
      <c r="V701" s="12"/>
      <c r="W701" s="12"/>
      <c r="X701" s="12"/>
      <c r="Y701" s="5"/>
      <c r="Z701" s="5"/>
      <c r="AA701" s="5"/>
      <c r="AB701" s="5"/>
      <c r="AC701" s="5"/>
      <c r="AD701" s="5"/>
      <c r="AE701" s="5"/>
      <c r="AF701" s="5"/>
      <c r="AG701" s="5"/>
      <c r="AH701" s="5"/>
    </row>
    <row r="702" spans="1:34" ht="18.75" customHeight="1">
      <c r="A702" s="5"/>
      <c r="B702" s="5"/>
      <c r="C702" s="5"/>
      <c r="D702" s="5"/>
      <c r="E702" s="5"/>
      <c r="F702" s="5"/>
      <c r="G702" s="6"/>
      <c r="H702" s="639"/>
      <c r="I702" s="5"/>
      <c r="J702" s="5"/>
      <c r="K702" s="637"/>
      <c r="L702" s="11"/>
      <c r="M702" s="11"/>
      <c r="N702" s="11"/>
      <c r="O702" s="33"/>
      <c r="P702" s="12"/>
      <c r="Q702" s="12"/>
      <c r="R702" s="12"/>
      <c r="S702" s="12"/>
      <c r="T702" s="12"/>
      <c r="U702" s="12"/>
      <c r="V702" s="12"/>
      <c r="W702" s="12"/>
      <c r="X702" s="12"/>
      <c r="Y702" s="5"/>
      <c r="Z702" s="5"/>
      <c r="AA702" s="5"/>
      <c r="AB702" s="5"/>
      <c r="AC702" s="5"/>
      <c r="AD702" s="5"/>
      <c r="AE702" s="5"/>
      <c r="AF702" s="5"/>
      <c r="AG702" s="5"/>
      <c r="AH702" s="5"/>
    </row>
    <row r="703" spans="1:34" ht="18.75" customHeight="1">
      <c r="A703" s="5"/>
      <c r="B703" s="5"/>
      <c r="C703" s="5"/>
      <c r="D703" s="5"/>
      <c r="E703" s="5"/>
      <c r="F703" s="5"/>
      <c r="G703" s="6"/>
      <c r="H703" s="639"/>
      <c r="I703" s="5"/>
      <c r="J703" s="5"/>
      <c r="K703" s="637"/>
      <c r="L703" s="11"/>
      <c r="M703" s="11"/>
      <c r="N703" s="11"/>
      <c r="O703" s="33"/>
      <c r="P703" s="12"/>
      <c r="Q703" s="12"/>
      <c r="R703" s="12"/>
      <c r="S703" s="12"/>
      <c r="T703" s="12"/>
      <c r="U703" s="12"/>
      <c r="V703" s="12"/>
      <c r="W703" s="12"/>
      <c r="X703" s="12"/>
      <c r="Y703" s="5"/>
      <c r="Z703" s="5"/>
      <c r="AA703" s="5"/>
      <c r="AB703" s="5"/>
      <c r="AC703" s="5"/>
      <c r="AD703" s="5"/>
      <c r="AE703" s="5"/>
      <c r="AF703" s="5"/>
      <c r="AG703" s="5"/>
      <c r="AH703" s="5"/>
    </row>
    <row r="704" spans="1:34" ht="18.75" customHeight="1">
      <c r="A704" s="5"/>
      <c r="B704" s="5"/>
      <c r="C704" s="5"/>
      <c r="D704" s="5"/>
      <c r="E704" s="5"/>
      <c r="F704" s="5"/>
      <c r="G704" s="6"/>
      <c r="H704" s="639"/>
      <c r="I704" s="5"/>
      <c r="J704" s="5"/>
      <c r="K704" s="637"/>
      <c r="L704" s="11"/>
      <c r="M704" s="11"/>
      <c r="N704" s="11"/>
      <c r="O704" s="33"/>
      <c r="P704" s="12"/>
      <c r="Q704" s="12"/>
      <c r="R704" s="12"/>
      <c r="S704" s="12"/>
      <c r="T704" s="12"/>
      <c r="U704" s="12"/>
      <c r="V704" s="12"/>
      <c r="W704" s="12"/>
      <c r="X704" s="12"/>
      <c r="Y704" s="5"/>
      <c r="Z704" s="5"/>
      <c r="AA704" s="5"/>
      <c r="AB704" s="5"/>
      <c r="AC704" s="5"/>
      <c r="AD704" s="5"/>
      <c r="AE704" s="5"/>
      <c r="AF704" s="5"/>
      <c r="AG704" s="5"/>
      <c r="AH704" s="5"/>
    </row>
    <row r="705" spans="1:34" ht="18.75" customHeight="1">
      <c r="A705" s="5"/>
      <c r="B705" s="5"/>
      <c r="C705" s="5"/>
      <c r="D705" s="5"/>
      <c r="E705" s="5"/>
      <c r="F705" s="5"/>
      <c r="G705" s="6"/>
      <c r="H705" s="639"/>
      <c r="I705" s="5"/>
      <c r="J705" s="5"/>
      <c r="K705" s="637"/>
      <c r="L705" s="11"/>
      <c r="M705" s="11"/>
      <c r="N705" s="11"/>
      <c r="O705" s="33"/>
      <c r="P705" s="12"/>
      <c r="Q705" s="12"/>
      <c r="R705" s="12"/>
      <c r="S705" s="12"/>
      <c r="T705" s="12"/>
      <c r="U705" s="12"/>
      <c r="V705" s="12"/>
      <c r="W705" s="12"/>
      <c r="X705" s="12"/>
      <c r="Y705" s="5"/>
      <c r="Z705" s="5"/>
      <c r="AA705" s="5"/>
      <c r="AB705" s="5"/>
      <c r="AC705" s="5"/>
      <c r="AD705" s="5"/>
      <c r="AE705" s="5"/>
      <c r="AF705" s="5"/>
      <c r="AG705" s="5"/>
      <c r="AH705" s="5"/>
    </row>
    <row r="706" spans="1:34" ht="18.75" customHeight="1">
      <c r="A706" s="5"/>
      <c r="B706" s="5"/>
      <c r="C706" s="5"/>
      <c r="D706" s="5"/>
      <c r="E706" s="5"/>
      <c r="F706" s="5"/>
      <c r="G706" s="6"/>
      <c r="H706" s="639"/>
      <c r="I706" s="5"/>
      <c r="J706" s="5"/>
      <c r="K706" s="637"/>
      <c r="L706" s="11"/>
      <c r="M706" s="11"/>
      <c r="N706" s="11"/>
      <c r="O706" s="33"/>
      <c r="P706" s="12"/>
      <c r="Q706" s="12"/>
      <c r="R706" s="12"/>
      <c r="S706" s="12"/>
      <c r="T706" s="12"/>
      <c r="U706" s="12"/>
      <c r="V706" s="12"/>
      <c r="W706" s="12"/>
      <c r="X706" s="12"/>
      <c r="Y706" s="5"/>
      <c r="Z706" s="5"/>
      <c r="AA706" s="5"/>
      <c r="AB706" s="5"/>
      <c r="AC706" s="5"/>
      <c r="AD706" s="5"/>
      <c r="AE706" s="5"/>
      <c r="AF706" s="5"/>
      <c r="AG706" s="5"/>
      <c r="AH706" s="5"/>
    </row>
    <row r="707" spans="1:34" ht="18.75" customHeight="1">
      <c r="A707" s="5"/>
      <c r="B707" s="5"/>
      <c r="C707" s="5"/>
      <c r="D707" s="5"/>
      <c r="E707" s="5"/>
      <c r="F707" s="5"/>
      <c r="G707" s="6"/>
      <c r="H707" s="639"/>
      <c r="I707" s="5"/>
      <c r="J707" s="5"/>
      <c r="K707" s="637"/>
      <c r="L707" s="11"/>
      <c r="M707" s="11"/>
      <c r="N707" s="11"/>
      <c r="O707" s="33"/>
      <c r="P707" s="12"/>
      <c r="Q707" s="12"/>
      <c r="R707" s="12"/>
      <c r="S707" s="12"/>
      <c r="T707" s="12"/>
      <c r="U707" s="12"/>
      <c r="V707" s="12"/>
      <c r="W707" s="12"/>
      <c r="X707" s="12"/>
      <c r="Y707" s="5"/>
      <c r="Z707" s="5"/>
      <c r="AA707" s="5"/>
      <c r="AB707" s="5"/>
      <c r="AC707" s="5"/>
      <c r="AD707" s="5"/>
      <c r="AE707" s="5"/>
      <c r="AF707" s="5"/>
      <c r="AG707" s="5"/>
      <c r="AH707" s="5"/>
    </row>
    <row r="708" spans="1:34" ht="18.75" customHeight="1">
      <c r="A708" s="5"/>
      <c r="B708" s="5"/>
      <c r="C708" s="5"/>
      <c r="D708" s="5"/>
      <c r="E708" s="5"/>
      <c r="F708" s="5"/>
      <c r="G708" s="6"/>
      <c r="H708" s="639"/>
      <c r="I708" s="5"/>
      <c r="J708" s="5"/>
      <c r="K708" s="637"/>
      <c r="L708" s="11"/>
      <c r="M708" s="11"/>
      <c r="N708" s="11"/>
      <c r="O708" s="33"/>
      <c r="P708" s="12"/>
      <c r="Q708" s="12"/>
      <c r="R708" s="12"/>
      <c r="S708" s="12"/>
      <c r="T708" s="12"/>
      <c r="U708" s="12"/>
      <c r="V708" s="12"/>
      <c r="W708" s="12"/>
      <c r="X708" s="12"/>
      <c r="Y708" s="5"/>
      <c r="Z708" s="5"/>
      <c r="AA708" s="5"/>
      <c r="AB708" s="5"/>
      <c r="AC708" s="5"/>
      <c r="AD708" s="5"/>
      <c r="AE708" s="5"/>
      <c r="AF708" s="5"/>
      <c r="AG708" s="5"/>
      <c r="AH708" s="5"/>
    </row>
    <row r="709" spans="1:34" ht="18.75" customHeight="1">
      <c r="A709" s="5"/>
      <c r="B709" s="5"/>
      <c r="C709" s="5"/>
      <c r="D709" s="5"/>
      <c r="E709" s="5"/>
      <c r="F709" s="5"/>
      <c r="G709" s="6"/>
      <c r="H709" s="639"/>
      <c r="I709" s="5"/>
      <c r="J709" s="5"/>
      <c r="K709" s="637"/>
      <c r="L709" s="11"/>
      <c r="M709" s="11"/>
      <c r="N709" s="11"/>
      <c r="O709" s="33"/>
      <c r="P709" s="12"/>
      <c r="Q709" s="12"/>
      <c r="R709" s="12"/>
      <c r="S709" s="12"/>
      <c r="T709" s="12"/>
      <c r="U709" s="12"/>
      <c r="V709" s="12"/>
      <c r="W709" s="12"/>
      <c r="X709" s="12"/>
      <c r="Y709" s="5"/>
      <c r="Z709" s="5"/>
      <c r="AA709" s="5"/>
      <c r="AB709" s="5"/>
      <c r="AC709" s="5"/>
      <c r="AD709" s="5"/>
      <c r="AE709" s="5"/>
      <c r="AF709" s="5"/>
      <c r="AG709" s="5"/>
      <c r="AH709" s="5"/>
    </row>
    <row r="710" spans="1:34" ht="18.75" customHeight="1">
      <c r="A710" s="5"/>
      <c r="B710" s="5"/>
      <c r="C710" s="5"/>
      <c r="D710" s="5"/>
      <c r="E710" s="5"/>
      <c r="F710" s="5"/>
      <c r="G710" s="6"/>
      <c r="H710" s="639"/>
      <c r="I710" s="5"/>
      <c r="J710" s="5"/>
      <c r="K710" s="637"/>
      <c r="L710" s="11"/>
      <c r="M710" s="11"/>
      <c r="N710" s="11"/>
      <c r="O710" s="33"/>
      <c r="P710" s="12"/>
      <c r="Q710" s="12"/>
      <c r="R710" s="12"/>
      <c r="S710" s="12"/>
      <c r="T710" s="12"/>
      <c r="U710" s="12"/>
      <c r="V710" s="12"/>
      <c r="W710" s="12"/>
      <c r="X710" s="12"/>
      <c r="Y710" s="5"/>
      <c r="Z710" s="5"/>
      <c r="AA710" s="5"/>
      <c r="AB710" s="5"/>
      <c r="AC710" s="5"/>
      <c r="AD710" s="5"/>
      <c r="AE710" s="5"/>
      <c r="AF710" s="5"/>
      <c r="AG710" s="5"/>
      <c r="AH710" s="5"/>
    </row>
    <row r="711" spans="1:34" ht="18.75" customHeight="1">
      <c r="A711" s="5"/>
      <c r="B711" s="5"/>
      <c r="C711" s="5"/>
      <c r="D711" s="5"/>
      <c r="E711" s="5"/>
      <c r="F711" s="5"/>
      <c r="G711" s="6"/>
      <c r="H711" s="639"/>
      <c r="I711" s="5"/>
      <c r="J711" s="5"/>
      <c r="K711" s="637"/>
      <c r="L711" s="11"/>
      <c r="M711" s="11"/>
      <c r="N711" s="11"/>
      <c r="O711" s="33"/>
      <c r="P711" s="12"/>
      <c r="Q711" s="12"/>
      <c r="R711" s="12"/>
      <c r="S711" s="12"/>
      <c r="T711" s="12"/>
      <c r="U711" s="12"/>
      <c r="V711" s="12"/>
      <c r="W711" s="12"/>
      <c r="X711" s="12"/>
      <c r="Y711" s="5"/>
      <c r="Z711" s="5"/>
      <c r="AA711" s="5"/>
      <c r="AB711" s="5"/>
      <c r="AC711" s="5"/>
      <c r="AD711" s="5"/>
      <c r="AE711" s="5"/>
      <c r="AF711" s="5"/>
      <c r="AG711" s="5"/>
      <c r="AH711" s="5"/>
    </row>
    <row r="712" spans="1:34" ht="18.75" customHeight="1">
      <c r="A712" s="5"/>
      <c r="B712" s="5"/>
      <c r="C712" s="5"/>
      <c r="D712" s="5"/>
      <c r="E712" s="5"/>
      <c r="F712" s="5"/>
      <c r="G712" s="6"/>
      <c r="H712" s="639"/>
      <c r="I712" s="5"/>
      <c r="J712" s="5"/>
      <c r="K712" s="637"/>
      <c r="L712" s="11"/>
      <c r="M712" s="11"/>
      <c r="N712" s="11"/>
      <c r="O712" s="33"/>
      <c r="P712" s="12"/>
      <c r="Q712" s="12"/>
      <c r="R712" s="12"/>
      <c r="S712" s="12"/>
      <c r="T712" s="12"/>
      <c r="U712" s="12"/>
      <c r="V712" s="12"/>
      <c r="W712" s="12"/>
      <c r="X712" s="12"/>
      <c r="Y712" s="5"/>
      <c r="Z712" s="5"/>
      <c r="AA712" s="5"/>
      <c r="AB712" s="5"/>
      <c r="AC712" s="5"/>
      <c r="AD712" s="5"/>
      <c r="AE712" s="5"/>
      <c r="AF712" s="5"/>
      <c r="AG712" s="5"/>
      <c r="AH712" s="5"/>
    </row>
    <row r="713" spans="1:34" ht="18.75" customHeight="1">
      <c r="A713" s="5"/>
      <c r="B713" s="5"/>
      <c r="C713" s="5"/>
      <c r="D713" s="5"/>
      <c r="E713" s="5"/>
      <c r="F713" s="5"/>
      <c r="G713" s="6"/>
      <c r="H713" s="639"/>
      <c r="I713" s="5"/>
      <c r="J713" s="5"/>
      <c r="K713" s="637"/>
      <c r="L713" s="11"/>
      <c r="M713" s="11"/>
      <c r="N713" s="11"/>
      <c r="O713" s="33"/>
      <c r="P713" s="12"/>
      <c r="Q713" s="12"/>
      <c r="R713" s="12"/>
      <c r="S713" s="12"/>
      <c r="T713" s="12"/>
      <c r="U713" s="12"/>
      <c r="V713" s="12"/>
      <c r="W713" s="12"/>
      <c r="X713" s="12"/>
      <c r="Y713" s="5"/>
      <c r="Z713" s="5"/>
      <c r="AA713" s="5"/>
      <c r="AB713" s="5"/>
      <c r="AC713" s="5"/>
      <c r="AD713" s="5"/>
      <c r="AE713" s="5"/>
      <c r="AF713" s="5"/>
      <c r="AG713" s="5"/>
      <c r="AH713" s="5"/>
    </row>
    <row r="714" spans="1:34" ht="18.75" customHeight="1">
      <c r="A714" s="5"/>
      <c r="B714" s="5"/>
      <c r="C714" s="5"/>
      <c r="D714" s="5"/>
      <c r="E714" s="5"/>
      <c r="F714" s="5"/>
      <c r="G714" s="6"/>
      <c r="H714" s="639"/>
      <c r="I714" s="5"/>
      <c r="J714" s="5"/>
      <c r="K714" s="637"/>
      <c r="L714" s="11"/>
      <c r="M714" s="11"/>
      <c r="N714" s="11"/>
      <c r="O714" s="33"/>
      <c r="P714" s="12"/>
      <c r="Q714" s="12"/>
      <c r="R714" s="12"/>
      <c r="S714" s="12"/>
      <c r="T714" s="12"/>
      <c r="U714" s="12"/>
      <c r="V714" s="12"/>
      <c r="W714" s="12"/>
      <c r="X714" s="12"/>
      <c r="Y714" s="5"/>
      <c r="Z714" s="5"/>
      <c r="AA714" s="5"/>
      <c r="AB714" s="5"/>
      <c r="AC714" s="5"/>
      <c r="AD714" s="5"/>
      <c r="AE714" s="5"/>
      <c r="AF714" s="5"/>
      <c r="AG714" s="5"/>
      <c r="AH714" s="5"/>
    </row>
    <row r="715" spans="1:34" ht="18.75" customHeight="1">
      <c r="A715" s="5"/>
      <c r="B715" s="5"/>
      <c r="C715" s="5"/>
      <c r="D715" s="5"/>
      <c r="E715" s="5"/>
      <c r="F715" s="5"/>
      <c r="G715" s="6"/>
      <c r="H715" s="639"/>
      <c r="I715" s="5"/>
      <c r="J715" s="5"/>
      <c r="K715" s="637"/>
      <c r="L715" s="11"/>
      <c r="M715" s="11"/>
      <c r="N715" s="11"/>
      <c r="O715" s="33"/>
      <c r="P715" s="12"/>
      <c r="Q715" s="12"/>
      <c r="R715" s="12"/>
      <c r="S715" s="12"/>
      <c r="T715" s="12"/>
      <c r="U715" s="12"/>
      <c r="V715" s="12"/>
      <c r="W715" s="12"/>
      <c r="X715" s="12"/>
      <c r="Y715" s="5"/>
      <c r="Z715" s="5"/>
      <c r="AA715" s="5"/>
      <c r="AB715" s="5"/>
      <c r="AC715" s="5"/>
      <c r="AD715" s="5"/>
      <c r="AE715" s="5"/>
      <c r="AF715" s="5"/>
      <c r="AG715" s="5"/>
      <c r="AH715" s="5"/>
    </row>
    <row r="716" spans="1:34" ht="18.75" customHeight="1">
      <c r="A716" s="5"/>
      <c r="B716" s="5"/>
      <c r="C716" s="5"/>
      <c r="D716" s="5"/>
      <c r="E716" s="5"/>
      <c r="F716" s="5"/>
      <c r="G716" s="6"/>
      <c r="H716" s="639"/>
      <c r="I716" s="5"/>
      <c r="J716" s="5"/>
      <c r="K716" s="637"/>
      <c r="L716" s="11"/>
      <c r="M716" s="11"/>
      <c r="N716" s="11"/>
      <c r="O716" s="33"/>
      <c r="P716" s="12"/>
      <c r="Q716" s="12"/>
      <c r="R716" s="12"/>
      <c r="S716" s="12"/>
      <c r="T716" s="12"/>
      <c r="U716" s="12"/>
      <c r="V716" s="12"/>
      <c r="W716" s="12"/>
      <c r="X716" s="12"/>
      <c r="Y716" s="5"/>
      <c r="Z716" s="5"/>
      <c r="AA716" s="5"/>
      <c r="AB716" s="5"/>
      <c r="AC716" s="5"/>
      <c r="AD716" s="5"/>
      <c r="AE716" s="5"/>
      <c r="AF716" s="5"/>
      <c r="AG716" s="5"/>
      <c r="AH716" s="5"/>
    </row>
    <row r="717" spans="1:34" ht="18.75" customHeight="1">
      <c r="A717" s="5"/>
      <c r="B717" s="5"/>
      <c r="C717" s="5"/>
      <c r="D717" s="5"/>
      <c r="E717" s="5"/>
      <c r="F717" s="5"/>
      <c r="G717" s="6"/>
      <c r="H717" s="639"/>
      <c r="I717" s="5"/>
      <c r="J717" s="5"/>
      <c r="K717" s="637"/>
      <c r="L717" s="11"/>
      <c r="M717" s="11"/>
      <c r="N717" s="11"/>
      <c r="O717" s="33"/>
      <c r="P717" s="12"/>
      <c r="Q717" s="12"/>
      <c r="R717" s="12"/>
      <c r="S717" s="12"/>
      <c r="T717" s="12"/>
      <c r="U717" s="12"/>
      <c r="V717" s="12"/>
      <c r="W717" s="12"/>
      <c r="X717" s="12"/>
      <c r="Y717" s="5"/>
      <c r="Z717" s="5"/>
      <c r="AA717" s="5"/>
      <c r="AB717" s="5"/>
      <c r="AC717" s="5"/>
      <c r="AD717" s="5"/>
      <c r="AE717" s="5"/>
      <c r="AF717" s="5"/>
      <c r="AG717" s="5"/>
      <c r="AH717" s="5"/>
    </row>
    <row r="718" spans="1:34" ht="18.75" customHeight="1">
      <c r="A718" s="5"/>
      <c r="B718" s="5"/>
      <c r="C718" s="5"/>
      <c r="D718" s="5"/>
      <c r="E718" s="5"/>
      <c r="F718" s="5"/>
      <c r="G718" s="6"/>
      <c r="H718" s="639"/>
      <c r="I718" s="5"/>
      <c r="J718" s="5"/>
      <c r="K718" s="637"/>
      <c r="L718" s="11"/>
      <c r="M718" s="11"/>
      <c r="N718" s="11"/>
      <c r="O718" s="33"/>
      <c r="P718" s="12"/>
      <c r="Q718" s="12"/>
      <c r="R718" s="12"/>
      <c r="S718" s="12"/>
      <c r="T718" s="12"/>
      <c r="U718" s="12"/>
      <c r="V718" s="12"/>
      <c r="W718" s="12"/>
      <c r="X718" s="12"/>
      <c r="Y718" s="5"/>
      <c r="Z718" s="5"/>
      <c r="AA718" s="5"/>
      <c r="AB718" s="5"/>
      <c r="AC718" s="5"/>
      <c r="AD718" s="5"/>
      <c r="AE718" s="5"/>
      <c r="AF718" s="5"/>
      <c r="AG718" s="5"/>
      <c r="AH718" s="5"/>
    </row>
    <row r="719" spans="1:34" ht="18.75" customHeight="1">
      <c r="A719" s="5"/>
      <c r="B719" s="5"/>
      <c r="C719" s="5"/>
      <c r="D719" s="5"/>
      <c r="E719" s="5"/>
      <c r="F719" s="5"/>
      <c r="G719" s="6"/>
      <c r="H719" s="639"/>
      <c r="I719" s="5"/>
      <c r="J719" s="5"/>
      <c r="K719" s="637"/>
      <c r="L719" s="11"/>
      <c r="M719" s="11"/>
      <c r="N719" s="11"/>
      <c r="O719" s="33"/>
      <c r="P719" s="12"/>
      <c r="Q719" s="12"/>
      <c r="R719" s="12"/>
      <c r="S719" s="12"/>
      <c r="T719" s="12"/>
      <c r="U719" s="12"/>
      <c r="V719" s="12"/>
      <c r="W719" s="12"/>
      <c r="X719" s="12"/>
      <c r="Y719" s="5"/>
      <c r="Z719" s="5"/>
      <c r="AA719" s="5"/>
      <c r="AB719" s="5"/>
      <c r="AC719" s="5"/>
      <c r="AD719" s="5"/>
      <c r="AE719" s="5"/>
      <c r="AF719" s="5"/>
      <c r="AG719" s="5"/>
      <c r="AH719" s="5"/>
    </row>
    <row r="720" spans="1:34" ht="18.75" customHeight="1">
      <c r="A720" s="5"/>
      <c r="B720" s="5"/>
      <c r="C720" s="5"/>
      <c r="D720" s="5"/>
      <c r="E720" s="5"/>
      <c r="F720" s="5"/>
      <c r="G720" s="6"/>
      <c r="H720" s="639"/>
      <c r="I720" s="5"/>
      <c r="J720" s="5"/>
      <c r="K720" s="637"/>
      <c r="L720" s="11"/>
      <c r="M720" s="11"/>
      <c r="N720" s="11"/>
      <c r="O720" s="33"/>
      <c r="P720" s="12"/>
      <c r="Q720" s="12"/>
      <c r="R720" s="12"/>
      <c r="S720" s="12"/>
      <c r="T720" s="12"/>
      <c r="U720" s="12"/>
      <c r="V720" s="12"/>
      <c r="W720" s="12"/>
      <c r="X720" s="12"/>
      <c r="Y720" s="5"/>
      <c r="Z720" s="5"/>
      <c r="AA720" s="5"/>
      <c r="AB720" s="5"/>
      <c r="AC720" s="5"/>
      <c r="AD720" s="5"/>
      <c r="AE720" s="5"/>
      <c r="AF720" s="5"/>
      <c r="AG720" s="5"/>
      <c r="AH720" s="5"/>
    </row>
    <row r="721" spans="1:34" ht="18.75" customHeight="1">
      <c r="A721" s="5"/>
      <c r="B721" s="5"/>
      <c r="C721" s="5"/>
      <c r="D721" s="5"/>
      <c r="E721" s="5"/>
      <c r="F721" s="5"/>
      <c r="G721" s="6"/>
      <c r="H721" s="639"/>
      <c r="I721" s="5"/>
      <c r="J721" s="5"/>
      <c r="K721" s="637"/>
      <c r="L721" s="11"/>
      <c r="M721" s="11"/>
      <c r="N721" s="11"/>
      <c r="O721" s="33"/>
      <c r="P721" s="12"/>
      <c r="Q721" s="12"/>
      <c r="R721" s="12"/>
      <c r="S721" s="12"/>
      <c r="T721" s="12"/>
      <c r="U721" s="12"/>
      <c r="V721" s="12"/>
      <c r="W721" s="12"/>
      <c r="X721" s="12"/>
      <c r="Y721" s="5"/>
      <c r="Z721" s="5"/>
      <c r="AA721" s="5"/>
      <c r="AB721" s="5"/>
      <c r="AC721" s="5"/>
      <c r="AD721" s="5"/>
      <c r="AE721" s="5"/>
      <c r="AF721" s="5"/>
      <c r="AG721" s="5"/>
      <c r="AH721" s="5"/>
    </row>
    <row r="722" spans="1:34" ht="18.75" customHeight="1">
      <c r="A722" s="5"/>
      <c r="B722" s="5"/>
      <c r="C722" s="5"/>
      <c r="D722" s="5"/>
      <c r="E722" s="5"/>
      <c r="F722" s="5"/>
      <c r="G722" s="6"/>
      <c r="H722" s="639"/>
      <c r="I722" s="5"/>
      <c r="J722" s="5"/>
      <c r="K722" s="637"/>
      <c r="L722" s="11"/>
      <c r="M722" s="11"/>
      <c r="N722" s="11"/>
      <c r="O722" s="33"/>
      <c r="P722" s="12"/>
      <c r="Q722" s="12"/>
      <c r="R722" s="12"/>
      <c r="S722" s="12"/>
      <c r="T722" s="12"/>
      <c r="U722" s="12"/>
      <c r="V722" s="12"/>
      <c r="W722" s="12"/>
      <c r="X722" s="12"/>
      <c r="Y722" s="5"/>
      <c r="Z722" s="5"/>
      <c r="AA722" s="5"/>
      <c r="AB722" s="5"/>
      <c r="AC722" s="5"/>
      <c r="AD722" s="5"/>
      <c r="AE722" s="5"/>
      <c r="AF722" s="5"/>
      <c r="AG722" s="5"/>
      <c r="AH722" s="5"/>
    </row>
    <row r="723" spans="1:34" ht="18.75" customHeight="1">
      <c r="A723" s="5"/>
      <c r="B723" s="5"/>
      <c r="C723" s="5"/>
      <c r="D723" s="5"/>
      <c r="E723" s="5"/>
      <c r="F723" s="5"/>
      <c r="G723" s="6"/>
      <c r="H723" s="639"/>
      <c r="I723" s="5"/>
      <c r="J723" s="5"/>
      <c r="K723" s="637"/>
      <c r="L723" s="11"/>
      <c r="M723" s="11"/>
      <c r="N723" s="11"/>
      <c r="O723" s="33"/>
      <c r="P723" s="12"/>
      <c r="Q723" s="12"/>
      <c r="R723" s="12"/>
      <c r="S723" s="12"/>
      <c r="T723" s="12"/>
      <c r="U723" s="12"/>
      <c r="V723" s="12"/>
      <c r="W723" s="12"/>
      <c r="X723" s="12"/>
      <c r="Y723" s="5"/>
      <c r="Z723" s="5"/>
      <c r="AA723" s="5"/>
      <c r="AB723" s="5"/>
      <c r="AC723" s="5"/>
      <c r="AD723" s="5"/>
      <c r="AE723" s="5"/>
      <c r="AF723" s="5"/>
      <c r="AG723" s="5"/>
      <c r="AH723" s="5"/>
    </row>
    <row r="724" spans="1:34" ht="18.75" customHeight="1">
      <c r="A724" s="5"/>
      <c r="B724" s="5"/>
      <c r="C724" s="5"/>
      <c r="D724" s="5"/>
      <c r="E724" s="5"/>
      <c r="F724" s="5"/>
      <c r="G724" s="6"/>
      <c r="H724" s="639"/>
      <c r="I724" s="5"/>
      <c r="J724" s="5"/>
      <c r="K724" s="637"/>
      <c r="L724" s="11"/>
      <c r="M724" s="11"/>
      <c r="N724" s="11"/>
      <c r="O724" s="33"/>
      <c r="P724" s="12"/>
      <c r="Q724" s="12"/>
      <c r="R724" s="12"/>
      <c r="S724" s="12"/>
      <c r="T724" s="12"/>
      <c r="U724" s="12"/>
      <c r="V724" s="12"/>
      <c r="W724" s="12"/>
      <c r="X724" s="12"/>
      <c r="Y724" s="5"/>
      <c r="Z724" s="5"/>
      <c r="AA724" s="5"/>
      <c r="AB724" s="5"/>
      <c r="AC724" s="5"/>
      <c r="AD724" s="5"/>
      <c r="AE724" s="5"/>
      <c r="AF724" s="5"/>
      <c r="AG724" s="5"/>
      <c r="AH724" s="5"/>
    </row>
    <row r="725" spans="1:34" ht="18.75" customHeight="1">
      <c r="A725" s="5"/>
      <c r="B725" s="5"/>
      <c r="C725" s="5"/>
      <c r="D725" s="5"/>
      <c r="E725" s="5"/>
      <c r="F725" s="5"/>
      <c r="G725" s="6"/>
      <c r="H725" s="639"/>
      <c r="I725" s="5"/>
      <c r="J725" s="5"/>
      <c r="K725" s="637"/>
      <c r="L725" s="11"/>
      <c r="M725" s="11"/>
      <c r="N725" s="11"/>
      <c r="O725" s="33"/>
      <c r="P725" s="12"/>
      <c r="Q725" s="12"/>
      <c r="R725" s="12"/>
      <c r="S725" s="12"/>
      <c r="T725" s="12"/>
      <c r="U725" s="12"/>
      <c r="V725" s="12"/>
      <c r="W725" s="12"/>
      <c r="X725" s="12"/>
      <c r="Y725" s="5"/>
      <c r="Z725" s="5"/>
      <c r="AA725" s="5"/>
      <c r="AB725" s="5"/>
      <c r="AC725" s="5"/>
      <c r="AD725" s="5"/>
      <c r="AE725" s="5"/>
      <c r="AF725" s="5"/>
      <c r="AG725" s="5"/>
      <c r="AH725" s="5"/>
    </row>
    <row r="726" spans="1:34" ht="18.75" customHeight="1">
      <c r="A726" s="5"/>
      <c r="B726" s="5"/>
      <c r="C726" s="5"/>
      <c r="D726" s="5"/>
      <c r="E726" s="5"/>
      <c r="F726" s="5"/>
      <c r="G726" s="6"/>
      <c r="H726" s="639"/>
      <c r="I726" s="5"/>
      <c r="J726" s="5"/>
      <c r="K726" s="637"/>
      <c r="L726" s="11"/>
      <c r="M726" s="11"/>
      <c r="N726" s="11"/>
      <c r="O726" s="33"/>
      <c r="P726" s="12"/>
      <c r="Q726" s="12"/>
      <c r="R726" s="12"/>
      <c r="S726" s="12"/>
      <c r="T726" s="12"/>
      <c r="U726" s="12"/>
      <c r="V726" s="12"/>
      <c r="W726" s="12"/>
      <c r="X726" s="12"/>
      <c r="Y726" s="5"/>
      <c r="Z726" s="5"/>
      <c r="AA726" s="5"/>
      <c r="AB726" s="5"/>
      <c r="AC726" s="5"/>
      <c r="AD726" s="5"/>
      <c r="AE726" s="5"/>
      <c r="AF726" s="5"/>
      <c r="AG726" s="5"/>
      <c r="AH726" s="5"/>
    </row>
    <row r="727" spans="1:34" ht="18.75" customHeight="1">
      <c r="A727" s="5"/>
      <c r="B727" s="5"/>
      <c r="C727" s="5"/>
      <c r="D727" s="5"/>
      <c r="E727" s="5"/>
      <c r="F727" s="5"/>
      <c r="G727" s="6"/>
      <c r="H727" s="639"/>
      <c r="I727" s="5"/>
      <c r="J727" s="5"/>
      <c r="K727" s="637"/>
      <c r="L727" s="11"/>
      <c r="M727" s="11"/>
      <c r="N727" s="11"/>
      <c r="O727" s="33"/>
      <c r="P727" s="12"/>
      <c r="Q727" s="12"/>
      <c r="R727" s="12"/>
      <c r="S727" s="12"/>
      <c r="T727" s="12"/>
      <c r="U727" s="12"/>
      <c r="V727" s="12"/>
      <c r="W727" s="12"/>
      <c r="X727" s="12"/>
      <c r="Y727" s="5"/>
      <c r="Z727" s="5"/>
      <c r="AA727" s="5"/>
      <c r="AB727" s="5"/>
      <c r="AC727" s="5"/>
      <c r="AD727" s="5"/>
      <c r="AE727" s="5"/>
      <c r="AF727" s="5"/>
      <c r="AG727" s="5"/>
      <c r="AH727" s="5"/>
    </row>
    <row r="728" spans="1:34" ht="18.75" customHeight="1">
      <c r="A728" s="5"/>
      <c r="B728" s="5"/>
      <c r="C728" s="5"/>
      <c r="D728" s="5"/>
      <c r="E728" s="5"/>
      <c r="F728" s="5"/>
      <c r="G728" s="6"/>
      <c r="H728" s="639"/>
      <c r="I728" s="5"/>
      <c r="J728" s="5"/>
      <c r="K728" s="637"/>
      <c r="L728" s="11"/>
      <c r="M728" s="11"/>
      <c r="N728" s="11"/>
      <c r="O728" s="33"/>
      <c r="P728" s="12"/>
      <c r="Q728" s="12"/>
      <c r="R728" s="12"/>
      <c r="S728" s="12"/>
      <c r="T728" s="12"/>
      <c r="U728" s="12"/>
      <c r="V728" s="12"/>
      <c r="W728" s="12"/>
      <c r="X728" s="12"/>
      <c r="Y728" s="5"/>
      <c r="Z728" s="5"/>
      <c r="AA728" s="5"/>
      <c r="AB728" s="5"/>
      <c r="AC728" s="5"/>
      <c r="AD728" s="5"/>
      <c r="AE728" s="5"/>
      <c r="AF728" s="5"/>
      <c r="AG728" s="5"/>
      <c r="AH728" s="5"/>
    </row>
    <row r="729" spans="1:34" ht="18.75" customHeight="1">
      <c r="A729" s="5"/>
      <c r="B729" s="5"/>
      <c r="C729" s="5"/>
      <c r="D729" s="5"/>
      <c r="E729" s="5"/>
      <c r="F729" s="5"/>
      <c r="G729" s="6"/>
      <c r="H729" s="639"/>
      <c r="I729" s="5"/>
      <c r="J729" s="5"/>
      <c r="K729" s="637"/>
      <c r="L729" s="11"/>
      <c r="M729" s="11"/>
      <c r="N729" s="11"/>
      <c r="O729" s="33"/>
      <c r="P729" s="12"/>
      <c r="Q729" s="12"/>
      <c r="R729" s="12"/>
      <c r="S729" s="12"/>
      <c r="T729" s="12"/>
      <c r="U729" s="12"/>
      <c r="V729" s="12"/>
      <c r="W729" s="12"/>
      <c r="X729" s="12"/>
      <c r="Y729" s="5"/>
      <c r="Z729" s="5"/>
      <c r="AA729" s="5"/>
      <c r="AB729" s="5"/>
      <c r="AC729" s="5"/>
      <c r="AD729" s="5"/>
      <c r="AE729" s="5"/>
      <c r="AF729" s="5"/>
      <c r="AG729" s="5"/>
      <c r="AH729" s="5"/>
    </row>
    <row r="730" spans="1:34" ht="18.75" customHeight="1">
      <c r="A730" s="5"/>
      <c r="B730" s="5"/>
      <c r="C730" s="5"/>
      <c r="D730" s="5"/>
      <c r="E730" s="5"/>
      <c r="F730" s="5"/>
      <c r="G730" s="6"/>
      <c r="H730" s="639"/>
      <c r="I730" s="5"/>
      <c r="J730" s="5"/>
      <c r="K730" s="637"/>
      <c r="L730" s="11"/>
      <c r="M730" s="11"/>
      <c r="N730" s="11"/>
      <c r="O730" s="33"/>
      <c r="P730" s="12"/>
      <c r="Q730" s="12"/>
      <c r="R730" s="12"/>
      <c r="S730" s="12"/>
      <c r="T730" s="12"/>
      <c r="U730" s="12"/>
      <c r="V730" s="12"/>
      <c r="W730" s="12"/>
      <c r="X730" s="12"/>
      <c r="Y730" s="5"/>
      <c r="Z730" s="5"/>
      <c r="AA730" s="5"/>
      <c r="AB730" s="5"/>
      <c r="AC730" s="5"/>
      <c r="AD730" s="5"/>
      <c r="AE730" s="5"/>
      <c r="AF730" s="5"/>
      <c r="AG730" s="5"/>
      <c r="AH730" s="5"/>
    </row>
    <row r="731" spans="1:34" ht="18.75" customHeight="1">
      <c r="A731" s="5"/>
      <c r="B731" s="5"/>
      <c r="C731" s="5"/>
      <c r="D731" s="5"/>
      <c r="E731" s="5"/>
      <c r="F731" s="5"/>
      <c r="G731" s="6"/>
      <c r="H731" s="639"/>
      <c r="I731" s="5"/>
      <c r="J731" s="5"/>
      <c r="K731" s="637"/>
      <c r="L731" s="11"/>
      <c r="M731" s="11"/>
      <c r="N731" s="11"/>
      <c r="O731" s="33"/>
      <c r="P731" s="12"/>
      <c r="Q731" s="12"/>
      <c r="R731" s="12"/>
      <c r="S731" s="12"/>
      <c r="T731" s="12"/>
      <c r="U731" s="12"/>
      <c r="V731" s="12"/>
      <c r="W731" s="12"/>
      <c r="X731" s="12"/>
      <c r="Y731" s="5"/>
      <c r="Z731" s="5"/>
      <c r="AA731" s="5"/>
      <c r="AB731" s="5"/>
      <c r="AC731" s="5"/>
      <c r="AD731" s="5"/>
      <c r="AE731" s="5"/>
      <c r="AF731" s="5"/>
      <c r="AG731" s="5"/>
      <c r="AH731" s="5"/>
    </row>
    <row r="732" spans="1:34" ht="18.75" customHeight="1">
      <c r="A732" s="5"/>
      <c r="B732" s="5"/>
      <c r="C732" s="5"/>
      <c r="D732" s="5"/>
      <c r="E732" s="5"/>
      <c r="F732" s="5"/>
      <c r="G732" s="6"/>
      <c r="H732" s="639"/>
      <c r="I732" s="5"/>
      <c r="J732" s="5"/>
      <c r="K732" s="637"/>
      <c r="L732" s="11"/>
      <c r="M732" s="11"/>
      <c r="N732" s="11"/>
      <c r="O732" s="33"/>
      <c r="P732" s="12"/>
      <c r="Q732" s="12"/>
      <c r="R732" s="12"/>
      <c r="S732" s="12"/>
      <c r="T732" s="12"/>
      <c r="U732" s="12"/>
      <c r="V732" s="12"/>
      <c r="W732" s="12"/>
      <c r="X732" s="12"/>
      <c r="Y732" s="5"/>
      <c r="Z732" s="5"/>
      <c r="AA732" s="5"/>
      <c r="AB732" s="5"/>
      <c r="AC732" s="5"/>
      <c r="AD732" s="5"/>
      <c r="AE732" s="5"/>
      <c r="AF732" s="5"/>
      <c r="AG732" s="5"/>
      <c r="AH732" s="5"/>
    </row>
    <row r="733" spans="1:34" ht="18.75" customHeight="1">
      <c r="A733" s="5"/>
      <c r="B733" s="5"/>
      <c r="C733" s="5"/>
      <c r="D733" s="5"/>
      <c r="E733" s="5"/>
      <c r="F733" s="5"/>
      <c r="G733" s="6"/>
      <c r="H733" s="639"/>
      <c r="I733" s="5"/>
      <c r="J733" s="5"/>
      <c r="K733" s="637"/>
      <c r="L733" s="11"/>
      <c r="M733" s="11"/>
      <c r="N733" s="11"/>
      <c r="O733" s="33"/>
      <c r="P733" s="12"/>
      <c r="Q733" s="12"/>
      <c r="R733" s="12"/>
      <c r="S733" s="12"/>
      <c r="T733" s="12"/>
      <c r="U733" s="12"/>
      <c r="V733" s="12"/>
      <c r="W733" s="12"/>
      <c r="X733" s="12"/>
      <c r="Y733" s="5"/>
      <c r="Z733" s="5"/>
      <c r="AA733" s="5"/>
      <c r="AB733" s="5"/>
      <c r="AC733" s="5"/>
      <c r="AD733" s="5"/>
      <c r="AE733" s="5"/>
      <c r="AF733" s="5"/>
      <c r="AG733" s="5"/>
      <c r="AH733" s="5"/>
    </row>
    <row r="734" spans="1:34" ht="18.75" customHeight="1">
      <c r="A734" s="5"/>
      <c r="B734" s="5"/>
      <c r="C734" s="5"/>
      <c r="D734" s="5"/>
      <c r="E734" s="5"/>
      <c r="F734" s="5"/>
      <c r="G734" s="6"/>
      <c r="H734" s="639"/>
      <c r="I734" s="5"/>
      <c r="J734" s="5"/>
      <c r="K734" s="637"/>
      <c r="L734" s="11"/>
      <c r="M734" s="11"/>
      <c r="N734" s="11"/>
      <c r="O734" s="33"/>
      <c r="P734" s="12"/>
      <c r="Q734" s="12"/>
      <c r="R734" s="12"/>
      <c r="S734" s="12"/>
      <c r="T734" s="12"/>
      <c r="U734" s="12"/>
      <c r="V734" s="12"/>
      <c r="W734" s="12"/>
      <c r="X734" s="12"/>
      <c r="Y734" s="5"/>
      <c r="Z734" s="5"/>
      <c r="AA734" s="5"/>
      <c r="AB734" s="5"/>
      <c r="AC734" s="5"/>
      <c r="AD734" s="5"/>
      <c r="AE734" s="5"/>
      <c r="AF734" s="5"/>
      <c r="AG734" s="5"/>
      <c r="AH734" s="5"/>
    </row>
    <row r="735" spans="1:34" ht="18.75" customHeight="1">
      <c r="A735" s="5"/>
      <c r="B735" s="5"/>
      <c r="C735" s="5"/>
      <c r="D735" s="5"/>
      <c r="E735" s="5"/>
      <c r="F735" s="5"/>
      <c r="G735" s="6"/>
      <c r="H735" s="639"/>
      <c r="I735" s="5"/>
      <c r="J735" s="5"/>
      <c r="K735" s="637"/>
      <c r="L735" s="11"/>
      <c r="M735" s="11"/>
      <c r="N735" s="11"/>
      <c r="O735" s="33"/>
      <c r="P735" s="12"/>
      <c r="Q735" s="12"/>
      <c r="R735" s="12"/>
      <c r="S735" s="12"/>
      <c r="T735" s="12"/>
      <c r="U735" s="12"/>
      <c r="V735" s="12"/>
      <c r="W735" s="12"/>
      <c r="X735" s="12"/>
      <c r="Y735" s="5"/>
      <c r="Z735" s="5"/>
      <c r="AA735" s="5"/>
      <c r="AB735" s="5"/>
      <c r="AC735" s="5"/>
      <c r="AD735" s="5"/>
      <c r="AE735" s="5"/>
      <c r="AF735" s="5"/>
      <c r="AG735" s="5"/>
      <c r="AH735" s="5"/>
    </row>
    <row r="736" spans="1:34" ht="18.75" customHeight="1">
      <c r="A736" s="5"/>
      <c r="B736" s="5"/>
      <c r="C736" s="5"/>
      <c r="D736" s="5"/>
      <c r="E736" s="5"/>
      <c r="F736" s="5"/>
      <c r="G736" s="6"/>
      <c r="H736" s="639"/>
      <c r="I736" s="5"/>
      <c r="J736" s="5"/>
      <c r="K736" s="637"/>
      <c r="L736" s="11"/>
      <c r="M736" s="11"/>
      <c r="N736" s="11"/>
      <c r="O736" s="33"/>
      <c r="P736" s="12"/>
      <c r="Q736" s="12"/>
      <c r="R736" s="12"/>
      <c r="S736" s="12"/>
      <c r="T736" s="12"/>
      <c r="U736" s="12"/>
      <c r="V736" s="12"/>
      <c r="W736" s="12"/>
      <c r="X736" s="12"/>
      <c r="Y736" s="5"/>
      <c r="Z736" s="5"/>
      <c r="AA736" s="5"/>
      <c r="AB736" s="5"/>
      <c r="AC736" s="5"/>
      <c r="AD736" s="5"/>
      <c r="AE736" s="5"/>
      <c r="AF736" s="5"/>
      <c r="AG736" s="5"/>
      <c r="AH736" s="5"/>
    </row>
    <row r="737" spans="1:34" ht="18.75" customHeight="1">
      <c r="A737" s="5"/>
      <c r="B737" s="5"/>
      <c r="C737" s="5"/>
      <c r="D737" s="5"/>
      <c r="E737" s="5"/>
      <c r="F737" s="5"/>
      <c r="G737" s="6"/>
      <c r="H737" s="639"/>
      <c r="I737" s="5"/>
      <c r="J737" s="5"/>
      <c r="K737" s="637"/>
      <c r="L737" s="11"/>
      <c r="M737" s="11"/>
      <c r="N737" s="11"/>
      <c r="O737" s="33"/>
      <c r="P737" s="12"/>
      <c r="Q737" s="12"/>
      <c r="R737" s="12"/>
      <c r="S737" s="12"/>
      <c r="T737" s="12"/>
      <c r="U737" s="12"/>
      <c r="V737" s="12"/>
      <c r="W737" s="12"/>
      <c r="X737" s="12"/>
      <c r="Y737" s="5"/>
      <c r="Z737" s="5"/>
      <c r="AA737" s="5"/>
      <c r="AB737" s="5"/>
      <c r="AC737" s="5"/>
      <c r="AD737" s="5"/>
      <c r="AE737" s="5"/>
      <c r="AF737" s="5"/>
      <c r="AG737" s="5"/>
      <c r="AH737" s="5"/>
    </row>
    <row r="738" spans="1:34" ht="18.75" customHeight="1">
      <c r="A738" s="5"/>
      <c r="B738" s="5"/>
      <c r="C738" s="5"/>
      <c r="D738" s="5"/>
      <c r="E738" s="5"/>
      <c r="F738" s="5"/>
      <c r="G738" s="6"/>
      <c r="H738" s="639"/>
      <c r="I738" s="5"/>
      <c r="J738" s="5"/>
      <c r="K738" s="637"/>
      <c r="L738" s="11"/>
      <c r="M738" s="11"/>
      <c r="N738" s="11"/>
      <c r="O738" s="33"/>
      <c r="P738" s="12"/>
      <c r="Q738" s="12"/>
      <c r="R738" s="12"/>
      <c r="S738" s="12"/>
      <c r="T738" s="12"/>
      <c r="U738" s="12"/>
      <c r="V738" s="12"/>
      <c r="W738" s="12"/>
      <c r="X738" s="12"/>
      <c r="Y738" s="5"/>
      <c r="Z738" s="5"/>
      <c r="AA738" s="5"/>
      <c r="AB738" s="5"/>
      <c r="AC738" s="5"/>
      <c r="AD738" s="5"/>
      <c r="AE738" s="5"/>
      <c r="AF738" s="5"/>
      <c r="AG738" s="5"/>
      <c r="AH738" s="5"/>
    </row>
    <row r="739" spans="1:34" ht="18.75" customHeight="1">
      <c r="A739" s="5"/>
      <c r="B739" s="5"/>
      <c r="C739" s="5"/>
      <c r="D739" s="5"/>
      <c r="E739" s="5"/>
      <c r="F739" s="5"/>
      <c r="G739" s="6"/>
      <c r="H739" s="639"/>
      <c r="I739" s="5"/>
      <c r="J739" s="5"/>
      <c r="K739" s="637"/>
      <c r="L739" s="11"/>
      <c r="M739" s="11"/>
      <c r="N739" s="11"/>
      <c r="O739" s="33"/>
      <c r="P739" s="12"/>
      <c r="Q739" s="12"/>
      <c r="R739" s="12"/>
      <c r="S739" s="12"/>
      <c r="T739" s="12"/>
      <c r="U739" s="12"/>
      <c r="V739" s="12"/>
      <c r="W739" s="12"/>
      <c r="X739" s="12"/>
      <c r="Y739" s="5"/>
      <c r="Z739" s="5"/>
      <c r="AA739" s="5"/>
      <c r="AB739" s="5"/>
      <c r="AC739" s="5"/>
      <c r="AD739" s="5"/>
      <c r="AE739" s="5"/>
      <c r="AF739" s="5"/>
      <c r="AG739" s="5"/>
      <c r="AH739" s="5"/>
    </row>
    <row r="740" spans="1:34" ht="18.75" customHeight="1">
      <c r="A740" s="5"/>
      <c r="B740" s="5"/>
      <c r="C740" s="5"/>
      <c r="D740" s="5"/>
      <c r="E740" s="5"/>
      <c r="F740" s="5"/>
      <c r="G740" s="6"/>
      <c r="H740" s="639"/>
      <c r="I740" s="5"/>
      <c r="J740" s="5"/>
      <c r="K740" s="637"/>
      <c r="L740" s="11"/>
      <c r="M740" s="11"/>
      <c r="N740" s="11"/>
      <c r="O740" s="33"/>
      <c r="P740" s="12"/>
      <c r="Q740" s="12"/>
      <c r="R740" s="12"/>
      <c r="S740" s="12"/>
      <c r="T740" s="12"/>
      <c r="U740" s="12"/>
      <c r="V740" s="12"/>
      <c r="W740" s="12"/>
      <c r="X740" s="12"/>
      <c r="Y740" s="5"/>
      <c r="Z740" s="5"/>
      <c r="AA740" s="5"/>
      <c r="AB740" s="5"/>
      <c r="AC740" s="5"/>
      <c r="AD740" s="5"/>
      <c r="AE740" s="5"/>
      <c r="AF740" s="5"/>
      <c r="AG740" s="5"/>
      <c r="AH740" s="5"/>
    </row>
    <row r="741" spans="1:34" ht="18.75" customHeight="1">
      <c r="A741" s="5"/>
      <c r="B741" s="5"/>
      <c r="C741" s="5"/>
      <c r="D741" s="5"/>
      <c r="E741" s="5"/>
      <c r="F741" s="5"/>
      <c r="G741" s="6"/>
      <c r="H741" s="639"/>
      <c r="I741" s="5"/>
      <c r="J741" s="5"/>
      <c r="K741" s="637"/>
      <c r="L741" s="11"/>
      <c r="M741" s="11"/>
      <c r="N741" s="11"/>
      <c r="O741" s="33"/>
      <c r="P741" s="12"/>
      <c r="Q741" s="12"/>
      <c r="R741" s="12"/>
      <c r="S741" s="12"/>
      <c r="T741" s="12"/>
      <c r="U741" s="12"/>
      <c r="V741" s="12"/>
      <c r="W741" s="12"/>
      <c r="X741" s="12"/>
      <c r="Y741" s="5"/>
      <c r="Z741" s="5"/>
      <c r="AA741" s="5"/>
      <c r="AB741" s="5"/>
      <c r="AC741" s="5"/>
      <c r="AD741" s="5"/>
      <c r="AE741" s="5"/>
      <c r="AF741" s="5"/>
      <c r="AG741" s="5"/>
      <c r="AH741" s="5"/>
    </row>
    <row r="742" spans="1:34" ht="18.75" customHeight="1">
      <c r="A742" s="5"/>
      <c r="B742" s="5"/>
      <c r="C742" s="5"/>
      <c r="D742" s="5"/>
      <c r="E742" s="5"/>
      <c r="F742" s="5"/>
      <c r="G742" s="6"/>
      <c r="H742" s="639"/>
      <c r="I742" s="5"/>
      <c r="J742" s="5"/>
      <c r="K742" s="637"/>
      <c r="L742" s="11"/>
      <c r="M742" s="11"/>
      <c r="N742" s="11"/>
      <c r="O742" s="33"/>
      <c r="P742" s="12"/>
      <c r="Q742" s="12"/>
      <c r="R742" s="12"/>
      <c r="S742" s="12"/>
      <c r="T742" s="12"/>
      <c r="U742" s="12"/>
      <c r="V742" s="12"/>
      <c r="W742" s="12"/>
      <c r="X742" s="12"/>
      <c r="Y742" s="5"/>
      <c r="Z742" s="5"/>
      <c r="AA742" s="5"/>
      <c r="AB742" s="5"/>
      <c r="AC742" s="5"/>
      <c r="AD742" s="5"/>
      <c r="AE742" s="5"/>
      <c r="AF742" s="5"/>
      <c r="AG742" s="5"/>
      <c r="AH742" s="5"/>
    </row>
    <row r="743" spans="1:34" ht="18.75" customHeight="1">
      <c r="A743" s="5"/>
      <c r="B743" s="5"/>
      <c r="C743" s="5"/>
      <c r="D743" s="5"/>
      <c r="E743" s="5"/>
      <c r="F743" s="5"/>
      <c r="G743" s="6"/>
      <c r="H743" s="639"/>
      <c r="I743" s="5"/>
      <c r="J743" s="5"/>
      <c r="K743" s="637"/>
      <c r="L743" s="11"/>
      <c r="M743" s="11"/>
      <c r="N743" s="11"/>
      <c r="O743" s="33"/>
      <c r="P743" s="12"/>
      <c r="Q743" s="12"/>
      <c r="R743" s="12"/>
      <c r="S743" s="12"/>
      <c r="T743" s="12"/>
      <c r="U743" s="12"/>
      <c r="V743" s="12"/>
      <c r="W743" s="12"/>
      <c r="X743" s="12"/>
      <c r="Y743" s="5"/>
      <c r="Z743" s="5"/>
      <c r="AA743" s="5"/>
      <c r="AB743" s="5"/>
      <c r="AC743" s="5"/>
      <c r="AD743" s="5"/>
      <c r="AE743" s="5"/>
      <c r="AF743" s="5"/>
      <c r="AG743" s="5"/>
      <c r="AH743" s="5"/>
    </row>
    <row r="744" spans="1:34" ht="18.75" customHeight="1">
      <c r="A744" s="5"/>
      <c r="B744" s="5"/>
      <c r="C744" s="5"/>
      <c r="D744" s="5"/>
      <c r="E744" s="5"/>
      <c r="F744" s="5"/>
      <c r="G744" s="6"/>
      <c r="H744" s="639"/>
      <c r="I744" s="5"/>
      <c r="J744" s="5"/>
      <c r="K744" s="637"/>
      <c r="L744" s="11"/>
      <c r="M744" s="11"/>
      <c r="N744" s="11"/>
      <c r="O744" s="33"/>
      <c r="P744" s="12"/>
      <c r="Q744" s="12"/>
      <c r="R744" s="12"/>
      <c r="S744" s="12"/>
      <c r="T744" s="12"/>
      <c r="U744" s="12"/>
      <c r="V744" s="12"/>
      <c r="W744" s="12"/>
      <c r="X744" s="12"/>
      <c r="Y744" s="5"/>
      <c r="Z744" s="5"/>
      <c r="AA744" s="5"/>
      <c r="AB744" s="5"/>
      <c r="AC744" s="5"/>
      <c r="AD744" s="5"/>
      <c r="AE744" s="5"/>
      <c r="AF744" s="5"/>
      <c r="AG744" s="5"/>
      <c r="AH744" s="5"/>
    </row>
    <row r="745" spans="1:34" ht="18.75" customHeight="1">
      <c r="A745" s="5"/>
      <c r="B745" s="5"/>
      <c r="C745" s="5"/>
      <c r="D745" s="5"/>
      <c r="E745" s="5"/>
      <c r="F745" s="5"/>
      <c r="G745" s="6"/>
      <c r="H745" s="639"/>
      <c r="I745" s="5"/>
      <c r="J745" s="5"/>
      <c r="K745" s="637"/>
      <c r="L745" s="11"/>
      <c r="M745" s="11"/>
      <c r="N745" s="11"/>
      <c r="O745" s="33"/>
      <c r="P745" s="12"/>
      <c r="Q745" s="12"/>
      <c r="R745" s="12"/>
      <c r="S745" s="12"/>
      <c r="T745" s="12"/>
      <c r="U745" s="12"/>
      <c r="V745" s="12"/>
      <c r="W745" s="12"/>
      <c r="X745" s="12"/>
      <c r="Y745" s="5"/>
      <c r="Z745" s="5"/>
      <c r="AA745" s="5"/>
      <c r="AB745" s="5"/>
      <c r="AC745" s="5"/>
      <c r="AD745" s="5"/>
      <c r="AE745" s="5"/>
      <c r="AF745" s="5"/>
      <c r="AG745" s="5"/>
      <c r="AH745" s="5"/>
    </row>
    <row r="746" spans="1:34" ht="18.75" customHeight="1">
      <c r="A746" s="5"/>
      <c r="B746" s="5"/>
      <c r="C746" s="5"/>
      <c r="D746" s="5"/>
      <c r="E746" s="5"/>
      <c r="F746" s="5"/>
      <c r="G746" s="6"/>
      <c r="H746" s="639"/>
      <c r="I746" s="5"/>
      <c r="J746" s="5"/>
      <c r="K746" s="637"/>
      <c r="L746" s="11"/>
      <c r="M746" s="11"/>
      <c r="N746" s="11"/>
      <c r="O746" s="33"/>
      <c r="P746" s="12"/>
      <c r="Q746" s="12"/>
      <c r="R746" s="12"/>
      <c r="S746" s="12"/>
      <c r="T746" s="12"/>
      <c r="U746" s="12"/>
      <c r="V746" s="12"/>
      <c r="W746" s="12"/>
      <c r="X746" s="12"/>
      <c r="Y746" s="5"/>
      <c r="Z746" s="5"/>
      <c r="AA746" s="5"/>
      <c r="AB746" s="5"/>
      <c r="AC746" s="5"/>
      <c r="AD746" s="5"/>
      <c r="AE746" s="5"/>
      <c r="AF746" s="5"/>
      <c r="AG746" s="5"/>
      <c r="AH746" s="5"/>
    </row>
    <row r="747" spans="1:34" ht="18.75" customHeight="1">
      <c r="A747" s="5"/>
      <c r="B747" s="5"/>
      <c r="C747" s="5"/>
      <c r="D747" s="5"/>
      <c r="E747" s="5"/>
      <c r="F747" s="5"/>
      <c r="G747" s="6"/>
      <c r="H747" s="639"/>
      <c r="I747" s="5"/>
      <c r="J747" s="5"/>
      <c r="K747" s="637"/>
      <c r="L747" s="11"/>
      <c r="M747" s="11"/>
      <c r="N747" s="11"/>
      <c r="O747" s="33"/>
      <c r="P747" s="12"/>
      <c r="Q747" s="12"/>
      <c r="R747" s="12"/>
      <c r="S747" s="12"/>
      <c r="T747" s="12"/>
      <c r="U747" s="12"/>
      <c r="V747" s="12"/>
      <c r="W747" s="12"/>
      <c r="X747" s="12"/>
      <c r="Y747" s="5"/>
      <c r="Z747" s="5"/>
      <c r="AA747" s="5"/>
      <c r="AB747" s="5"/>
      <c r="AC747" s="5"/>
      <c r="AD747" s="5"/>
      <c r="AE747" s="5"/>
      <c r="AF747" s="5"/>
      <c r="AG747" s="5"/>
      <c r="AH747" s="5"/>
    </row>
    <row r="748" spans="1:34" ht="18.75" customHeight="1">
      <c r="A748" s="5"/>
      <c r="B748" s="5"/>
      <c r="C748" s="5"/>
      <c r="D748" s="5"/>
      <c r="E748" s="5"/>
      <c r="F748" s="5"/>
      <c r="G748" s="6"/>
      <c r="H748" s="639"/>
      <c r="I748" s="5"/>
      <c r="J748" s="5"/>
      <c r="K748" s="637"/>
      <c r="L748" s="11"/>
      <c r="M748" s="11"/>
      <c r="N748" s="11"/>
      <c r="O748" s="33"/>
      <c r="P748" s="12"/>
      <c r="Q748" s="12"/>
      <c r="R748" s="12"/>
      <c r="S748" s="12"/>
      <c r="T748" s="12"/>
      <c r="U748" s="12"/>
      <c r="V748" s="12"/>
      <c r="W748" s="12"/>
      <c r="X748" s="12"/>
      <c r="Y748" s="5"/>
      <c r="Z748" s="5"/>
      <c r="AA748" s="5"/>
      <c r="AB748" s="5"/>
      <c r="AC748" s="5"/>
      <c r="AD748" s="5"/>
      <c r="AE748" s="5"/>
      <c r="AF748" s="5"/>
      <c r="AG748" s="5"/>
      <c r="AH748" s="5"/>
    </row>
    <row r="749" spans="1:34" ht="18.75" customHeight="1">
      <c r="A749" s="5"/>
      <c r="B749" s="5"/>
      <c r="C749" s="5"/>
      <c r="D749" s="5"/>
      <c r="E749" s="5"/>
      <c r="F749" s="5"/>
      <c r="G749" s="6"/>
      <c r="H749" s="639"/>
      <c r="I749" s="5"/>
      <c r="J749" s="5"/>
      <c r="K749" s="637"/>
      <c r="L749" s="11"/>
      <c r="M749" s="11"/>
      <c r="N749" s="11"/>
      <c r="O749" s="33"/>
      <c r="P749" s="12"/>
      <c r="Q749" s="12"/>
      <c r="R749" s="12"/>
      <c r="S749" s="12"/>
      <c r="T749" s="12"/>
      <c r="U749" s="12"/>
      <c r="V749" s="12"/>
      <c r="W749" s="12"/>
      <c r="X749" s="12"/>
      <c r="Y749" s="5"/>
      <c r="Z749" s="5"/>
      <c r="AA749" s="5"/>
      <c r="AB749" s="5"/>
      <c r="AC749" s="5"/>
      <c r="AD749" s="5"/>
      <c r="AE749" s="5"/>
      <c r="AF749" s="5"/>
      <c r="AG749" s="5"/>
      <c r="AH749" s="5"/>
    </row>
    <row r="750" spans="1:34" ht="18.75" customHeight="1">
      <c r="A750" s="5"/>
      <c r="B750" s="5"/>
      <c r="C750" s="5"/>
      <c r="D750" s="5"/>
      <c r="E750" s="5"/>
      <c r="F750" s="5"/>
      <c r="G750" s="6"/>
      <c r="H750" s="639"/>
      <c r="I750" s="5"/>
      <c r="J750" s="5"/>
      <c r="K750" s="637"/>
      <c r="L750" s="11"/>
      <c r="M750" s="11"/>
      <c r="N750" s="11"/>
      <c r="O750" s="33"/>
      <c r="P750" s="12"/>
      <c r="Q750" s="12"/>
      <c r="R750" s="12"/>
      <c r="S750" s="12"/>
      <c r="T750" s="12"/>
      <c r="U750" s="12"/>
      <c r="V750" s="12"/>
      <c r="W750" s="12"/>
      <c r="X750" s="12"/>
      <c r="Y750" s="5"/>
      <c r="Z750" s="5"/>
      <c r="AA750" s="5"/>
      <c r="AB750" s="5"/>
      <c r="AC750" s="5"/>
      <c r="AD750" s="5"/>
      <c r="AE750" s="5"/>
      <c r="AF750" s="5"/>
      <c r="AG750" s="5"/>
      <c r="AH750" s="5"/>
    </row>
    <row r="751" spans="1:34" ht="18.75" customHeight="1">
      <c r="A751" s="5"/>
      <c r="B751" s="5"/>
      <c r="C751" s="5"/>
      <c r="D751" s="5"/>
      <c r="E751" s="5"/>
      <c r="F751" s="5"/>
      <c r="G751" s="6"/>
      <c r="H751" s="639"/>
      <c r="I751" s="5"/>
      <c r="J751" s="5"/>
      <c r="K751" s="637"/>
      <c r="L751" s="11"/>
      <c r="M751" s="11"/>
      <c r="N751" s="11"/>
      <c r="O751" s="33"/>
      <c r="P751" s="12"/>
      <c r="Q751" s="12"/>
      <c r="R751" s="12"/>
      <c r="S751" s="12"/>
      <c r="T751" s="12"/>
      <c r="U751" s="12"/>
      <c r="V751" s="12"/>
      <c r="W751" s="12"/>
      <c r="X751" s="12"/>
      <c r="Y751" s="5"/>
      <c r="Z751" s="5"/>
      <c r="AA751" s="5"/>
      <c r="AB751" s="5"/>
      <c r="AC751" s="5"/>
      <c r="AD751" s="5"/>
      <c r="AE751" s="5"/>
      <c r="AF751" s="5"/>
      <c r="AG751" s="5"/>
      <c r="AH751" s="5"/>
    </row>
    <row r="752" spans="1:34" ht="18.75" customHeight="1">
      <c r="A752" s="5"/>
      <c r="B752" s="5"/>
      <c r="C752" s="5"/>
      <c r="D752" s="5"/>
      <c r="E752" s="5"/>
      <c r="F752" s="5"/>
      <c r="G752" s="6"/>
      <c r="H752" s="639"/>
      <c r="I752" s="5"/>
      <c r="J752" s="5"/>
      <c r="K752" s="637"/>
      <c r="L752" s="11"/>
      <c r="M752" s="11"/>
      <c r="N752" s="11"/>
      <c r="O752" s="33"/>
      <c r="P752" s="12"/>
      <c r="Q752" s="12"/>
      <c r="R752" s="12"/>
      <c r="S752" s="12"/>
      <c r="T752" s="12"/>
      <c r="U752" s="12"/>
      <c r="V752" s="12"/>
      <c r="W752" s="12"/>
      <c r="X752" s="12"/>
      <c r="Y752" s="5"/>
      <c r="Z752" s="5"/>
      <c r="AA752" s="5"/>
      <c r="AB752" s="5"/>
      <c r="AC752" s="5"/>
      <c r="AD752" s="5"/>
      <c r="AE752" s="5"/>
      <c r="AF752" s="5"/>
      <c r="AG752" s="5"/>
      <c r="AH752" s="5"/>
    </row>
    <row r="753" spans="1:34" ht="18.75" customHeight="1">
      <c r="A753" s="5"/>
      <c r="B753" s="5"/>
      <c r="C753" s="5"/>
      <c r="D753" s="5"/>
      <c r="E753" s="5"/>
      <c r="F753" s="5"/>
      <c r="G753" s="6"/>
      <c r="H753" s="639"/>
      <c r="I753" s="5"/>
      <c r="J753" s="5"/>
      <c r="K753" s="637"/>
      <c r="L753" s="11"/>
      <c r="M753" s="11"/>
      <c r="N753" s="11"/>
      <c r="O753" s="33"/>
      <c r="P753" s="12"/>
      <c r="Q753" s="12"/>
      <c r="R753" s="12"/>
      <c r="S753" s="12"/>
      <c r="T753" s="12"/>
      <c r="U753" s="12"/>
      <c r="V753" s="12"/>
      <c r="W753" s="12"/>
      <c r="X753" s="12"/>
      <c r="Y753" s="5"/>
      <c r="Z753" s="5"/>
      <c r="AA753" s="5"/>
      <c r="AB753" s="5"/>
      <c r="AC753" s="5"/>
      <c r="AD753" s="5"/>
      <c r="AE753" s="5"/>
      <c r="AF753" s="5"/>
      <c r="AG753" s="5"/>
      <c r="AH753" s="5"/>
    </row>
    <row r="754" spans="1:34" ht="18.75" customHeight="1">
      <c r="A754" s="5"/>
      <c r="B754" s="5"/>
      <c r="C754" s="5"/>
      <c r="D754" s="5"/>
      <c r="E754" s="5"/>
      <c r="F754" s="5"/>
      <c r="G754" s="6"/>
      <c r="H754" s="639"/>
      <c r="I754" s="5"/>
      <c r="J754" s="5"/>
      <c r="K754" s="637"/>
      <c r="L754" s="11"/>
      <c r="M754" s="11"/>
      <c r="N754" s="11"/>
      <c r="O754" s="33"/>
      <c r="P754" s="12"/>
      <c r="Q754" s="12"/>
      <c r="R754" s="12"/>
      <c r="S754" s="12"/>
      <c r="T754" s="12"/>
      <c r="U754" s="12"/>
      <c r="V754" s="12"/>
      <c r="W754" s="12"/>
      <c r="X754" s="12"/>
      <c r="Y754" s="5"/>
      <c r="Z754" s="5"/>
      <c r="AA754" s="5"/>
      <c r="AB754" s="5"/>
      <c r="AC754" s="5"/>
      <c r="AD754" s="5"/>
      <c r="AE754" s="5"/>
      <c r="AF754" s="5"/>
      <c r="AG754" s="5"/>
      <c r="AH754" s="5"/>
    </row>
    <row r="755" spans="1:34" ht="18.75" customHeight="1">
      <c r="A755" s="5"/>
      <c r="B755" s="5"/>
      <c r="C755" s="5"/>
      <c r="D755" s="5"/>
      <c r="E755" s="5"/>
      <c r="F755" s="5"/>
      <c r="G755" s="6"/>
      <c r="H755" s="639"/>
      <c r="I755" s="5"/>
      <c r="J755" s="5"/>
      <c r="K755" s="637"/>
      <c r="L755" s="11"/>
      <c r="M755" s="11"/>
      <c r="N755" s="11"/>
      <c r="O755" s="33"/>
      <c r="P755" s="12"/>
      <c r="Q755" s="12"/>
      <c r="R755" s="12"/>
      <c r="S755" s="12"/>
      <c r="T755" s="12"/>
      <c r="U755" s="12"/>
      <c r="V755" s="12"/>
      <c r="W755" s="12"/>
      <c r="X755" s="12"/>
      <c r="Y755" s="5"/>
      <c r="Z755" s="5"/>
      <c r="AA755" s="5"/>
      <c r="AB755" s="5"/>
      <c r="AC755" s="5"/>
      <c r="AD755" s="5"/>
      <c r="AE755" s="5"/>
      <c r="AF755" s="5"/>
      <c r="AG755" s="5"/>
      <c r="AH755" s="5"/>
    </row>
    <row r="756" spans="1:34" ht="18.75" customHeight="1">
      <c r="A756" s="5"/>
      <c r="B756" s="5"/>
      <c r="C756" s="5"/>
      <c r="D756" s="5"/>
      <c r="E756" s="5"/>
      <c r="F756" s="5"/>
      <c r="G756" s="6"/>
      <c r="H756" s="639"/>
      <c r="I756" s="5"/>
      <c r="J756" s="5"/>
      <c r="K756" s="637"/>
      <c r="L756" s="11"/>
      <c r="M756" s="11"/>
      <c r="N756" s="11"/>
      <c r="O756" s="33"/>
      <c r="P756" s="12"/>
      <c r="Q756" s="12"/>
      <c r="R756" s="12"/>
      <c r="S756" s="12"/>
      <c r="T756" s="12"/>
      <c r="U756" s="12"/>
      <c r="V756" s="12"/>
      <c r="W756" s="12"/>
      <c r="X756" s="12"/>
      <c r="Y756" s="5"/>
      <c r="Z756" s="5"/>
      <c r="AA756" s="5"/>
      <c r="AB756" s="5"/>
      <c r="AC756" s="5"/>
      <c r="AD756" s="5"/>
      <c r="AE756" s="5"/>
      <c r="AF756" s="5"/>
      <c r="AG756" s="5"/>
      <c r="AH756" s="5"/>
    </row>
    <row r="757" spans="1:34" ht="18.75" customHeight="1">
      <c r="A757" s="5"/>
      <c r="B757" s="5"/>
      <c r="C757" s="5"/>
      <c r="D757" s="5"/>
      <c r="E757" s="5"/>
      <c r="F757" s="5"/>
      <c r="G757" s="6"/>
      <c r="H757" s="639"/>
      <c r="I757" s="5"/>
      <c r="J757" s="5"/>
      <c r="K757" s="637"/>
      <c r="L757" s="11"/>
      <c r="M757" s="11"/>
      <c r="N757" s="11"/>
      <c r="O757" s="33"/>
      <c r="P757" s="12"/>
      <c r="Q757" s="12"/>
      <c r="R757" s="12"/>
      <c r="S757" s="12"/>
      <c r="T757" s="12"/>
      <c r="U757" s="12"/>
      <c r="V757" s="12"/>
      <c r="W757" s="12"/>
      <c r="X757" s="12"/>
      <c r="Y757" s="5"/>
      <c r="Z757" s="5"/>
      <c r="AA757" s="5"/>
      <c r="AB757" s="5"/>
      <c r="AC757" s="5"/>
      <c r="AD757" s="5"/>
      <c r="AE757" s="5"/>
      <c r="AF757" s="5"/>
      <c r="AG757" s="5"/>
      <c r="AH757" s="5"/>
    </row>
    <row r="758" spans="1:34" ht="18.75" customHeight="1">
      <c r="A758" s="5"/>
      <c r="B758" s="5"/>
      <c r="C758" s="5"/>
      <c r="D758" s="5"/>
      <c r="E758" s="5"/>
      <c r="F758" s="5"/>
      <c r="G758" s="6"/>
      <c r="H758" s="639"/>
      <c r="I758" s="5"/>
      <c r="J758" s="5"/>
      <c r="K758" s="637"/>
      <c r="L758" s="11"/>
      <c r="M758" s="11"/>
      <c r="N758" s="11"/>
      <c r="O758" s="33"/>
      <c r="P758" s="12"/>
      <c r="Q758" s="12"/>
      <c r="R758" s="12"/>
      <c r="S758" s="12"/>
      <c r="T758" s="12"/>
      <c r="U758" s="12"/>
      <c r="V758" s="12"/>
      <c r="W758" s="12"/>
      <c r="X758" s="12"/>
      <c r="Y758" s="5"/>
      <c r="Z758" s="5"/>
      <c r="AA758" s="5"/>
      <c r="AB758" s="5"/>
      <c r="AC758" s="5"/>
      <c r="AD758" s="5"/>
      <c r="AE758" s="5"/>
      <c r="AF758" s="5"/>
      <c r="AG758" s="5"/>
      <c r="AH758" s="5"/>
    </row>
    <row r="759" spans="1:34" ht="18.75" customHeight="1">
      <c r="A759" s="5"/>
      <c r="B759" s="5"/>
      <c r="C759" s="5"/>
      <c r="D759" s="5"/>
      <c r="E759" s="5"/>
      <c r="F759" s="5"/>
      <c r="G759" s="6"/>
      <c r="H759" s="639"/>
      <c r="I759" s="5"/>
      <c r="J759" s="5"/>
      <c r="K759" s="637"/>
      <c r="L759" s="11"/>
      <c r="M759" s="11"/>
      <c r="N759" s="11"/>
      <c r="O759" s="33"/>
      <c r="P759" s="12"/>
      <c r="Q759" s="12"/>
      <c r="R759" s="12"/>
      <c r="S759" s="12"/>
      <c r="T759" s="12"/>
      <c r="U759" s="12"/>
      <c r="V759" s="12"/>
      <c r="W759" s="12"/>
      <c r="X759" s="12"/>
      <c r="Y759" s="5"/>
      <c r="Z759" s="5"/>
      <c r="AA759" s="5"/>
      <c r="AB759" s="5"/>
      <c r="AC759" s="5"/>
      <c r="AD759" s="5"/>
      <c r="AE759" s="5"/>
      <c r="AF759" s="5"/>
      <c r="AG759" s="5"/>
      <c r="AH759" s="5"/>
    </row>
    <row r="760" spans="1:34" ht="18.75" customHeight="1">
      <c r="A760" s="5"/>
      <c r="B760" s="5"/>
      <c r="C760" s="5"/>
      <c r="D760" s="5"/>
      <c r="E760" s="5"/>
      <c r="F760" s="5"/>
      <c r="G760" s="6"/>
      <c r="H760" s="639"/>
      <c r="I760" s="5"/>
      <c r="J760" s="5"/>
      <c r="K760" s="637"/>
      <c r="L760" s="11"/>
      <c r="M760" s="11"/>
      <c r="N760" s="11"/>
      <c r="O760" s="33"/>
      <c r="P760" s="12"/>
      <c r="Q760" s="12"/>
      <c r="R760" s="12"/>
      <c r="S760" s="12"/>
      <c r="T760" s="12"/>
      <c r="U760" s="12"/>
      <c r="V760" s="12"/>
      <c r="W760" s="12"/>
      <c r="X760" s="12"/>
      <c r="Y760" s="5"/>
      <c r="Z760" s="5"/>
      <c r="AA760" s="5"/>
      <c r="AB760" s="5"/>
      <c r="AC760" s="5"/>
      <c r="AD760" s="5"/>
      <c r="AE760" s="5"/>
      <c r="AF760" s="5"/>
      <c r="AG760" s="5"/>
      <c r="AH760" s="5"/>
    </row>
    <row r="761" spans="1:34" ht="18.75" customHeight="1">
      <c r="A761" s="5"/>
      <c r="B761" s="5"/>
      <c r="C761" s="5"/>
      <c r="D761" s="5"/>
      <c r="E761" s="5"/>
      <c r="F761" s="5"/>
      <c r="G761" s="6"/>
      <c r="H761" s="639"/>
      <c r="I761" s="5"/>
      <c r="J761" s="5"/>
      <c r="K761" s="637"/>
      <c r="L761" s="11"/>
      <c r="M761" s="11"/>
      <c r="N761" s="11"/>
      <c r="O761" s="33"/>
      <c r="P761" s="12"/>
      <c r="Q761" s="12"/>
      <c r="R761" s="12"/>
      <c r="S761" s="12"/>
      <c r="T761" s="12"/>
      <c r="U761" s="12"/>
      <c r="V761" s="12"/>
      <c r="W761" s="12"/>
      <c r="X761" s="12"/>
      <c r="Y761" s="5"/>
      <c r="Z761" s="5"/>
      <c r="AA761" s="5"/>
      <c r="AB761" s="5"/>
      <c r="AC761" s="5"/>
      <c r="AD761" s="5"/>
      <c r="AE761" s="5"/>
      <c r="AF761" s="5"/>
      <c r="AG761" s="5"/>
      <c r="AH761" s="5"/>
    </row>
    <row r="762" spans="1:34" ht="18.75" customHeight="1">
      <c r="A762" s="5"/>
      <c r="B762" s="5"/>
      <c r="C762" s="5"/>
      <c r="D762" s="5"/>
      <c r="E762" s="5"/>
      <c r="F762" s="5"/>
      <c r="G762" s="6"/>
      <c r="H762" s="639"/>
      <c r="I762" s="5"/>
      <c r="J762" s="5"/>
      <c r="K762" s="637"/>
      <c r="L762" s="11"/>
      <c r="M762" s="11"/>
      <c r="N762" s="11"/>
      <c r="O762" s="33"/>
      <c r="P762" s="12"/>
      <c r="Q762" s="12"/>
      <c r="R762" s="12"/>
      <c r="S762" s="12"/>
      <c r="T762" s="12"/>
      <c r="U762" s="12"/>
      <c r="V762" s="12"/>
      <c r="W762" s="12"/>
      <c r="X762" s="12"/>
      <c r="Y762" s="5"/>
      <c r="Z762" s="5"/>
      <c r="AA762" s="5"/>
      <c r="AB762" s="5"/>
      <c r="AC762" s="5"/>
      <c r="AD762" s="5"/>
      <c r="AE762" s="5"/>
      <c r="AF762" s="5"/>
      <c r="AG762" s="5"/>
      <c r="AH762" s="5"/>
    </row>
    <row r="763" spans="1:34" ht="18.75" customHeight="1">
      <c r="A763" s="5"/>
      <c r="B763" s="5"/>
      <c r="C763" s="5"/>
      <c r="D763" s="5"/>
      <c r="E763" s="5"/>
      <c r="F763" s="5"/>
      <c r="G763" s="6"/>
      <c r="H763" s="639"/>
      <c r="I763" s="5"/>
      <c r="J763" s="5"/>
      <c r="K763" s="637"/>
      <c r="L763" s="11"/>
      <c r="M763" s="11"/>
      <c r="N763" s="11"/>
      <c r="O763" s="33"/>
      <c r="P763" s="12"/>
      <c r="Q763" s="12"/>
      <c r="R763" s="12"/>
      <c r="S763" s="12"/>
      <c r="T763" s="12"/>
      <c r="U763" s="12"/>
      <c r="V763" s="12"/>
      <c r="W763" s="12"/>
      <c r="X763" s="12"/>
      <c r="Y763" s="5"/>
      <c r="Z763" s="5"/>
      <c r="AA763" s="5"/>
      <c r="AB763" s="5"/>
      <c r="AC763" s="5"/>
      <c r="AD763" s="5"/>
      <c r="AE763" s="5"/>
      <c r="AF763" s="5"/>
      <c r="AG763" s="5"/>
      <c r="AH763" s="5"/>
    </row>
    <row r="764" spans="1:34" ht="18.75" customHeight="1">
      <c r="A764" s="5"/>
      <c r="B764" s="5"/>
      <c r="C764" s="5"/>
      <c r="D764" s="5"/>
      <c r="E764" s="5"/>
      <c r="F764" s="5"/>
      <c r="G764" s="6"/>
      <c r="H764" s="639"/>
      <c r="I764" s="5"/>
      <c r="J764" s="5"/>
      <c r="K764" s="637"/>
      <c r="L764" s="11"/>
      <c r="M764" s="11"/>
      <c r="N764" s="11"/>
      <c r="O764" s="33"/>
      <c r="P764" s="12"/>
      <c r="Q764" s="12"/>
      <c r="R764" s="12"/>
      <c r="S764" s="12"/>
      <c r="T764" s="12"/>
      <c r="U764" s="12"/>
      <c r="V764" s="12"/>
      <c r="W764" s="12"/>
      <c r="X764" s="12"/>
      <c r="Y764" s="5"/>
      <c r="Z764" s="5"/>
      <c r="AA764" s="5"/>
      <c r="AB764" s="5"/>
      <c r="AC764" s="5"/>
      <c r="AD764" s="5"/>
      <c r="AE764" s="5"/>
      <c r="AF764" s="5"/>
      <c r="AG764" s="5"/>
      <c r="AH764" s="5"/>
    </row>
    <row r="765" spans="1:34" ht="18.75" customHeight="1">
      <c r="A765" s="5"/>
      <c r="B765" s="5"/>
      <c r="C765" s="5"/>
      <c r="D765" s="5"/>
      <c r="E765" s="5"/>
      <c r="F765" s="5"/>
      <c r="G765" s="6"/>
      <c r="H765" s="639"/>
      <c r="I765" s="5"/>
      <c r="J765" s="5"/>
      <c r="K765" s="637"/>
      <c r="L765" s="11"/>
      <c r="M765" s="11"/>
      <c r="N765" s="11"/>
      <c r="O765" s="33"/>
      <c r="P765" s="12"/>
      <c r="Q765" s="12"/>
      <c r="R765" s="12"/>
      <c r="S765" s="12"/>
      <c r="T765" s="12"/>
      <c r="U765" s="12"/>
      <c r="V765" s="12"/>
      <c r="W765" s="12"/>
      <c r="X765" s="12"/>
      <c r="Y765" s="5"/>
      <c r="Z765" s="5"/>
      <c r="AA765" s="5"/>
      <c r="AB765" s="5"/>
      <c r="AC765" s="5"/>
      <c r="AD765" s="5"/>
      <c r="AE765" s="5"/>
      <c r="AF765" s="5"/>
      <c r="AG765" s="5"/>
      <c r="AH765" s="5"/>
    </row>
    <row r="766" spans="1:34" ht="18.75" customHeight="1">
      <c r="A766" s="5"/>
      <c r="B766" s="5"/>
      <c r="C766" s="5"/>
      <c r="D766" s="5"/>
      <c r="E766" s="5"/>
      <c r="F766" s="5"/>
      <c r="G766" s="6"/>
      <c r="H766" s="639"/>
      <c r="I766" s="5"/>
      <c r="J766" s="5"/>
      <c r="K766" s="637"/>
      <c r="L766" s="11"/>
      <c r="M766" s="11"/>
      <c r="N766" s="11"/>
      <c r="O766" s="33"/>
      <c r="P766" s="12"/>
      <c r="Q766" s="12"/>
      <c r="R766" s="12"/>
      <c r="S766" s="12"/>
      <c r="T766" s="12"/>
      <c r="U766" s="12"/>
      <c r="V766" s="12"/>
      <c r="W766" s="12"/>
      <c r="X766" s="12"/>
      <c r="Y766" s="5"/>
      <c r="Z766" s="5"/>
      <c r="AA766" s="5"/>
      <c r="AB766" s="5"/>
      <c r="AC766" s="5"/>
      <c r="AD766" s="5"/>
      <c r="AE766" s="5"/>
      <c r="AF766" s="5"/>
      <c r="AG766" s="5"/>
      <c r="AH766" s="5"/>
    </row>
    <row r="767" spans="1:34" ht="18.75" customHeight="1">
      <c r="A767" s="5"/>
      <c r="B767" s="5"/>
      <c r="C767" s="5"/>
      <c r="D767" s="5"/>
      <c r="E767" s="5"/>
      <c r="F767" s="5"/>
      <c r="G767" s="6"/>
      <c r="H767" s="639"/>
      <c r="I767" s="5"/>
      <c r="J767" s="5"/>
      <c r="K767" s="637"/>
      <c r="L767" s="11"/>
      <c r="M767" s="11"/>
      <c r="N767" s="11"/>
      <c r="O767" s="33"/>
      <c r="P767" s="12"/>
      <c r="Q767" s="12"/>
      <c r="R767" s="12"/>
      <c r="S767" s="12"/>
      <c r="T767" s="12"/>
      <c r="U767" s="12"/>
      <c r="V767" s="12"/>
      <c r="W767" s="12"/>
      <c r="X767" s="12"/>
      <c r="Y767" s="5"/>
      <c r="Z767" s="5"/>
      <c r="AA767" s="5"/>
      <c r="AB767" s="5"/>
      <c r="AC767" s="5"/>
      <c r="AD767" s="5"/>
      <c r="AE767" s="5"/>
      <c r="AF767" s="5"/>
      <c r="AG767" s="5"/>
      <c r="AH767" s="5"/>
    </row>
    <row r="768" spans="1:34" ht="18.75" customHeight="1">
      <c r="A768" s="5"/>
      <c r="B768" s="5"/>
      <c r="C768" s="5"/>
      <c r="D768" s="5"/>
      <c r="E768" s="5"/>
      <c r="F768" s="5"/>
      <c r="G768" s="6"/>
      <c r="H768" s="639"/>
      <c r="I768" s="5"/>
      <c r="J768" s="5"/>
      <c r="K768" s="637"/>
      <c r="L768" s="11"/>
      <c r="M768" s="11"/>
      <c r="N768" s="11"/>
      <c r="O768" s="33"/>
      <c r="P768" s="12"/>
      <c r="Q768" s="12"/>
      <c r="R768" s="12"/>
      <c r="S768" s="12"/>
      <c r="T768" s="12"/>
      <c r="U768" s="12"/>
      <c r="V768" s="12"/>
      <c r="W768" s="12"/>
      <c r="X768" s="12"/>
      <c r="Y768" s="5"/>
      <c r="Z768" s="5"/>
      <c r="AA768" s="5"/>
      <c r="AB768" s="5"/>
      <c r="AC768" s="5"/>
      <c r="AD768" s="5"/>
      <c r="AE768" s="5"/>
      <c r="AF768" s="5"/>
      <c r="AG768" s="5"/>
      <c r="AH768" s="5"/>
    </row>
    <row r="769" spans="1:34" ht="18.75" customHeight="1">
      <c r="A769" s="5"/>
      <c r="B769" s="5"/>
      <c r="C769" s="5"/>
      <c r="D769" s="5"/>
      <c r="E769" s="5"/>
      <c r="F769" s="5"/>
      <c r="G769" s="6"/>
      <c r="H769" s="639"/>
      <c r="I769" s="5"/>
      <c r="J769" s="5"/>
      <c r="K769" s="637"/>
      <c r="L769" s="11"/>
      <c r="M769" s="11"/>
      <c r="N769" s="11"/>
      <c r="O769" s="33"/>
      <c r="P769" s="12"/>
      <c r="Q769" s="12"/>
      <c r="R769" s="12"/>
      <c r="S769" s="12"/>
      <c r="T769" s="12"/>
      <c r="U769" s="12"/>
      <c r="V769" s="12"/>
      <c r="W769" s="12"/>
      <c r="X769" s="12"/>
      <c r="Y769" s="5"/>
      <c r="Z769" s="5"/>
      <c r="AA769" s="5"/>
      <c r="AB769" s="5"/>
      <c r="AC769" s="5"/>
      <c r="AD769" s="5"/>
      <c r="AE769" s="5"/>
      <c r="AF769" s="5"/>
      <c r="AG769" s="5"/>
      <c r="AH769" s="5"/>
    </row>
    <row r="770" spans="1:34" ht="18.75" customHeight="1">
      <c r="A770" s="5"/>
      <c r="B770" s="5"/>
      <c r="C770" s="5"/>
      <c r="D770" s="5"/>
      <c r="E770" s="5"/>
      <c r="F770" s="5"/>
      <c r="G770" s="6"/>
      <c r="H770" s="639"/>
      <c r="I770" s="5"/>
      <c r="J770" s="5"/>
      <c r="K770" s="637"/>
      <c r="L770" s="11"/>
      <c r="M770" s="11"/>
      <c r="N770" s="11"/>
      <c r="O770" s="33"/>
      <c r="P770" s="12"/>
      <c r="Q770" s="12"/>
      <c r="R770" s="12"/>
      <c r="S770" s="12"/>
      <c r="T770" s="12"/>
      <c r="U770" s="12"/>
      <c r="V770" s="12"/>
      <c r="W770" s="12"/>
      <c r="X770" s="12"/>
      <c r="Y770" s="5"/>
      <c r="Z770" s="5"/>
      <c r="AA770" s="5"/>
      <c r="AB770" s="5"/>
      <c r="AC770" s="5"/>
      <c r="AD770" s="5"/>
      <c r="AE770" s="5"/>
      <c r="AF770" s="5"/>
      <c r="AG770" s="5"/>
      <c r="AH770" s="5"/>
    </row>
    <row r="771" spans="1:34" ht="18.75" customHeight="1">
      <c r="A771" s="5"/>
      <c r="B771" s="5"/>
      <c r="C771" s="5"/>
      <c r="D771" s="5"/>
      <c r="E771" s="5"/>
      <c r="F771" s="5"/>
      <c r="G771" s="6"/>
      <c r="H771" s="639"/>
      <c r="I771" s="5"/>
      <c r="J771" s="5"/>
      <c r="K771" s="637"/>
      <c r="L771" s="11"/>
      <c r="M771" s="11"/>
      <c r="N771" s="11"/>
      <c r="O771" s="33"/>
      <c r="P771" s="12"/>
      <c r="Q771" s="12"/>
      <c r="R771" s="12"/>
      <c r="S771" s="12"/>
      <c r="T771" s="12"/>
      <c r="U771" s="12"/>
      <c r="V771" s="12"/>
      <c r="W771" s="12"/>
      <c r="X771" s="12"/>
      <c r="Y771" s="5"/>
      <c r="Z771" s="5"/>
      <c r="AA771" s="5"/>
      <c r="AB771" s="5"/>
      <c r="AC771" s="5"/>
      <c r="AD771" s="5"/>
      <c r="AE771" s="5"/>
      <c r="AF771" s="5"/>
      <c r="AG771" s="5"/>
      <c r="AH771" s="5"/>
    </row>
    <row r="772" spans="1:34" ht="18.75" customHeight="1">
      <c r="A772" s="5"/>
      <c r="B772" s="5"/>
      <c r="C772" s="5"/>
      <c r="D772" s="5"/>
      <c r="E772" s="5"/>
      <c r="F772" s="5"/>
      <c r="G772" s="6"/>
      <c r="H772" s="639"/>
      <c r="I772" s="5"/>
      <c r="J772" s="5"/>
      <c r="K772" s="637"/>
      <c r="L772" s="11"/>
      <c r="M772" s="11"/>
      <c r="N772" s="11"/>
      <c r="O772" s="33"/>
      <c r="P772" s="12"/>
      <c r="Q772" s="12"/>
      <c r="R772" s="12"/>
      <c r="S772" s="12"/>
      <c r="T772" s="12"/>
      <c r="U772" s="12"/>
      <c r="V772" s="12"/>
      <c r="W772" s="12"/>
      <c r="X772" s="12"/>
      <c r="Y772" s="5"/>
      <c r="Z772" s="5"/>
      <c r="AA772" s="5"/>
      <c r="AB772" s="5"/>
      <c r="AC772" s="5"/>
      <c r="AD772" s="5"/>
      <c r="AE772" s="5"/>
      <c r="AF772" s="5"/>
      <c r="AG772" s="5"/>
      <c r="AH772" s="5"/>
    </row>
    <row r="773" spans="1:34" ht="18.75" customHeight="1">
      <c r="A773" s="5"/>
      <c r="B773" s="5"/>
      <c r="C773" s="5"/>
      <c r="D773" s="5"/>
      <c r="E773" s="5"/>
      <c r="F773" s="5"/>
      <c r="G773" s="6"/>
      <c r="H773" s="639"/>
      <c r="I773" s="5"/>
      <c r="J773" s="5"/>
      <c r="K773" s="637"/>
      <c r="L773" s="11"/>
      <c r="M773" s="11"/>
      <c r="N773" s="11"/>
      <c r="O773" s="33"/>
      <c r="P773" s="12"/>
      <c r="Q773" s="12"/>
      <c r="R773" s="12"/>
      <c r="S773" s="12"/>
      <c r="T773" s="12"/>
      <c r="U773" s="12"/>
      <c r="V773" s="12"/>
      <c r="W773" s="12"/>
      <c r="X773" s="12"/>
      <c r="Y773" s="5"/>
      <c r="Z773" s="5"/>
      <c r="AA773" s="5"/>
      <c r="AB773" s="5"/>
      <c r="AC773" s="5"/>
      <c r="AD773" s="5"/>
      <c r="AE773" s="5"/>
      <c r="AF773" s="5"/>
      <c r="AG773" s="5"/>
      <c r="AH773" s="5"/>
    </row>
    <row r="774" spans="1:34" ht="18.75" customHeight="1">
      <c r="A774" s="5"/>
      <c r="B774" s="5"/>
      <c r="C774" s="5"/>
      <c r="D774" s="5"/>
      <c r="E774" s="5"/>
      <c r="F774" s="5"/>
      <c r="G774" s="6"/>
      <c r="H774" s="639"/>
      <c r="I774" s="5"/>
      <c r="J774" s="5"/>
      <c r="K774" s="637"/>
      <c r="L774" s="11"/>
      <c r="M774" s="11"/>
      <c r="N774" s="11"/>
      <c r="O774" s="33"/>
      <c r="P774" s="12"/>
      <c r="Q774" s="12"/>
      <c r="R774" s="12"/>
      <c r="S774" s="12"/>
      <c r="T774" s="12"/>
      <c r="U774" s="12"/>
      <c r="V774" s="12"/>
      <c r="W774" s="12"/>
      <c r="X774" s="12"/>
      <c r="Y774" s="5"/>
      <c r="Z774" s="5"/>
      <c r="AA774" s="5"/>
      <c r="AB774" s="5"/>
      <c r="AC774" s="5"/>
      <c r="AD774" s="5"/>
      <c r="AE774" s="5"/>
      <c r="AF774" s="5"/>
      <c r="AG774" s="5"/>
      <c r="AH774" s="5"/>
    </row>
    <row r="775" spans="1:34" ht="18.75" customHeight="1">
      <c r="A775" s="5"/>
      <c r="B775" s="5"/>
      <c r="C775" s="5"/>
      <c r="D775" s="5"/>
      <c r="E775" s="5"/>
      <c r="F775" s="5"/>
      <c r="G775" s="6"/>
      <c r="H775" s="639"/>
      <c r="I775" s="5"/>
      <c r="J775" s="5"/>
      <c r="K775" s="637"/>
      <c r="L775" s="11"/>
      <c r="M775" s="11"/>
      <c r="N775" s="11"/>
      <c r="O775" s="33"/>
      <c r="P775" s="12"/>
      <c r="Q775" s="12"/>
      <c r="R775" s="12"/>
      <c r="S775" s="12"/>
      <c r="T775" s="12"/>
      <c r="U775" s="12"/>
      <c r="V775" s="12"/>
      <c r="W775" s="12"/>
      <c r="X775" s="12"/>
      <c r="Y775" s="5"/>
      <c r="Z775" s="5"/>
      <c r="AA775" s="5"/>
      <c r="AB775" s="5"/>
      <c r="AC775" s="5"/>
      <c r="AD775" s="5"/>
      <c r="AE775" s="5"/>
      <c r="AF775" s="5"/>
      <c r="AG775" s="5"/>
      <c r="AH775" s="5"/>
    </row>
    <row r="776" spans="1:34" ht="18.75" customHeight="1">
      <c r="A776" s="5"/>
      <c r="B776" s="5"/>
      <c r="C776" s="5"/>
      <c r="D776" s="5"/>
      <c r="E776" s="5"/>
      <c r="F776" s="5"/>
      <c r="G776" s="6"/>
      <c r="H776" s="639"/>
      <c r="I776" s="5"/>
      <c r="J776" s="5"/>
      <c r="K776" s="637"/>
      <c r="L776" s="11"/>
      <c r="M776" s="11"/>
      <c r="N776" s="11"/>
      <c r="O776" s="33"/>
      <c r="P776" s="12"/>
      <c r="Q776" s="12"/>
      <c r="R776" s="12"/>
      <c r="S776" s="12"/>
      <c r="T776" s="12"/>
      <c r="U776" s="12"/>
      <c r="V776" s="12"/>
      <c r="W776" s="12"/>
      <c r="X776" s="12"/>
      <c r="Y776" s="5"/>
      <c r="Z776" s="5"/>
      <c r="AA776" s="5"/>
      <c r="AB776" s="5"/>
      <c r="AC776" s="5"/>
      <c r="AD776" s="5"/>
      <c r="AE776" s="5"/>
      <c r="AF776" s="5"/>
      <c r="AG776" s="5"/>
      <c r="AH776" s="5"/>
    </row>
    <row r="777" spans="1:34" ht="18.75" customHeight="1">
      <c r="A777" s="5"/>
      <c r="B777" s="5"/>
      <c r="C777" s="5"/>
      <c r="D777" s="5"/>
      <c r="E777" s="5"/>
      <c r="F777" s="5"/>
      <c r="G777" s="6"/>
      <c r="H777" s="639"/>
      <c r="I777" s="5"/>
      <c r="J777" s="5"/>
      <c r="K777" s="637"/>
      <c r="L777" s="11"/>
      <c r="M777" s="11"/>
      <c r="N777" s="11"/>
      <c r="O777" s="33"/>
      <c r="P777" s="12"/>
      <c r="Q777" s="12"/>
      <c r="R777" s="12"/>
      <c r="S777" s="12"/>
      <c r="T777" s="12"/>
      <c r="U777" s="12"/>
      <c r="V777" s="12"/>
      <c r="W777" s="12"/>
      <c r="X777" s="12"/>
      <c r="Y777" s="5"/>
      <c r="Z777" s="5"/>
      <c r="AA777" s="5"/>
      <c r="AB777" s="5"/>
      <c r="AC777" s="5"/>
      <c r="AD777" s="5"/>
      <c r="AE777" s="5"/>
      <c r="AF777" s="5"/>
      <c r="AG777" s="5"/>
      <c r="AH777" s="5"/>
    </row>
    <row r="778" spans="1:34" ht="18.75" customHeight="1">
      <c r="A778" s="5"/>
      <c r="B778" s="5"/>
      <c r="C778" s="5"/>
      <c r="D778" s="5"/>
      <c r="E778" s="5"/>
      <c r="F778" s="5"/>
      <c r="G778" s="6"/>
      <c r="H778" s="639"/>
      <c r="I778" s="5"/>
      <c r="J778" s="5"/>
      <c r="K778" s="637"/>
      <c r="L778" s="11"/>
      <c r="M778" s="11"/>
      <c r="N778" s="11"/>
      <c r="O778" s="33"/>
      <c r="P778" s="12"/>
      <c r="Q778" s="12"/>
      <c r="R778" s="12"/>
      <c r="S778" s="12"/>
      <c r="T778" s="12"/>
      <c r="U778" s="12"/>
      <c r="V778" s="12"/>
      <c r="W778" s="12"/>
      <c r="X778" s="12"/>
      <c r="Y778" s="5"/>
      <c r="Z778" s="5"/>
      <c r="AA778" s="5"/>
      <c r="AB778" s="5"/>
      <c r="AC778" s="5"/>
      <c r="AD778" s="5"/>
      <c r="AE778" s="5"/>
      <c r="AF778" s="5"/>
      <c r="AG778" s="5"/>
      <c r="AH778" s="5"/>
    </row>
    <row r="779" spans="1:34" ht="18.75" customHeight="1">
      <c r="A779" s="5"/>
      <c r="B779" s="5"/>
      <c r="C779" s="5"/>
      <c r="D779" s="5"/>
      <c r="E779" s="5"/>
      <c r="F779" s="5"/>
      <c r="G779" s="6"/>
      <c r="H779" s="639"/>
      <c r="I779" s="5"/>
      <c r="J779" s="5"/>
      <c r="K779" s="637"/>
      <c r="L779" s="11"/>
      <c r="M779" s="11"/>
      <c r="N779" s="11"/>
      <c r="O779" s="33"/>
      <c r="P779" s="12"/>
      <c r="Q779" s="12"/>
      <c r="R779" s="12"/>
      <c r="S779" s="12"/>
      <c r="T779" s="12"/>
      <c r="U779" s="12"/>
      <c r="V779" s="12"/>
      <c r="W779" s="12"/>
      <c r="X779" s="12"/>
      <c r="Y779" s="5"/>
      <c r="Z779" s="5"/>
      <c r="AA779" s="5"/>
      <c r="AB779" s="5"/>
      <c r="AC779" s="5"/>
      <c r="AD779" s="5"/>
      <c r="AE779" s="5"/>
      <c r="AF779" s="5"/>
      <c r="AG779" s="5"/>
      <c r="AH779" s="5"/>
    </row>
    <row r="780" spans="1:34" ht="18.75" customHeight="1">
      <c r="A780" s="5"/>
      <c r="B780" s="5"/>
      <c r="C780" s="5"/>
      <c r="D780" s="5"/>
      <c r="E780" s="5"/>
      <c r="F780" s="5"/>
      <c r="G780" s="6"/>
      <c r="H780" s="639"/>
      <c r="I780" s="5"/>
      <c r="J780" s="5"/>
      <c r="K780" s="637"/>
      <c r="L780" s="11"/>
      <c r="M780" s="11"/>
      <c r="N780" s="11"/>
      <c r="O780" s="33"/>
      <c r="P780" s="12"/>
      <c r="Q780" s="12"/>
      <c r="R780" s="12"/>
      <c r="S780" s="12"/>
      <c r="T780" s="12"/>
      <c r="U780" s="12"/>
      <c r="V780" s="12"/>
      <c r="W780" s="12"/>
      <c r="X780" s="12"/>
      <c r="Y780" s="5"/>
      <c r="Z780" s="5"/>
      <c r="AA780" s="5"/>
      <c r="AB780" s="5"/>
      <c r="AC780" s="5"/>
      <c r="AD780" s="5"/>
      <c r="AE780" s="5"/>
      <c r="AF780" s="5"/>
      <c r="AG780" s="5"/>
      <c r="AH780" s="5"/>
    </row>
    <row r="781" spans="1:34" ht="18.75" customHeight="1">
      <c r="A781" s="5"/>
      <c r="B781" s="5"/>
      <c r="C781" s="5"/>
      <c r="D781" s="5"/>
      <c r="E781" s="5"/>
      <c r="F781" s="5"/>
      <c r="G781" s="6"/>
      <c r="H781" s="639"/>
      <c r="I781" s="5"/>
      <c r="J781" s="5"/>
      <c r="K781" s="637"/>
      <c r="L781" s="11"/>
      <c r="M781" s="11"/>
      <c r="N781" s="11"/>
      <c r="O781" s="33"/>
      <c r="P781" s="12"/>
      <c r="Q781" s="12"/>
      <c r="R781" s="12"/>
      <c r="S781" s="12"/>
      <c r="T781" s="12"/>
      <c r="U781" s="12"/>
      <c r="V781" s="12"/>
      <c r="W781" s="12"/>
      <c r="X781" s="12"/>
      <c r="Y781" s="5"/>
      <c r="Z781" s="5"/>
      <c r="AA781" s="5"/>
      <c r="AB781" s="5"/>
      <c r="AC781" s="5"/>
      <c r="AD781" s="5"/>
      <c r="AE781" s="5"/>
      <c r="AF781" s="5"/>
      <c r="AG781" s="5"/>
      <c r="AH781" s="5"/>
    </row>
    <row r="782" spans="1:34" ht="18.75" customHeight="1">
      <c r="A782" s="5"/>
      <c r="B782" s="5"/>
      <c r="C782" s="5"/>
      <c r="D782" s="5"/>
      <c r="E782" s="5"/>
      <c r="F782" s="5"/>
      <c r="G782" s="6"/>
      <c r="H782" s="639"/>
      <c r="I782" s="5"/>
      <c r="J782" s="5"/>
      <c r="K782" s="637"/>
      <c r="L782" s="11"/>
      <c r="M782" s="11"/>
      <c r="N782" s="11"/>
      <c r="O782" s="33"/>
      <c r="P782" s="12"/>
      <c r="Q782" s="12"/>
      <c r="R782" s="12"/>
      <c r="S782" s="12"/>
      <c r="T782" s="12"/>
      <c r="U782" s="12"/>
      <c r="V782" s="12"/>
      <c r="W782" s="12"/>
      <c r="X782" s="12"/>
      <c r="Y782" s="5"/>
      <c r="Z782" s="5"/>
      <c r="AA782" s="5"/>
      <c r="AB782" s="5"/>
      <c r="AC782" s="5"/>
      <c r="AD782" s="5"/>
      <c r="AE782" s="5"/>
      <c r="AF782" s="5"/>
      <c r="AG782" s="5"/>
      <c r="AH782" s="5"/>
    </row>
    <row r="783" spans="1:34" ht="18.75" customHeight="1">
      <c r="A783" s="5"/>
      <c r="B783" s="5"/>
      <c r="C783" s="5"/>
      <c r="D783" s="5"/>
      <c r="E783" s="5"/>
      <c r="F783" s="5"/>
      <c r="G783" s="6"/>
      <c r="H783" s="639"/>
      <c r="I783" s="5"/>
      <c r="J783" s="5"/>
      <c r="K783" s="637"/>
      <c r="L783" s="11"/>
      <c r="M783" s="11"/>
      <c r="N783" s="11"/>
      <c r="O783" s="33"/>
      <c r="P783" s="12"/>
      <c r="Q783" s="12"/>
      <c r="R783" s="12"/>
      <c r="S783" s="12"/>
      <c r="T783" s="12"/>
      <c r="U783" s="12"/>
      <c r="V783" s="12"/>
      <c r="W783" s="12"/>
      <c r="X783" s="12"/>
      <c r="Y783" s="5"/>
      <c r="Z783" s="5"/>
      <c r="AA783" s="5"/>
      <c r="AB783" s="5"/>
      <c r="AC783" s="5"/>
      <c r="AD783" s="5"/>
      <c r="AE783" s="5"/>
      <c r="AF783" s="5"/>
      <c r="AG783" s="5"/>
      <c r="AH783" s="5"/>
    </row>
    <row r="784" spans="1:34" ht="18.75" customHeight="1">
      <c r="A784" s="5"/>
      <c r="B784" s="5"/>
      <c r="C784" s="5"/>
      <c r="D784" s="5"/>
      <c r="E784" s="5"/>
      <c r="F784" s="5"/>
      <c r="G784" s="6"/>
      <c r="H784" s="639"/>
      <c r="I784" s="5"/>
      <c r="J784" s="5"/>
      <c r="K784" s="637"/>
      <c r="L784" s="11"/>
      <c r="M784" s="11"/>
      <c r="N784" s="11"/>
      <c r="O784" s="33"/>
      <c r="P784" s="12"/>
      <c r="Q784" s="12"/>
      <c r="R784" s="12"/>
      <c r="S784" s="12"/>
      <c r="T784" s="12"/>
      <c r="U784" s="12"/>
      <c r="V784" s="12"/>
      <c r="W784" s="12"/>
      <c r="X784" s="12"/>
      <c r="Y784" s="5"/>
      <c r="Z784" s="5"/>
      <c r="AA784" s="5"/>
      <c r="AB784" s="5"/>
      <c r="AC784" s="5"/>
      <c r="AD784" s="5"/>
      <c r="AE784" s="5"/>
      <c r="AF784" s="5"/>
      <c r="AG784" s="5"/>
      <c r="AH784" s="5"/>
    </row>
    <row r="785" spans="1:34" ht="18.75" customHeight="1">
      <c r="A785" s="5"/>
      <c r="B785" s="5"/>
      <c r="C785" s="5"/>
      <c r="D785" s="5"/>
      <c r="E785" s="5"/>
      <c r="F785" s="5"/>
      <c r="G785" s="6"/>
      <c r="H785" s="639"/>
      <c r="I785" s="5"/>
      <c r="J785" s="5"/>
      <c r="K785" s="637"/>
      <c r="L785" s="11"/>
      <c r="M785" s="11"/>
      <c r="N785" s="11"/>
      <c r="O785" s="33"/>
      <c r="P785" s="12"/>
      <c r="Q785" s="12"/>
      <c r="R785" s="12"/>
      <c r="S785" s="12"/>
      <c r="T785" s="12"/>
      <c r="U785" s="12"/>
      <c r="V785" s="12"/>
      <c r="W785" s="12"/>
      <c r="X785" s="12"/>
      <c r="Y785" s="5"/>
      <c r="Z785" s="5"/>
      <c r="AA785" s="5"/>
      <c r="AB785" s="5"/>
      <c r="AC785" s="5"/>
      <c r="AD785" s="5"/>
      <c r="AE785" s="5"/>
      <c r="AF785" s="5"/>
      <c r="AG785" s="5"/>
      <c r="AH785" s="5"/>
    </row>
    <row r="786" spans="1:34" ht="18.75" customHeight="1">
      <c r="A786" s="5"/>
      <c r="B786" s="5"/>
      <c r="C786" s="5"/>
      <c r="D786" s="5"/>
      <c r="E786" s="5"/>
      <c r="F786" s="5"/>
      <c r="G786" s="6"/>
      <c r="H786" s="639"/>
      <c r="I786" s="5"/>
      <c r="J786" s="5"/>
      <c r="K786" s="637"/>
      <c r="L786" s="11"/>
      <c r="M786" s="11"/>
      <c r="N786" s="11"/>
      <c r="O786" s="33"/>
      <c r="P786" s="12"/>
      <c r="Q786" s="12"/>
      <c r="R786" s="12"/>
      <c r="S786" s="12"/>
      <c r="T786" s="12"/>
      <c r="U786" s="12"/>
      <c r="V786" s="12"/>
      <c r="W786" s="12"/>
      <c r="X786" s="12"/>
      <c r="Y786" s="5"/>
      <c r="Z786" s="5"/>
      <c r="AA786" s="5"/>
      <c r="AB786" s="5"/>
      <c r="AC786" s="5"/>
      <c r="AD786" s="5"/>
      <c r="AE786" s="5"/>
      <c r="AF786" s="5"/>
      <c r="AG786" s="5"/>
      <c r="AH786" s="5"/>
    </row>
    <row r="787" spans="1:34" ht="18.75" customHeight="1">
      <c r="A787" s="5"/>
      <c r="B787" s="5"/>
      <c r="C787" s="5"/>
      <c r="D787" s="5"/>
      <c r="E787" s="5"/>
      <c r="F787" s="5"/>
      <c r="G787" s="6"/>
      <c r="H787" s="639"/>
      <c r="I787" s="5"/>
      <c r="J787" s="5"/>
      <c r="K787" s="637"/>
      <c r="L787" s="11"/>
      <c r="M787" s="11"/>
      <c r="N787" s="11"/>
      <c r="O787" s="33"/>
      <c r="P787" s="12"/>
      <c r="Q787" s="12"/>
      <c r="R787" s="12"/>
      <c r="S787" s="12"/>
      <c r="T787" s="12"/>
      <c r="U787" s="12"/>
      <c r="V787" s="12"/>
      <c r="W787" s="12"/>
      <c r="X787" s="12"/>
      <c r="Y787" s="5"/>
      <c r="Z787" s="5"/>
      <c r="AA787" s="5"/>
      <c r="AB787" s="5"/>
      <c r="AC787" s="5"/>
      <c r="AD787" s="5"/>
      <c r="AE787" s="5"/>
      <c r="AF787" s="5"/>
      <c r="AG787" s="5"/>
      <c r="AH787" s="5"/>
    </row>
    <row r="788" spans="1:34" ht="18.75" customHeight="1">
      <c r="A788" s="5"/>
      <c r="B788" s="5"/>
      <c r="C788" s="5"/>
      <c r="D788" s="5"/>
      <c r="E788" s="5"/>
      <c r="F788" s="5"/>
      <c r="G788" s="6"/>
      <c r="H788" s="639"/>
      <c r="I788" s="5"/>
      <c r="J788" s="5"/>
      <c r="K788" s="637"/>
      <c r="L788" s="11"/>
      <c r="M788" s="11"/>
      <c r="N788" s="11"/>
      <c r="O788" s="33"/>
      <c r="P788" s="12"/>
      <c r="Q788" s="12"/>
      <c r="R788" s="12"/>
      <c r="S788" s="12"/>
      <c r="T788" s="12"/>
      <c r="U788" s="12"/>
      <c r="V788" s="12"/>
      <c r="W788" s="12"/>
      <c r="X788" s="12"/>
      <c r="Y788" s="5"/>
      <c r="Z788" s="5"/>
      <c r="AA788" s="5"/>
      <c r="AB788" s="5"/>
      <c r="AC788" s="5"/>
      <c r="AD788" s="5"/>
      <c r="AE788" s="5"/>
      <c r="AF788" s="5"/>
      <c r="AG788" s="5"/>
      <c r="AH788" s="5"/>
    </row>
    <row r="789" spans="1:34" ht="18.75" customHeight="1">
      <c r="A789" s="5"/>
      <c r="B789" s="5"/>
      <c r="C789" s="5"/>
      <c r="D789" s="5"/>
      <c r="E789" s="5"/>
      <c r="F789" s="5"/>
      <c r="G789" s="6"/>
      <c r="H789" s="639"/>
      <c r="I789" s="5"/>
      <c r="J789" s="5"/>
      <c r="K789" s="637"/>
      <c r="L789" s="11"/>
      <c r="M789" s="11"/>
      <c r="N789" s="11"/>
      <c r="O789" s="33"/>
      <c r="P789" s="12"/>
      <c r="Q789" s="12"/>
      <c r="R789" s="12"/>
      <c r="S789" s="12"/>
      <c r="T789" s="12"/>
      <c r="U789" s="12"/>
      <c r="V789" s="12"/>
      <c r="W789" s="12"/>
      <c r="X789" s="12"/>
      <c r="Y789" s="5"/>
      <c r="Z789" s="5"/>
      <c r="AA789" s="5"/>
      <c r="AB789" s="5"/>
      <c r="AC789" s="5"/>
      <c r="AD789" s="5"/>
      <c r="AE789" s="5"/>
      <c r="AF789" s="5"/>
      <c r="AG789" s="5"/>
      <c r="AH789" s="5"/>
    </row>
    <row r="790" spans="1:34" ht="18.75" customHeight="1">
      <c r="A790" s="5"/>
      <c r="B790" s="5"/>
      <c r="C790" s="5"/>
      <c r="D790" s="5"/>
      <c r="E790" s="5"/>
      <c r="F790" s="5"/>
      <c r="G790" s="6"/>
      <c r="H790" s="639"/>
      <c r="I790" s="5"/>
      <c r="J790" s="5"/>
      <c r="K790" s="637"/>
      <c r="L790" s="11"/>
      <c r="M790" s="11"/>
      <c r="N790" s="11"/>
      <c r="O790" s="33"/>
      <c r="P790" s="12"/>
      <c r="Q790" s="12"/>
      <c r="R790" s="12"/>
      <c r="S790" s="12"/>
      <c r="T790" s="12"/>
      <c r="U790" s="12"/>
      <c r="V790" s="12"/>
      <c r="W790" s="12"/>
      <c r="X790" s="12"/>
      <c r="Y790" s="5"/>
      <c r="Z790" s="5"/>
      <c r="AA790" s="5"/>
      <c r="AB790" s="5"/>
      <c r="AC790" s="5"/>
      <c r="AD790" s="5"/>
      <c r="AE790" s="5"/>
      <c r="AF790" s="5"/>
      <c r="AG790" s="5"/>
      <c r="AH790" s="5"/>
    </row>
    <row r="791" spans="1:34" ht="18.75" customHeight="1">
      <c r="A791" s="5"/>
      <c r="B791" s="5"/>
      <c r="C791" s="5"/>
      <c r="D791" s="5"/>
      <c r="E791" s="5"/>
      <c r="F791" s="5"/>
      <c r="G791" s="6"/>
      <c r="H791" s="639"/>
      <c r="I791" s="5"/>
      <c r="J791" s="5"/>
      <c r="K791" s="637"/>
      <c r="L791" s="11"/>
      <c r="M791" s="11"/>
      <c r="N791" s="11"/>
      <c r="O791" s="33"/>
      <c r="P791" s="12"/>
      <c r="Q791" s="12"/>
      <c r="R791" s="12"/>
      <c r="S791" s="12"/>
      <c r="T791" s="12"/>
      <c r="U791" s="12"/>
      <c r="V791" s="12"/>
      <c r="W791" s="12"/>
      <c r="X791" s="12"/>
      <c r="Y791" s="5"/>
      <c r="Z791" s="5"/>
      <c r="AA791" s="5"/>
      <c r="AB791" s="5"/>
      <c r="AC791" s="5"/>
      <c r="AD791" s="5"/>
      <c r="AE791" s="5"/>
      <c r="AF791" s="5"/>
      <c r="AG791" s="5"/>
      <c r="AH791" s="5"/>
    </row>
    <row r="792" spans="1:34" ht="18.75" customHeight="1">
      <c r="A792" s="5"/>
      <c r="B792" s="5"/>
      <c r="C792" s="5"/>
      <c r="D792" s="5"/>
      <c r="E792" s="5"/>
      <c r="F792" s="5"/>
      <c r="G792" s="6"/>
      <c r="H792" s="639"/>
      <c r="I792" s="5"/>
      <c r="J792" s="5"/>
      <c r="K792" s="637"/>
      <c r="L792" s="11"/>
      <c r="M792" s="11"/>
      <c r="N792" s="11"/>
      <c r="O792" s="33"/>
      <c r="P792" s="12"/>
      <c r="Q792" s="12"/>
      <c r="R792" s="12"/>
      <c r="S792" s="12"/>
      <c r="T792" s="12"/>
      <c r="U792" s="12"/>
      <c r="V792" s="12"/>
      <c r="W792" s="12"/>
      <c r="X792" s="12"/>
      <c r="Y792" s="5"/>
      <c r="Z792" s="5"/>
      <c r="AA792" s="5"/>
      <c r="AB792" s="5"/>
      <c r="AC792" s="5"/>
      <c r="AD792" s="5"/>
      <c r="AE792" s="5"/>
      <c r="AF792" s="5"/>
      <c r="AG792" s="5"/>
      <c r="AH792" s="5"/>
    </row>
    <row r="793" spans="1:34" ht="18.75" customHeight="1">
      <c r="A793" s="5"/>
      <c r="B793" s="5"/>
      <c r="C793" s="5"/>
      <c r="D793" s="5"/>
      <c r="E793" s="5"/>
      <c r="F793" s="5"/>
      <c r="G793" s="6"/>
      <c r="H793" s="639"/>
      <c r="I793" s="5"/>
      <c r="J793" s="5"/>
      <c r="K793" s="637"/>
      <c r="L793" s="11"/>
      <c r="M793" s="11"/>
      <c r="N793" s="11"/>
      <c r="O793" s="33"/>
      <c r="P793" s="12"/>
      <c r="Q793" s="12"/>
      <c r="R793" s="12"/>
      <c r="S793" s="12"/>
      <c r="T793" s="12"/>
      <c r="U793" s="12"/>
      <c r="V793" s="12"/>
      <c r="W793" s="12"/>
      <c r="X793" s="12"/>
      <c r="Y793" s="5"/>
      <c r="Z793" s="5"/>
      <c r="AA793" s="5"/>
      <c r="AB793" s="5"/>
      <c r="AC793" s="5"/>
      <c r="AD793" s="5"/>
      <c r="AE793" s="5"/>
      <c r="AF793" s="5"/>
      <c r="AG793" s="5"/>
      <c r="AH793" s="5"/>
    </row>
    <row r="794" spans="1:34" ht="18.75" customHeight="1">
      <c r="A794" s="5"/>
      <c r="B794" s="5"/>
      <c r="C794" s="5"/>
      <c r="D794" s="5"/>
      <c r="E794" s="5"/>
      <c r="F794" s="5"/>
      <c r="G794" s="6"/>
      <c r="H794" s="639"/>
      <c r="I794" s="5"/>
      <c r="J794" s="5"/>
      <c r="K794" s="637"/>
      <c r="L794" s="11"/>
      <c r="M794" s="11"/>
      <c r="N794" s="11"/>
      <c r="O794" s="33"/>
      <c r="P794" s="12"/>
      <c r="Q794" s="12"/>
      <c r="R794" s="12"/>
      <c r="S794" s="12"/>
      <c r="T794" s="12"/>
      <c r="U794" s="12"/>
      <c r="V794" s="12"/>
      <c r="W794" s="12"/>
      <c r="X794" s="12"/>
      <c r="Y794" s="5"/>
      <c r="Z794" s="5"/>
      <c r="AA794" s="5"/>
      <c r="AB794" s="5"/>
      <c r="AC794" s="5"/>
      <c r="AD794" s="5"/>
      <c r="AE794" s="5"/>
      <c r="AF794" s="5"/>
      <c r="AG794" s="5"/>
      <c r="AH794" s="5"/>
    </row>
    <row r="795" spans="1:34" ht="18.75" customHeight="1">
      <c r="A795" s="5"/>
      <c r="B795" s="5"/>
      <c r="C795" s="5"/>
      <c r="D795" s="5"/>
      <c r="E795" s="5"/>
      <c r="F795" s="5"/>
      <c r="G795" s="6"/>
      <c r="H795" s="639"/>
      <c r="I795" s="5"/>
      <c r="J795" s="5"/>
      <c r="K795" s="637"/>
      <c r="L795" s="11"/>
      <c r="M795" s="11"/>
      <c r="N795" s="11"/>
      <c r="O795" s="33"/>
      <c r="P795" s="12"/>
      <c r="Q795" s="12"/>
      <c r="R795" s="12"/>
      <c r="S795" s="12"/>
      <c r="T795" s="12"/>
      <c r="U795" s="12"/>
      <c r="V795" s="12"/>
      <c r="W795" s="12"/>
      <c r="X795" s="12"/>
      <c r="Y795" s="5"/>
      <c r="Z795" s="5"/>
      <c r="AA795" s="5"/>
      <c r="AB795" s="5"/>
      <c r="AC795" s="5"/>
      <c r="AD795" s="5"/>
      <c r="AE795" s="5"/>
      <c r="AF795" s="5"/>
      <c r="AG795" s="5"/>
      <c r="AH795" s="5"/>
    </row>
    <row r="796" spans="1:34" ht="18.75" customHeight="1">
      <c r="A796" s="5"/>
      <c r="B796" s="5"/>
      <c r="C796" s="5"/>
      <c r="D796" s="5"/>
      <c r="E796" s="5"/>
      <c r="F796" s="5"/>
      <c r="G796" s="6"/>
      <c r="H796" s="639"/>
      <c r="I796" s="5"/>
      <c r="J796" s="5"/>
      <c r="K796" s="637"/>
      <c r="L796" s="11"/>
      <c r="M796" s="11"/>
      <c r="N796" s="11"/>
      <c r="O796" s="33"/>
      <c r="P796" s="12"/>
      <c r="Q796" s="12"/>
      <c r="R796" s="12"/>
      <c r="S796" s="12"/>
      <c r="T796" s="12"/>
      <c r="U796" s="12"/>
      <c r="V796" s="12"/>
      <c r="W796" s="12"/>
      <c r="X796" s="12"/>
      <c r="Y796" s="5"/>
      <c r="Z796" s="5"/>
      <c r="AA796" s="5"/>
      <c r="AB796" s="5"/>
      <c r="AC796" s="5"/>
      <c r="AD796" s="5"/>
      <c r="AE796" s="5"/>
      <c r="AF796" s="5"/>
      <c r="AG796" s="5"/>
      <c r="AH796" s="5"/>
    </row>
    <row r="797" spans="1:34" ht="18.75" customHeight="1">
      <c r="A797" s="5"/>
      <c r="B797" s="5"/>
      <c r="C797" s="5"/>
      <c r="D797" s="5"/>
      <c r="E797" s="5"/>
      <c r="F797" s="5"/>
      <c r="G797" s="6"/>
      <c r="H797" s="639"/>
      <c r="I797" s="5"/>
      <c r="J797" s="5"/>
      <c r="K797" s="637"/>
      <c r="L797" s="11"/>
      <c r="M797" s="11"/>
      <c r="N797" s="11"/>
      <c r="O797" s="33"/>
      <c r="P797" s="12"/>
      <c r="Q797" s="12"/>
      <c r="R797" s="12"/>
      <c r="S797" s="12"/>
      <c r="T797" s="12"/>
      <c r="U797" s="12"/>
      <c r="V797" s="12"/>
      <c r="W797" s="12"/>
      <c r="X797" s="12"/>
      <c r="Y797" s="5"/>
      <c r="Z797" s="5"/>
      <c r="AA797" s="5"/>
      <c r="AB797" s="5"/>
      <c r="AC797" s="5"/>
      <c r="AD797" s="5"/>
      <c r="AE797" s="5"/>
      <c r="AF797" s="5"/>
      <c r="AG797" s="5"/>
      <c r="AH797" s="5"/>
    </row>
    <row r="798" spans="1:34" ht="18.75" customHeight="1">
      <c r="A798" s="5"/>
      <c r="B798" s="5"/>
      <c r="C798" s="5"/>
      <c r="D798" s="5"/>
      <c r="E798" s="5"/>
      <c r="F798" s="5"/>
      <c r="G798" s="6"/>
      <c r="H798" s="639"/>
      <c r="I798" s="5"/>
      <c r="J798" s="5"/>
      <c r="K798" s="637"/>
      <c r="L798" s="11"/>
      <c r="M798" s="11"/>
      <c r="N798" s="11"/>
      <c r="O798" s="33"/>
      <c r="P798" s="12"/>
      <c r="Q798" s="12"/>
      <c r="R798" s="12"/>
      <c r="S798" s="12"/>
      <c r="T798" s="12"/>
      <c r="U798" s="12"/>
      <c r="V798" s="12"/>
      <c r="W798" s="12"/>
      <c r="X798" s="12"/>
      <c r="Y798" s="5"/>
      <c r="Z798" s="5"/>
      <c r="AA798" s="5"/>
      <c r="AB798" s="5"/>
      <c r="AC798" s="5"/>
      <c r="AD798" s="5"/>
      <c r="AE798" s="5"/>
      <c r="AF798" s="5"/>
      <c r="AG798" s="5"/>
      <c r="AH798" s="5"/>
    </row>
    <row r="799" spans="1:34" ht="18.75" customHeight="1">
      <c r="A799" s="5"/>
      <c r="B799" s="5"/>
      <c r="C799" s="5"/>
      <c r="D799" s="5"/>
      <c r="E799" s="5"/>
      <c r="F799" s="5"/>
      <c r="G799" s="6"/>
      <c r="H799" s="639"/>
      <c r="I799" s="5"/>
      <c r="J799" s="5"/>
      <c r="K799" s="637"/>
      <c r="L799" s="11"/>
      <c r="M799" s="11"/>
      <c r="N799" s="11"/>
      <c r="O799" s="33"/>
      <c r="P799" s="12"/>
      <c r="Q799" s="12"/>
      <c r="R799" s="12"/>
      <c r="S799" s="12"/>
      <c r="T799" s="12"/>
      <c r="U799" s="12"/>
      <c r="V799" s="12"/>
      <c r="W799" s="12"/>
      <c r="X799" s="12"/>
      <c r="Y799" s="5"/>
      <c r="Z799" s="5"/>
      <c r="AA799" s="5"/>
      <c r="AB799" s="5"/>
      <c r="AC799" s="5"/>
      <c r="AD799" s="5"/>
      <c r="AE799" s="5"/>
      <c r="AF799" s="5"/>
      <c r="AG799" s="5"/>
      <c r="AH799" s="5"/>
    </row>
    <row r="800" spans="1:34" ht="18.75" customHeight="1">
      <c r="A800" s="5"/>
      <c r="B800" s="5"/>
      <c r="C800" s="5"/>
      <c r="D800" s="5"/>
      <c r="E800" s="5"/>
      <c r="F800" s="5"/>
      <c r="G800" s="6"/>
      <c r="H800" s="639"/>
      <c r="I800" s="5"/>
      <c r="J800" s="5"/>
      <c r="K800" s="637"/>
      <c r="L800" s="11"/>
      <c r="M800" s="11"/>
      <c r="N800" s="11"/>
      <c r="O800" s="33"/>
      <c r="P800" s="12"/>
      <c r="Q800" s="12"/>
      <c r="R800" s="12"/>
      <c r="S800" s="12"/>
      <c r="T800" s="12"/>
      <c r="U800" s="12"/>
      <c r="V800" s="12"/>
      <c r="W800" s="12"/>
      <c r="X800" s="12"/>
      <c r="Y800" s="5"/>
      <c r="Z800" s="5"/>
      <c r="AA800" s="5"/>
      <c r="AB800" s="5"/>
      <c r="AC800" s="5"/>
      <c r="AD800" s="5"/>
      <c r="AE800" s="5"/>
      <c r="AF800" s="5"/>
      <c r="AG800" s="5"/>
      <c r="AH800" s="5"/>
    </row>
    <row r="801" spans="1:34" ht="18.75" customHeight="1">
      <c r="A801" s="5"/>
      <c r="B801" s="5"/>
      <c r="C801" s="5"/>
      <c r="D801" s="5"/>
      <c r="E801" s="5"/>
      <c r="F801" s="5"/>
      <c r="G801" s="6"/>
      <c r="H801" s="639"/>
      <c r="I801" s="5"/>
      <c r="J801" s="5"/>
      <c r="K801" s="637"/>
      <c r="L801" s="11"/>
      <c r="M801" s="11"/>
      <c r="N801" s="11"/>
      <c r="O801" s="33"/>
      <c r="P801" s="12"/>
      <c r="Q801" s="12"/>
      <c r="R801" s="12"/>
      <c r="S801" s="12"/>
      <c r="T801" s="12"/>
      <c r="U801" s="12"/>
      <c r="V801" s="12"/>
      <c r="W801" s="12"/>
      <c r="X801" s="12"/>
      <c r="Y801" s="5"/>
      <c r="Z801" s="5"/>
      <c r="AA801" s="5"/>
      <c r="AB801" s="5"/>
      <c r="AC801" s="5"/>
      <c r="AD801" s="5"/>
      <c r="AE801" s="5"/>
      <c r="AF801" s="5"/>
      <c r="AG801" s="5"/>
      <c r="AH801" s="5"/>
    </row>
    <row r="802" spans="1:34" ht="18.75" customHeight="1">
      <c r="A802" s="5"/>
      <c r="B802" s="5"/>
      <c r="C802" s="5"/>
      <c r="D802" s="5"/>
      <c r="E802" s="5"/>
      <c r="F802" s="5"/>
      <c r="G802" s="6"/>
      <c r="H802" s="639"/>
      <c r="I802" s="5"/>
      <c r="J802" s="5"/>
      <c r="K802" s="637"/>
      <c r="L802" s="11"/>
      <c r="M802" s="11"/>
      <c r="N802" s="11"/>
      <c r="O802" s="33"/>
      <c r="P802" s="12"/>
      <c r="Q802" s="12"/>
      <c r="R802" s="12"/>
      <c r="S802" s="12"/>
      <c r="T802" s="12"/>
      <c r="U802" s="12"/>
      <c r="V802" s="12"/>
      <c r="W802" s="12"/>
      <c r="X802" s="12"/>
      <c r="Y802" s="5"/>
      <c r="Z802" s="5"/>
      <c r="AA802" s="5"/>
      <c r="AB802" s="5"/>
      <c r="AC802" s="5"/>
      <c r="AD802" s="5"/>
      <c r="AE802" s="5"/>
      <c r="AF802" s="5"/>
      <c r="AG802" s="5"/>
      <c r="AH802" s="5"/>
    </row>
    <row r="803" spans="1:34" ht="18.75" customHeight="1">
      <c r="A803" s="5"/>
      <c r="B803" s="5"/>
      <c r="C803" s="5"/>
      <c r="D803" s="5"/>
      <c r="E803" s="5"/>
      <c r="F803" s="5"/>
      <c r="G803" s="6"/>
      <c r="H803" s="639"/>
      <c r="I803" s="5"/>
      <c r="J803" s="5"/>
      <c r="K803" s="637"/>
      <c r="L803" s="11"/>
      <c r="M803" s="11"/>
      <c r="N803" s="11"/>
      <c r="O803" s="33"/>
      <c r="P803" s="12"/>
      <c r="Q803" s="12"/>
      <c r="R803" s="12"/>
      <c r="S803" s="12"/>
      <c r="T803" s="12"/>
      <c r="U803" s="12"/>
      <c r="V803" s="12"/>
      <c r="W803" s="12"/>
      <c r="X803" s="12"/>
      <c r="Y803" s="5"/>
      <c r="Z803" s="5"/>
      <c r="AA803" s="5"/>
      <c r="AB803" s="5"/>
      <c r="AC803" s="5"/>
      <c r="AD803" s="5"/>
      <c r="AE803" s="5"/>
      <c r="AF803" s="5"/>
      <c r="AG803" s="5"/>
      <c r="AH803" s="5"/>
    </row>
    <row r="804" spans="1:34" ht="18.75" customHeight="1">
      <c r="A804" s="5"/>
      <c r="B804" s="5"/>
      <c r="C804" s="5"/>
      <c r="D804" s="5"/>
      <c r="E804" s="5"/>
      <c r="F804" s="5"/>
      <c r="G804" s="6"/>
      <c r="H804" s="639"/>
      <c r="I804" s="5"/>
      <c r="J804" s="5"/>
      <c r="K804" s="637"/>
      <c r="L804" s="11"/>
      <c r="M804" s="11"/>
      <c r="N804" s="11"/>
      <c r="O804" s="33"/>
      <c r="P804" s="12"/>
      <c r="Q804" s="12"/>
      <c r="R804" s="12"/>
      <c r="S804" s="12"/>
      <c r="T804" s="12"/>
      <c r="U804" s="12"/>
      <c r="V804" s="12"/>
      <c r="W804" s="12"/>
      <c r="X804" s="12"/>
      <c r="Y804" s="5"/>
      <c r="Z804" s="5"/>
      <c r="AA804" s="5"/>
      <c r="AB804" s="5"/>
      <c r="AC804" s="5"/>
      <c r="AD804" s="5"/>
      <c r="AE804" s="5"/>
      <c r="AF804" s="5"/>
      <c r="AG804" s="5"/>
      <c r="AH804" s="5"/>
    </row>
    <row r="805" spans="1:34" ht="18.75" customHeight="1">
      <c r="A805" s="5"/>
      <c r="B805" s="5"/>
      <c r="C805" s="5"/>
      <c r="D805" s="5"/>
      <c r="E805" s="5"/>
      <c r="F805" s="5"/>
      <c r="G805" s="6"/>
      <c r="H805" s="639"/>
      <c r="I805" s="5"/>
      <c r="J805" s="5"/>
      <c r="K805" s="637"/>
      <c r="L805" s="11"/>
      <c r="M805" s="11"/>
      <c r="N805" s="11"/>
      <c r="O805" s="33"/>
      <c r="P805" s="12"/>
      <c r="Q805" s="12"/>
      <c r="R805" s="12"/>
      <c r="S805" s="12"/>
      <c r="T805" s="12"/>
      <c r="U805" s="12"/>
      <c r="V805" s="12"/>
      <c r="W805" s="12"/>
      <c r="X805" s="12"/>
      <c r="Y805" s="5"/>
      <c r="Z805" s="5"/>
      <c r="AA805" s="5"/>
      <c r="AB805" s="5"/>
      <c r="AC805" s="5"/>
      <c r="AD805" s="5"/>
      <c r="AE805" s="5"/>
      <c r="AF805" s="5"/>
      <c r="AG805" s="5"/>
      <c r="AH805" s="5"/>
    </row>
    <row r="806" spans="1:34" ht="18.75" customHeight="1">
      <c r="A806" s="5"/>
      <c r="B806" s="5"/>
      <c r="C806" s="5"/>
      <c r="D806" s="5"/>
      <c r="E806" s="5"/>
      <c r="F806" s="5"/>
      <c r="G806" s="6"/>
      <c r="H806" s="639"/>
      <c r="I806" s="5"/>
      <c r="J806" s="5"/>
      <c r="K806" s="637"/>
      <c r="L806" s="11"/>
      <c r="M806" s="11"/>
      <c r="N806" s="11"/>
      <c r="O806" s="33"/>
      <c r="P806" s="12"/>
      <c r="Q806" s="12"/>
      <c r="R806" s="12"/>
      <c r="S806" s="12"/>
      <c r="T806" s="12"/>
      <c r="U806" s="12"/>
      <c r="V806" s="12"/>
      <c r="W806" s="12"/>
      <c r="X806" s="12"/>
      <c r="Y806" s="5"/>
      <c r="Z806" s="5"/>
      <c r="AA806" s="5"/>
      <c r="AB806" s="5"/>
      <c r="AC806" s="5"/>
      <c r="AD806" s="5"/>
      <c r="AE806" s="5"/>
      <c r="AF806" s="5"/>
      <c r="AG806" s="5"/>
      <c r="AH806" s="5"/>
    </row>
    <row r="807" spans="1:34" ht="18.75" customHeight="1">
      <c r="A807" s="5"/>
      <c r="B807" s="5"/>
      <c r="C807" s="5"/>
      <c r="D807" s="5"/>
      <c r="E807" s="5"/>
      <c r="F807" s="5"/>
      <c r="G807" s="6"/>
      <c r="H807" s="639"/>
      <c r="I807" s="5"/>
      <c r="J807" s="5"/>
      <c r="K807" s="637"/>
      <c r="L807" s="11"/>
      <c r="M807" s="11"/>
      <c r="N807" s="11"/>
      <c r="O807" s="33"/>
      <c r="P807" s="12"/>
      <c r="Q807" s="12"/>
      <c r="R807" s="12"/>
      <c r="S807" s="12"/>
      <c r="T807" s="12"/>
      <c r="U807" s="12"/>
      <c r="V807" s="12"/>
      <c r="W807" s="12"/>
      <c r="X807" s="12"/>
      <c r="Y807" s="5"/>
      <c r="Z807" s="5"/>
      <c r="AA807" s="5"/>
      <c r="AB807" s="5"/>
      <c r="AC807" s="5"/>
      <c r="AD807" s="5"/>
      <c r="AE807" s="5"/>
      <c r="AF807" s="5"/>
      <c r="AG807" s="5"/>
      <c r="AH807" s="5"/>
    </row>
    <row r="808" spans="1:34" ht="18.75" customHeight="1">
      <c r="A808" s="5"/>
      <c r="B808" s="5"/>
      <c r="C808" s="5"/>
      <c r="D808" s="5"/>
      <c r="E808" s="5"/>
      <c r="F808" s="5"/>
      <c r="G808" s="6"/>
      <c r="H808" s="639"/>
      <c r="I808" s="5"/>
      <c r="J808" s="5"/>
      <c r="K808" s="637"/>
      <c r="L808" s="11"/>
      <c r="M808" s="11"/>
      <c r="N808" s="11"/>
      <c r="O808" s="33"/>
      <c r="P808" s="12"/>
      <c r="Q808" s="12"/>
      <c r="R808" s="12"/>
      <c r="S808" s="12"/>
      <c r="T808" s="12"/>
      <c r="U808" s="12"/>
      <c r="V808" s="12"/>
      <c r="W808" s="12"/>
      <c r="X808" s="12"/>
      <c r="Y808" s="5"/>
      <c r="Z808" s="5"/>
      <c r="AA808" s="5"/>
      <c r="AB808" s="5"/>
      <c r="AC808" s="5"/>
      <c r="AD808" s="5"/>
      <c r="AE808" s="5"/>
      <c r="AF808" s="5"/>
      <c r="AG808" s="5"/>
      <c r="AH808" s="5"/>
    </row>
    <row r="809" spans="1:34" ht="18.75" customHeight="1">
      <c r="A809" s="5"/>
      <c r="B809" s="5"/>
      <c r="C809" s="5"/>
      <c r="D809" s="5"/>
      <c r="E809" s="5"/>
      <c r="F809" s="5"/>
      <c r="G809" s="6"/>
      <c r="H809" s="639"/>
      <c r="I809" s="5"/>
      <c r="J809" s="5"/>
      <c r="K809" s="637"/>
      <c r="L809" s="11"/>
      <c r="M809" s="11"/>
      <c r="N809" s="11"/>
      <c r="O809" s="33"/>
      <c r="P809" s="12"/>
      <c r="Q809" s="12"/>
      <c r="R809" s="12"/>
      <c r="S809" s="12"/>
      <c r="T809" s="12"/>
      <c r="U809" s="12"/>
      <c r="V809" s="12"/>
      <c r="W809" s="12"/>
      <c r="X809" s="12"/>
      <c r="Y809" s="5"/>
      <c r="Z809" s="5"/>
      <c r="AA809" s="5"/>
      <c r="AB809" s="5"/>
      <c r="AC809" s="5"/>
      <c r="AD809" s="5"/>
      <c r="AE809" s="5"/>
      <c r="AF809" s="5"/>
      <c r="AG809" s="5"/>
      <c r="AH809" s="5"/>
    </row>
    <row r="810" spans="1:34" ht="18.75" customHeight="1">
      <c r="A810" s="5"/>
      <c r="B810" s="5"/>
      <c r="C810" s="5"/>
      <c r="D810" s="5"/>
      <c r="E810" s="5"/>
      <c r="F810" s="5"/>
      <c r="G810" s="6"/>
      <c r="H810" s="639"/>
      <c r="I810" s="5"/>
      <c r="J810" s="5"/>
      <c r="K810" s="637"/>
      <c r="L810" s="11"/>
      <c r="M810" s="11"/>
      <c r="N810" s="11"/>
      <c r="O810" s="33"/>
      <c r="P810" s="12"/>
      <c r="Q810" s="12"/>
      <c r="R810" s="12"/>
      <c r="S810" s="12"/>
      <c r="T810" s="12"/>
      <c r="U810" s="12"/>
      <c r="V810" s="12"/>
      <c r="W810" s="12"/>
      <c r="X810" s="12"/>
      <c r="Y810" s="5"/>
      <c r="Z810" s="5"/>
      <c r="AA810" s="5"/>
      <c r="AB810" s="5"/>
      <c r="AC810" s="5"/>
      <c r="AD810" s="5"/>
      <c r="AE810" s="5"/>
      <c r="AF810" s="5"/>
      <c r="AG810" s="5"/>
      <c r="AH810" s="5"/>
    </row>
    <row r="811" spans="1:34" ht="18.75" customHeight="1">
      <c r="A811" s="5"/>
      <c r="B811" s="5"/>
      <c r="C811" s="5"/>
      <c r="D811" s="5"/>
      <c r="E811" s="5"/>
      <c r="F811" s="5"/>
      <c r="G811" s="6"/>
      <c r="H811" s="639"/>
      <c r="I811" s="5"/>
      <c r="J811" s="5"/>
      <c r="K811" s="637"/>
      <c r="L811" s="11"/>
      <c r="M811" s="11"/>
      <c r="N811" s="11"/>
      <c r="O811" s="33"/>
      <c r="P811" s="12"/>
      <c r="Q811" s="12"/>
      <c r="R811" s="12"/>
      <c r="S811" s="12"/>
      <c r="T811" s="12"/>
      <c r="U811" s="12"/>
      <c r="V811" s="12"/>
      <c r="W811" s="12"/>
      <c r="X811" s="12"/>
      <c r="Y811" s="5"/>
      <c r="Z811" s="5"/>
      <c r="AA811" s="5"/>
      <c r="AB811" s="5"/>
      <c r="AC811" s="5"/>
      <c r="AD811" s="5"/>
      <c r="AE811" s="5"/>
      <c r="AF811" s="5"/>
      <c r="AG811" s="5"/>
      <c r="AH811" s="5"/>
    </row>
    <row r="812" spans="1:34" ht="18.75" customHeight="1">
      <c r="A812" s="5"/>
      <c r="B812" s="5"/>
      <c r="C812" s="5"/>
      <c r="D812" s="5"/>
      <c r="E812" s="5"/>
      <c r="F812" s="5"/>
      <c r="G812" s="6"/>
      <c r="H812" s="639"/>
      <c r="I812" s="5"/>
      <c r="J812" s="5"/>
      <c r="K812" s="637"/>
      <c r="L812" s="11"/>
      <c r="M812" s="11"/>
      <c r="N812" s="11"/>
      <c r="O812" s="33"/>
      <c r="P812" s="12"/>
      <c r="Q812" s="12"/>
      <c r="R812" s="12"/>
      <c r="S812" s="12"/>
      <c r="T812" s="12"/>
      <c r="U812" s="12"/>
      <c r="V812" s="12"/>
      <c r="W812" s="12"/>
      <c r="X812" s="12"/>
      <c r="Y812" s="5"/>
      <c r="Z812" s="5"/>
      <c r="AA812" s="5"/>
      <c r="AB812" s="5"/>
      <c r="AC812" s="5"/>
      <c r="AD812" s="5"/>
      <c r="AE812" s="5"/>
      <c r="AF812" s="5"/>
      <c r="AG812" s="5"/>
      <c r="AH812" s="5"/>
    </row>
    <row r="813" spans="1:34" ht="18.75" customHeight="1">
      <c r="A813" s="5"/>
      <c r="B813" s="5"/>
      <c r="C813" s="5"/>
      <c r="D813" s="5"/>
      <c r="E813" s="5"/>
      <c r="F813" s="5"/>
      <c r="G813" s="6"/>
      <c r="H813" s="639"/>
      <c r="I813" s="5"/>
      <c r="J813" s="5"/>
      <c r="K813" s="637"/>
      <c r="L813" s="11"/>
      <c r="M813" s="11"/>
      <c r="N813" s="11"/>
      <c r="O813" s="33"/>
      <c r="P813" s="12"/>
      <c r="Q813" s="12"/>
      <c r="R813" s="12"/>
      <c r="S813" s="12"/>
      <c r="T813" s="12"/>
      <c r="U813" s="12"/>
      <c r="V813" s="12"/>
      <c r="W813" s="12"/>
      <c r="X813" s="12"/>
      <c r="Y813" s="5"/>
      <c r="Z813" s="5"/>
      <c r="AA813" s="5"/>
      <c r="AB813" s="5"/>
      <c r="AC813" s="5"/>
      <c r="AD813" s="5"/>
      <c r="AE813" s="5"/>
      <c r="AF813" s="5"/>
      <c r="AG813" s="5"/>
      <c r="AH813" s="5"/>
    </row>
    <row r="814" spans="1:34" ht="18.75" customHeight="1">
      <c r="A814" s="5"/>
      <c r="B814" s="5"/>
      <c r="C814" s="5"/>
      <c r="D814" s="5"/>
      <c r="E814" s="5"/>
      <c r="F814" s="5"/>
      <c r="G814" s="6"/>
      <c r="H814" s="639"/>
      <c r="I814" s="5"/>
      <c r="J814" s="5"/>
      <c r="K814" s="637"/>
      <c r="L814" s="11"/>
      <c r="M814" s="11"/>
      <c r="N814" s="11"/>
      <c r="O814" s="33"/>
      <c r="P814" s="12"/>
      <c r="Q814" s="12"/>
      <c r="R814" s="12"/>
      <c r="S814" s="12"/>
      <c r="T814" s="12"/>
      <c r="U814" s="12"/>
      <c r="V814" s="12"/>
      <c r="W814" s="12"/>
      <c r="X814" s="12"/>
      <c r="Y814" s="5"/>
      <c r="Z814" s="5"/>
      <c r="AA814" s="5"/>
      <c r="AB814" s="5"/>
      <c r="AC814" s="5"/>
      <c r="AD814" s="5"/>
      <c r="AE814" s="5"/>
      <c r="AF814" s="5"/>
      <c r="AG814" s="5"/>
      <c r="AH814" s="5"/>
    </row>
    <row r="815" spans="1:34" ht="18.75" customHeight="1">
      <c r="A815" s="5"/>
      <c r="B815" s="5"/>
      <c r="C815" s="5"/>
      <c r="D815" s="5"/>
      <c r="E815" s="5"/>
      <c r="F815" s="5"/>
      <c r="G815" s="6"/>
      <c r="H815" s="639"/>
      <c r="I815" s="5"/>
      <c r="J815" s="5"/>
      <c r="K815" s="637"/>
      <c r="L815" s="11"/>
      <c r="M815" s="11"/>
      <c r="N815" s="11"/>
      <c r="O815" s="33"/>
      <c r="P815" s="12"/>
      <c r="Q815" s="12"/>
      <c r="R815" s="12"/>
      <c r="S815" s="12"/>
      <c r="T815" s="12"/>
      <c r="U815" s="12"/>
      <c r="V815" s="12"/>
      <c r="W815" s="12"/>
      <c r="X815" s="12"/>
      <c r="Y815" s="5"/>
      <c r="Z815" s="5"/>
      <c r="AA815" s="5"/>
      <c r="AB815" s="5"/>
      <c r="AC815" s="5"/>
      <c r="AD815" s="5"/>
      <c r="AE815" s="5"/>
      <c r="AF815" s="5"/>
      <c r="AG815" s="5"/>
      <c r="AH815" s="5"/>
    </row>
    <row r="816" spans="1:34" ht="18.75" customHeight="1">
      <c r="A816" s="5"/>
      <c r="B816" s="5"/>
      <c r="C816" s="5"/>
      <c r="D816" s="5"/>
      <c r="E816" s="5"/>
      <c r="F816" s="5"/>
      <c r="G816" s="6"/>
      <c r="H816" s="639"/>
      <c r="I816" s="5"/>
      <c r="J816" s="5"/>
      <c r="K816" s="637"/>
      <c r="L816" s="11"/>
      <c r="M816" s="11"/>
      <c r="N816" s="11"/>
      <c r="O816" s="33"/>
      <c r="P816" s="12"/>
      <c r="Q816" s="12"/>
      <c r="R816" s="12"/>
      <c r="S816" s="12"/>
      <c r="T816" s="12"/>
      <c r="U816" s="12"/>
      <c r="V816" s="12"/>
      <c r="W816" s="12"/>
      <c r="X816" s="12"/>
      <c r="Y816" s="5"/>
      <c r="Z816" s="5"/>
      <c r="AA816" s="5"/>
      <c r="AB816" s="5"/>
      <c r="AC816" s="5"/>
      <c r="AD816" s="5"/>
      <c r="AE816" s="5"/>
      <c r="AF816" s="5"/>
      <c r="AG816" s="5"/>
      <c r="AH816" s="5"/>
    </row>
    <row r="817" spans="1:34" ht="18.75" customHeight="1">
      <c r="A817" s="5"/>
      <c r="B817" s="5"/>
      <c r="C817" s="5"/>
      <c r="D817" s="5"/>
      <c r="E817" s="5"/>
      <c r="F817" s="5"/>
      <c r="G817" s="6"/>
      <c r="H817" s="639"/>
      <c r="I817" s="5"/>
      <c r="J817" s="5"/>
      <c r="K817" s="637"/>
      <c r="L817" s="11"/>
      <c r="M817" s="11"/>
      <c r="N817" s="11"/>
      <c r="O817" s="33"/>
      <c r="P817" s="12"/>
      <c r="Q817" s="12"/>
      <c r="R817" s="12"/>
      <c r="S817" s="12"/>
      <c r="T817" s="12"/>
      <c r="U817" s="12"/>
      <c r="V817" s="12"/>
      <c r="W817" s="12"/>
      <c r="X817" s="12"/>
      <c r="Y817" s="5"/>
      <c r="Z817" s="5"/>
      <c r="AA817" s="5"/>
      <c r="AB817" s="5"/>
      <c r="AC817" s="5"/>
      <c r="AD817" s="5"/>
      <c r="AE817" s="5"/>
      <c r="AF817" s="5"/>
      <c r="AG817" s="5"/>
      <c r="AH817" s="5"/>
    </row>
    <row r="818" spans="1:34" ht="18.75" customHeight="1">
      <c r="A818" s="5"/>
      <c r="B818" s="5"/>
      <c r="C818" s="5"/>
      <c r="D818" s="5"/>
      <c r="E818" s="5"/>
      <c r="F818" s="5"/>
      <c r="G818" s="6"/>
      <c r="H818" s="639"/>
      <c r="I818" s="5"/>
      <c r="J818" s="5"/>
      <c r="K818" s="637"/>
      <c r="L818" s="11"/>
      <c r="M818" s="11"/>
      <c r="N818" s="11"/>
      <c r="O818" s="33"/>
      <c r="P818" s="12"/>
      <c r="Q818" s="12"/>
      <c r="R818" s="12"/>
      <c r="S818" s="12"/>
      <c r="T818" s="12"/>
      <c r="U818" s="12"/>
      <c r="V818" s="12"/>
      <c r="W818" s="12"/>
      <c r="X818" s="12"/>
      <c r="Y818" s="5"/>
      <c r="Z818" s="5"/>
      <c r="AA818" s="5"/>
      <c r="AB818" s="5"/>
      <c r="AC818" s="5"/>
      <c r="AD818" s="5"/>
      <c r="AE818" s="5"/>
      <c r="AF818" s="5"/>
      <c r="AG818" s="5"/>
      <c r="AH818" s="5"/>
    </row>
    <row r="819" spans="1:34" ht="18.75" customHeight="1">
      <c r="A819" s="5"/>
      <c r="B819" s="5"/>
      <c r="C819" s="5"/>
      <c r="D819" s="5"/>
      <c r="E819" s="5"/>
      <c r="F819" s="5"/>
      <c r="G819" s="6"/>
      <c r="H819" s="639"/>
      <c r="I819" s="5"/>
      <c r="J819" s="5"/>
      <c r="K819" s="637"/>
      <c r="L819" s="11"/>
      <c r="M819" s="11"/>
      <c r="N819" s="11"/>
      <c r="O819" s="33"/>
      <c r="P819" s="12"/>
      <c r="Q819" s="12"/>
      <c r="R819" s="12"/>
      <c r="S819" s="12"/>
      <c r="T819" s="12"/>
      <c r="U819" s="12"/>
      <c r="V819" s="12"/>
      <c r="W819" s="12"/>
      <c r="X819" s="12"/>
      <c r="Y819" s="5"/>
      <c r="Z819" s="5"/>
      <c r="AA819" s="5"/>
      <c r="AB819" s="5"/>
      <c r="AC819" s="5"/>
      <c r="AD819" s="5"/>
      <c r="AE819" s="5"/>
      <c r="AF819" s="5"/>
      <c r="AG819" s="5"/>
      <c r="AH819" s="5"/>
    </row>
    <row r="820" spans="1:34" ht="18.75" customHeight="1">
      <c r="A820" s="5"/>
      <c r="B820" s="5"/>
      <c r="C820" s="5"/>
      <c r="D820" s="5"/>
      <c r="E820" s="5"/>
      <c r="F820" s="5"/>
      <c r="G820" s="6"/>
      <c r="H820" s="639"/>
      <c r="I820" s="5"/>
      <c r="J820" s="5"/>
      <c r="K820" s="637"/>
      <c r="L820" s="11"/>
      <c r="M820" s="11"/>
      <c r="N820" s="11"/>
      <c r="O820" s="33"/>
      <c r="P820" s="12"/>
      <c r="Q820" s="12"/>
      <c r="R820" s="12"/>
      <c r="S820" s="12"/>
      <c r="T820" s="12"/>
      <c r="U820" s="12"/>
      <c r="V820" s="12"/>
      <c r="W820" s="12"/>
      <c r="X820" s="12"/>
      <c r="Y820" s="5"/>
      <c r="Z820" s="5"/>
      <c r="AA820" s="5"/>
      <c r="AB820" s="5"/>
      <c r="AC820" s="5"/>
      <c r="AD820" s="5"/>
      <c r="AE820" s="5"/>
      <c r="AF820" s="5"/>
      <c r="AG820" s="5"/>
      <c r="AH820" s="5"/>
    </row>
    <row r="821" spans="1:34" ht="18.75" customHeight="1">
      <c r="A821" s="5"/>
      <c r="B821" s="5"/>
      <c r="C821" s="5"/>
      <c r="D821" s="5"/>
      <c r="E821" s="5"/>
      <c r="F821" s="5"/>
      <c r="G821" s="6"/>
      <c r="H821" s="639"/>
      <c r="I821" s="5"/>
      <c r="J821" s="5"/>
      <c r="K821" s="637"/>
      <c r="L821" s="11"/>
      <c r="M821" s="11"/>
      <c r="N821" s="11"/>
      <c r="O821" s="33"/>
      <c r="P821" s="12"/>
      <c r="Q821" s="12"/>
      <c r="R821" s="12"/>
      <c r="S821" s="12"/>
      <c r="T821" s="12"/>
      <c r="U821" s="12"/>
      <c r="V821" s="12"/>
      <c r="W821" s="12"/>
      <c r="X821" s="12"/>
      <c r="Y821" s="5"/>
      <c r="Z821" s="5"/>
      <c r="AA821" s="5"/>
      <c r="AB821" s="5"/>
      <c r="AC821" s="5"/>
      <c r="AD821" s="5"/>
      <c r="AE821" s="5"/>
      <c r="AF821" s="5"/>
      <c r="AG821" s="5"/>
      <c r="AH821" s="5"/>
    </row>
    <row r="822" spans="1:34" ht="18.75" customHeight="1">
      <c r="A822" s="5"/>
      <c r="B822" s="5"/>
      <c r="C822" s="5"/>
      <c r="D822" s="5"/>
      <c r="E822" s="5"/>
      <c r="F822" s="5"/>
      <c r="G822" s="6"/>
      <c r="H822" s="639"/>
      <c r="I822" s="5"/>
      <c r="J822" s="5"/>
      <c r="K822" s="637"/>
      <c r="L822" s="11"/>
      <c r="M822" s="11"/>
      <c r="N822" s="11"/>
      <c r="O822" s="33"/>
      <c r="P822" s="12"/>
      <c r="Q822" s="12"/>
      <c r="R822" s="12"/>
      <c r="S822" s="12"/>
      <c r="T822" s="12"/>
      <c r="U822" s="12"/>
      <c r="V822" s="12"/>
      <c r="W822" s="12"/>
      <c r="X822" s="12"/>
      <c r="Y822" s="5"/>
      <c r="Z822" s="5"/>
      <c r="AA822" s="5"/>
      <c r="AB822" s="5"/>
      <c r="AC822" s="5"/>
      <c r="AD822" s="5"/>
      <c r="AE822" s="5"/>
      <c r="AF822" s="5"/>
      <c r="AG822" s="5"/>
      <c r="AH822" s="5"/>
    </row>
    <row r="823" spans="1:34" ht="18.75" customHeight="1">
      <c r="A823" s="5"/>
      <c r="B823" s="5"/>
      <c r="C823" s="5"/>
      <c r="D823" s="5"/>
      <c r="E823" s="5"/>
      <c r="F823" s="5"/>
      <c r="G823" s="6"/>
      <c r="H823" s="639"/>
      <c r="I823" s="5"/>
      <c r="J823" s="5"/>
      <c r="K823" s="637"/>
      <c r="L823" s="11"/>
      <c r="M823" s="11"/>
      <c r="N823" s="11"/>
      <c r="O823" s="33"/>
      <c r="P823" s="12"/>
      <c r="Q823" s="12"/>
      <c r="R823" s="12"/>
      <c r="S823" s="12"/>
      <c r="T823" s="12"/>
      <c r="U823" s="12"/>
      <c r="V823" s="12"/>
      <c r="W823" s="12"/>
      <c r="X823" s="12"/>
      <c r="Y823" s="5"/>
      <c r="Z823" s="5"/>
      <c r="AA823" s="5"/>
      <c r="AB823" s="5"/>
      <c r="AC823" s="5"/>
      <c r="AD823" s="5"/>
      <c r="AE823" s="5"/>
      <c r="AF823" s="5"/>
      <c r="AG823" s="5"/>
      <c r="AH823" s="5"/>
    </row>
    <row r="824" spans="1:34" ht="18.75" customHeight="1">
      <c r="A824" s="5"/>
      <c r="B824" s="5"/>
      <c r="C824" s="5"/>
      <c r="D824" s="5"/>
      <c r="E824" s="5"/>
      <c r="F824" s="5"/>
      <c r="G824" s="6"/>
      <c r="H824" s="639"/>
      <c r="I824" s="5"/>
      <c r="J824" s="5"/>
      <c r="K824" s="637"/>
      <c r="L824" s="11"/>
      <c r="M824" s="11"/>
      <c r="N824" s="11"/>
      <c r="O824" s="33"/>
      <c r="P824" s="12"/>
      <c r="Q824" s="12"/>
      <c r="R824" s="12"/>
      <c r="S824" s="12"/>
      <c r="T824" s="12"/>
      <c r="U824" s="12"/>
      <c r="V824" s="12"/>
      <c r="W824" s="12"/>
      <c r="X824" s="12"/>
      <c r="Y824" s="5"/>
      <c r="Z824" s="5"/>
      <c r="AA824" s="5"/>
      <c r="AB824" s="5"/>
      <c r="AC824" s="5"/>
      <c r="AD824" s="5"/>
      <c r="AE824" s="5"/>
      <c r="AF824" s="5"/>
      <c r="AG824" s="5"/>
      <c r="AH824" s="5"/>
    </row>
    <row r="825" spans="1:34" ht="18.75" customHeight="1">
      <c r="A825" s="5"/>
      <c r="B825" s="5"/>
      <c r="C825" s="5"/>
      <c r="D825" s="5"/>
      <c r="E825" s="5"/>
      <c r="F825" s="5"/>
      <c r="G825" s="6"/>
      <c r="H825" s="639"/>
      <c r="I825" s="5"/>
      <c r="J825" s="5"/>
      <c r="K825" s="637"/>
      <c r="L825" s="11"/>
      <c r="M825" s="11"/>
      <c r="N825" s="11"/>
      <c r="O825" s="33"/>
      <c r="P825" s="12"/>
      <c r="Q825" s="12"/>
      <c r="R825" s="12"/>
      <c r="S825" s="12"/>
      <c r="T825" s="12"/>
      <c r="U825" s="12"/>
      <c r="V825" s="12"/>
      <c r="W825" s="12"/>
      <c r="X825" s="12"/>
      <c r="Y825" s="5"/>
      <c r="Z825" s="5"/>
      <c r="AA825" s="5"/>
      <c r="AB825" s="5"/>
      <c r="AC825" s="5"/>
      <c r="AD825" s="5"/>
      <c r="AE825" s="5"/>
      <c r="AF825" s="5"/>
      <c r="AG825" s="5"/>
      <c r="AH825" s="5"/>
    </row>
    <row r="826" spans="1:34" ht="18.75" customHeight="1">
      <c r="A826" s="5"/>
      <c r="B826" s="5"/>
      <c r="C826" s="5"/>
      <c r="D826" s="5"/>
      <c r="E826" s="5"/>
      <c r="F826" s="5"/>
      <c r="G826" s="6"/>
      <c r="H826" s="639"/>
      <c r="I826" s="5"/>
      <c r="J826" s="5"/>
      <c r="K826" s="637"/>
      <c r="L826" s="11"/>
      <c r="M826" s="11"/>
      <c r="N826" s="11"/>
      <c r="O826" s="33"/>
      <c r="P826" s="12"/>
      <c r="Q826" s="12"/>
      <c r="R826" s="12"/>
      <c r="S826" s="12"/>
      <c r="T826" s="12"/>
      <c r="U826" s="12"/>
      <c r="V826" s="12"/>
      <c r="W826" s="12"/>
      <c r="X826" s="12"/>
      <c r="Y826" s="5"/>
      <c r="Z826" s="5"/>
      <c r="AA826" s="5"/>
      <c r="AB826" s="5"/>
      <c r="AC826" s="5"/>
      <c r="AD826" s="5"/>
      <c r="AE826" s="5"/>
      <c r="AF826" s="5"/>
      <c r="AG826" s="5"/>
      <c r="AH826" s="5"/>
    </row>
    <row r="827" spans="1:34" ht="18.75" customHeight="1">
      <c r="A827" s="5"/>
      <c r="B827" s="5"/>
      <c r="C827" s="5"/>
      <c r="D827" s="5"/>
      <c r="E827" s="5"/>
      <c r="F827" s="5"/>
      <c r="G827" s="6"/>
      <c r="H827" s="639"/>
      <c r="I827" s="5"/>
      <c r="J827" s="5"/>
      <c r="K827" s="637"/>
      <c r="L827" s="11"/>
      <c r="M827" s="11"/>
      <c r="N827" s="11"/>
      <c r="O827" s="33"/>
      <c r="P827" s="12"/>
      <c r="Q827" s="12"/>
      <c r="R827" s="12"/>
      <c r="S827" s="12"/>
      <c r="T827" s="12"/>
      <c r="U827" s="12"/>
      <c r="V827" s="12"/>
      <c r="W827" s="12"/>
      <c r="X827" s="12"/>
      <c r="Y827" s="5"/>
      <c r="Z827" s="5"/>
      <c r="AA827" s="5"/>
      <c r="AB827" s="5"/>
      <c r="AC827" s="5"/>
      <c r="AD827" s="5"/>
      <c r="AE827" s="5"/>
      <c r="AF827" s="5"/>
      <c r="AG827" s="5"/>
      <c r="AH827" s="5"/>
    </row>
    <row r="828" spans="1:34" ht="18.75" customHeight="1">
      <c r="A828" s="5"/>
      <c r="B828" s="5"/>
      <c r="C828" s="5"/>
      <c r="D828" s="5"/>
      <c r="E828" s="5"/>
      <c r="F828" s="5"/>
      <c r="G828" s="6"/>
      <c r="H828" s="639"/>
      <c r="I828" s="5"/>
      <c r="J828" s="5"/>
      <c r="K828" s="637"/>
      <c r="L828" s="11"/>
      <c r="M828" s="11"/>
      <c r="N828" s="11"/>
      <c r="O828" s="33"/>
      <c r="P828" s="12"/>
      <c r="Q828" s="12"/>
      <c r="R828" s="12"/>
      <c r="S828" s="12"/>
      <c r="T828" s="12"/>
      <c r="U828" s="12"/>
      <c r="V828" s="12"/>
      <c r="W828" s="12"/>
      <c r="X828" s="12"/>
      <c r="Y828" s="5"/>
      <c r="Z828" s="5"/>
      <c r="AA828" s="5"/>
      <c r="AB828" s="5"/>
      <c r="AC828" s="5"/>
      <c r="AD828" s="5"/>
      <c r="AE828" s="5"/>
      <c r="AF828" s="5"/>
      <c r="AG828" s="5"/>
      <c r="AH828" s="5"/>
    </row>
    <row r="829" spans="1:34" ht="18.75" customHeight="1">
      <c r="A829" s="5"/>
      <c r="B829" s="5"/>
      <c r="C829" s="5"/>
      <c r="D829" s="5"/>
      <c r="E829" s="5"/>
      <c r="F829" s="5"/>
      <c r="G829" s="6"/>
      <c r="H829" s="639"/>
      <c r="I829" s="5"/>
      <c r="J829" s="5"/>
      <c r="K829" s="637"/>
      <c r="L829" s="11"/>
      <c r="M829" s="11"/>
      <c r="N829" s="11"/>
      <c r="O829" s="33"/>
      <c r="P829" s="12"/>
      <c r="Q829" s="12"/>
      <c r="R829" s="12"/>
      <c r="S829" s="12"/>
      <c r="T829" s="12"/>
      <c r="U829" s="12"/>
      <c r="V829" s="12"/>
      <c r="W829" s="12"/>
      <c r="X829" s="12"/>
      <c r="Y829" s="5"/>
      <c r="Z829" s="5"/>
      <c r="AA829" s="5"/>
      <c r="AB829" s="5"/>
      <c r="AC829" s="5"/>
      <c r="AD829" s="5"/>
      <c r="AE829" s="5"/>
      <c r="AF829" s="5"/>
      <c r="AG829" s="5"/>
      <c r="AH829" s="5"/>
    </row>
    <row r="830" spans="1:34" ht="18.75" customHeight="1">
      <c r="A830" s="5"/>
      <c r="B830" s="5"/>
      <c r="C830" s="5"/>
      <c r="D830" s="5"/>
      <c r="E830" s="5"/>
      <c r="F830" s="5"/>
      <c r="G830" s="6"/>
      <c r="H830" s="639"/>
      <c r="I830" s="5"/>
      <c r="J830" s="5"/>
      <c r="K830" s="637"/>
      <c r="L830" s="11"/>
      <c r="M830" s="11"/>
      <c r="N830" s="11"/>
      <c r="O830" s="33"/>
      <c r="P830" s="12"/>
      <c r="Q830" s="12"/>
      <c r="R830" s="12"/>
      <c r="S830" s="12"/>
      <c r="T830" s="12"/>
      <c r="U830" s="12"/>
      <c r="V830" s="12"/>
      <c r="W830" s="12"/>
      <c r="X830" s="12"/>
      <c r="Y830" s="5"/>
      <c r="Z830" s="5"/>
      <c r="AA830" s="5"/>
      <c r="AB830" s="5"/>
      <c r="AC830" s="5"/>
      <c r="AD830" s="5"/>
      <c r="AE830" s="5"/>
      <c r="AF830" s="5"/>
      <c r="AG830" s="5"/>
      <c r="AH830" s="5"/>
    </row>
    <row r="831" spans="1:34" ht="18.75" customHeight="1">
      <c r="A831" s="5"/>
      <c r="B831" s="5"/>
      <c r="C831" s="5"/>
      <c r="D831" s="5"/>
      <c r="E831" s="5"/>
      <c r="F831" s="5"/>
      <c r="G831" s="6"/>
      <c r="H831" s="639"/>
      <c r="I831" s="5"/>
      <c r="J831" s="5"/>
      <c r="K831" s="637"/>
      <c r="L831" s="11"/>
      <c r="M831" s="11"/>
      <c r="N831" s="11"/>
      <c r="O831" s="33"/>
      <c r="P831" s="12"/>
      <c r="Q831" s="12"/>
      <c r="R831" s="12"/>
      <c r="S831" s="12"/>
      <c r="T831" s="12"/>
      <c r="U831" s="12"/>
      <c r="V831" s="12"/>
      <c r="W831" s="12"/>
      <c r="X831" s="12"/>
      <c r="Y831" s="5"/>
      <c r="Z831" s="5"/>
      <c r="AA831" s="5"/>
      <c r="AB831" s="5"/>
      <c r="AC831" s="5"/>
      <c r="AD831" s="5"/>
      <c r="AE831" s="5"/>
      <c r="AF831" s="5"/>
      <c r="AG831" s="5"/>
      <c r="AH831" s="5"/>
    </row>
    <row r="832" spans="1:34" ht="18.75" customHeight="1">
      <c r="A832" s="5"/>
      <c r="B832" s="5"/>
      <c r="C832" s="5"/>
      <c r="D832" s="5"/>
      <c r="E832" s="5"/>
      <c r="F832" s="5"/>
      <c r="G832" s="6"/>
      <c r="H832" s="639"/>
      <c r="I832" s="5"/>
      <c r="J832" s="5"/>
      <c r="K832" s="637"/>
      <c r="L832" s="11"/>
      <c r="M832" s="11"/>
      <c r="N832" s="11"/>
      <c r="O832" s="33"/>
      <c r="P832" s="12"/>
      <c r="Q832" s="12"/>
      <c r="R832" s="12"/>
      <c r="S832" s="12"/>
      <c r="T832" s="12"/>
      <c r="U832" s="12"/>
      <c r="V832" s="12"/>
      <c r="W832" s="12"/>
      <c r="X832" s="12"/>
      <c r="Y832" s="5"/>
      <c r="Z832" s="5"/>
      <c r="AA832" s="5"/>
      <c r="AB832" s="5"/>
      <c r="AC832" s="5"/>
      <c r="AD832" s="5"/>
      <c r="AE832" s="5"/>
      <c r="AF832" s="5"/>
      <c r="AG832" s="5"/>
      <c r="AH832" s="5"/>
    </row>
    <row r="833" spans="1:34" ht="18.75" customHeight="1">
      <c r="A833" s="5"/>
      <c r="B833" s="5"/>
      <c r="C833" s="5"/>
      <c r="D833" s="5"/>
      <c r="E833" s="5"/>
      <c r="F833" s="5"/>
      <c r="G833" s="6"/>
      <c r="H833" s="639"/>
      <c r="I833" s="5"/>
      <c r="J833" s="5"/>
      <c r="K833" s="637"/>
      <c r="L833" s="11"/>
      <c r="M833" s="11"/>
      <c r="N833" s="11"/>
      <c r="O833" s="33"/>
      <c r="P833" s="12"/>
      <c r="Q833" s="12"/>
      <c r="R833" s="12"/>
      <c r="S833" s="12"/>
      <c r="T833" s="12"/>
      <c r="U833" s="12"/>
      <c r="V833" s="12"/>
      <c r="W833" s="12"/>
      <c r="X833" s="12"/>
      <c r="Y833" s="5"/>
      <c r="Z833" s="5"/>
      <c r="AA833" s="5"/>
      <c r="AB833" s="5"/>
      <c r="AC833" s="5"/>
      <c r="AD833" s="5"/>
      <c r="AE833" s="5"/>
      <c r="AF833" s="5"/>
      <c r="AG833" s="5"/>
      <c r="AH833" s="5"/>
    </row>
    <row r="834" spans="1:34" ht="18.75" customHeight="1">
      <c r="A834" s="5"/>
      <c r="B834" s="5"/>
      <c r="C834" s="5"/>
      <c r="D834" s="5"/>
      <c r="E834" s="5"/>
      <c r="F834" s="5"/>
      <c r="G834" s="6"/>
      <c r="H834" s="639"/>
      <c r="I834" s="5"/>
      <c r="J834" s="5"/>
      <c r="K834" s="637"/>
      <c r="L834" s="11"/>
      <c r="M834" s="11"/>
      <c r="N834" s="11"/>
      <c r="O834" s="33"/>
      <c r="P834" s="12"/>
      <c r="Q834" s="12"/>
      <c r="R834" s="12"/>
      <c r="S834" s="12"/>
      <c r="T834" s="12"/>
      <c r="U834" s="12"/>
      <c r="V834" s="12"/>
      <c r="W834" s="12"/>
      <c r="X834" s="12"/>
      <c r="Y834" s="5"/>
      <c r="Z834" s="5"/>
      <c r="AA834" s="5"/>
      <c r="AB834" s="5"/>
      <c r="AC834" s="5"/>
      <c r="AD834" s="5"/>
      <c r="AE834" s="5"/>
      <c r="AF834" s="5"/>
      <c r="AG834" s="5"/>
      <c r="AH834" s="5"/>
    </row>
    <row r="835" spans="1:34" ht="18.75" customHeight="1">
      <c r="A835" s="5"/>
      <c r="B835" s="5"/>
      <c r="C835" s="5"/>
      <c r="D835" s="5"/>
      <c r="E835" s="5"/>
      <c r="F835" s="5"/>
      <c r="G835" s="6"/>
      <c r="H835" s="639"/>
      <c r="I835" s="5"/>
      <c r="J835" s="5"/>
      <c r="K835" s="637"/>
      <c r="L835" s="11"/>
      <c r="M835" s="11"/>
      <c r="N835" s="11"/>
      <c r="O835" s="33"/>
      <c r="P835" s="12"/>
      <c r="Q835" s="12"/>
      <c r="R835" s="12"/>
      <c r="S835" s="12"/>
      <c r="T835" s="12"/>
      <c r="U835" s="12"/>
      <c r="V835" s="12"/>
      <c r="W835" s="12"/>
      <c r="X835" s="12"/>
      <c r="Y835" s="5"/>
      <c r="Z835" s="5"/>
      <c r="AA835" s="5"/>
      <c r="AB835" s="5"/>
      <c r="AC835" s="5"/>
      <c r="AD835" s="5"/>
      <c r="AE835" s="5"/>
      <c r="AF835" s="5"/>
      <c r="AG835" s="5"/>
      <c r="AH835" s="5"/>
    </row>
    <row r="836" spans="1:34" ht="18.75" customHeight="1">
      <c r="A836" s="5"/>
      <c r="B836" s="5"/>
      <c r="C836" s="5"/>
      <c r="D836" s="5"/>
      <c r="E836" s="5"/>
      <c r="F836" s="5"/>
      <c r="G836" s="6"/>
      <c r="H836" s="639"/>
      <c r="I836" s="5"/>
      <c r="J836" s="5"/>
      <c r="K836" s="637"/>
      <c r="L836" s="11"/>
      <c r="M836" s="11"/>
      <c r="N836" s="11"/>
      <c r="O836" s="33"/>
      <c r="P836" s="12"/>
      <c r="Q836" s="12"/>
      <c r="R836" s="12"/>
      <c r="S836" s="12"/>
      <c r="T836" s="12"/>
      <c r="U836" s="12"/>
      <c r="V836" s="12"/>
      <c r="W836" s="12"/>
      <c r="X836" s="12"/>
      <c r="Y836" s="5"/>
      <c r="Z836" s="5"/>
      <c r="AA836" s="5"/>
      <c r="AB836" s="5"/>
      <c r="AC836" s="5"/>
      <c r="AD836" s="5"/>
      <c r="AE836" s="5"/>
      <c r="AF836" s="5"/>
      <c r="AG836" s="5"/>
      <c r="AH836" s="5"/>
    </row>
    <row r="837" spans="1:34" ht="18.75" customHeight="1">
      <c r="A837" s="5"/>
      <c r="B837" s="5"/>
      <c r="C837" s="5"/>
      <c r="D837" s="5"/>
      <c r="E837" s="5"/>
      <c r="F837" s="5"/>
      <c r="G837" s="6"/>
      <c r="H837" s="639"/>
      <c r="I837" s="5"/>
      <c r="J837" s="5"/>
      <c r="K837" s="637"/>
      <c r="L837" s="11"/>
      <c r="M837" s="11"/>
      <c r="N837" s="11"/>
      <c r="O837" s="33"/>
      <c r="P837" s="12"/>
      <c r="Q837" s="12"/>
      <c r="R837" s="12"/>
      <c r="S837" s="12"/>
      <c r="T837" s="12"/>
      <c r="U837" s="12"/>
      <c r="V837" s="12"/>
      <c r="W837" s="12"/>
      <c r="X837" s="12"/>
      <c r="Y837" s="5"/>
      <c r="Z837" s="5"/>
      <c r="AA837" s="5"/>
      <c r="AB837" s="5"/>
      <c r="AC837" s="5"/>
      <c r="AD837" s="5"/>
      <c r="AE837" s="5"/>
      <c r="AF837" s="5"/>
      <c r="AG837" s="5"/>
      <c r="AH837" s="5"/>
    </row>
    <row r="838" spans="1:34" ht="18.75" customHeight="1">
      <c r="A838" s="5"/>
      <c r="B838" s="5"/>
      <c r="C838" s="5"/>
      <c r="D838" s="5"/>
      <c r="E838" s="5"/>
      <c r="F838" s="5"/>
      <c r="G838" s="6"/>
      <c r="H838" s="639"/>
      <c r="I838" s="5"/>
      <c r="J838" s="5"/>
      <c r="K838" s="637"/>
      <c r="L838" s="11"/>
      <c r="M838" s="11"/>
      <c r="N838" s="11"/>
      <c r="O838" s="33"/>
      <c r="P838" s="12"/>
      <c r="Q838" s="12"/>
      <c r="R838" s="12"/>
      <c r="S838" s="12"/>
      <c r="T838" s="12"/>
      <c r="U838" s="12"/>
      <c r="V838" s="12"/>
      <c r="W838" s="12"/>
      <c r="X838" s="12"/>
      <c r="Y838" s="5"/>
      <c r="Z838" s="5"/>
      <c r="AA838" s="5"/>
      <c r="AB838" s="5"/>
      <c r="AC838" s="5"/>
      <c r="AD838" s="5"/>
      <c r="AE838" s="5"/>
      <c r="AF838" s="5"/>
      <c r="AG838" s="5"/>
      <c r="AH838" s="5"/>
    </row>
    <row r="839" spans="1:34" ht="18.75" customHeight="1">
      <c r="A839" s="5"/>
      <c r="B839" s="5"/>
      <c r="C839" s="5"/>
      <c r="D839" s="5"/>
      <c r="E839" s="5"/>
      <c r="F839" s="5"/>
      <c r="G839" s="6"/>
      <c r="H839" s="639"/>
      <c r="I839" s="5"/>
      <c r="J839" s="5"/>
      <c r="K839" s="637"/>
      <c r="L839" s="11"/>
      <c r="M839" s="11"/>
      <c r="N839" s="11"/>
      <c r="O839" s="33"/>
      <c r="P839" s="12"/>
      <c r="Q839" s="12"/>
      <c r="R839" s="12"/>
      <c r="S839" s="12"/>
      <c r="T839" s="12"/>
      <c r="U839" s="12"/>
      <c r="V839" s="12"/>
      <c r="W839" s="12"/>
      <c r="X839" s="12"/>
      <c r="Y839" s="5"/>
      <c r="Z839" s="5"/>
      <c r="AA839" s="5"/>
      <c r="AB839" s="5"/>
      <c r="AC839" s="5"/>
      <c r="AD839" s="5"/>
      <c r="AE839" s="5"/>
      <c r="AF839" s="5"/>
      <c r="AG839" s="5"/>
      <c r="AH839" s="5"/>
    </row>
    <row r="840" spans="1:34" ht="18.75" customHeight="1">
      <c r="A840" s="5"/>
      <c r="B840" s="5"/>
      <c r="C840" s="5"/>
      <c r="D840" s="5"/>
      <c r="E840" s="5"/>
      <c r="F840" s="5"/>
      <c r="G840" s="6"/>
      <c r="H840" s="639"/>
      <c r="I840" s="5"/>
      <c r="J840" s="5"/>
      <c r="K840" s="637"/>
      <c r="L840" s="11"/>
      <c r="M840" s="11"/>
      <c r="N840" s="11"/>
      <c r="O840" s="33"/>
      <c r="P840" s="12"/>
      <c r="Q840" s="12"/>
      <c r="R840" s="12"/>
      <c r="S840" s="12"/>
      <c r="T840" s="12"/>
      <c r="U840" s="12"/>
      <c r="V840" s="12"/>
      <c r="W840" s="12"/>
      <c r="X840" s="12"/>
      <c r="Y840" s="5"/>
      <c r="Z840" s="5"/>
      <c r="AA840" s="5"/>
      <c r="AB840" s="5"/>
      <c r="AC840" s="5"/>
      <c r="AD840" s="5"/>
      <c r="AE840" s="5"/>
      <c r="AF840" s="5"/>
      <c r="AG840" s="5"/>
      <c r="AH840" s="5"/>
    </row>
    <row r="841" spans="1:34" ht="18.75" customHeight="1">
      <c r="A841" s="5"/>
      <c r="B841" s="5"/>
      <c r="C841" s="5"/>
      <c r="D841" s="5"/>
      <c r="E841" s="5"/>
      <c r="F841" s="5"/>
      <c r="G841" s="6"/>
      <c r="H841" s="639"/>
      <c r="I841" s="5"/>
      <c r="J841" s="5"/>
      <c r="K841" s="637"/>
      <c r="L841" s="11"/>
      <c r="M841" s="11"/>
      <c r="N841" s="11"/>
      <c r="O841" s="33"/>
      <c r="P841" s="12"/>
      <c r="Q841" s="12"/>
      <c r="R841" s="12"/>
      <c r="S841" s="12"/>
      <c r="T841" s="12"/>
      <c r="U841" s="12"/>
      <c r="V841" s="12"/>
      <c r="W841" s="12"/>
      <c r="X841" s="12"/>
      <c r="Y841" s="5"/>
      <c r="Z841" s="5"/>
      <c r="AA841" s="5"/>
      <c r="AB841" s="5"/>
      <c r="AC841" s="5"/>
      <c r="AD841" s="5"/>
      <c r="AE841" s="5"/>
      <c r="AF841" s="5"/>
      <c r="AG841" s="5"/>
      <c r="AH841" s="5"/>
    </row>
    <row r="842" spans="1:34" ht="18.75" customHeight="1">
      <c r="A842" s="5"/>
      <c r="B842" s="5"/>
      <c r="C842" s="5"/>
      <c r="D842" s="5"/>
      <c r="E842" s="5"/>
      <c r="F842" s="5"/>
      <c r="G842" s="6"/>
      <c r="H842" s="639"/>
      <c r="I842" s="5"/>
      <c r="J842" s="5"/>
      <c r="K842" s="637"/>
      <c r="L842" s="11"/>
      <c r="M842" s="11"/>
      <c r="N842" s="11"/>
      <c r="O842" s="33"/>
      <c r="P842" s="12"/>
      <c r="Q842" s="12"/>
      <c r="R842" s="12"/>
      <c r="S842" s="12"/>
      <c r="T842" s="12"/>
      <c r="U842" s="12"/>
      <c r="V842" s="12"/>
      <c r="W842" s="12"/>
      <c r="X842" s="12"/>
      <c r="Y842" s="5"/>
      <c r="Z842" s="5"/>
      <c r="AA842" s="5"/>
      <c r="AB842" s="5"/>
      <c r="AC842" s="5"/>
      <c r="AD842" s="5"/>
      <c r="AE842" s="5"/>
      <c r="AF842" s="5"/>
      <c r="AG842" s="5"/>
      <c r="AH842" s="5"/>
    </row>
    <row r="843" spans="1:34" ht="18.75" customHeight="1">
      <c r="A843" s="5"/>
      <c r="B843" s="5"/>
      <c r="C843" s="5"/>
      <c r="D843" s="5"/>
      <c r="E843" s="5"/>
      <c r="F843" s="5"/>
      <c r="G843" s="6"/>
      <c r="H843" s="639"/>
      <c r="I843" s="5"/>
      <c r="J843" s="5"/>
      <c r="K843" s="637"/>
      <c r="L843" s="11"/>
      <c r="M843" s="11"/>
      <c r="N843" s="11"/>
      <c r="O843" s="33"/>
      <c r="P843" s="12"/>
      <c r="Q843" s="12"/>
      <c r="R843" s="12"/>
      <c r="S843" s="12"/>
      <c r="T843" s="12"/>
      <c r="U843" s="12"/>
      <c r="V843" s="12"/>
      <c r="W843" s="12"/>
      <c r="X843" s="12"/>
      <c r="Y843" s="5"/>
      <c r="Z843" s="5"/>
      <c r="AA843" s="5"/>
      <c r="AB843" s="5"/>
      <c r="AC843" s="5"/>
      <c r="AD843" s="5"/>
      <c r="AE843" s="5"/>
      <c r="AF843" s="5"/>
      <c r="AG843" s="5"/>
      <c r="AH843" s="5"/>
    </row>
    <row r="844" spans="1:34" ht="18.75" customHeight="1">
      <c r="A844" s="5"/>
      <c r="B844" s="5"/>
      <c r="C844" s="5"/>
      <c r="D844" s="5"/>
      <c r="E844" s="5"/>
      <c r="F844" s="5"/>
      <c r="G844" s="6"/>
      <c r="H844" s="639"/>
      <c r="I844" s="5"/>
      <c r="J844" s="5"/>
      <c r="K844" s="637"/>
      <c r="L844" s="11"/>
      <c r="M844" s="11"/>
      <c r="N844" s="11"/>
      <c r="O844" s="33"/>
      <c r="P844" s="12"/>
      <c r="Q844" s="12"/>
      <c r="R844" s="12"/>
      <c r="S844" s="12"/>
      <c r="T844" s="12"/>
      <c r="U844" s="12"/>
      <c r="V844" s="12"/>
      <c r="W844" s="12"/>
      <c r="X844" s="12"/>
      <c r="Y844" s="5"/>
      <c r="Z844" s="5"/>
      <c r="AA844" s="5"/>
      <c r="AB844" s="5"/>
      <c r="AC844" s="5"/>
      <c r="AD844" s="5"/>
      <c r="AE844" s="5"/>
      <c r="AF844" s="5"/>
      <c r="AG844" s="5"/>
      <c r="AH844" s="5"/>
    </row>
    <row r="845" spans="1:34" ht="18.75" customHeight="1">
      <c r="A845" s="5"/>
      <c r="B845" s="5"/>
      <c r="C845" s="5"/>
      <c r="D845" s="5"/>
      <c r="E845" s="5"/>
      <c r="F845" s="5"/>
      <c r="G845" s="6"/>
      <c r="H845" s="639"/>
      <c r="I845" s="5"/>
      <c r="J845" s="5"/>
      <c r="K845" s="637"/>
      <c r="L845" s="11"/>
      <c r="M845" s="11"/>
      <c r="N845" s="11"/>
      <c r="O845" s="33"/>
      <c r="P845" s="12"/>
      <c r="Q845" s="12"/>
      <c r="R845" s="12"/>
      <c r="S845" s="12"/>
      <c r="T845" s="12"/>
      <c r="U845" s="12"/>
      <c r="V845" s="12"/>
      <c r="W845" s="12"/>
      <c r="X845" s="12"/>
      <c r="Y845" s="5"/>
      <c r="Z845" s="5"/>
      <c r="AA845" s="5"/>
      <c r="AB845" s="5"/>
      <c r="AC845" s="5"/>
      <c r="AD845" s="5"/>
      <c r="AE845" s="5"/>
      <c r="AF845" s="5"/>
      <c r="AG845" s="5"/>
      <c r="AH845" s="5"/>
    </row>
    <row r="846" spans="1:34" ht="18.75" customHeight="1">
      <c r="A846" s="5"/>
      <c r="B846" s="5"/>
      <c r="C846" s="5"/>
      <c r="D846" s="5"/>
      <c r="E846" s="5"/>
      <c r="F846" s="5"/>
      <c r="G846" s="6"/>
      <c r="H846" s="639"/>
      <c r="I846" s="5"/>
      <c r="J846" s="5"/>
      <c r="K846" s="637"/>
      <c r="L846" s="11"/>
      <c r="M846" s="11"/>
      <c r="N846" s="11"/>
      <c r="O846" s="33"/>
      <c r="P846" s="12"/>
      <c r="Q846" s="12"/>
      <c r="R846" s="12"/>
      <c r="S846" s="12"/>
      <c r="T846" s="12"/>
      <c r="U846" s="12"/>
      <c r="V846" s="12"/>
      <c r="W846" s="12"/>
      <c r="X846" s="12"/>
      <c r="Y846" s="5"/>
      <c r="Z846" s="5"/>
      <c r="AA846" s="5"/>
      <c r="AB846" s="5"/>
      <c r="AC846" s="5"/>
      <c r="AD846" s="5"/>
      <c r="AE846" s="5"/>
      <c r="AF846" s="5"/>
      <c r="AG846" s="5"/>
      <c r="AH846" s="5"/>
    </row>
    <row r="847" spans="1:34" ht="18.75" customHeight="1">
      <c r="A847" s="5"/>
      <c r="B847" s="5"/>
      <c r="C847" s="5"/>
      <c r="D847" s="5"/>
      <c r="E847" s="5"/>
      <c r="F847" s="5"/>
      <c r="G847" s="6"/>
      <c r="H847" s="639"/>
      <c r="I847" s="5"/>
      <c r="J847" s="5"/>
      <c r="K847" s="637"/>
      <c r="L847" s="11"/>
      <c r="M847" s="11"/>
      <c r="N847" s="11"/>
      <c r="O847" s="33"/>
      <c r="P847" s="12"/>
      <c r="Q847" s="12"/>
      <c r="R847" s="12"/>
      <c r="S847" s="12"/>
      <c r="T847" s="12"/>
      <c r="U847" s="12"/>
      <c r="V847" s="12"/>
      <c r="W847" s="12"/>
      <c r="X847" s="12"/>
      <c r="Y847" s="5"/>
      <c r="Z847" s="5"/>
      <c r="AA847" s="5"/>
      <c r="AB847" s="5"/>
      <c r="AC847" s="5"/>
      <c r="AD847" s="5"/>
      <c r="AE847" s="5"/>
      <c r="AF847" s="5"/>
      <c r="AG847" s="5"/>
      <c r="AH847" s="5"/>
    </row>
    <row r="848" spans="1:34" ht="18.75" customHeight="1">
      <c r="A848" s="5"/>
      <c r="B848" s="5"/>
      <c r="C848" s="5"/>
      <c r="D848" s="5"/>
      <c r="E848" s="5"/>
      <c r="F848" s="5"/>
      <c r="G848" s="6"/>
      <c r="H848" s="639"/>
      <c r="I848" s="5"/>
      <c r="J848" s="5"/>
      <c r="K848" s="637"/>
      <c r="L848" s="11"/>
      <c r="M848" s="11"/>
      <c r="N848" s="11"/>
      <c r="O848" s="33"/>
      <c r="P848" s="12"/>
      <c r="Q848" s="12"/>
      <c r="R848" s="12"/>
      <c r="S848" s="12"/>
      <c r="T848" s="12"/>
      <c r="U848" s="12"/>
      <c r="V848" s="12"/>
      <c r="W848" s="12"/>
      <c r="X848" s="12"/>
      <c r="Y848" s="5"/>
      <c r="Z848" s="5"/>
      <c r="AA848" s="5"/>
      <c r="AB848" s="5"/>
      <c r="AC848" s="5"/>
      <c r="AD848" s="5"/>
      <c r="AE848" s="5"/>
      <c r="AF848" s="5"/>
      <c r="AG848" s="5"/>
      <c r="AH848" s="5"/>
    </row>
    <row r="849" spans="1:34" ht="18.75" customHeight="1">
      <c r="A849" s="5"/>
      <c r="B849" s="5"/>
      <c r="C849" s="5"/>
      <c r="D849" s="5"/>
      <c r="E849" s="5"/>
      <c r="F849" s="5"/>
      <c r="G849" s="6"/>
      <c r="H849" s="639"/>
      <c r="I849" s="5"/>
      <c r="J849" s="5"/>
      <c r="K849" s="637"/>
      <c r="L849" s="11"/>
      <c r="M849" s="11"/>
      <c r="N849" s="11"/>
      <c r="O849" s="33"/>
      <c r="P849" s="12"/>
      <c r="Q849" s="12"/>
      <c r="R849" s="12"/>
      <c r="S849" s="12"/>
      <c r="T849" s="12"/>
      <c r="U849" s="12"/>
      <c r="V849" s="12"/>
      <c r="W849" s="12"/>
      <c r="X849" s="12"/>
      <c r="Y849" s="5"/>
      <c r="Z849" s="5"/>
      <c r="AA849" s="5"/>
      <c r="AB849" s="5"/>
      <c r="AC849" s="5"/>
      <c r="AD849" s="5"/>
      <c r="AE849" s="5"/>
      <c r="AF849" s="5"/>
      <c r="AG849" s="5"/>
      <c r="AH849" s="5"/>
    </row>
    <row r="850" spans="1:34" ht="18.75" customHeight="1">
      <c r="A850" s="5"/>
      <c r="B850" s="5"/>
      <c r="C850" s="5"/>
      <c r="D850" s="5"/>
      <c r="E850" s="5"/>
      <c r="F850" s="5"/>
      <c r="G850" s="6"/>
      <c r="H850" s="639"/>
      <c r="I850" s="5"/>
      <c r="J850" s="5"/>
      <c r="K850" s="637"/>
      <c r="L850" s="11"/>
      <c r="M850" s="11"/>
      <c r="N850" s="11"/>
      <c r="O850" s="33"/>
      <c r="P850" s="12"/>
      <c r="Q850" s="12"/>
      <c r="R850" s="12"/>
      <c r="S850" s="12"/>
      <c r="T850" s="12"/>
      <c r="U850" s="12"/>
      <c r="V850" s="12"/>
      <c r="W850" s="12"/>
      <c r="X850" s="12"/>
      <c r="Y850" s="5"/>
      <c r="Z850" s="5"/>
      <c r="AA850" s="5"/>
      <c r="AB850" s="5"/>
      <c r="AC850" s="5"/>
      <c r="AD850" s="5"/>
      <c r="AE850" s="5"/>
      <c r="AF850" s="5"/>
      <c r="AG850" s="5"/>
      <c r="AH850" s="5"/>
    </row>
    <row r="851" spans="1:34" ht="18.75" customHeight="1">
      <c r="A851" s="5"/>
      <c r="B851" s="5"/>
      <c r="C851" s="5"/>
      <c r="D851" s="5"/>
      <c r="E851" s="5"/>
      <c r="F851" s="5"/>
      <c r="G851" s="6"/>
      <c r="H851" s="639"/>
      <c r="I851" s="5"/>
      <c r="J851" s="5"/>
      <c r="K851" s="637"/>
      <c r="L851" s="11"/>
      <c r="M851" s="11"/>
      <c r="N851" s="11"/>
      <c r="O851" s="33"/>
      <c r="P851" s="12"/>
      <c r="Q851" s="12"/>
      <c r="R851" s="12"/>
      <c r="S851" s="12"/>
      <c r="T851" s="12"/>
      <c r="U851" s="12"/>
      <c r="V851" s="12"/>
      <c r="W851" s="12"/>
      <c r="X851" s="12"/>
      <c r="Y851" s="5"/>
      <c r="Z851" s="5"/>
      <c r="AA851" s="5"/>
      <c r="AB851" s="5"/>
      <c r="AC851" s="5"/>
      <c r="AD851" s="5"/>
      <c r="AE851" s="5"/>
      <c r="AF851" s="5"/>
      <c r="AG851" s="5"/>
      <c r="AH851" s="5"/>
    </row>
    <row r="852" spans="1:34" ht="18.75" customHeight="1">
      <c r="A852" s="5"/>
      <c r="B852" s="5"/>
      <c r="C852" s="5"/>
      <c r="D852" s="5"/>
      <c r="E852" s="5"/>
      <c r="F852" s="5"/>
      <c r="G852" s="6"/>
      <c r="H852" s="639"/>
      <c r="I852" s="5"/>
      <c r="J852" s="5"/>
      <c r="K852" s="637"/>
      <c r="L852" s="11"/>
      <c r="M852" s="11"/>
      <c r="N852" s="11"/>
      <c r="O852" s="33"/>
      <c r="P852" s="12"/>
      <c r="Q852" s="12"/>
      <c r="R852" s="12"/>
      <c r="S852" s="12"/>
      <c r="T852" s="12"/>
      <c r="U852" s="12"/>
      <c r="V852" s="12"/>
      <c r="W852" s="12"/>
      <c r="X852" s="12"/>
      <c r="Y852" s="5"/>
      <c r="Z852" s="5"/>
      <c r="AA852" s="5"/>
      <c r="AB852" s="5"/>
      <c r="AC852" s="5"/>
      <c r="AD852" s="5"/>
      <c r="AE852" s="5"/>
      <c r="AF852" s="5"/>
      <c r="AG852" s="5"/>
      <c r="AH852" s="5"/>
    </row>
    <row r="853" spans="1:34" ht="18.75" customHeight="1">
      <c r="A853" s="5"/>
      <c r="B853" s="5"/>
      <c r="C853" s="5"/>
      <c r="D853" s="5"/>
      <c r="E853" s="5"/>
      <c r="F853" s="5"/>
      <c r="G853" s="6"/>
      <c r="H853" s="639"/>
      <c r="I853" s="5"/>
      <c r="J853" s="5"/>
      <c r="K853" s="637"/>
      <c r="L853" s="11"/>
      <c r="M853" s="11"/>
      <c r="N853" s="11"/>
      <c r="O853" s="33"/>
      <c r="P853" s="12"/>
      <c r="Q853" s="12"/>
      <c r="R853" s="12"/>
      <c r="S853" s="12"/>
      <c r="T853" s="12"/>
      <c r="U853" s="12"/>
      <c r="V853" s="12"/>
      <c r="W853" s="12"/>
      <c r="X853" s="12"/>
      <c r="Y853" s="5"/>
      <c r="Z853" s="5"/>
      <c r="AA853" s="5"/>
      <c r="AB853" s="5"/>
      <c r="AC853" s="5"/>
      <c r="AD853" s="5"/>
      <c r="AE853" s="5"/>
      <c r="AF853" s="5"/>
      <c r="AG853" s="5"/>
      <c r="AH853" s="5"/>
    </row>
    <row r="854" spans="1:34" ht="18.75" customHeight="1">
      <c r="A854" s="5"/>
      <c r="B854" s="5"/>
      <c r="C854" s="5"/>
      <c r="D854" s="5"/>
      <c r="E854" s="5"/>
      <c r="F854" s="5"/>
      <c r="G854" s="6"/>
      <c r="H854" s="639"/>
      <c r="I854" s="5"/>
      <c r="J854" s="5"/>
      <c r="K854" s="637"/>
      <c r="L854" s="11"/>
      <c r="M854" s="11"/>
      <c r="N854" s="11"/>
      <c r="O854" s="33"/>
      <c r="P854" s="12"/>
      <c r="Q854" s="12"/>
      <c r="R854" s="12"/>
      <c r="S854" s="12"/>
      <c r="T854" s="12"/>
      <c r="U854" s="12"/>
      <c r="V854" s="12"/>
      <c r="W854" s="12"/>
      <c r="X854" s="12"/>
      <c r="Y854" s="5"/>
      <c r="Z854" s="5"/>
      <c r="AA854" s="5"/>
      <c r="AB854" s="5"/>
      <c r="AC854" s="5"/>
      <c r="AD854" s="5"/>
      <c r="AE854" s="5"/>
      <c r="AF854" s="5"/>
      <c r="AG854" s="5"/>
      <c r="AH854" s="5"/>
    </row>
    <row r="855" spans="1:34" ht="18.75" customHeight="1">
      <c r="A855" s="5"/>
      <c r="B855" s="5"/>
      <c r="C855" s="5"/>
      <c r="D855" s="5"/>
      <c r="E855" s="5"/>
      <c r="F855" s="5"/>
      <c r="G855" s="6"/>
      <c r="H855" s="639"/>
      <c r="I855" s="5"/>
      <c r="J855" s="5"/>
      <c r="K855" s="637"/>
      <c r="L855" s="11"/>
      <c r="M855" s="11"/>
      <c r="N855" s="11"/>
      <c r="O855" s="33"/>
      <c r="P855" s="12"/>
      <c r="Q855" s="12"/>
      <c r="R855" s="12"/>
      <c r="S855" s="12"/>
      <c r="T855" s="12"/>
      <c r="U855" s="12"/>
      <c r="V855" s="12"/>
      <c r="W855" s="12"/>
      <c r="X855" s="12"/>
      <c r="Y855" s="5"/>
      <c r="Z855" s="5"/>
      <c r="AA855" s="5"/>
      <c r="AB855" s="5"/>
      <c r="AC855" s="5"/>
      <c r="AD855" s="5"/>
      <c r="AE855" s="5"/>
      <c r="AF855" s="5"/>
      <c r="AG855" s="5"/>
      <c r="AH855" s="5"/>
    </row>
    <row r="856" spans="1:34" ht="18.75" customHeight="1">
      <c r="A856" s="5"/>
      <c r="B856" s="5"/>
      <c r="C856" s="5"/>
      <c r="D856" s="5"/>
      <c r="E856" s="5"/>
      <c r="F856" s="5"/>
      <c r="G856" s="6"/>
      <c r="H856" s="639"/>
      <c r="I856" s="5"/>
      <c r="J856" s="5"/>
      <c r="K856" s="637"/>
      <c r="L856" s="11"/>
      <c r="M856" s="11"/>
      <c r="N856" s="11"/>
      <c r="O856" s="33"/>
      <c r="P856" s="12"/>
      <c r="Q856" s="12"/>
      <c r="R856" s="12"/>
      <c r="S856" s="12"/>
      <c r="T856" s="12"/>
      <c r="U856" s="12"/>
      <c r="V856" s="12"/>
      <c r="W856" s="12"/>
      <c r="X856" s="12"/>
      <c r="Y856" s="5"/>
      <c r="Z856" s="5"/>
      <c r="AA856" s="5"/>
      <c r="AB856" s="5"/>
      <c r="AC856" s="5"/>
      <c r="AD856" s="5"/>
      <c r="AE856" s="5"/>
      <c r="AF856" s="5"/>
      <c r="AG856" s="5"/>
      <c r="AH856" s="5"/>
    </row>
    <row r="857" spans="1:34" ht="18.75" customHeight="1">
      <c r="A857" s="5"/>
      <c r="B857" s="5"/>
      <c r="C857" s="5"/>
      <c r="D857" s="5"/>
      <c r="E857" s="5"/>
      <c r="F857" s="5"/>
      <c r="G857" s="6"/>
      <c r="H857" s="639"/>
      <c r="I857" s="5"/>
      <c r="J857" s="5"/>
      <c r="K857" s="637"/>
      <c r="L857" s="11"/>
      <c r="M857" s="11"/>
      <c r="N857" s="11"/>
      <c r="O857" s="33"/>
      <c r="P857" s="12"/>
      <c r="Q857" s="12"/>
      <c r="R857" s="12"/>
      <c r="S857" s="12"/>
      <c r="T857" s="12"/>
      <c r="U857" s="12"/>
      <c r="V857" s="12"/>
      <c r="W857" s="12"/>
      <c r="X857" s="12"/>
      <c r="Y857" s="5"/>
      <c r="Z857" s="5"/>
      <c r="AA857" s="5"/>
      <c r="AB857" s="5"/>
      <c r="AC857" s="5"/>
      <c r="AD857" s="5"/>
      <c r="AE857" s="5"/>
      <c r="AF857" s="5"/>
      <c r="AG857" s="5"/>
      <c r="AH857" s="5"/>
    </row>
    <row r="858" spans="1:34" ht="18.75" customHeight="1">
      <c r="A858" s="5"/>
      <c r="B858" s="5"/>
      <c r="C858" s="5"/>
      <c r="D858" s="5"/>
      <c r="E858" s="5"/>
      <c r="F858" s="5"/>
      <c r="G858" s="6"/>
      <c r="H858" s="639"/>
      <c r="I858" s="5"/>
      <c r="J858" s="5"/>
      <c r="K858" s="637"/>
      <c r="L858" s="11"/>
      <c r="M858" s="11"/>
      <c r="N858" s="11"/>
      <c r="O858" s="33"/>
      <c r="P858" s="12"/>
      <c r="Q858" s="12"/>
      <c r="R858" s="12"/>
      <c r="S858" s="12"/>
      <c r="T858" s="12"/>
      <c r="U858" s="12"/>
      <c r="V858" s="12"/>
      <c r="W858" s="12"/>
      <c r="X858" s="12"/>
      <c r="Y858" s="5"/>
      <c r="Z858" s="5"/>
      <c r="AA858" s="5"/>
      <c r="AB858" s="5"/>
      <c r="AC858" s="5"/>
      <c r="AD858" s="5"/>
      <c r="AE858" s="5"/>
      <c r="AF858" s="5"/>
      <c r="AG858" s="5"/>
      <c r="AH858" s="5"/>
    </row>
    <row r="859" spans="1:34" ht="18.75" customHeight="1">
      <c r="A859" s="5"/>
      <c r="B859" s="5"/>
      <c r="C859" s="5"/>
      <c r="D859" s="5"/>
      <c r="E859" s="5"/>
      <c r="F859" s="5"/>
      <c r="G859" s="6"/>
      <c r="H859" s="639"/>
      <c r="I859" s="5"/>
      <c r="J859" s="5"/>
      <c r="K859" s="637"/>
      <c r="L859" s="11"/>
      <c r="M859" s="11"/>
      <c r="N859" s="11"/>
      <c r="O859" s="33"/>
      <c r="P859" s="12"/>
      <c r="Q859" s="12"/>
      <c r="R859" s="12"/>
      <c r="S859" s="12"/>
      <c r="T859" s="12"/>
      <c r="U859" s="12"/>
      <c r="V859" s="12"/>
      <c r="W859" s="12"/>
      <c r="X859" s="12"/>
      <c r="Y859" s="5"/>
      <c r="Z859" s="5"/>
      <c r="AA859" s="5"/>
      <c r="AB859" s="5"/>
      <c r="AC859" s="5"/>
      <c r="AD859" s="5"/>
      <c r="AE859" s="5"/>
      <c r="AF859" s="5"/>
      <c r="AG859" s="5"/>
      <c r="AH859" s="5"/>
    </row>
    <row r="860" spans="1:34" ht="18.75" customHeight="1">
      <c r="A860" s="5"/>
      <c r="B860" s="5"/>
      <c r="C860" s="5"/>
      <c r="D860" s="5"/>
      <c r="E860" s="5"/>
      <c r="F860" s="5"/>
      <c r="G860" s="6"/>
      <c r="H860" s="639"/>
      <c r="I860" s="5"/>
      <c r="J860" s="5"/>
      <c r="K860" s="637"/>
      <c r="L860" s="11"/>
      <c r="M860" s="11"/>
      <c r="N860" s="11"/>
      <c r="O860" s="33"/>
      <c r="P860" s="12"/>
      <c r="Q860" s="12"/>
      <c r="R860" s="12"/>
      <c r="S860" s="12"/>
      <c r="T860" s="12"/>
      <c r="U860" s="12"/>
      <c r="V860" s="12"/>
      <c r="W860" s="12"/>
      <c r="X860" s="12"/>
      <c r="Y860" s="5"/>
      <c r="Z860" s="5"/>
      <c r="AA860" s="5"/>
      <c r="AB860" s="5"/>
      <c r="AC860" s="5"/>
      <c r="AD860" s="5"/>
      <c r="AE860" s="5"/>
      <c r="AF860" s="5"/>
      <c r="AG860" s="5"/>
      <c r="AH860" s="5"/>
    </row>
    <row r="861" spans="1:34" ht="18.75" customHeight="1">
      <c r="A861" s="5"/>
      <c r="B861" s="5"/>
      <c r="C861" s="5"/>
      <c r="D861" s="5"/>
      <c r="E861" s="5"/>
      <c r="F861" s="5"/>
      <c r="G861" s="6"/>
      <c r="H861" s="639"/>
      <c r="I861" s="5"/>
      <c r="J861" s="5"/>
      <c r="K861" s="637"/>
      <c r="L861" s="11"/>
      <c r="M861" s="11"/>
      <c r="N861" s="11"/>
      <c r="O861" s="33"/>
      <c r="P861" s="12"/>
      <c r="Q861" s="12"/>
      <c r="R861" s="12"/>
      <c r="S861" s="12"/>
      <c r="T861" s="12"/>
      <c r="U861" s="12"/>
      <c r="V861" s="12"/>
      <c r="W861" s="12"/>
      <c r="X861" s="12"/>
      <c r="Y861" s="5"/>
      <c r="Z861" s="5"/>
      <c r="AA861" s="5"/>
      <c r="AB861" s="5"/>
      <c r="AC861" s="5"/>
      <c r="AD861" s="5"/>
      <c r="AE861" s="5"/>
      <c r="AF861" s="5"/>
      <c r="AG861" s="5"/>
      <c r="AH861" s="5"/>
    </row>
    <row r="862" spans="1:34" ht="18.75" customHeight="1">
      <c r="A862" s="5"/>
      <c r="B862" s="5"/>
      <c r="C862" s="5"/>
      <c r="D862" s="5"/>
      <c r="E862" s="5"/>
      <c r="F862" s="5"/>
      <c r="G862" s="6"/>
      <c r="H862" s="639"/>
      <c r="I862" s="5"/>
      <c r="J862" s="5"/>
      <c r="K862" s="637"/>
      <c r="L862" s="11"/>
      <c r="M862" s="11"/>
      <c r="N862" s="11"/>
      <c r="O862" s="33"/>
      <c r="P862" s="12"/>
      <c r="Q862" s="12"/>
      <c r="R862" s="12"/>
      <c r="S862" s="12"/>
      <c r="T862" s="12"/>
      <c r="U862" s="12"/>
      <c r="V862" s="12"/>
      <c r="W862" s="12"/>
      <c r="X862" s="12"/>
      <c r="Y862" s="5"/>
      <c r="Z862" s="5"/>
      <c r="AA862" s="5"/>
      <c r="AB862" s="5"/>
      <c r="AC862" s="5"/>
      <c r="AD862" s="5"/>
      <c r="AE862" s="5"/>
      <c r="AF862" s="5"/>
      <c r="AG862" s="5"/>
      <c r="AH862" s="5"/>
    </row>
    <row r="863" spans="1:34" ht="18.75" customHeight="1">
      <c r="A863" s="5"/>
      <c r="B863" s="5"/>
      <c r="C863" s="5"/>
      <c r="D863" s="5"/>
      <c r="E863" s="5"/>
      <c r="F863" s="5"/>
      <c r="G863" s="6"/>
      <c r="H863" s="639"/>
      <c r="I863" s="5"/>
      <c r="J863" s="5"/>
      <c r="K863" s="637"/>
      <c r="L863" s="11"/>
      <c r="M863" s="11"/>
      <c r="N863" s="11"/>
      <c r="O863" s="33"/>
      <c r="P863" s="12"/>
      <c r="Q863" s="12"/>
      <c r="R863" s="12"/>
      <c r="S863" s="12"/>
      <c r="T863" s="12"/>
      <c r="U863" s="12"/>
      <c r="V863" s="12"/>
      <c r="W863" s="12"/>
      <c r="X863" s="12"/>
      <c r="Y863" s="5"/>
      <c r="Z863" s="5"/>
      <c r="AA863" s="5"/>
      <c r="AB863" s="5"/>
      <c r="AC863" s="5"/>
      <c r="AD863" s="5"/>
      <c r="AE863" s="5"/>
      <c r="AF863" s="5"/>
      <c r="AG863" s="5"/>
      <c r="AH863" s="5"/>
    </row>
    <row r="864" spans="1:34" ht="18.75" customHeight="1">
      <c r="A864" s="5"/>
      <c r="B864" s="5"/>
      <c r="C864" s="5"/>
      <c r="D864" s="5"/>
      <c r="E864" s="5"/>
      <c r="F864" s="5"/>
      <c r="G864" s="6"/>
      <c r="H864" s="639"/>
      <c r="I864" s="5"/>
      <c r="J864" s="5"/>
      <c r="K864" s="637"/>
      <c r="L864" s="11"/>
      <c r="M864" s="11"/>
      <c r="N864" s="11"/>
      <c r="O864" s="33"/>
      <c r="P864" s="12"/>
      <c r="Q864" s="12"/>
      <c r="R864" s="12"/>
      <c r="S864" s="12"/>
      <c r="T864" s="12"/>
      <c r="U864" s="12"/>
      <c r="V864" s="12"/>
      <c r="W864" s="12"/>
      <c r="X864" s="12"/>
      <c r="Y864" s="5"/>
      <c r="Z864" s="5"/>
      <c r="AA864" s="5"/>
      <c r="AB864" s="5"/>
      <c r="AC864" s="5"/>
      <c r="AD864" s="5"/>
      <c r="AE864" s="5"/>
      <c r="AF864" s="5"/>
      <c r="AG864" s="5"/>
      <c r="AH864" s="5"/>
    </row>
    <row r="865" spans="1:34" ht="18.75" customHeight="1">
      <c r="A865" s="5"/>
      <c r="B865" s="5"/>
      <c r="C865" s="5"/>
      <c r="D865" s="5"/>
      <c r="E865" s="5"/>
      <c r="F865" s="5"/>
      <c r="G865" s="6"/>
      <c r="H865" s="639"/>
      <c r="I865" s="5"/>
      <c r="J865" s="5"/>
      <c r="K865" s="637"/>
      <c r="L865" s="11"/>
      <c r="M865" s="11"/>
      <c r="N865" s="11"/>
      <c r="O865" s="33"/>
      <c r="P865" s="12"/>
      <c r="Q865" s="12"/>
      <c r="R865" s="12"/>
      <c r="S865" s="12"/>
      <c r="T865" s="12"/>
      <c r="U865" s="12"/>
      <c r="V865" s="12"/>
      <c r="W865" s="12"/>
      <c r="X865" s="12"/>
      <c r="Y865" s="5"/>
      <c r="Z865" s="5"/>
      <c r="AA865" s="5"/>
      <c r="AB865" s="5"/>
      <c r="AC865" s="5"/>
      <c r="AD865" s="5"/>
      <c r="AE865" s="5"/>
      <c r="AF865" s="5"/>
      <c r="AG865" s="5"/>
      <c r="AH865" s="5"/>
    </row>
    <row r="866" spans="1:34" ht="18.75" customHeight="1">
      <c r="A866" s="5"/>
      <c r="B866" s="5"/>
      <c r="C866" s="5"/>
      <c r="D866" s="5"/>
      <c r="E866" s="5"/>
      <c r="F866" s="5"/>
      <c r="G866" s="6"/>
      <c r="H866" s="639"/>
      <c r="I866" s="5"/>
      <c r="J866" s="5"/>
      <c r="K866" s="637"/>
      <c r="L866" s="11"/>
      <c r="M866" s="11"/>
      <c r="N866" s="11"/>
      <c r="O866" s="33"/>
      <c r="P866" s="12"/>
      <c r="Q866" s="12"/>
      <c r="R866" s="12"/>
      <c r="S866" s="12"/>
      <c r="T866" s="12"/>
      <c r="U866" s="12"/>
      <c r="V866" s="12"/>
      <c r="W866" s="12"/>
      <c r="X866" s="12"/>
      <c r="Y866" s="5"/>
      <c r="Z866" s="5"/>
      <c r="AA866" s="5"/>
      <c r="AB866" s="5"/>
      <c r="AC866" s="5"/>
      <c r="AD866" s="5"/>
      <c r="AE866" s="5"/>
      <c r="AF866" s="5"/>
      <c r="AG866" s="5"/>
      <c r="AH866" s="5"/>
    </row>
    <row r="867" spans="1:34" ht="18.75" customHeight="1">
      <c r="A867" s="5"/>
      <c r="B867" s="5"/>
      <c r="C867" s="5"/>
      <c r="D867" s="5"/>
      <c r="E867" s="5"/>
      <c r="F867" s="5"/>
      <c r="G867" s="6"/>
      <c r="H867" s="639"/>
      <c r="I867" s="5"/>
      <c r="J867" s="5"/>
      <c r="K867" s="637"/>
      <c r="L867" s="11"/>
      <c r="M867" s="11"/>
      <c r="N867" s="11"/>
      <c r="O867" s="33"/>
      <c r="P867" s="12"/>
      <c r="Q867" s="12"/>
      <c r="R867" s="12"/>
      <c r="S867" s="12"/>
      <c r="T867" s="12"/>
      <c r="U867" s="12"/>
      <c r="V867" s="12"/>
      <c r="W867" s="12"/>
      <c r="X867" s="12"/>
      <c r="Y867" s="5"/>
      <c r="Z867" s="5"/>
      <c r="AA867" s="5"/>
      <c r="AB867" s="5"/>
      <c r="AC867" s="5"/>
      <c r="AD867" s="5"/>
      <c r="AE867" s="5"/>
      <c r="AF867" s="5"/>
      <c r="AG867" s="5"/>
      <c r="AH867" s="5"/>
    </row>
    <row r="868" spans="1:34" ht="18.75" customHeight="1">
      <c r="A868" s="5"/>
      <c r="B868" s="5"/>
      <c r="C868" s="5"/>
      <c r="D868" s="5"/>
      <c r="E868" s="5"/>
      <c r="F868" s="5"/>
      <c r="G868" s="6"/>
      <c r="H868" s="639"/>
      <c r="I868" s="5"/>
      <c r="J868" s="5"/>
      <c r="K868" s="637"/>
      <c r="L868" s="11"/>
      <c r="M868" s="11"/>
      <c r="N868" s="11"/>
      <c r="O868" s="33"/>
      <c r="P868" s="12"/>
      <c r="Q868" s="12"/>
      <c r="R868" s="12"/>
      <c r="S868" s="12"/>
      <c r="T868" s="12"/>
      <c r="U868" s="12"/>
      <c r="V868" s="12"/>
      <c r="W868" s="12"/>
      <c r="X868" s="12"/>
      <c r="Y868" s="5"/>
      <c r="Z868" s="5"/>
      <c r="AA868" s="5"/>
      <c r="AB868" s="5"/>
      <c r="AC868" s="5"/>
      <c r="AD868" s="5"/>
      <c r="AE868" s="5"/>
      <c r="AF868" s="5"/>
      <c r="AG868" s="5"/>
      <c r="AH868" s="5"/>
    </row>
    <row r="869" spans="1:34" ht="18.75" customHeight="1">
      <c r="A869" s="5"/>
      <c r="B869" s="5"/>
      <c r="C869" s="5"/>
      <c r="D869" s="5"/>
      <c r="E869" s="5"/>
      <c r="F869" s="5"/>
      <c r="G869" s="6"/>
      <c r="H869" s="639"/>
      <c r="I869" s="5"/>
      <c r="J869" s="5"/>
      <c r="K869" s="637"/>
      <c r="L869" s="11"/>
      <c r="M869" s="11"/>
      <c r="N869" s="11"/>
      <c r="O869" s="33"/>
      <c r="P869" s="12"/>
      <c r="Q869" s="12"/>
      <c r="R869" s="12"/>
      <c r="S869" s="12"/>
      <c r="T869" s="12"/>
      <c r="U869" s="12"/>
      <c r="V869" s="12"/>
      <c r="W869" s="12"/>
      <c r="X869" s="12"/>
      <c r="Y869" s="5"/>
      <c r="Z869" s="5"/>
      <c r="AA869" s="5"/>
      <c r="AB869" s="5"/>
      <c r="AC869" s="5"/>
      <c r="AD869" s="5"/>
      <c r="AE869" s="5"/>
      <c r="AF869" s="5"/>
      <c r="AG869" s="5"/>
      <c r="AH869" s="5"/>
    </row>
    <row r="870" spans="1:34" ht="18.75" customHeight="1">
      <c r="A870" s="5"/>
      <c r="B870" s="5"/>
      <c r="C870" s="5"/>
      <c r="D870" s="5"/>
      <c r="E870" s="5"/>
      <c r="F870" s="5"/>
      <c r="G870" s="6"/>
      <c r="H870" s="639"/>
      <c r="I870" s="5"/>
      <c r="J870" s="5"/>
      <c r="K870" s="637"/>
      <c r="L870" s="11"/>
      <c r="M870" s="11"/>
      <c r="N870" s="11"/>
      <c r="O870" s="33"/>
      <c r="P870" s="12"/>
      <c r="Q870" s="12"/>
      <c r="R870" s="12"/>
      <c r="S870" s="12"/>
      <c r="T870" s="12"/>
      <c r="U870" s="12"/>
      <c r="V870" s="12"/>
      <c r="W870" s="12"/>
      <c r="X870" s="12"/>
      <c r="Y870" s="5"/>
      <c r="Z870" s="5"/>
      <c r="AA870" s="5"/>
      <c r="AB870" s="5"/>
      <c r="AC870" s="5"/>
      <c r="AD870" s="5"/>
      <c r="AE870" s="5"/>
      <c r="AF870" s="5"/>
      <c r="AG870" s="5"/>
      <c r="AH870" s="5"/>
    </row>
    <row r="871" spans="1:34" ht="18.75" customHeight="1">
      <c r="A871" s="5"/>
      <c r="B871" s="5"/>
      <c r="C871" s="5"/>
      <c r="D871" s="5"/>
      <c r="E871" s="5"/>
      <c r="F871" s="5"/>
      <c r="G871" s="6"/>
      <c r="H871" s="639"/>
      <c r="I871" s="5"/>
      <c r="J871" s="5"/>
      <c r="K871" s="637"/>
      <c r="L871" s="11"/>
      <c r="M871" s="11"/>
      <c r="N871" s="11"/>
      <c r="O871" s="33"/>
      <c r="P871" s="12"/>
      <c r="Q871" s="12"/>
      <c r="R871" s="12"/>
      <c r="S871" s="12"/>
      <c r="T871" s="12"/>
      <c r="U871" s="12"/>
      <c r="V871" s="12"/>
      <c r="W871" s="12"/>
      <c r="X871" s="12"/>
      <c r="Y871" s="5"/>
      <c r="Z871" s="5"/>
      <c r="AA871" s="5"/>
      <c r="AB871" s="5"/>
      <c r="AC871" s="5"/>
      <c r="AD871" s="5"/>
      <c r="AE871" s="5"/>
      <c r="AF871" s="5"/>
      <c r="AG871" s="5"/>
      <c r="AH871" s="5"/>
    </row>
    <row r="872" spans="1:34" ht="18.75" customHeight="1">
      <c r="A872" s="5"/>
      <c r="B872" s="5"/>
      <c r="C872" s="5"/>
      <c r="D872" s="5"/>
      <c r="E872" s="5"/>
      <c r="F872" s="5"/>
      <c r="G872" s="6"/>
      <c r="H872" s="639"/>
      <c r="I872" s="5"/>
      <c r="J872" s="5"/>
      <c r="K872" s="637"/>
      <c r="L872" s="11"/>
      <c r="M872" s="11"/>
      <c r="N872" s="11"/>
      <c r="O872" s="33"/>
      <c r="P872" s="12"/>
      <c r="Q872" s="12"/>
      <c r="R872" s="12"/>
      <c r="S872" s="12"/>
      <c r="T872" s="12"/>
      <c r="U872" s="12"/>
      <c r="V872" s="12"/>
      <c r="W872" s="12"/>
      <c r="X872" s="12"/>
      <c r="Y872" s="5"/>
      <c r="Z872" s="5"/>
      <c r="AA872" s="5"/>
      <c r="AB872" s="5"/>
      <c r="AC872" s="5"/>
      <c r="AD872" s="5"/>
      <c r="AE872" s="5"/>
      <c r="AF872" s="5"/>
      <c r="AG872" s="5"/>
      <c r="AH872" s="5"/>
    </row>
    <row r="873" spans="1:34" ht="18.75" customHeight="1">
      <c r="A873" s="5"/>
      <c r="B873" s="5"/>
      <c r="C873" s="5"/>
      <c r="D873" s="5"/>
      <c r="E873" s="5"/>
      <c r="F873" s="5"/>
      <c r="G873" s="6"/>
      <c r="H873" s="639"/>
      <c r="I873" s="5"/>
      <c r="J873" s="5"/>
      <c r="K873" s="637"/>
      <c r="L873" s="11"/>
      <c r="M873" s="11"/>
      <c r="N873" s="11"/>
      <c r="O873" s="33"/>
      <c r="P873" s="12"/>
      <c r="Q873" s="12"/>
      <c r="R873" s="12"/>
      <c r="S873" s="12"/>
      <c r="T873" s="12"/>
      <c r="U873" s="12"/>
      <c r="V873" s="12"/>
      <c r="W873" s="12"/>
      <c r="X873" s="12"/>
      <c r="Y873" s="5"/>
      <c r="Z873" s="5"/>
      <c r="AA873" s="5"/>
      <c r="AB873" s="5"/>
      <c r="AC873" s="5"/>
      <c r="AD873" s="5"/>
      <c r="AE873" s="5"/>
      <c r="AF873" s="5"/>
      <c r="AG873" s="5"/>
      <c r="AH873" s="5"/>
    </row>
    <row r="874" spans="1:34" ht="18.75" customHeight="1">
      <c r="A874" s="5"/>
      <c r="B874" s="5"/>
      <c r="C874" s="5"/>
      <c r="D874" s="5"/>
      <c r="E874" s="5"/>
      <c r="F874" s="5"/>
      <c r="G874" s="6"/>
      <c r="H874" s="639"/>
      <c r="I874" s="5"/>
      <c r="J874" s="5"/>
      <c r="K874" s="637"/>
      <c r="L874" s="11"/>
      <c r="M874" s="11"/>
      <c r="N874" s="11"/>
      <c r="O874" s="33"/>
      <c r="P874" s="12"/>
      <c r="Q874" s="12"/>
      <c r="R874" s="12"/>
      <c r="S874" s="12"/>
      <c r="T874" s="12"/>
      <c r="U874" s="12"/>
      <c r="V874" s="12"/>
      <c r="W874" s="12"/>
      <c r="X874" s="12"/>
      <c r="Y874" s="5"/>
      <c r="Z874" s="5"/>
      <c r="AA874" s="5"/>
      <c r="AB874" s="5"/>
      <c r="AC874" s="5"/>
      <c r="AD874" s="5"/>
      <c r="AE874" s="5"/>
      <c r="AF874" s="5"/>
      <c r="AG874" s="5"/>
      <c r="AH874" s="5"/>
    </row>
    <row r="875" spans="1:34" ht="18.75" customHeight="1">
      <c r="A875" s="5"/>
      <c r="B875" s="5"/>
      <c r="C875" s="5"/>
      <c r="D875" s="5"/>
      <c r="E875" s="5"/>
      <c r="F875" s="5"/>
      <c r="G875" s="6"/>
      <c r="H875" s="639"/>
      <c r="I875" s="5"/>
      <c r="J875" s="5"/>
      <c r="K875" s="637"/>
      <c r="L875" s="11"/>
      <c r="M875" s="11"/>
      <c r="N875" s="11"/>
      <c r="O875" s="33"/>
      <c r="P875" s="12"/>
      <c r="Q875" s="12"/>
      <c r="R875" s="12"/>
      <c r="S875" s="12"/>
      <c r="T875" s="12"/>
      <c r="U875" s="12"/>
      <c r="V875" s="12"/>
      <c r="W875" s="12"/>
      <c r="X875" s="12"/>
      <c r="Y875" s="5"/>
      <c r="Z875" s="5"/>
      <c r="AA875" s="5"/>
      <c r="AB875" s="5"/>
      <c r="AC875" s="5"/>
      <c r="AD875" s="5"/>
      <c r="AE875" s="5"/>
      <c r="AF875" s="5"/>
      <c r="AG875" s="5"/>
      <c r="AH875" s="5"/>
    </row>
    <row r="876" spans="1:34" ht="18.75" customHeight="1">
      <c r="A876" s="5"/>
      <c r="B876" s="5"/>
      <c r="C876" s="5"/>
      <c r="D876" s="5"/>
      <c r="E876" s="5"/>
      <c r="F876" s="5"/>
      <c r="G876" s="6"/>
      <c r="H876" s="639"/>
      <c r="I876" s="5"/>
      <c r="J876" s="5"/>
      <c r="K876" s="637"/>
      <c r="L876" s="11"/>
      <c r="M876" s="11"/>
      <c r="N876" s="11"/>
      <c r="O876" s="33"/>
      <c r="P876" s="12"/>
      <c r="Q876" s="12"/>
      <c r="R876" s="12"/>
      <c r="S876" s="12"/>
      <c r="T876" s="12"/>
      <c r="U876" s="12"/>
      <c r="V876" s="12"/>
      <c r="W876" s="12"/>
      <c r="X876" s="12"/>
      <c r="Y876" s="5"/>
      <c r="Z876" s="5"/>
      <c r="AA876" s="5"/>
      <c r="AB876" s="5"/>
      <c r="AC876" s="5"/>
      <c r="AD876" s="5"/>
      <c r="AE876" s="5"/>
      <c r="AF876" s="5"/>
      <c r="AG876" s="5"/>
      <c r="AH876" s="5"/>
    </row>
    <row r="877" spans="1:34" ht="18.75" customHeight="1">
      <c r="A877" s="5"/>
      <c r="B877" s="5"/>
      <c r="C877" s="5"/>
      <c r="D877" s="5"/>
      <c r="E877" s="5"/>
      <c r="F877" s="5"/>
      <c r="G877" s="6"/>
      <c r="H877" s="639"/>
      <c r="I877" s="5"/>
      <c r="J877" s="5"/>
      <c r="K877" s="637"/>
      <c r="L877" s="11"/>
      <c r="M877" s="11"/>
      <c r="N877" s="11"/>
      <c r="O877" s="33"/>
      <c r="P877" s="12"/>
      <c r="Q877" s="12"/>
      <c r="R877" s="12"/>
      <c r="S877" s="12"/>
      <c r="T877" s="12"/>
      <c r="U877" s="12"/>
      <c r="V877" s="12"/>
      <c r="W877" s="12"/>
      <c r="X877" s="12"/>
      <c r="Y877" s="5"/>
      <c r="Z877" s="5"/>
      <c r="AA877" s="5"/>
      <c r="AB877" s="5"/>
      <c r="AC877" s="5"/>
      <c r="AD877" s="5"/>
      <c r="AE877" s="5"/>
      <c r="AF877" s="5"/>
      <c r="AG877" s="5"/>
      <c r="AH877" s="5"/>
    </row>
    <row r="878" spans="1:34" ht="18.75" customHeight="1">
      <c r="A878" s="5"/>
      <c r="B878" s="5"/>
      <c r="C878" s="5"/>
      <c r="D878" s="5"/>
      <c r="E878" s="5"/>
      <c r="F878" s="5"/>
      <c r="G878" s="6"/>
      <c r="H878" s="639"/>
      <c r="I878" s="5"/>
      <c r="J878" s="5"/>
      <c r="K878" s="637"/>
      <c r="L878" s="11"/>
      <c r="M878" s="11"/>
      <c r="N878" s="11"/>
      <c r="O878" s="33"/>
      <c r="P878" s="12"/>
      <c r="Q878" s="12"/>
      <c r="R878" s="12"/>
      <c r="S878" s="12"/>
      <c r="T878" s="12"/>
      <c r="U878" s="12"/>
      <c r="V878" s="12"/>
      <c r="W878" s="12"/>
      <c r="X878" s="12"/>
      <c r="Y878" s="5"/>
      <c r="Z878" s="5"/>
      <c r="AA878" s="5"/>
      <c r="AB878" s="5"/>
      <c r="AC878" s="5"/>
      <c r="AD878" s="5"/>
      <c r="AE878" s="5"/>
      <c r="AF878" s="5"/>
      <c r="AG878" s="5"/>
      <c r="AH878" s="5"/>
    </row>
    <row r="879" spans="1:34" ht="18.75" customHeight="1">
      <c r="A879" s="5"/>
      <c r="B879" s="5"/>
      <c r="C879" s="5"/>
      <c r="D879" s="5"/>
      <c r="E879" s="5"/>
      <c r="F879" s="5"/>
      <c r="G879" s="6"/>
      <c r="H879" s="639"/>
      <c r="I879" s="5"/>
      <c r="J879" s="5"/>
      <c r="K879" s="637"/>
      <c r="L879" s="11"/>
      <c r="M879" s="11"/>
      <c r="N879" s="11"/>
      <c r="O879" s="33"/>
      <c r="P879" s="12"/>
      <c r="Q879" s="12"/>
      <c r="R879" s="12"/>
      <c r="S879" s="12"/>
      <c r="T879" s="12"/>
      <c r="U879" s="12"/>
      <c r="V879" s="12"/>
      <c r="W879" s="12"/>
      <c r="X879" s="12"/>
      <c r="Y879" s="5"/>
      <c r="Z879" s="5"/>
      <c r="AA879" s="5"/>
      <c r="AB879" s="5"/>
      <c r="AC879" s="5"/>
      <c r="AD879" s="5"/>
      <c r="AE879" s="5"/>
      <c r="AF879" s="5"/>
      <c r="AG879" s="5"/>
      <c r="AH879" s="5"/>
    </row>
    <row r="880" spans="1:34" ht="18.75" customHeight="1">
      <c r="A880" s="5"/>
      <c r="B880" s="5"/>
      <c r="C880" s="5"/>
      <c r="D880" s="5"/>
      <c r="E880" s="5"/>
      <c r="F880" s="5"/>
      <c r="G880" s="6"/>
      <c r="H880" s="639"/>
      <c r="I880" s="5"/>
      <c r="J880" s="5"/>
      <c r="K880" s="637"/>
      <c r="L880" s="11"/>
      <c r="M880" s="11"/>
      <c r="N880" s="11"/>
      <c r="O880" s="33"/>
      <c r="P880" s="12"/>
      <c r="Q880" s="12"/>
      <c r="R880" s="12"/>
      <c r="S880" s="12"/>
      <c r="T880" s="12"/>
      <c r="U880" s="12"/>
      <c r="V880" s="12"/>
      <c r="W880" s="12"/>
      <c r="X880" s="12"/>
      <c r="Y880" s="5"/>
      <c r="Z880" s="5"/>
      <c r="AA880" s="5"/>
      <c r="AB880" s="5"/>
      <c r="AC880" s="5"/>
      <c r="AD880" s="5"/>
      <c r="AE880" s="5"/>
      <c r="AF880" s="5"/>
      <c r="AG880" s="5"/>
      <c r="AH880" s="5"/>
    </row>
    <row r="881" spans="1:34" ht="18.75" customHeight="1">
      <c r="A881" s="5"/>
      <c r="B881" s="5"/>
      <c r="C881" s="5"/>
      <c r="D881" s="5"/>
      <c r="E881" s="5"/>
      <c r="F881" s="5"/>
      <c r="G881" s="6"/>
      <c r="H881" s="639"/>
      <c r="I881" s="5"/>
      <c r="J881" s="5"/>
      <c r="K881" s="637"/>
      <c r="L881" s="11"/>
      <c r="M881" s="11"/>
      <c r="N881" s="11"/>
      <c r="O881" s="33"/>
      <c r="P881" s="12"/>
      <c r="Q881" s="12"/>
      <c r="R881" s="12"/>
      <c r="S881" s="12"/>
      <c r="T881" s="12"/>
      <c r="U881" s="12"/>
      <c r="V881" s="12"/>
      <c r="W881" s="12"/>
      <c r="X881" s="12"/>
      <c r="Y881" s="5"/>
      <c r="Z881" s="5"/>
      <c r="AA881" s="5"/>
      <c r="AB881" s="5"/>
      <c r="AC881" s="5"/>
      <c r="AD881" s="5"/>
      <c r="AE881" s="5"/>
      <c r="AF881" s="5"/>
      <c r="AG881" s="5"/>
      <c r="AH881" s="5"/>
    </row>
    <row r="882" spans="1:34" ht="18.75" customHeight="1">
      <c r="A882" s="5"/>
      <c r="B882" s="5"/>
      <c r="C882" s="5"/>
      <c r="D882" s="5"/>
      <c r="E882" s="5"/>
      <c r="F882" s="5"/>
      <c r="G882" s="6"/>
      <c r="H882" s="639"/>
      <c r="I882" s="5"/>
      <c r="J882" s="5"/>
      <c r="K882" s="637"/>
      <c r="L882" s="11"/>
      <c r="M882" s="11"/>
      <c r="N882" s="11"/>
      <c r="O882" s="33"/>
      <c r="P882" s="12"/>
      <c r="Q882" s="12"/>
      <c r="R882" s="12"/>
      <c r="S882" s="12"/>
      <c r="T882" s="12"/>
      <c r="U882" s="12"/>
      <c r="V882" s="12"/>
      <c r="W882" s="12"/>
      <c r="X882" s="12"/>
      <c r="Y882" s="5"/>
      <c r="Z882" s="5"/>
      <c r="AA882" s="5"/>
      <c r="AB882" s="5"/>
      <c r="AC882" s="5"/>
      <c r="AD882" s="5"/>
      <c r="AE882" s="5"/>
      <c r="AF882" s="5"/>
      <c r="AG882" s="5"/>
      <c r="AH882" s="5"/>
    </row>
    <row r="883" spans="1:34" ht="18.75" customHeight="1">
      <c r="A883" s="5"/>
      <c r="B883" s="5"/>
      <c r="C883" s="5"/>
      <c r="D883" s="5"/>
      <c r="E883" s="5"/>
      <c r="F883" s="5"/>
      <c r="G883" s="6"/>
      <c r="H883" s="639"/>
      <c r="I883" s="5"/>
      <c r="J883" s="5"/>
      <c r="K883" s="637"/>
      <c r="L883" s="11"/>
      <c r="M883" s="11"/>
      <c r="N883" s="11"/>
      <c r="O883" s="33"/>
      <c r="P883" s="12"/>
      <c r="Q883" s="12"/>
      <c r="R883" s="12"/>
      <c r="S883" s="12"/>
      <c r="T883" s="12"/>
      <c r="U883" s="12"/>
      <c r="V883" s="12"/>
      <c r="W883" s="12"/>
      <c r="X883" s="12"/>
      <c r="Y883" s="5"/>
      <c r="Z883" s="5"/>
      <c r="AA883" s="5"/>
      <c r="AB883" s="5"/>
      <c r="AC883" s="5"/>
      <c r="AD883" s="5"/>
      <c r="AE883" s="5"/>
      <c r="AF883" s="5"/>
      <c r="AG883" s="5"/>
      <c r="AH883" s="5"/>
    </row>
    <row r="884" spans="1:34" ht="18.75" customHeight="1">
      <c r="A884" s="5"/>
      <c r="B884" s="5"/>
      <c r="C884" s="5"/>
      <c r="D884" s="5"/>
      <c r="E884" s="5"/>
      <c r="F884" s="5"/>
      <c r="G884" s="6"/>
      <c r="H884" s="639"/>
      <c r="I884" s="5"/>
      <c r="J884" s="5"/>
      <c r="K884" s="637"/>
      <c r="L884" s="11"/>
      <c r="M884" s="11"/>
      <c r="N884" s="11"/>
      <c r="O884" s="33"/>
      <c r="P884" s="12"/>
      <c r="Q884" s="12"/>
      <c r="R884" s="12"/>
      <c r="S884" s="12"/>
      <c r="T884" s="12"/>
      <c r="U884" s="12"/>
      <c r="V884" s="12"/>
      <c r="W884" s="12"/>
      <c r="X884" s="12"/>
      <c r="Y884" s="5"/>
      <c r="Z884" s="5"/>
      <c r="AA884" s="5"/>
      <c r="AB884" s="5"/>
      <c r="AC884" s="5"/>
      <c r="AD884" s="5"/>
      <c r="AE884" s="5"/>
      <c r="AF884" s="5"/>
      <c r="AG884" s="5"/>
      <c r="AH884" s="5"/>
    </row>
    <row r="885" spans="1:34" ht="18.75" customHeight="1">
      <c r="A885" s="5"/>
      <c r="B885" s="5"/>
      <c r="C885" s="5"/>
      <c r="D885" s="5"/>
      <c r="E885" s="5"/>
      <c r="F885" s="5"/>
      <c r="G885" s="6"/>
      <c r="H885" s="639"/>
      <c r="I885" s="5"/>
      <c r="J885" s="5"/>
      <c r="K885" s="637"/>
      <c r="L885" s="11"/>
      <c r="M885" s="11"/>
      <c r="N885" s="11"/>
      <c r="O885" s="33"/>
      <c r="P885" s="12"/>
      <c r="Q885" s="12"/>
      <c r="R885" s="12"/>
      <c r="S885" s="12"/>
      <c r="T885" s="12"/>
      <c r="U885" s="12"/>
      <c r="V885" s="12"/>
      <c r="W885" s="12"/>
      <c r="X885" s="12"/>
      <c r="Y885" s="5"/>
      <c r="Z885" s="5"/>
      <c r="AA885" s="5"/>
      <c r="AB885" s="5"/>
      <c r="AC885" s="5"/>
      <c r="AD885" s="5"/>
      <c r="AE885" s="5"/>
      <c r="AF885" s="5"/>
      <c r="AG885" s="5"/>
      <c r="AH885" s="5"/>
    </row>
    <row r="886" spans="1:34" ht="18.75" customHeight="1">
      <c r="A886" s="5"/>
      <c r="B886" s="5"/>
      <c r="C886" s="5"/>
      <c r="D886" s="5"/>
      <c r="E886" s="5"/>
      <c r="F886" s="5"/>
      <c r="G886" s="6"/>
      <c r="H886" s="639"/>
      <c r="I886" s="5"/>
      <c r="J886" s="5"/>
      <c r="K886" s="637"/>
      <c r="L886" s="11"/>
      <c r="M886" s="11"/>
      <c r="N886" s="11"/>
      <c r="O886" s="33"/>
      <c r="P886" s="12"/>
      <c r="Q886" s="12"/>
      <c r="R886" s="12"/>
      <c r="S886" s="12"/>
      <c r="T886" s="12"/>
      <c r="U886" s="12"/>
      <c r="V886" s="12"/>
      <c r="W886" s="12"/>
      <c r="X886" s="12"/>
      <c r="Y886" s="5"/>
      <c r="Z886" s="5"/>
      <c r="AA886" s="5"/>
      <c r="AB886" s="5"/>
      <c r="AC886" s="5"/>
      <c r="AD886" s="5"/>
      <c r="AE886" s="5"/>
      <c r="AF886" s="5"/>
      <c r="AG886" s="5"/>
      <c r="AH886" s="5"/>
    </row>
    <row r="887" spans="1:34" ht="18.75" customHeight="1">
      <c r="A887" s="5"/>
      <c r="B887" s="5"/>
      <c r="C887" s="5"/>
      <c r="D887" s="5"/>
      <c r="E887" s="5"/>
      <c r="F887" s="5"/>
      <c r="G887" s="6"/>
      <c r="H887" s="639"/>
      <c r="I887" s="5"/>
      <c r="J887" s="5"/>
      <c r="K887" s="637"/>
      <c r="L887" s="11"/>
      <c r="M887" s="11"/>
      <c r="N887" s="11"/>
      <c r="O887" s="33"/>
      <c r="P887" s="12"/>
      <c r="Q887" s="12"/>
      <c r="R887" s="12"/>
      <c r="S887" s="12"/>
      <c r="T887" s="12"/>
      <c r="U887" s="12"/>
      <c r="V887" s="12"/>
      <c r="W887" s="12"/>
      <c r="X887" s="12"/>
      <c r="Y887" s="5"/>
      <c r="Z887" s="5"/>
      <c r="AA887" s="5"/>
      <c r="AB887" s="5"/>
      <c r="AC887" s="5"/>
      <c r="AD887" s="5"/>
      <c r="AE887" s="5"/>
      <c r="AF887" s="5"/>
      <c r="AG887" s="5"/>
      <c r="AH887" s="5"/>
    </row>
    <row r="888" spans="1:34" ht="18.75" customHeight="1">
      <c r="A888" s="5"/>
      <c r="B888" s="5"/>
      <c r="C888" s="5"/>
      <c r="D888" s="5"/>
      <c r="E888" s="5"/>
      <c r="F888" s="5"/>
      <c r="G888" s="6"/>
      <c r="H888" s="639"/>
      <c r="I888" s="5"/>
      <c r="J888" s="5"/>
      <c r="K888" s="637"/>
      <c r="L888" s="11"/>
      <c r="M888" s="11"/>
      <c r="N888" s="11"/>
      <c r="O888" s="33"/>
      <c r="P888" s="12"/>
      <c r="Q888" s="12"/>
      <c r="R888" s="12"/>
      <c r="S888" s="12"/>
      <c r="T888" s="12"/>
      <c r="U888" s="12"/>
      <c r="V888" s="12"/>
      <c r="W888" s="12"/>
      <c r="X888" s="12"/>
      <c r="Y888" s="5"/>
      <c r="Z888" s="5"/>
      <c r="AA888" s="5"/>
      <c r="AB888" s="5"/>
      <c r="AC888" s="5"/>
      <c r="AD888" s="5"/>
      <c r="AE888" s="5"/>
      <c r="AF888" s="5"/>
      <c r="AG888" s="5"/>
      <c r="AH888" s="5"/>
    </row>
    <row r="889" spans="1:34" ht="18.75" customHeight="1">
      <c r="A889" s="5"/>
      <c r="B889" s="5"/>
      <c r="C889" s="5"/>
      <c r="D889" s="5"/>
      <c r="E889" s="5"/>
      <c r="F889" s="5"/>
      <c r="G889" s="6"/>
      <c r="H889" s="639"/>
      <c r="I889" s="5"/>
      <c r="J889" s="5"/>
      <c r="K889" s="637"/>
      <c r="L889" s="11"/>
      <c r="M889" s="11"/>
      <c r="N889" s="11"/>
      <c r="O889" s="33"/>
      <c r="P889" s="12"/>
      <c r="Q889" s="12"/>
      <c r="R889" s="12"/>
      <c r="S889" s="12"/>
      <c r="T889" s="12"/>
      <c r="U889" s="12"/>
      <c r="V889" s="12"/>
      <c r="W889" s="12"/>
      <c r="X889" s="12"/>
      <c r="Y889" s="5"/>
      <c r="Z889" s="5"/>
      <c r="AA889" s="5"/>
      <c r="AB889" s="5"/>
      <c r="AC889" s="5"/>
      <c r="AD889" s="5"/>
      <c r="AE889" s="5"/>
      <c r="AF889" s="5"/>
      <c r="AG889" s="5"/>
      <c r="AH889" s="5"/>
    </row>
    <row r="890" spans="1:34" ht="18.75" customHeight="1">
      <c r="A890" s="5"/>
      <c r="B890" s="5"/>
      <c r="C890" s="5"/>
      <c r="D890" s="5"/>
      <c r="E890" s="5"/>
      <c r="F890" s="5"/>
      <c r="G890" s="6"/>
      <c r="H890" s="639"/>
      <c r="I890" s="5"/>
      <c r="J890" s="5"/>
      <c r="K890" s="637"/>
      <c r="L890" s="11"/>
      <c r="M890" s="11"/>
      <c r="N890" s="11"/>
      <c r="O890" s="33"/>
      <c r="P890" s="12"/>
      <c r="Q890" s="12"/>
      <c r="R890" s="12"/>
      <c r="S890" s="12"/>
      <c r="T890" s="12"/>
      <c r="U890" s="12"/>
      <c r="V890" s="12"/>
      <c r="W890" s="12"/>
      <c r="X890" s="12"/>
      <c r="Y890" s="5"/>
      <c r="Z890" s="5"/>
      <c r="AA890" s="5"/>
      <c r="AB890" s="5"/>
      <c r="AC890" s="5"/>
      <c r="AD890" s="5"/>
      <c r="AE890" s="5"/>
      <c r="AF890" s="5"/>
      <c r="AG890" s="5"/>
      <c r="AH890" s="5"/>
    </row>
    <row r="891" spans="1:34" ht="18.75" customHeight="1">
      <c r="A891" s="5"/>
      <c r="B891" s="5"/>
      <c r="C891" s="5"/>
      <c r="D891" s="5"/>
      <c r="E891" s="5"/>
      <c r="F891" s="5"/>
      <c r="G891" s="6"/>
      <c r="H891" s="639"/>
      <c r="I891" s="5"/>
      <c r="J891" s="5"/>
      <c r="K891" s="637"/>
      <c r="L891" s="11"/>
      <c r="M891" s="11"/>
      <c r="N891" s="11"/>
      <c r="O891" s="33"/>
      <c r="P891" s="12"/>
      <c r="Q891" s="12"/>
      <c r="R891" s="12"/>
      <c r="S891" s="12"/>
      <c r="T891" s="12"/>
      <c r="U891" s="12"/>
      <c r="V891" s="12"/>
      <c r="W891" s="12"/>
      <c r="X891" s="12"/>
      <c r="Y891" s="5"/>
      <c r="Z891" s="5"/>
      <c r="AA891" s="5"/>
      <c r="AB891" s="5"/>
      <c r="AC891" s="5"/>
      <c r="AD891" s="5"/>
      <c r="AE891" s="5"/>
      <c r="AF891" s="5"/>
      <c r="AG891" s="5"/>
      <c r="AH891" s="5"/>
    </row>
    <row r="892" spans="1:34" ht="18.75" customHeight="1">
      <c r="A892" s="5"/>
      <c r="B892" s="5"/>
      <c r="C892" s="5"/>
      <c r="D892" s="5"/>
      <c r="E892" s="5"/>
      <c r="F892" s="5"/>
      <c r="G892" s="6"/>
      <c r="H892" s="639"/>
      <c r="I892" s="5"/>
      <c r="J892" s="5"/>
      <c r="K892" s="637"/>
      <c r="L892" s="11"/>
      <c r="M892" s="11"/>
      <c r="N892" s="11"/>
      <c r="O892" s="33"/>
      <c r="P892" s="12"/>
      <c r="Q892" s="12"/>
      <c r="R892" s="12"/>
      <c r="S892" s="12"/>
      <c r="T892" s="12"/>
      <c r="U892" s="12"/>
      <c r="V892" s="12"/>
      <c r="W892" s="12"/>
      <c r="X892" s="12"/>
      <c r="Y892" s="5"/>
      <c r="Z892" s="5"/>
      <c r="AA892" s="5"/>
      <c r="AB892" s="5"/>
      <c r="AC892" s="5"/>
      <c r="AD892" s="5"/>
      <c r="AE892" s="5"/>
      <c r="AF892" s="5"/>
      <c r="AG892" s="5"/>
      <c r="AH892" s="5"/>
    </row>
    <row r="893" spans="1:34" ht="18.75" customHeight="1">
      <c r="A893" s="5"/>
      <c r="B893" s="5"/>
      <c r="C893" s="5"/>
      <c r="D893" s="5"/>
      <c r="E893" s="5"/>
      <c r="F893" s="5"/>
      <c r="G893" s="6"/>
      <c r="H893" s="639"/>
      <c r="I893" s="5"/>
      <c r="J893" s="5"/>
      <c r="K893" s="637"/>
      <c r="L893" s="11"/>
      <c r="M893" s="11"/>
      <c r="N893" s="11"/>
      <c r="O893" s="33"/>
      <c r="P893" s="12"/>
      <c r="Q893" s="12"/>
      <c r="R893" s="12"/>
      <c r="S893" s="12"/>
      <c r="T893" s="12"/>
      <c r="U893" s="12"/>
      <c r="V893" s="12"/>
      <c r="W893" s="12"/>
      <c r="X893" s="12"/>
      <c r="Y893" s="5"/>
      <c r="Z893" s="5"/>
      <c r="AA893" s="5"/>
      <c r="AB893" s="5"/>
      <c r="AC893" s="5"/>
      <c r="AD893" s="5"/>
      <c r="AE893" s="5"/>
      <c r="AF893" s="5"/>
      <c r="AG893" s="5"/>
      <c r="AH893" s="5"/>
    </row>
    <row r="894" spans="1:34" ht="18.75" customHeight="1">
      <c r="A894" s="5"/>
      <c r="B894" s="5"/>
      <c r="C894" s="5"/>
      <c r="D894" s="5"/>
      <c r="E894" s="5"/>
      <c r="F894" s="5"/>
      <c r="G894" s="6"/>
      <c r="H894" s="639"/>
      <c r="I894" s="5"/>
      <c r="J894" s="5"/>
      <c r="K894" s="637"/>
      <c r="L894" s="11"/>
      <c r="M894" s="11"/>
      <c r="N894" s="11"/>
      <c r="O894" s="33"/>
      <c r="P894" s="12"/>
      <c r="Q894" s="12"/>
      <c r="R894" s="12"/>
      <c r="S894" s="12"/>
      <c r="T894" s="12"/>
      <c r="U894" s="12"/>
      <c r="V894" s="12"/>
      <c r="W894" s="12"/>
      <c r="X894" s="12"/>
      <c r="Y894" s="5"/>
      <c r="Z894" s="5"/>
      <c r="AA894" s="5"/>
      <c r="AB894" s="5"/>
      <c r="AC894" s="5"/>
      <c r="AD894" s="5"/>
      <c r="AE894" s="5"/>
      <c r="AF894" s="5"/>
      <c r="AG894" s="5"/>
      <c r="AH894" s="5"/>
    </row>
    <row r="895" spans="1:34" ht="18.75" customHeight="1">
      <c r="A895" s="5"/>
      <c r="B895" s="5"/>
      <c r="C895" s="5"/>
      <c r="D895" s="5"/>
      <c r="E895" s="5"/>
      <c r="F895" s="5"/>
      <c r="G895" s="6"/>
      <c r="H895" s="639"/>
      <c r="I895" s="5"/>
      <c r="J895" s="5"/>
      <c r="K895" s="637"/>
      <c r="L895" s="11"/>
      <c r="M895" s="11"/>
      <c r="N895" s="11"/>
      <c r="O895" s="33"/>
      <c r="P895" s="12"/>
      <c r="Q895" s="12"/>
      <c r="R895" s="12"/>
      <c r="S895" s="12"/>
      <c r="T895" s="12"/>
      <c r="U895" s="12"/>
      <c r="V895" s="12"/>
      <c r="W895" s="12"/>
      <c r="X895" s="12"/>
      <c r="Y895" s="5"/>
      <c r="Z895" s="5"/>
      <c r="AA895" s="5"/>
      <c r="AB895" s="5"/>
      <c r="AC895" s="5"/>
      <c r="AD895" s="5"/>
      <c r="AE895" s="5"/>
      <c r="AF895" s="5"/>
      <c r="AG895" s="5"/>
      <c r="AH895" s="5"/>
    </row>
    <row r="896" spans="1:34" ht="18.75" customHeight="1">
      <c r="A896" s="5"/>
      <c r="B896" s="5"/>
      <c r="C896" s="5"/>
      <c r="D896" s="5"/>
      <c r="E896" s="5"/>
      <c r="F896" s="5"/>
      <c r="G896" s="6"/>
      <c r="H896" s="639"/>
      <c r="I896" s="5"/>
      <c r="J896" s="5"/>
      <c r="K896" s="637"/>
      <c r="L896" s="11"/>
      <c r="M896" s="11"/>
      <c r="N896" s="11"/>
      <c r="O896" s="33"/>
      <c r="P896" s="12"/>
      <c r="Q896" s="12"/>
      <c r="R896" s="12"/>
      <c r="S896" s="12"/>
      <c r="T896" s="12"/>
      <c r="U896" s="12"/>
      <c r="V896" s="12"/>
      <c r="W896" s="12"/>
      <c r="X896" s="12"/>
      <c r="Y896" s="5"/>
      <c r="Z896" s="5"/>
      <c r="AA896" s="5"/>
      <c r="AB896" s="5"/>
      <c r="AC896" s="5"/>
      <c r="AD896" s="5"/>
      <c r="AE896" s="5"/>
      <c r="AF896" s="5"/>
      <c r="AG896" s="5"/>
      <c r="AH896" s="5"/>
    </row>
    <row r="897" spans="1:34" ht="18.75" customHeight="1">
      <c r="A897" s="5"/>
      <c r="B897" s="5"/>
      <c r="C897" s="5"/>
      <c r="D897" s="5"/>
      <c r="E897" s="5"/>
      <c r="F897" s="5"/>
      <c r="G897" s="6"/>
      <c r="H897" s="639"/>
      <c r="I897" s="5"/>
      <c r="J897" s="5"/>
      <c r="K897" s="637"/>
      <c r="L897" s="11"/>
      <c r="M897" s="11"/>
      <c r="N897" s="11"/>
      <c r="O897" s="33"/>
      <c r="P897" s="12"/>
      <c r="Q897" s="12"/>
      <c r="R897" s="12"/>
      <c r="S897" s="12"/>
      <c r="T897" s="12"/>
      <c r="U897" s="12"/>
      <c r="V897" s="12"/>
      <c r="W897" s="12"/>
      <c r="X897" s="12"/>
      <c r="Y897" s="5"/>
      <c r="Z897" s="5"/>
      <c r="AA897" s="5"/>
      <c r="AB897" s="5"/>
      <c r="AC897" s="5"/>
      <c r="AD897" s="5"/>
      <c r="AE897" s="5"/>
      <c r="AF897" s="5"/>
      <c r="AG897" s="5"/>
      <c r="AH897" s="5"/>
    </row>
    <row r="898" spans="1:34" ht="18.75" customHeight="1">
      <c r="A898" s="5"/>
      <c r="B898" s="5"/>
      <c r="C898" s="5"/>
      <c r="D898" s="5"/>
      <c r="E898" s="5"/>
      <c r="F898" s="5"/>
      <c r="G898" s="6"/>
      <c r="H898" s="639"/>
      <c r="I898" s="5"/>
      <c r="J898" s="5"/>
      <c r="K898" s="637"/>
      <c r="L898" s="11"/>
      <c r="M898" s="11"/>
      <c r="N898" s="11"/>
      <c r="O898" s="33"/>
      <c r="P898" s="12"/>
      <c r="Q898" s="12"/>
      <c r="R898" s="12"/>
      <c r="S898" s="12"/>
      <c r="T898" s="12"/>
      <c r="U898" s="12"/>
      <c r="V898" s="12"/>
      <c r="W898" s="12"/>
      <c r="X898" s="12"/>
      <c r="Y898" s="5"/>
      <c r="Z898" s="5"/>
      <c r="AA898" s="5"/>
      <c r="AB898" s="5"/>
      <c r="AC898" s="5"/>
      <c r="AD898" s="5"/>
      <c r="AE898" s="5"/>
      <c r="AF898" s="5"/>
      <c r="AG898" s="5"/>
      <c r="AH898" s="5"/>
    </row>
    <row r="899" spans="1:34" ht="18.75" customHeight="1">
      <c r="A899" s="5"/>
      <c r="B899" s="5"/>
      <c r="C899" s="5"/>
      <c r="D899" s="5"/>
      <c r="E899" s="5"/>
      <c r="F899" s="5"/>
      <c r="G899" s="6"/>
      <c r="H899" s="639"/>
      <c r="I899" s="5"/>
      <c r="J899" s="5"/>
      <c r="K899" s="637"/>
      <c r="L899" s="11"/>
      <c r="M899" s="11"/>
      <c r="N899" s="11"/>
      <c r="O899" s="33"/>
      <c r="P899" s="12"/>
      <c r="Q899" s="12"/>
      <c r="R899" s="12"/>
      <c r="S899" s="12"/>
      <c r="T899" s="12"/>
      <c r="U899" s="12"/>
      <c r="V899" s="12"/>
      <c r="W899" s="12"/>
      <c r="X899" s="12"/>
      <c r="Y899" s="5"/>
      <c r="Z899" s="5"/>
      <c r="AA899" s="5"/>
      <c r="AB899" s="5"/>
      <c r="AC899" s="5"/>
      <c r="AD899" s="5"/>
      <c r="AE899" s="5"/>
      <c r="AF899" s="5"/>
      <c r="AG899" s="5"/>
      <c r="AH899" s="5"/>
    </row>
    <row r="900" spans="1:34" ht="18.75" customHeight="1">
      <c r="A900" s="5"/>
      <c r="B900" s="5"/>
      <c r="C900" s="5"/>
      <c r="D900" s="5"/>
      <c r="E900" s="5"/>
      <c r="F900" s="5"/>
      <c r="G900" s="6"/>
      <c r="H900" s="639"/>
      <c r="I900" s="5"/>
      <c r="J900" s="5"/>
      <c r="K900" s="637"/>
      <c r="L900" s="11"/>
      <c r="M900" s="11"/>
      <c r="N900" s="11"/>
      <c r="O900" s="33"/>
      <c r="P900" s="12"/>
      <c r="Q900" s="12"/>
      <c r="R900" s="12"/>
      <c r="S900" s="12"/>
      <c r="T900" s="12"/>
      <c r="U900" s="12"/>
      <c r="V900" s="12"/>
      <c r="W900" s="12"/>
      <c r="X900" s="12"/>
      <c r="Y900" s="5"/>
      <c r="Z900" s="5"/>
      <c r="AA900" s="5"/>
      <c r="AB900" s="5"/>
      <c r="AC900" s="5"/>
      <c r="AD900" s="5"/>
      <c r="AE900" s="5"/>
      <c r="AF900" s="5"/>
      <c r="AG900" s="5"/>
      <c r="AH900" s="5"/>
    </row>
    <row r="901" spans="1:34" ht="18.75" customHeight="1">
      <c r="A901" s="5"/>
      <c r="B901" s="5"/>
      <c r="C901" s="5"/>
      <c r="D901" s="5"/>
      <c r="E901" s="5"/>
      <c r="F901" s="5"/>
      <c r="G901" s="6"/>
      <c r="H901" s="639"/>
      <c r="I901" s="5"/>
      <c r="J901" s="5"/>
      <c r="K901" s="637"/>
      <c r="L901" s="11"/>
      <c r="M901" s="11"/>
      <c r="N901" s="11"/>
      <c r="O901" s="33"/>
      <c r="P901" s="12"/>
      <c r="Q901" s="12"/>
      <c r="R901" s="12"/>
      <c r="S901" s="12"/>
      <c r="T901" s="12"/>
      <c r="U901" s="12"/>
      <c r="V901" s="12"/>
      <c r="W901" s="12"/>
      <c r="X901" s="12"/>
      <c r="Y901" s="5"/>
      <c r="Z901" s="5"/>
      <c r="AA901" s="5"/>
      <c r="AB901" s="5"/>
      <c r="AC901" s="5"/>
      <c r="AD901" s="5"/>
      <c r="AE901" s="5"/>
      <c r="AF901" s="5"/>
      <c r="AG901" s="5"/>
      <c r="AH901" s="5"/>
    </row>
    <row r="902" spans="1:34" ht="18.75" customHeight="1">
      <c r="A902" s="5"/>
      <c r="B902" s="5"/>
      <c r="C902" s="5"/>
      <c r="D902" s="5"/>
      <c r="E902" s="5"/>
      <c r="F902" s="5"/>
      <c r="G902" s="6"/>
      <c r="H902" s="639"/>
      <c r="I902" s="5"/>
      <c r="J902" s="5"/>
      <c r="K902" s="637"/>
      <c r="L902" s="11"/>
      <c r="M902" s="11"/>
      <c r="N902" s="11"/>
      <c r="O902" s="33"/>
      <c r="P902" s="12"/>
      <c r="Q902" s="12"/>
      <c r="R902" s="12"/>
      <c r="S902" s="12"/>
      <c r="T902" s="12"/>
      <c r="U902" s="12"/>
      <c r="V902" s="12"/>
      <c r="W902" s="12"/>
      <c r="X902" s="12"/>
      <c r="Y902" s="5"/>
      <c r="Z902" s="5"/>
      <c r="AA902" s="5"/>
      <c r="AB902" s="5"/>
      <c r="AC902" s="5"/>
      <c r="AD902" s="5"/>
      <c r="AE902" s="5"/>
      <c r="AF902" s="5"/>
      <c r="AG902" s="5"/>
      <c r="AH902" s="5"/>
    </row>
    <row r="903" spans="1:34" ht="18.75" customHeight="1">
      <c r="A903" s="5"/>
      <c r="B903" s="5"/>
      <c r="C903" s="5"/>
      <c r="D903" s="5"/>
      <c r="E903" s="5"/>
      <c r="F903" s="5"/>
      <c r="G903" s="6"/>
      <c r="H903" s="639"/>
      <c r="I903" s="5"/>
      <c r="J903" s="5"/>
      <c r="K903" s="637"/>
      <c r="L903" s="11"/>
      <c r="M903" s="11"/>
      <c r="N903" s="11"/>
      <c r="O903" s="33"/>
      <c r="P903" s="12"/>
      <c r="Q903" s="12"/>
      <c r="R903" s="12"/>
      <c r="S903" s="12"/>
      <c r="T903" s="12"/>
      <c r="U903" s="12"/>
      <c r="V903" s="12"/>
      <c r="W903" s="12"/>
      <c r="X903" s="12"/>
      <c r="Y903" s="5"/>
      <c r="Z903" s="5"/>
      <c r="AA903" s="5"/>
      <c r="AB903" s="5"/>
      <c r="AC903" s="5"/>
      <c r="AD903" s="5"/>
      <c r="AE903" s="5"/>
      <c r="AF903" s="5"/>
      <c r="AG903" s="5"/>
      <c r="AH903" s="5"/>
    </row>
    <row r="904" spans="1:34" ht="18.75" customHeight="1">
      <c r="A904" s="5"/>
      <c r="B904" s="5"/>
      <c r="C904" s="5"/>
      <c r="D904" s="5"/>
      <c r="E904" s="5"/>
      <c r="F904" s="5"/>
      <c r="G904" s="6"/>
      <c r="H904" s="639"/>
      <c r="I904" s="5"/>
      <c r="J904" s="5"/>
      <c r="K904" s="637"/>
      <c r="L904" s="11"/>
      <c r="M904" s="11"/>
      <c r="N904" s="11"/>
      <c r="O904" s="33"/>
      <c r="P904" s="12"/>
      <c r="Q904" s="12"/>
      <c r="R904" s="12"/>
      <c r="S904" s="12"/>
      <c r="T904" s="12"/>
      <c r="U904" s="12"/>
      <c r="V904" s="12"/>
      <c r="W904" s="12"/>
      <c r="X904" s="12"/>
      <c r="Y904" s="5"/>
      <c r="Z904" s="5"/>
      <c r="AA904" s="5"/>
      <c r="AB904" s="5"/>
      <c r="AC904" s="5"/>
      <c r="AD904" s="5"/>
      <c r="AE904" s="5"/>
      <c r="AF904" s="5"/>
      <c r="AG904" s="5"/>
      <c r="AH904" s="5"/>
    </row>
    <row r="905" spans="1:34" ht="18.75" customHeight="1">
      <c r="A905" s="5"/>
      <c r="B905" s="5"/>
      <c r="C905" s="5"/>
      <c r="D905" s="5"/>
      <c r="E905" s="5"/>
      <c r="F905" s="5"/>
      <c r="G905" s="6"/>
      <c r="H905" s="639"/>
      <c r="I905" s="5"/>
      <c r="J905" s="5"/>
      <c r="K905" s="637"/>
      <c r="L905" s="11"/>
      <c r="M905" s="11"/>
      <c r="N905" s="11"/>
      <c r="O905" s="33"/>
      <c r="P905" s="12"/>
      <c r="Q905" s="12"/>
      <c r="R905" s="12"/>
      <c r="S905" s="12"/>
      <c r="T905" s="12"/>
      <c r="U905" s="12"/>
      <c r="V905" s="12"/>
      <c r="W905" s="12"/>
      <c r="X905" s="12"/>
      <c r="Y905" s="5"/>
      <c r="Z905" s="5"/>
      <c r="AA905" s="5"/>
      <c r="AB905" s="5"/>
      <c r="AC905" s="5"/>
      <c r="AD905" s="5"/>
      <c r="AE905" s="5"/>
      <c r="AF905" s="5"/>
      <c r="AG905" s="5"/>
      <c r="AH905" s="5"/>
    </row>
    <row r="906" spans="1:34" ht="18.75" customHeight="1">
      <c r="A906" s="5"/>
      <c r="B906" s="5"/>
      <c r="C906" s="5"/>
      <c r="D906" s="5"/>
      <c r="E906" s="5"/>
      <c r="F906" s="5"/>
      <c r="G906" s="6"/>
      <c r="H906" s="639"/>
      <c r="I906" s="5"/>
      <c r="J906" s="5"/>
      <c r="K906" s="637"/>
      <c r="L906" s="11"/>
      <c r="M906" s="11"/>
      <c r="N906" s="11"/>
      <c r="O906" s="33"/>
      <c r="P906" s="12"/>
      <c r="Q906" s="12"/>
      <c r="R906" s="12"/>
      <c r="S906" s="12"/>
      <c r="T906" s="12"/>
      <c r="U906" s="12"/>
      <c r="V906" s="12"/>
      <c r="W906" s="12"/>
      <c r="X906" s="12"/>
      <c r="Y906" s="5"/>
      <c r="Z906" s="5"/>
      <c r="AA906" s="5"/>
      <c r="AB906" s="5"/>
      <c r="AC906" s="5"/>
      <c r="AD906" s="5"/>
      <c r="AE906" s="5"/>
      <c r="AF906" s="5"/>
      <c r="AG906" s="5"/>
      <c r="AH906" s="5"/>
    </row>
    <row r="907" spans="1:34" ht="18.75" customHeight="1">
      <c r="A907" s="5"/>
      <c r="B907" s="5"/>
      <c r="C907" s="5"/>
      <c r="D907" s="5"/>
      <c r="E907" s="5"/>
      <c r="F907" s="5"/>
      <c r="G907" s="6"/>
      <c r="H907" s="639"/>
      <c r="I907" s="5"/>
      <c r="J907" s="5"/>
      <c r="K907" s="637"/>
      <c r="L907" s="11"/>
      <c r="M907" s="11"/>
      <c r="N907" s="11"/>
      <c r="O907" s="33"/>
      <c r="P907" s="12"/>
      <c r="Q907" s="12"/>
      <c r="R907" s="12"/>
      <c r="S907" s="12"/>
      <c r="T907" s="12"/>
      <c r="U907" s="12"/>
      <c r="V907" s="12"/>
      <c r="W907" s="12"/>
      <c r="X907" s="12"/>
      <c r="Y907" s="5"/>
      <c r="Z907" s="5"/>
      <c r="AA907" s="5"/>
      <c r="AB907" s="5"/>
      <c r="AC907" s="5"/>
      <c r="AD907" s="5"/>
      <c r="AE907" s="5"/>
      <c r="AF907" s="5"/>
      <c r="AG907" s="5"/>
      <c r="AH907" s="5"/>
    </row>
    <row r="908" spans="1:34" ht="18.75" customHeight="1">
      <c r="A908" s="5"/>
      <c r="B908" s="5"/>
      <c r="C908" s="5"/>
      <c r="D908" s="5"/>
      <c r="E908" s="5"/>
      <c r="F908" s="5"/>
      <c r="G908" s="6"/>
      <c r="H908" s="639"/>
      <c r="I908" s="5"/>
      <c r="J908" s="5"/>
      <c r="K908" s="637"/>
      <c r="L908" s="11"/>
      <c r="M908" s="11"/>
      <c r="N908" s="11"/>
      <c r="O908" s="33"/>
      <c r="P908" s="12"/>
      <c r="Q908" s="12"/>
      <c r="R908" s="12"/>
      <c r="S908" s="12"/>
      <c r="T908" s="12"/>
      <c r="U908" s="12"/>
      <c r="V908" s="12"/>
      <c r="W908" s="12"/>
      <c r="X908" s="12"/>
      <c r="Y908" s="5"/>
      <c r="Z908" s="5"/>
      <c r="AA908" s="5"/>
      <c r="AB908" s="5"/>
      <c r="AC908" s="5"/>
      <c r="AD908" s="5"/>
      <c r="AE908" s="5"/>
      <c r="AF908" s="5"/>
      <c r="AG908" s="5"/>
      <c r="AH908" s="5"/>
    </row>
    <row r="909" spans="1:34" ht="18.75" customHeight="1">
      <c r="A909" s="5"/>
      <c r="B909" s="5"/>
      <c r="C909" s="5"/>
      <c r="D909" s="5"/>
      <c r="E909" s="5"/>
      <c r="F909" s="5"/>
      <c r="G909" s="6"/>
      <c r="H909" s="639"/>
      <c r="I909" s="5"/>
      <c r="J909" s="5"/>
      <c r="K909" s="637"/>
      <c r="L909" s="11"/>
      <c r="M909" s="11"/>
      <c r="N909" s="11"/>
      <c r="O909" s="33"/>
      <c r="P909" s="12"/>
      <c r="Q909" s="12"/>
      <c r="R909" s="12"/>
      <c r="S909" s="12"/>
      <c r="T909" s="12"/>
      <c r="U909" s="12"/>
      <c r="V909" s="12"/>
      <c r="W909" s="12"/>
      <c r="X909" s="12"/>
      <c r="Y909" s="5"/>
      <c r="Z909" s="5"/>
      <c r="AA909" s="5"/>
      <c r="AB909" s="5"/>
      <c r="AC909" s="5"/>
      <c r="AD909" s="5"/>
      <c r="AE909" s="5"/>
      <c r="AF909" s="5"/>
      <c r="AG909" s="5"/>
      <c r="AH909" s="5"/>
    </row>
    <row r="910" spans="1:34" ht="18.75" customHeight="1">
      <c r="A910" s="5"/>
      <c r="B910" s="5"/>
      <c r="C910" s="5"/>
      <c r="D910" s="5"/>
      <c r="E910" s="5"/>
      <c r="F910" s="5"/>
      <c r="G910" s="6"/>
      <c r="H910" s="639"/>
      <c r="I910" s="5"/>
      <c r="J910" s="5"/>
      <c r="K910" s="637"/>
      <c r="L910" s="11"/>
      <c r="M910" s="11"/>
      <c r="N910" s="11"/>
      <c r="O910" s="33"/>
      <c r="P910" s="12"/>
      <c r="Q910" s="12"/>
      <c r="R910" s="12"/>
      <c r="S910" s="12"/>
      <c r="T910" s="12"/>
      <c r="U910" s="12"/>
      <c r="V910" s="12"/>
      <c r="W910" s="12"/>
      <c r="X910" s="12"/>
      <c r="Y910" s="5"/>
      <c r="Z910" s="5"/>
      <c r="AA910" s="5"/>
      <c r="AB910" s="5"/>
      <c r="AC910" s="5"/>
      <c r="AD910" s="5"/>
      <c r="AE910" s="5"/>
      <c r="AF910" s="5"/>
      <c r="AG910" s="5"/>
      <c r="AH910" s="5"/>
    </row>
    <row r="911" spans="1:34" ht="18.75" customHeight="1">
      <c r="A911" s="5"/>
      <c r="B911" s="5"/>
      <c r="C911" s="5"/>
      <c r="D911" s="5"/>
      <c r="E911" s="5"/>
      <c r="F911" s="5"/>
      <c r="G911" s="6"/>
      <c r="H911" s="639"/>
      <c r="I911" s="5"/>
      <c r="J911" s="5"/>
      <c r="K911" s="637"/>
      <c r="L911" s="11"/>
      <c r="M911" s="11"/>
      <c r="N911" s="11"/>
      <c r="O911" s="33"/>
      <c r="P911" s="12"/>
      <c r="Q911" s="12"/>
      <c r="R911" s="12"/>
      <c r="S911" s="12"/>
      <c r="T911" s="12"/>
      <c r="U911" s="12"/>
      <c r="V911" s="12"/>
      <c r="W911" s="12"/>
      <c r="X911" s="12"/>
      <c r="Y911" s="5"/>
      <c r="Z911" s="5"/>
      <c r="AA911" s="5"/>
      <c r="AB911" s="5"/>
      <c r="AC911" s="5"/>
      <c r="AD911" s="5"/>
      <c r="AE911" s="5"/>
      <c r="AF911" s="5"/>
      <c r="AG911" s="5"/>
      <c r="AH911" s="5"/>
    </row>
    <row r="912" spans="1:34" ht="18.75" customHeight="1">
      <c r="A912" s="5"/>
      <c r="B912" s="5"/>
      <c r="C912" s="5"/>
      <c r="D912" s="5"/>
      <c r="E912" s="5"/>
      <c r="F912" s="5"/>
      <c r="G912" s="6"/>
      <c r="H912" s="639"/>
      <c r="I912" s="5"/>
      <c r="J912" s="5"/>
      <c r="K912" s="637"/>
      <c r="L912" s="11"/>
      <c r="M912" s="11"/>
      <c r="N912" s="11"/>
      <c r="O912" s="33"/>
      <c r="P912" s="12"/>
      <c r="Q912" s="12"/>
      <c r="R912" s="12"/>
      <c r="S912" s="12"/>
      <c r="T912" s="12"/>
      <c r="U912" s="12"/>
      <c r="V912" s="12"/>
      <c r="W912" s="12"/>
      <c r="X912" s="12"/>
      <c r="Y912" s="5"/>
      <c r="Z912" s="5"/>
      <c r="AA912" s="5"/>
      <c r="AB912" s="5"/>
      <c r="AC912" s="5"/>
      <c r="AD912" s="5"/>
      <c r="AE912" s="5"/>
      <c r="AF912" s="5"/>
      <c r="AG912" s="5"/>
      <c r="AH912" s="5"/>
    </row>
    <row r="913" spans="1:34" ht="18.75" customHeight="1">
      <c r="A913" s="5"/>
      <c r="B913" s="5"/>
      <c r="C913" s="5"/>
      <c r="D913" s="5"/>
      <c r="E913" s="5"/>
      <c r="F913" s="5"/>
      <c r="G913" s="6"/>
      <c r="H913" s="639"/>
      <c r="I913" s="5"/>
      <c r="J913" s="5"/>
      <c r="K913" s="637"/>
      <c r="L913" s="11"/>
      <c r="M913" s="11"/>
      <c r="N913" s="11"/>
      <c r="O913" s="33"/>
      <c r="P913" s="12"/>
      <c r="Q913" s="12"/>
      <c r="R913" s="12"/>
      <c r="S913" s="12"/>
      <c r="T913" s="12"/>
      <c r="U913" s="12"/>
      <c r="V913" s="12"/>
      <c r="W913" s="12"/>
      <c r="X913" s="12"/>
      <c r="Y913" s="5"/>
      <c r="Z913" s="5"/>
      <c r="AA913" s="5"/>
      <c r="AB913" s="5"/>
      <c r="AC913" s="5"/>
      <c r="AD913" s="5"/>
      <c r="AE913" s="5"/>
      <c r="AF913" s="5"/>
      <c r="AG913" s="5"/>
      <c r="AH913" s="5"/>
    </row>
    <row r="914" spans="1:34" ht="18.75" customHeight="1">
      <c r="A914" s="5"/>
      <c r="B914" s="5"/>
      <c r="C914" s="5"/>
      <c r="D914" s="5"/>
      <c r="E914" s="5"/>
      <c r="F914" s="5"/>
      <c r="G914" s="6"/>
      <c r="H914" s="639"/>
      <c r="I914" s="5"/>
      <c r="J914" s="5"/>
      <c r="K914" s="637"/>
      <c r="L914" s="11"/>
      <c r="M914" s="11"/>
      <c r="N914" s="11"/>
      <c r="O914" s="33"/>
      <c r="P914" s="12"/>
      <c r="Q914" s="12"/>
      <c r="R914" s="12"/>
      <c r="S914" s="12"/>
      <c r="T914" s="12"/>
      <c r="U914" s="12"/>
      <c r="V914" s="12"/>
      <c r="W914" s="12"/>
      <c r="X914" s="12"/>
      <c r="Y914" s="5"/>
      <c r="Z914" s="5"/>
      <c r="AA914" s="5"/>
      <c r="AB914" s="5"/>
      <c r="AC914" s="5"/>
      <c r="AD914" s="5"/>
      <c r="AE914" s="5"/>
      <c r="AF914" s="5"/>
      <c r="AG914" s="5"/>
      <c r="AH914" s="5"/>
    </row>
    <row r="915" spans="1:34" ht="18.75" customHeight="1">
      <c r="A915" s="5"/>
      <c r="B915" s="5"/>
      <c r="C915" s="5"/>
      <c r="D915" s="5"/>
      <c r="E915" s="5"/>
      <c r="F915" s="5"/>
      <c r="G915" s="6"/>
      <c r="H915" s="639"/>
      <c r="I915" s="5"/>
      <c r="J915" s="5"/>
      <c r="K915" s="637"/>
      <c r="L915" s="11"/>
      <c r="M915" s="11"/>
      <c r="N915" s="11"/>
      <c r="O915" s="33"/>
      <c r="P915" s="12"/>
      <c r="Q915" s="12"/>
      <c r="R915" s="12"/>
      <c r="S915" s="12"/>
      <c r="T915" s="12"/>
      <c r="U915" s="12"/>
      <c r="V915" s="12"/>
      <c r="W915" s="12"/>
      <c r="X915" s="12"/>
      <c r="Y915" s="5"/>
      <c r="Z915" s="5"/>
      <c r="AA915" s="5"/>
      <c r="AB915" s="5"/>
      <c r="AC915" s="5"/>
      <c r="AD915" s="5"/>
      <c r="AE915" s="5"/>
      <c r="AF915" s="5"/>
      <c r="AG915" s="5"/>
      <c r="AH915" s="5"/>
    </row>
    <row r="916" spans="1:34" ht="18.75" customHeight="1">
      <c r="A916" s="5"/>
      <c r="B916" s="5"/>
      <c r="C916" s="5"/>
      <c r="D916" s="5"/>
      <c r="E916" s="5"/>
      <c r="F916" s="5"/>
      <c r="G916" s="6"/>
      <c r="H916" s="639"/>
      <c r="I916" s="5"/>
      <c r="J916" s="5"/>
      <c r="K916" s="637"/>
      <c r="L916" s="11"/>
      <c r="M916" s="11"/>
      <c r="N916" s="11"/>
      <c r="O916" s="33"/>
      <c r="P916" s="12"/>
      <c r="Q916" s="12"/>
      <c r="R916" s="12"/>
      <c r="S916" s="12"/>
      <c r="T916" s="12"/>
      <c r="U916" s="12"/>
      <c r="V916" s="12"/>
      <c r="W916" s="12"/>
      <c r="X916" s="12"/>
      <c r="Y916" s="5"/>
      <c r="Z916" s="5"/>
      <c r="AA916" s="5"/>
      <c r="AB916" s="5"/>
      <c r="AC916" s="5"/>
      <c r="AD916" s="5"/>
      <c r="AE916" s="5"/>
      <c r="AF916" s="5"/>
      <c r="AG916" s="5"/>
      <c r="AH916" s="5"/>
    </row>
    <row r="917" spans="1:34" ht="18.75" customHeight="1">
      <c r="A917" s="5"/>
      <c r="B917" s="5"/>
      <c r="C917" s="5"/>
      <c r="D917" s="5"/>
      <c r="E917" s="5"/>
      <c r="F917" s="5"/>
      <c r="G917" s="6"/>
      <c r="H917" s="639"/>
      <c r="I917" s="5"/>
      <c r="J917" s="5"/>
      <c r="K917" s="637"/>
      <c r="L917" s="11"/>
      <c r="M917" s="11"/>
      <c r="N917" s="11"/>
      <c r="O917" s="33"/>
      <c r="P917" s="12"/>
      <c r="Q917" s="12"/>
      <c r="R917" s="12"/>
      <c r="S917" s="12"/>
      <c r="T917" s="12"/>
      <c r="U917" s="12"/>
      <c r="V917" s="12"/>
      <c r="W917" s="12"/>
      <c r="X917" s="12"/>
      <c r="Y917" s="5"/>
      <c r="Z917" s="5"/>
      <c r="AA917" s="5"/>
      <c r="AB917" s="5"/>
      <c r="AC917" s="5"/>
      <c r="AD917" s="5"/>
      <c r="AE917" s="5"/>
      <c r="AF917" s="5"/>
      <c r="AG917" s="5"/>
      <c r="AH917" s="5"/>
    </row>
    <row r="918" spans="1:34" ht="18.75" customHeight="1">
      <c r="A918" s="5"/>
      <c r="B918" s="5"/>
      <c r="C918" s="5"/>
      <c r="D918" s="5"/>
      <c r="E918" s="5"/>
      <c r="F918" s="5"/>
      <c r="G918" s="6"/>
      <c r="H918" s="639"/>
      <c r="I918" s="5"/>
      <c r="J918" s="5"/>
      <c r="K918" s="637"/>
      <c r="L918" s="11"/>
      <c r="M918" s="11"/>
      <c r="N918" s="11"/>
      <c r="O918" s="33"/>
      <c r="P918" s="12"/>
      <c r="Q918" s="12"/>
      <c r="R918" s="12"/>
      <c r="S918" s="12"/>
      <c r="T918" s="12"/>
      <c r="U918" s="12"/>
      <c r="V918" s="12"/>
      <c r="W918" s="12"/>
      <c r="X918" s="12"/>
      <c r="Y918" s="5"/>
      <c r="Z918" s="5"/>
      <c r="AA918" s="5"/>
      <c r="AB918" s="5"/>
      <c r="AC918" s="5"/>
      <c r="AD918" s="5"/>
      <c r="AE918" s="5"/>
      <c r="AF918" s="5"/>
      <c r="AG918" s="5"/>
      <c r="AH918" s="5"/>
    </row>
    <row r="919" spans="1:34" ht="18.75" customHeight="1">
      <c r="A919" s="5"/>
      <c r="B919" s="5"/>
      <c r="C919" s="5"/>
      <c r="D919" s="5"/>
      <c r="E919" s="5"/>
      <c r="F919" s="5"/>
      <c r="G919" s="6"/>
      <c r="H919" s="639"/>
      <c r="I919" s="5"/>
      <c r="J919" s="5"/>
      <c r="K919" s="637"/>
      <c r="L919" s="11"/>
      <c r="M919" s="11"/>
      <c r="N919" s="11"/>
      <c r="O919" s="33"/>
      <c r="P919" s="12"/>
      <c r="Q919" s="12"/>
      <c r="R919" s="12"/>
      <c r="S919" s="12"/>
      <c r="T919" s="12"/>
      <c r="U919" s="12"/>
      <c r="V919" s="12"/>
      <c r="W919" s="12"/>
      <c r="X919" s="12"/>
      <c r="Y919" s="5"/>
      <c r="Z919" s="5"/>
      <c r="AA919" s="5"/>
      <c r="AB919" s="5"/>
      <c r="AC919" s="5"/>
      <c r="AD919" s="5"/>
      <c r="AE919" s="5"/>
      <c r="AF919" s="5"/>
      <c r="AG919" s="5"/>
      <c r="AH919" s="5"/>
    </row>
    <row r="920" spans="1:34" ht="18.75" customHeight="1">
      <c r="A920" s="5"/>
      <c r="B920" s="5"/>
      <c r="C920" s="5"/>
      <c r="D920" s="5"/>
      <c r="E920" s="5"/>
      <c r="F920" s="5"/>
      <c r="G920" s="6"/>
      <c r="H920" s="639"/>
      <c r="I920" s="5"/>
      <c r="J920" s="5"/>
      <c r="K920" s="637"/>
      <c r="L920" s="11"/>
      <c r="M920" s="11"/>
      <c r="N920" s="11"/>
      <c r="O920" s="33"/>
      <c r="P920" s="12"/>
      <c r="Q920" s="12"/>
      <c r="R920" s="12"/>
      <c r="S920" s="12"/>
      <c r="T920" s="12"/>
      <c r="U920" s="12"/>
      <c r="V920" s="12"/>
      <c r="W920" s="12"/>
      <c r="X920" s="12"/>
      <c r="Y920" s="5"/>
      <c r="Z920" s="5"/>
      <c r="AA920" s="5"/>
      <c r="AB920" s="5"/>
      <c r="AC920" s="5"/>
      <c r="AD920" s="5"/>
      <c r="AE920" s="5"/>
      <c r="AF920" s="5"/>
      <c r="AG920" s="5"/>
      <c r="AH920" s="5"/>
    </row>
    <row r="921" spans="1:34" ht="18.75" customHeight="1">
      <c r="A921" s="5"/>
      <c r="B921" s="5"/>
      <c r="C921" s="5"/>
      <c r="D921" s="5"/>
      <c r="E921" s="5"/>
      <c r="F921" s="5"/>
      <c r="G921" s="6"/>
      <c r="H921" s="639"/>
      <c r="I921" s="5"/>
      <c r="J921" s="5"/>
      <c r="K921" s="637"/>
      <c r="L921" s="11"/>
      <c r="M921" s="11"/>
      <c r="N921" s="11"/>
      <c r="O921" s="33"/>
      <c r="P921" s="12"/>
      <c r="Q921" s="12"/>
      <c r="R921" s="12"/>
      <c r="S921" s="12"/>
      <c r="T921" s="12"/>
      <c r="U921" s="12"/>
      <c r="V921" s="12"/>
      <c r="W921" s="12"/>
      <c r="X921" s="12"/>
      <c r="Y921" s="5"/>
      <c r="Z921" s="5"/>
      <c r="AA921" s="5"/>
      <c r="AB921" s="5"/>
      <c r="AC921" s="5"/>
      <c r="AD921" s="5"/>
      <c r="AE921" s="5"/>
      <c r="AF921" s="5"/>
      <c r="AG921" s="5"/>
      <c r="AH921" s="5"/>
    </row>
    <row r="922" spans="1:34" ht="18.75" customHeight="1">
      <c r="A922" s="5"/>
      <c r="B922" s="5"/>
      <c r="C922" s="5"/>
      <c r="D922" s="5"/>
      <c r="E922" s="5"/>
      <c r="F922" s="5"/>
      <c r="G922" s="6"/>
      <c r="H922" s="639"/>
      <c r="I922" s="5"/>
      <c r="J922" s="5"/>
      <c r="K922" s="637"/>
      <c r="L922" s="11"/>
      <c r="M922" s="11"/>
      <c r="N922" s="11"/>
      <c r="O922" s="33"/>
      <c r="P922" s="12"/>
      <c r="Q922" s="12"/>
      <c r="R922" s="12"/>
      <c r="S922" s="12"/>
      <c r="T922" s="12"/>
      <c r="U922" s="12"/>
      <c r="V922" s="12"/>
      <c r="W922" s="12"/>
      <c r="X922" s="12"/>
      <c r="Y922" s="5"/>
      <c r="Z922" s="5"/>
      <c r="AA922" s="5"/>
      <c r="AB922" s="5"/>
      <c r="AC922" s="5"/>
      <c r="AD922" s="5"/>
      <c r="AE922" s="5"/>
      <c r="AF922" s="5"/>
      <c r="AG922" s="5"/>
      <c r="AH922" s="5"/>
    </row>
    <row r="923" spans="1:34" ht="18.75" customHeight="1">
      <c r="A923" s="5"/>
      <c r="B923" s="5"/>
      <c r="C923" s="5"/>
      <c r="D923" s="5"/>
      <c r="E923" s="5"/>
      <c r="F923" s="5"/>
      <c r="G923" s="6"/>
      <c r="H923" s="639"/>
      <c r="I923" s="5"/>
      <c r="J923" s="5"/>
      <c r="K923" s="637"/>
      <c r="L923" s="11"/>
      <c r="M923" s="11"/>
      <c r="N923" s="11"/>
      <c r="O923" s="33"/>
      <c r="P923" s="12"/>
      <c r="Q923" s="12"/>
      <c r="R923" s="12"/>
      <c r="S923" s="12"/>
      <c r="T923" s="12"/>
      <c r="U923" s="12"/>
      <c r="V923" s="12"/>
      <c r="W923" s="12"/>
      <c r="X923" s="12"/>
      <c r="Y923" s="5"/>
      <c r="Z923" s="5"/>
      <c r="AA923" s="5"/>
      <c r="AB923" s="5"/>
      <c r="AC923" s="5"/>
      <c r="AD923" s="5"/>
      <c r="AE923" s="5"/>
      <c r="AF923" s="5"/>
      <c r="AG923" s="5"/>
      <c r="AH923" s="5"/>
    </row>
    <row r="924" spans="1:34" ht="18.75" customHeight="1">
      <c r="A924" s="5"/>
      <c r="B924" s="5"/>
      <c r="C924" s="5"/>
      <c r="D924" s="5"/>
      <c r="E924" s="5"/>
      <c r="F924" s="5"/>
      <c r="G924" s="6"/>
      <c r="H924" s="639"/>
      <c r="I924" s="5"/>
      <c r="J924" s="5"/>
      <c r="K924" s="637"/>
      <c r="L924" s="11"/>
      <c r="M924" s="11"/>
      <c r="N924" s="11"/>
      <c r="O924" s="33"/>
      <c r="P924" s="12"/>
      <c r="Q924" s="12"/>
      <c r="R924" s="12"/>
      <c r="S924" s="12"/>
      <c r="T924" s="12"/>
      <c r="U924" s="12"/>
      <c r="V924" s="12"/>
      <c r="W924" s="12"/>
      <c r="X924" s="12"/>
      <c r="Y924" s="5"/>
      <c r="Z924" s="5"/>
      <c r="AA924" s="5"/>
      <c r="AB924" s="5"/>
      <c r="AC924" s="5"/>
      <c r="AD924" s="5"/>
      <c r="AE924" s="5"/>
      <c r="AF924" s="5"/>
      <c r="AG924" s="5"/>
      <c r="AH924" s="5"/>
    </row>
    <row r="925" spans="1:34" ht="18.75" customHeight="1">
      <c r="A925" s="5"/>
      <c r="B925" s="5"/>
      <c r="C925" s="5"/>
      <c r="D925" s="5"/>
      <c r="E925" s="5"/>
      <c r="F925" s="5"/>
      <c r="G925" s="6"/>
      <c r="H925" s="639"/>
      <c r="I925" s="5"/>
      <c r="J925" s="5"/>
      <c r="K925" s="637"/>
      <c r="L925" s="11"/>
      <c r="M925" s="11"/>
      <c r="N925" s="11"/>
      <c r="O925" s="33"/>
      <c r="P925" s="12"/>
      <c r="Q925" s="12"/>
      <c r="R925" s="12"/>
      <c r="S925" s="12"/>
      <c r="T925" s="12"/>
      <c r="U925" s="12"/>
      <c r="V925" s="12"/>
      <c r="W925" s="12"/>
      <c r="X925" s="12"/>
      <c r="Y925" s="5"/>
      <c r="Z925" s="5"/>
      <c r="AA925" s="5"/>
      <c r="AB925" s="5"/>
      <c r="AC925" s="5"/>
      <c r="AD925" s="5"/>
      <c r="AE925" s="5"/>
      <c r="AF925" s="5"/>
      <c r="AG925" s="5"/>
      <c r="AH925" s="5"/>
    </row>
    <row r="926" spans="1:34" ht="18.75" customHeight="1">
      <c r="A926" s="5"/>
      <c r="B926" s="5"/>
      <c r="C926" s="5"/>
      <c r="D926" s="5"/>
      <c r="E926" s="5"/>
      <c r="F926" s="5"/>
      <c r="G926" s="6"/>
      <c r="H926" s="639"/>
      <c r="I926" s="5"/>
      <c r="J926" s="5"/>
      <c r="K926" s="637"/>
      <c r="L926" s="11"/>
      <c r="M926" s="11"/>
      <c r="N926" s="11"/>
      <c r="O926" s="33"/>
      <c r="P926" s="12"/>
      <c r="Q926" s="12"/>
      <c r="R926" s="12"/>
      <c r="S926" s="12"/>
      <c r="T926" s="12"/>
      <c r="U926" s="12"/>
      <c r="V926" s="12"/>
      <c r="W926" s="12"/>
      <c r="X926" s="12"/>
      <c r="Y926" s="5"/>
      <c r="Z926" s="5"/>
      <c r="AA926" s="5"/>
      <c r="AB926" s="5"/>
      <c r="AC926" s="5"/>
      <c r="AD926" s="5"/>
      <c r="AE926" s="5"/>
      <c r="AF926" s="5"/>
      <c r="AG926" s="5"/>
      <c r="AH926" s="5"/>
    </row>
    <row r="927" spans="1:34" ht="18.75" customHeight="1">
      <c r="A927" s="5"/>
      <c r="B927" s="5"/>
      <c r="C927" s="5"/>
      <c r="D927" s="5"/>
      <c r="E927" s="5"/>
      <c r="F927" s="5"/>
      <c r="G927" s="6"/>
      <c r="H927" s="639"/>
      <c r="I927" s="5"/>
      <c r="J927" s="5"/>
      <c r="K927" s="637"/>
      <c r="L927" s="11"/>
      <c r="M927" s="11"/>
      <c r="N927" s="11"/>
      <c r="O927" s="33"/>
      <c r="P927" s="12"/>
      <c r="Q927" s="12"/>
      <c r="R927" s="12"/>
      <c r="S927" s="12"/>
      <c r="T927" s="12"/>
      <c r="U927" s="12"/>
      <c r="V927" s="12"/>
      <c r="W927" s="12"/>
      <c r="X927" s="12"/>
      <c r="Y927" s="5"/>
      <c r="Z927" s="5"/>
      <c r="AA927" s="5"/>
      <c r="AB927" s="5"/>
      <c r="AC927" s="5"/>
      <c r="AD927" s="5"/>
      <c r="AE927" s="5"/>
      <c r="AF927" s="5"/>
      <c r="AG927" s="5"/>
      <c r="AH927" s="5"/>
    </row>
    <row r="928" spans="1:34" ht="18.75" customHeight="1">
      <c r="A928" s="5"/>
      <c r="B928" s="5"/>
      <c r="C928" s="5"/>
      <c r="D928" s="5"/>
      <c r="E928" s="5"/>
      <c r="F928" s="5"/>
      <c r="G928" s="6"/>
      <c r="H928" s="639"/>
      <c r="I928" s="5"/>
      <c r="J928" s="5"/>
      <c r="K928" s="637"/>
      <c r="L928" s="11"/>
      <c r="M928" s="11"/>
      <c r="N928" s="11"/>
      <c r="O928" s="33"/>
      <c r="P928" s="12"/>
      <c r="Q928" s="12"/>
      <c r="R928" s="12"/>
      <c r="S928" s="12"/>
      <c r="T928" s="12"/>
      <c r="U928" s="12"/>
      <c r="V928" s="12"/>
      <c r="W928" s="12"/>
      <c r="X928" s="12"/>
      <c r="Y928" s="5"/>
      <c r="Z928" s="5"/>
      <c r="AA928" s="5"/>
      <c r="AB928" s="5"/>
      <c r="AC928" s="5"/>
      <c r="AD928" s="5"/>
      <c r="AE928" s="5"/>
      <c r="AF928" s="5"/>
      <c r="AG928" s="5"/>
      <c r="AH928" s="5"/>
    </row>
    <row r="929" spans="1:34" ht="18.75" customHeight="1">
      <c r="A929" s="5"/>
      <c r="B929" s="5"/>
      <c r="C929" s="5"/>
      <c r="D929" s="5"/>
      <c r="E929" s="5"/>
      <c r="F929" s="5"/>
      <c r="G929" s="6"/>
      <c r="H929" s="639"/>
      <c r="I929" s="5"/>
      <c r="J929" s="5"/>
      <c r="K929" s="637"/>
      <c r="L929" s="11"/>
      <c r="M929" s="11"/>
      <c r="N929" s="11"/>
      <c r="O929" s="33"/>
      <c r="P929" s="12"/>
      <c r="Q929" s="12"/>
      <c r="R929" s="12"/>
      <c r="S929" s="12"/>
      <c r="T929" s="12"/>
      <c r="U929" s="12"/>
      <c r="V929" s="12"/>
      <c r="W929" s="12"/>
      <c r="X929" s="12"/>
      <c r="Y929" s="5"/>
      <c r="Z929" s="5"/>
      <c r="AA929" s="5"/>
      <c r="AB929" s="5"/>
      <c r="AC929" s="5"/>
      <c r="AD929" s="5"/>
      <c r="AE929" s="5"/>
      <c r="AF929" s="5"/>
      <c r="AG929" s="5"/>
      <c r="AH929" s="5"/>
    </row>
    <row r="930" spans="1:34" ht="18.75" customHeight="1">
      <c r="A930" s="5"/>
      <c r="B930" s="5"/>
      <c r="C930" s="5"/>
      <c r="D930" s="5"/>
      <c r="E930" s="5"/>
      <c r="F930" s="5"/>
      <c r="G930" s="6"/>
      <c r="H930" s="639"/>
      <c r="I930" s="5"/>
      <c r="J930" s="5"/>
      <c r="K930" s="637"/>
      <c r="L930" s="11"/>
      <c r="M930" s="11"/>
      <c r="N930" s="11"/>
      <c r="O930" s="33"/>
      <c r="P930" s="12"/>
      <c r="Q930" s="12"/>
      <c r="R930" s="12"/>
      <c r="S930" s="12"/>
      <c r="T930" s="12"/>
      <c r="U930" s="12"/>
      <c r="V930" s="12"/>
      <c r="W930" s="12"/>
      <c r="X930" s="12"/>
      <c r="Y930" s="5"/>
      <c r="Z930" s="5"/>
      <c r="AA930" s="5"/>
      <c r="AB930" s="5"/>
      <c r="AC930" s="5"/>
      <c r="AD930" s="5"/>
      <c r="AE930" s="5"/>
      <c r="AF930" s="5"/>
      <c r="AG930" s="5"/>
      <c r="AH930" s="5"/>
    </row>
    <row r="931" spans="1:34" ht="18.75" customHeight="1">
      <c r="A931" s="5"/>
      <c r="B931" s="5"/>
      <c r="C931" s="5"/>
      <c r="D931" s="5"/>
      <c r="E931" s="5"/>
      <c r="F931" s="5"/>
      <c r="G931" s="6"/>
      <c r="H931" s="639"/>
      <c r="I931" s="5"/>
      <c r="J931" s="5"/>
      <c r="K931" s="637"/>
      <c r="L931" s="11"/>
      <c r="M931" s="11"/>
      <c r="N931" s="11"/>
      <c r="O931" s="33"/>
      <c r="P931" s="12"/>
      <c r="Q931" s="12"/>
      <c r="R931" s="12"/>
      <c r="S931" s="12"/>
      <c r="T931" s="12"/>
      <c r="U931" s="12"/>
      <c r="V931" s="12"/>
      <c r="W931" s="12"/>
      <c r="X931" s="12"/>
      <c r="Y931" s="5"/>
      <c r="Z931" s="5"/>
      <c r="AA931" s="5"/>
      <c r="AB931" s="5"/>
      <c r="AC931" s="5"/>
      <c r="AD931" s="5"/>
      <c r="AE931" s="5"/>
      <c r="AF931" s="5"/>
      <c r="AG931" s="5"/>
      <c r="AH931" s="5"/>
    </row>
    <row r="932" spans="1:34" ht="18.75" customHeight="1">
      <c r="A932" s="5"/>
      <c r="B932" s="5"/>
      <c r="C932" s="5"/>
      <c r="D932" s="5"/>
      <c r="E932" s="5"/>
      <c r="F932" s="5"/>
      <c r="G932" s="6"/>
      <c r="H932" s="639"/>
      <c r="I932" s="5"/>
      <c r="J932" s="5"/>
      <c r="K932" s="637"/>
      <c r="L932" s="11"/>
      <c r="M932" s="11"/>
      <c r="N932" s="11"/>
      <c r="O932" s="33"/>
      <c r="P932" s="12"/>
      <c r="Q932" s="12"/>
      <c r="R932" s="12"/>
      <c r="S932" s="12"/>
      <c r="T932" s="12"/>
      <c r="U932" s="12"/>
      <c r="V932" s="12"/>
      <c r="W932" s="12"/>
      <c r="X932" s="12"/>
      <c r="Y932" s="5"/>
      <c r="Z932" s="5"/>
      <c r="AA932" s="5"/>
      <c r="AB932" s="5"/>
      <c r="AC932" s="5"/>
      <c r="AD932" s="5"/>
      <c r="AE932" s="5"/>
      <c r="AF932" s="5"/>
      <c r="AG932" s="5"/>
      <c r="AH932" s="5"/>
    </row>
    <row r="933" spans="1:34" ht="18.75" customHeight="1">
      <c r="A933" s="5"/>
      <c r="B933" s="5"/>
      <c r="C933" s="5"/>
      <c r="D933" s="5"/>
      <c r="E933" s="5"/>
      <c r="F933" s="5"/>
      <c r="G933" s="6"/>
      <c r="H933" s="639"/>
      <c r="I933" s="5"/>
      <c r="J933" s="5"/>
      <c r="K933" s="637"/>
      <c r="L933" s="11"/>
      <c r="M933" s="11"/>
      <c r="N933" s="11"/>
      <c r="O933" s="33"/>
      <c r="P933" s="12"/>
      <c r="Q933" s="12"/>
      <c r="R933" s="12"/>
      <c r="S933" s="12"/>
      <c r="T933" s="12"/>
      <c r="U933" s="12"/>
      <c r="V933" s="12"/>
      <c r="W933" s="12"/>
      <c r="X933" s="12"/>
      <c r="Y933" s="5"/>
      <c r="Z933" s="5"/>
      <c r="AA933" s="5"/>
      <c r="AB933" s="5"/>
      <c r="AC933" s="5"/>
      <c r="AD933" s="5"/>
      <c r="AE933" s="5"/>
      <c r="AF933" s="5"/>
      <c r="AG933" s="5"/>
      <c r="AH933" s="5"/>
    </row>
    <row r="934" spans="1:34" ht="18.75" customHeight="1">
      <c r="A934" s="5"/>
      <c r="B934" s="5"/>
      <c r="C934" s="5"/>
      <c r="D934" s="5"/>
      <c r="E934" s="5"/>
      <c r="F934" s="5"/>
      <c r="G934" s="6"/>
      <c r="H934" s="639"/>
      <c r="I934" s="5"/>
      <c r="J934" s="5"/>
      <c r="K934" s="637"/>
      <c r="L934" s="11"/>
      <c r="M934" s="11"/>
      <c r="N934" s="11"/>
      <c r="O934" s="33"/>
      <c r="P934" s="12"/>
      <c r="Q934" s="12"/>
      <c r="R934" s="12"/>
      <c r="S934" s="12"/>
      <c r="T934" s="12"/>
      <c r="U934" s="12"/>
      <c r="V934" s="12"/>
      <c r="W934" s="12"/>
      <c r="X934" s="12"/>
      <c r="Y934" s="5"/>
      <c r="Z934" s="5"/>
      <c r="AA934" s="5"/>
      <c r="AB934" s="5"/>
      <c r="AC934" s="5"/>
      <c r="AD934" s="5"/>
      <c r="AE934" s="5"/>
      <c r="AF934" s="5"/>
      <c r="AG934" s="5"/>
      <c r="AH934" s="5"/>
    </row>
    <row r="935" spans="1:34" ht="18.75" customHeight="1">
      <c r="A935" s="5"/>
      <c r="B935" s="5"/>
      <c r="C935" s="5"/>
      <c r="D935" s="5"/>
      <c r="E935" s="5"/>
      <c r="F935" s="5"/>
      <c r="G935" s="6"/>
      <c r="H935" s="639"/>
      <c r="I935" s="5"/>
      <c r="J935" s="5"/>
      <c r="K935" s="637"/>
      <c r="L935" s="11"/>
      <c r="M935" s="11"/>
      <c r="N935" s="11"/>
      <c r="O935" s="33"/>
      <c r="P935" s="12"/>
      <c r="Q935" s="12"/>
      <c r="R935" s="12"/>
      <c r="S935" s="12"/>
      <c r="T935" s="12"/>
      <c r="U935" s="12"/>
      <c r="V935" s="12"/>
      <c r="W935" s="12"/>
      <c r="X935" s="12"/>
      <c r="Y935" s="5"/>
      <c r="Z935" s="5"/>
      <c r="AA935" s="5"/>
      <c r="AB935" s="5"/>
      <c r="AC935" s="5"/>
      <c r="AD935" s="5"/>
      <c r="AE935" s="5"/>
      <c r="AF935" s="5"/>
      <c r="AG935" s="5"/>
      <c r="AH935" s="5"/>
    </row>
    <row r="936" spans="1:34" ht="18.75" customHeight="1">
      <c r="A936" s="5"/>
      <c r="B936" s="5"/>
      <c r="C936" s="5"/>
      <c r="D936" s="5"/>
      <c r="E936" s="5"/>
      <c r="F936" s="5"/>
      <c r="G936" s="6"/>
      <c r="H936" s="639"/>
      <c r="I936" s="5"/>
      <c r="J936" s="5"/>
      <c r="K936" s="637"/>
      <c r="L936" s="11"/>
      <c r="M936" s="11"/>
      <c r="N936" s="11"/>
      <c r="O936" s="33"/>
      <c r="P936" s="12"/>
      <c r="Q936" s="12"/>
      <c r="R936" s="12"/>
      <c r="S936" s="12"/>
      <c r="T936" s="12"/>
      <c r="U936" s="12"/>
      <c r="V936" s="12"/>
      <c r="W936" s="12"/>
      <c r="X936" s="12"/>
      <c r="Y936" s="5"/>
      <c r="Z936" s="5"/>
      <c r="AA936" s="5"/>
      <c r="AB936" s="5"/>
      <c r="AC936" s="5"/>
      <c r="AD936" s="5"/>
      <c r="AE936" s="5"/>
      <c r="AF936" s="5"/>
      <c r="AG936" s="5"/>
      <c r="AH936" s="5"/>
    </row>
    <row r="937" spans="1:34" ht="18.75" customHeight="1">
      <c r="A937" s="5"/>
      <c r="B937" s="5"/>
      <c r="C937" s="5"/>
      <c r="D937" s="5"/>
      <c r="E937" s="5"/>
      <c r="F937" s="5"/>
      <c r="G937" s="6"/>
      <c r="H937" s="639"/>
      <c r="I937" s="5"/>
      <c r="J937" s="5"/>
      <c r="K937" s="637"/>
      <c r="L937" s="11"/>
      <c r="M937" s="11"/>
      <c r="N937" s="11"/>
      <c r="O937" s="33"/>
      <c r="P937" s="12"/>
      <c r="Q937" s="12"/>
      <c r="R937" s="12"/>
      <c r="S937" s="12"/>
      <c r="T937" s="12"/>
      <c r="U937" s="12"/>
      <c r="V937" s="12"/>
      <c r="W937" s="12"/>
      <c r="X937" s="12"/>
      <c r="Y937" s="5"/>
      <c r="Z937" s="5"/>
      <c r="AA937" s="5"/>
      <c r="AB937" s="5"/>
      <c r="AC937" s="5"/>
      <c r="AD937" s="5"/>
      <c r="AE937" s="5"/>
      <c r="AF937" s="5"/>
      <c r="AG937" s="5"/>
      <c r="AH937" s="5"/>
    </row>
    <row r="938" spans="1:34" ht="18.75" customHeight="1">
      <c r="A938" s="5"/>
      <c r="B938" s="5"/>
      <c r="C938" s="5"/>
      <c r="D938" s="5"/>
      <c r="E938" s="5"/>
      <c r="F938" s="5"/>
      <c r="G938" s="6"/>
      <c r="H938" s="639"/>
      <c r="I938" s="5"/>
      <c r="J938" s="5"/>
      <c r="K938" s="637"/>
      <c r="L938" s="11"/>
      <c r="M938" s="11"/>
      <c r="N938" s="11"/>
      <c r="O938" s="33"/>
      <c r="P938" s="12"/>
      <c r="Q938" s="12"/>
      <c r="R938" s="12"/>
      <c r="S938" s="12"/>
      <c r="T938" s="12"/>
      <c r="U938" s="12"/>
      <c r="V938" s="12"/>
      <c r="W938" s="12"/>
      <c r="X938" s="12"/>
      <c r="Y938" s="5"/>
      <c r="Z938" s="5"/>
      <c r="AA938" s="5"/>
      <c r="AB938" s="5"/>
      <c r="AC938" s="5"/>
      <c r="AD938" s="5"/>
      <c r="AE938" s="5"/>
      <c r="AF938" s="5"/>
      <c r="AG938" s="5"/>
      <c r="AH938" s="5"/>
    </row>
    <row r="939" spans="1:34" ht="18.75" customHeight="1">
      <c r="A939" s="5"/>
      <c r="B939" s="5"/>
      <c r="C939" s="5"/>
      <c r="D939" s="5"/>
      <c r="E939" s="5"/>
      <c r="F939" s="5"/>
      <c r="G939" s="6"/>
      <c r="H939" s="639"/>
      <c r="I939" s="5"/>
      <c r="J939" s="5"/>
      <c r="K939" s="637"/>
      <c r="L939" s="11"/>
      <c r="M939" s="11"/>
      <c r="N939" s="11"/>
      <c r="O939" s="33"/>
      <c r="P939" s="12"/>
      <c r="Q939" s="12"/>
      <c r="R939" s="12"/>
      <c r="S939" s="12"/>
      <c r="T939" s="12"/>
      <c r="U939" s="12"/>
      <c r="V939" s="12"/>
      <c r="W939" s="12"/>
      <c r="X939" s="12"/>
      <c r="Y939" s="5"/>
      <c r="Z939" s="5"/>
      <c r="AA939" s="5"/>
      <c r="AB939" s="5"/>
      <c r="AC939" s="5"/>
      <c r="AD939" s="5"/>
      <c r="AE939" s="5"/>
      <c r="AF939" s="5"/>
      <c r="AG939" s="5"/>
      <c r="AH939" s="5"/>
    </row>
    <row r="940" spans="1:34" ht="18.75" customHeight="1">
      <c r="A940" s="5"/>
      <c r="B940" s="5"/>
      <c r="C940" s="5"/>
      <c r="D940" s="5"/>
      <c r="E940" s="5"/>
      <c r="F940" s="5"/>
      <c r="G940" s="6"/>
      <c r="H940" s="639"/>
      <c r="I940" s="5"/>
      <c r="J940" s="5"/>
      <c r="K940" s="637"/>
      <c r="L940" s="11"/>
      <c r="M940" s="11"/>
      <c r="N940" s="11"/>
      <c r="O940" s="33"/>
      <c r="P940" s="12"/>
      <c r="Q940" s="12"/>
      <c r="R940" s="12"/>
      <c r="S940" s="12"/>
      <c r="T940" s="12"/>
      <c r="U940" s="12"/>
      <c r="V940" s="12"/>
      <c r="W940" s="12"/>
      <c r="X940" s="12"/>
      <c r="Y940" s="5"/>
      <c r="Z940" s="5"/>
      <c r="AA940" s="5"/>
      <c r="AB940" s="5"/>
      <c r="AC940" s="5"/>
      <c r="AD940" s="5"/>
      <c r="AE940" s="5"/>
      <c r="AF940" s="5"/>
      <c r="AG940" s="5"/>
      <c r="AH940" s="5"/>
    </row>
    <row r="941" spans="1:34" ht="18.75" customHeight="1">
      <c r="A941" s="5"/>
      <c r="B941" s="5"/>
      <c r="C941" s="5"/>
      <c r="D941" s="5"/>
      <c r="E941" s="5"/>
      <c r="F941" s="5"/>
      <c r="G941" s="6"/>
      <c r="H941" s="639"/>
      <c r="I941" s="5"/>
      <c r="J941" s="5"/>
      <c r="K941" s="637"/>
      <c r="L941" s="11"/>
      <c r="M941" s="11"/>
      <c r="N941" s="11"/>
      <c r="O941" s="33"/>
      <c r="P941" s="12"/>
      <c r="Q941" s="12"/>
      <c r="R941" s="12"/>
      <c r="S941" s="12"/>
      <c r="T941" s="12"/>
      <c r="U941" s="12"/>
      <c r="V941" s="12"/>
      <c r="W941" s="12"/>
      <c r="X941" s="12"/>
      <c r="Y941" s="5"/>
      <c r="Z941" s="5"/>
      <c r="AA941" s="5"/>
      <c r="AB941" s="5"/>
      <c r="AC941" s="5"/>
      <c r="AD941" s="5"/>
      <c r="AE941" s="5"/>
      <c r="AF941" s="5"/>
      <c r="AG941" s="5"/>
      <c r="AH941" s="5"/>
    </row>
    <row r="942" spans="1:34" ht="18.75" customHeight="1">
      <c r="A942" s="5"/>
      <c r="B942" s="5"/>
      <c r="C942" s="5"/>
      <c r="D942" s="5"/>
      <c r="E942" s="5"/>
      <c r="F942" s="5"/>
      <c r="G942" s="6"/>
      <c r="H942" s="639"/>
      <c r="I942" s="5"/>
      <c r="J942" s="5"/>
      <c r="K942" s="637"/>
      <c r="L942" s="11"/>
      <c r="M942" s="11"/>
      <c r="N942" s="11"/>
      <c r="O942" s="33"/>
      <c r="P942" s="12"/>
      <c r="Q942" s="12"/>
      <c r="R942" s="12"/>
      <c r="S942" s="12"/>
      <c r="T942" s="12"/>
      <c r="U942" s="12"/>
      <c r="V942" s="12"/>
      <c r="W942" s="12"/>
      <c r="X942" s="12"/>
      <c r="Y942" s="5"/>
      <c r="Z942" s="5"/>
      <c r="AA942" s="5"/>
      <c r="AB942" s="5"/>
      <c r="AC942" s="5"/>
      <c r="AD942" s="5"/>
      <c r="AE942" s="5"/>
      <c r="AF942" s="5"/>
      <c r="AG942" s="5"/>
      <c r="AH942" s="5"/>
    </row>
    <row r="943" spans="1:34" ht="18.75" customHeight="1">
      <c r="A943" s="5"/>
      <c r="B943" s="5"/>
      <c r="C943" s="5"/>
      <c r="D943" s="5"/>
      <c r="E943" s="5"/>
      <c r="F943" s="5"/>
      <c r="G943" s="6"/>
      <c r="H943" s="639"/>
      <c r="I943" s="5"/>
      <c r="J943" s="5"/>
      <c r="K943" s="637"/>
      <c r="L943" s="11"/>
      <c r="M943" s="11"/>
      <c r="N943" s="11"/>
      <c r="O943" s="33"/>
      <c r="P943" s="12"/>
      <c r="Q943" s="12"/>
      <c r="R943" s="12"/>
      <c r="S943" s="12"/>
      <c r="T943" s="12"/>
      <c r="U943" s="12"/>
      <c r="V943" s="12"/>
      <c r="W943" s="12"/>
      <c r="X943" s="12"/>
      <c r="Y943" s="5"/>
      <c r="Z943" s="5"/>
      <c r="AA943" s="5"/>
      <c r="AB943" s="5"/>
      <c r="AC943" s="5"/>
      <c r="AD943" s="5"/>
      <c r="AE943" s="5"/>
      <c r="AF943" s="5"/>
      <c r="AG943" s="5"/>
      <c r="AH943" s="5"/>
    </row>
    <row r="944" spans="1:34" ht="18.75" customHeight="1">
      <c r="A944" s="5"/>
      <c r="B944" s="5"/>
      <c r="C944" s="5"/>
      <c r="D944" s="5"/>
      <c r="E944" s="5"/>
      <c r="F944" s="5"/>
      <c r="G944" s="6"/>
      <c r="H944" s="639"/>
      <c r="I944" s="5"/>
      <c r="J944" s="5"/>
      <c r="K944" s="637"/>
      <c r="L944" s="11"/>
      <c r="M944" s="11"/>
      <c r="N944" s="11"/>
      <c r="O944" s="33"/>
      <c r="P944" s="12"/>
      <c r="Q944" s="12"/>
      <c r="R944" s="12"/>
      <c r="S944" s="12"/>
      <c r="T944" s="12"/>
      <c r="U944" s="12"/>
      <c r="V944" s="12"/>
      <c r="W944" s="12"/>
      <c r="X944" s="12"/>
      <c r="Y944" s="5"/>
      <c r="Z944" s="5"/>
      <c r="AA944" s="5"/>
      <c r="AB944" s="5"/>
      <c r="AC944" s="5"/>
      <c r="AD944" s="5"/>
      <c r="AE944" s="5"/>
      <c r="AF944" s="5"/>
      <c r="AG944" s="5"/>
      <c r="AH944" s="5"/>
    </row>
    <row r="945" spans="1:34" ht="18.75" customHeight="1">
      <c r="A945" s="5"/>
      <c r="B945" s="5"/>
      <c r="C945" s="5"/>
      <c r="D945" s="5"/>
      <c r="E945" s="5"/>
      <c r="F945" s="5"/>
      <c r="G945" s="6"/>
      <c r="H945" s="639"/>
      <c r="I945" s="5"/>
      <c r="J945" s="5"/>
      <c r="K945" s="637"/>
      <c r="L945" s="11"/>
      <c r="M945" s="11"/>
      <c r="N945" s="11"/>
      <c r="O945" s="33"/>
      <c r="P945" s="12"/>
      <c r="Q945" s="12"/>
      <c r="R945" s="12"/>
      <c r="S945" s="12"/>
      <c r="T945" s="12"/>
      <c r="U945" s="12"/>
      <c r="V945" s="12"/>
      <c r="W945" s="12"/>
      <c r="X945" s="12"/>
      <c r="Y945" s="5"/>
      <c r="Z945" s="5"/>
      <c r="AA945" s="5"/>
      <c r="AB945" s="5"/>
      <c r="AC945" s="5"/>
      <c r="AD945" s="5"/>
      <c r="AE945" s="5"/>
      <c r="AF945" s="5"/>
      <c r="AG945" s="5"/>
      <c r="AH945" s="5"/>
    </row>
    <row r="946" spans="1:34" ht="18.75" customHeight="1">
      <c r="A946" s="5"/>
      <c r="B946" s="5"/>
      <c r="C946" s="5"/>
      <c r="D946" s="5"/>
      <c r="E946" s="5"/>
      <c r="F946" s="5"/>
      <c r="G946" s="6"/>
      <c r="H946" s="639"/>
      <c r="I946" s="5"/>
      <c r="J946" s="5"/>
      <c r="K946" s="637"/>
      <c r="L946" s="11"/>
      <c r="M946" s="11"/>
      <c r="N946" s="11"/>
      <c r="O946" s="33"/>
      <c r="P946" s="12"/>
      <c r="Q946" s="12"/>
      <c r="R946" s="12"/>
      <c r="S946" s="12"/>
      <c r="T946" s="12"/>
      <c r="U946" s="12"/>
      <c r="V946" s="12"/>
      <c r="W946" s="12"/>
      <c r="X946" s="12"/>
      <c r="Y946" s="5"/>
      <c r="Z946" s="5"/>
      <c r="AA946" s="5"/>
      <c r="AB946" s="5"/>
      <c r="AC946" s="5"/>
      <c r="AD946" s="5"/>
      <c r="AE946" s="5"/>
      <c r="AF946" s="5"/>
      <c r="AG946" s="5"/>
      <c r="AH946" s="5"/>
    </row>
    <row r="947" spans="1:34" ht="18.75" customHeight="1">
      <c r="A947" s="5"/>
      <c r="B947" s="5"/>
      <c r="C947" s="5"/>
      <c r="D947" s="5"/>
      <c r="E947" s="5"/>
      <c r="F947" s="5"/>
      <c r="G947" s="6"/>
      <c r="H947" s="639"/>
      <c r="I947" s="5"/>
      <c r="J947" s="5"/>
      <c r="K947" s="637"/>
      <c r="L947" s="11"/>
      <c r="M947" s="11"/>
      <c r="N947" s="11"/>
      <c r="O947" s="33"/>
      <c r="P947" s="12"/>
      <c r="Q947" s="12"/>
      <c r="R947" s="12"/>
      <c r="S947" s="12"/>
      <c r="T947" s="12"/>
      <c r="U947" s="12"/>
      <c r="V947" s="12"/>
      <c r="W947" s="12"/>
      <c r="X947" s="12"/>
      <c r="Y947" s="5"/>
      <c r="Z947" s="5"/>
      <c r="AA947" s="5"/>
      <c r="AB947" s="5"/>
      <c r="AC947" s="5"/>
      <c r="AD947" s="5"/>
      <c r="AE947" s="5"/>
      <c r="AF947" s="5"/>
      <c r="AG947" s="5"/>
      <c r="AH947" s="5"/>
    </row>
    <row r="948" spans="1:34" ht="18.75" customHeight="1">
      <c r="A948" s="5"/>
      <c r="B948" s="5"/>
      <c r="C948" s="5"/>
      <c r="D948" s="5"/>
      <c r="E948" s="5"/>
      <c r="F948" s="5"/>
      <c r="G948" s="6"/>
      <c r="H948" s="639"/>
      <c r="I948" s="5"/>
      <c r="J948" s="5"/>
      <c r="K948" s="637"/>
      <c r="L948" s="11"/>
      <c r="M948" s="11"/>
      <c r="N948" s="11"/>
      <c r="O948" s="33"/>
      <c r="P948" s="12"/>
      <c r="Q948" s="12"/>
      <c r="R948" s="12"/>
      <c r="S948" s="12"/>
      <c r="T948" s="12"/>
      <c r="U948" s="12"/>
      <c r="V948" s="12"/>
      <c r="W948" s="12"/>
      <c r="X948" s="12"/>
      <c r="Y948" s="5"/>
      <c r="Z948" s="5"/>
      <c r="AA948" s="5"/>
      <c r="AB948" s="5"/>
      <c r="AC948" s="5"/>
      <c r="AD948" s="5"/>
      <c r="AE948" s="5"/>
      <c r="AF948" s="5"/>
      <c r="AG948" s="5"/>
      <c r="AH948" s="5"/>
    </row>
    <row r="949" spans="1:34" ht="18.75" customHeight="1">
      <c r="A949" s="5"/>
      <c r="B949" s="5"/>
      <c r="C949" s="5"/>
      <c r="D949" s="5"/>
      <c r="E949" s="5"/>
      <c r="F949" s="5"/>
      <c r="G949" s="6"/>
      <c r="H949" s="639"/>
      <c r="I949" s="5"/>
      <c r="J949" s="5"/>
      <c r="K949" s="637"/>
      <c r="L949" s="11"/>
      <c r="M949" s="11"/>
      <c r="N949" s="11"/>
      <c r="O949" s="33"/>
      <c r="P949" s="12"/>
      <c r="Q949" s="12"/>
      <c r="R949" s="12"/>
      <c r="S949" s="12"/>
      <c r="T949" s="12"/>
      <c r="U949" s="12"/>
      <c r="V949" s="12"/>
      <c r="W949" s="12"/>
      <c r="X949" s="12"/>
      <c r="Y949" s="5"/>
      <c r="Z949" s="5"/>
      <c r="AA949" s="5"/>
      <c r="AB949" s="5"/>
      <c r="AC949" s="5"/>
      <c r="AD949" s="5"/>
      <c r="AE949" s="5"/>
      <c r="AF949" s="5"/>
      <c r="AG949" s="5"/>
      <c r="AH949" s="5"/>
    </row>
    <row r="950" spans="1:34" ht="18.75" customHeight="1">
      <c r="A950" s="5"/>
      <c r="B950" s="5"/>
      <c r="C950" s="5"/>
      <c r="D950" s="5"/>
      <c r="E950" s="5"/>
      <c r="F950" s="5"/>
      <c r="G950" s="6"/>
      <c r="H950" s="639"/>
      <c r="I950" s="5"/>
      <c r="J950" s="5"/>
      <c r="K950" s="637"/>
      <c r="L950" s="11"/>
      <c r="M950" s="11"/>
      <c r="N950" s="11"/>
      <c r="O950" s="33"/>
      <c r="P950" s="12"/>
      <c r="Q950" s="12"/>
      <c r="R950" s="12"/>
      <c r="S950" s="12"/>
      <c r="T950" s="12"/>
      <c r="U950" s="12"/>
      <c r="V950" s="12"/>
      <c r="W950" s="12"/>
      <c r="X950" s="12"/>
      <c r="Y950" s="5"/>
      <c r="Z950" s="5"/>
      <c r="AA950" s="5"/>
      <c r="AB950" s="5"/>
      <c r="AC950" s="5"/>
      <c r="AD950" s="5"/>
      <c r="AE950" s="5"/>
      <c r="AF950" s="5"/>
      <c r="AG950" s="5"/>
      <c r="AH950" s="5"/>
    </row>
    <row r="951" spans="1:34" ht="18.75" customHeight="1">
      <c r="A951" s="5"/>
      <c r="B951" s="5"/>
      <c r="C951" s="5"/>
      <c r="D951" s="5"/>
      <c r="E951" s="5"/>
      <c r="F951" s="5"/>
      <c r="G951" s="6"/>
      <c r="H951" s="639"/>
      <c r="I951" s="5"/>
      <c r="J951" s="5"/>
      <c r="K951" s="637"/>
      <c r="L951" s="11"/>
      <c r="M951" s="11"/>
      <c r="N951" s="11"/>
      <c r="O951" s="33"/>
      <c r="P951" s="12"/>
      <c r="Q951" s="12"/>
      <c r="R951" s="12"/>
      <c r="S951" s="12"/>
      <c r="T951" s="12"/>
      <c r="U951" s="12"/>
      <c r="V951" s="12"/>
      <c r="W951" s="12"/>
      <c r="X951" s="12"/>
      <c r="Y951" s="5"/>
      <c r="Z951" s="5"/>
      <c r="AA951" s="5"/>
      <c r="AB951" s="5"/>
      <c r="AC951" s="5"/>
      <c r="AD951" s="5"/>
      <c r="AE951" s="5"/>
      <c r="AF951" s="5"/>
      <c r="AG951" s="5"/>
      <c r="AH951" s="5"/>
    </row>
    <row r="952" spans="1:34" ht="18.75" customHeight="1">
      <c r="A952" s="5"/>
      <c r="B952" s="5"/>
      <c r="C952" s="5"/>
      <c r="D952" s="5"/>
      <c r="E952" s="5"/>
      <c r="F952" s="5"/>
      <c r="G952" s="6"/>
      <c r="H952" s="639"/>
      <c r="I952" s="5"/>
      <c r="J952" s="5"/>
      <c r="K952" s="637"/>
      <c r="L952" s="11"/>
      <c r="M952" s="11"/>
      <c r="N952" s="11"/>
      <c r="O952" s="33"/>
      <c r="P952" s="12"/>
      <c r="Q952" s="12"/>
      <c r="R952" s="12"/>
      <c r="S952" s="12"/>
      <c r="T952" s="12"/>
      <c r="U952" s="12"/>
      <c r="V952" s="12"/>
      <c r="W952" s="12"/>
      <c r="X952" s="12"/>
      <c r="Y952" s="5"/>
      <c r="Z952" s="5"/>
      <c r="AA952" s="5"/>
      <c r="AB952" s="5"/>
      <c r="AC952" s="5"/>
      <c r="AD952" s="5"/>
      <c r="AE952" s="5"/>
      <c r="AF952" s="5"/>
      <c r="AG952" s="5"/>
      <c r="AH952" s="5"/>
    </row>
    <row r="953" spans="1:34" ht="18.75" customHeight="1">
      <c r="A953" s="5"/>
      <c r="B953" s="5"/>
      <c r="C953" s="5"/>
      <c r="D953" s="5"/>
      <c r="E953" s="5"/>
      <c r="F953" s="5"/>
      <c r="G953" s="6"/>
      <c r="H953" s="639"/>
      <c r="I953" s="5"/>
      <c r="J953" s="5"/>
      <c r="K953" s="637"/>
      <c r="L953" s="11"/>
      <c r="M953" s="11"/>
      <c r="N953" s="11"/>
      <c r="O953" s="33"/>
      <c r="P953" s="12"/>
      <c r="Q953" s="12"/>
      <c r="R953" s="12"/>
      <c r="S953" s="12"/>
      <c r="T953" s="12"/>
      <c r="U953" s="12"/>
      <c r="V953" s="12"/>
      <c r="W953" s="12"/>
      <c r="X953" s="12"/>
      <c r="Y953" s="5"/>
      <c r="Z953" s="5"/>
      <c r="AA953" s="5"/>
      <c r="AB953" s="5"/>
      <c r="AC953" s="5"/>
      <c r="AD953" s="5"/>
      <c r="AE953" s="5"/>
      <c r="AF953" s="5"/>
      <c r="AG953" s="5"/>
      <c r="AH953" s="5"/>
    </row>
    <row r="954" spans="1:34" ht="18.75" customHeight="1">
      <c r="A954" s="5"/>
      <c r="B954" s="5"/>
      <c r="C954" s="5"/>
      <c r="D954" s="5"/>
      <c r="E954" s="5"/>
      <c r="F954" s="5"/>
      <c r="G954" s="6"/>
      <c r="H954" s="639"/>
      <c r="I954" s="5"/>
      <c r="J954" s="5"/>
      <c r="K954" s="637"/>
      <c r="L954" s="11"/>
      <c r="M954" s="11"/>
      <c r="N954" s="11"/>
      <c r="O954" s="33"/>
      <c r="P954" s="12"/>
      <c r="Q954" s="12"/>
      <c r="R954" s="12"/>
      <c r="S954" s="12"/>
      <c r="T954" s="12"/>
      <c r="U954" s="12"/>
      <c r="V954" s="12"/>
      <c r="W954" s="12"/>
      <c r="X954" s="12"/>
      <c r="Y954" s="5"/>
      <c r="Z954" s="5"/>
      <c r="AA954" s="5"/>
      <c r="AB954" s="5"/>
      <c r="AC954" s="5"/>
      <c r="AD954" s="5"/>
      <c r="AE954" s="5"/>
      <c r="AF954" s="5"/>
      <c r="AG954" s="5"/>
      <c r="AH954" s="5"/>
    </row>
    <row r="955" spans="1:34" ht="18.75" customHeight="1">
      <c r="A955" s="5"/>
      <c r="B955" s="5"/>
      <c r="C955" s="5"/>
      <c r="D955" s="5"/>
      <c r="E955" s="5"/>
      <c r="F955" s="5"/>
      <c r="G955" s="6"/>
      <c r="H955" s="639"/>
      <c r="I955" s="5"/>
      <c r="J955" s="5"/>
      <c r="K955" s="637"/>
      <c r="L955" s="11"/>
      <c r="M955" s="11"/>
      <c r="N955" s="11"/>
      <c r="O955" s="33"/>
      <c r="P955" s="12"/>
      <c r="Q955" s="12"/>
      <c r="R955" s="12"/>
      <c r="S955" s="12"/>
      <c r="T955" s="12"/>
      <c r="U955" s="12"/>
      <c r="V955" s="12"/>
      <c r="W955" s="12"/>
      <c r="X955" s="12"/>
      <c r="Y955" s="5"/>
      <c r="Z955" s="5"/>
      <c r="AA955" s="5"/>
      <c r="AB955" s="5"/>
      <c r="AC955" s="5"/>
      <c r="AD955" s="5"/>
      <c r="AE955" s="5"/>
      <c r="AF955" s="5"/>
      <c r="AG955" s="5"/>
      <c r="AH955" s="5"/>
    </row>
    <row r="956" spans="1:34" ht="18.75" customHeight="1">
      <c r="A956" s="5"/>
      <c r="B956" s="5"/>
      <c r="C956" s="5"/>
      <c r="D956" s="5"/>
      <c r="E956" s="5"/>
      <c r="F956" s="5"/>
      <c r="G956" s="6"/>
      <c r="H956" s="639"/>
      <c r="I956" s="5"/>
      <c r="J956" s="5"/>
      <c r="K956" s="637"/>
      <c r="L956" s="11"/>
      <c r="M956" s="11"/>
      <c r="N956" s="11"/>
      <c r="O956" s="33"/>
      <c r="P956" s="12"/>
      <c r="Q956" s="12"/>
      <c r="R956" s="12"/>
      <c r="S956" s="12"/>
      <c r="T956" s="12"/>
      <c r="U956" s="12"/>
      <c r="V956" s="12"/>
      <c r="W956" s="12"/>
      <c r="X956" s="12"/>
      <c r="Y956" s="5"/>
      <c r="Z956" s="5"/>
      <c r="AA956" s="5"/>
      <c r="AB956" s="5"/>
      <c r="AC956" s="5"/>
      <c r="AD956" s="5"/>
      <c r="AE956" s="5"/>
      <c r="AF956" s="5"/>
      <c r="AG956" s="5"/>
      <c r="AH956" s="5"/>
    </row>
    <row r="957" spans="1:34" ht="18.75" customHeight="1">
      <c r="A957" s="5"/>
      <c r="B957" s="5"/>
      <c r="C957" s="5"/>
      <c r="D957" s="5"/>
      <c r="E957" s="5"/>
      <c r="F957" s="5"/>
      <c r="G957" s="6"/>
      <c r="H957" s="639"/>
      <c r="I957" s="5"/>
      <c r="J957" s="5"/>
      <c r="K957" s="637"/>
      <c r="L957" s="11"/>
      <c r="M957" s="11"/>
      <c r="N957" s="11"/>
      <c r="O957" s="33"/>
      <c r="P957" s="12"/>
      <c r="Q957" s="12"/>
      <c r="R957" s="12"/>
      <c r="S957" s="12"/>
      <c r="T957" s="12"/>
      <c r="U957" s="12"/>
      <c r="V957" s="12"/>
      <c r="W957" s="12"/>
      <c r="X957" s="12"/>
      <c r="Y957" s="5"/>
      <c r="Z957" s="5"/>
      <c r="AA957" s="5"/>
      <c r="AB957" s="5"/>
      <c r="AC957" s="5"/>
      <c r="AD957" s="5"/>
      <c r="AE957" s="5"/>
      <c r="AF957" s="5"/>
      <c r="AG957" s="5"/>
      <c r="AH957" s="5"/>
    </row>
    <row r="958" spans="1:34" ht="18.75" customHeight="1">
      <c r="A958" s="5"/>
      <c r="B958" s="5"/>
      <c r="C958" s="5"/>
      <c r="D958" s="5"/>
      <c r="E958" s="5"/>
      <c r="F958" s="5"/>
      <c r="G958" s="6"/>
      <c r="H958" s="639"/>
      <c r="I958" s="5"/>
      <c r="J958" s="5"/>
      <c r="K958" s="637"/>
      <c r="L958" s="11"/>
      <c r="M958" s="11"/>
      <c r="N958" s="11"/>
      <c r="O958" s="33"/>
      <c r="P958" s="12"/>
      <c r="Q958" s="12"/>
      <c r="R958" s="12"/>
      <c r="S958" s="12"/>
      <c r="T958" s="12"/>
      <c r="U958" s="12"/>
      <c r="V958" s="12"/>
      <c r="W958" s="12"/>
      <c r="X958" s="12"/>
      <c r="Y958" s="5"/>
      <c r="Z958" s="5"/>
      <c r="AA958" s="5"/>
      <c r="AB958" s="5"/>
      <c r="AC958" s="5"/>
      <c r="AD958" s="5"/>
      <c r="AE958" s="5"/>
      <c r="AF958" s="5"/>
      <c r="AG958" s="5"/>
      <c r="AH958" s="5"/>
    </row>
    <row r="959" spans="1:34" ht="18.75" customHeight="1">
      <c r="A959" s="5"/>
      <c r="B959" s="5"/>
      <c r="C959" s="5"/>
      <c r="D959" s="5"/>
      <c r="E959" s="5"/>
      <c r="F959" s="5"/>
      <c r="G959" s="6"/>
      <c r="H959" s="639"/>
      <c r="I959" s="5"/>
      <c r="J959" s="5"/>
      <c r="K959" s="637"/>
      <c r="L959" s="11"/>
      <c r="M959" s="11"/>
      <c r="N959" s="11"/>
      <c r="O959" s="33"/>
      <c r="P959" s="12"/>
      <c r="Q959" s="12"/>
      <c r="R959" s="12"/>
      <c r="S959" s="12"/>
      <c r="T959" s="12"/>
      <c r="U959" s="12"/>
      <c r="V959" s="12"/>
      <c r="W959" s="12"/>
      <c r="X959" s="12"/>
      <c r="Y959" s="5"/>
      <c r="Z959" s="5"/>
      <c r="AA959" s="5"/>
      <c r="AB959" s="5"/>
      <c r="AC959" s="5"/>
      <c r="AD959" s="5"/>
      <c r="AE959" s="5"/>
      <c r="AF959" s="5"/>
      <c r="AG959" s="5"/>
      <c r="AH959" s="5"/>
    </row>
    <row r="960" spans="1:34" ht="18.75" customHeight="1">
      <c r="A960" s="5"/>
      <c r="B960" s="5"/>
      <c r="C960" s="5"/>
      <c r="D960" s="5"/>
      <c r="E960" s="5"/>
      <c r="F960" s="5"/>
      <c r="G960" s="6"/>
      <c r="H960" s="639"/>
      <c r="I960" s="5"/>
      <c r="J960" s="5"/>
      <c r="K960" s="637"/>
      <c r="L960" s="11"/>
      <c r="M960" s="11"/>
      <c r="N960" s="11"/>
      <c r="O960" s="33"/>
      <c r="P960" s="12"/>
      <c r="Q960" s="12"/>
      <c r="R960" s="12"/>
      <c r="S960" s="12"/>
      <c r="T960" s="12"/>
      <c r="U960" s="12"/>
      <c r="V960" s="12"/>
      <c r="W960" s="12"/>
      <c r="X960" s="12"/>
      <c r="Y960" s="5"/>
      <c r="Z960" s="5"/>
      <c r="AA960" s="5"/>
      <c r="AB960" s="5"/>
      <c r="AC960" s="5"/>
      <c r="AD960" s="5"/>
      <c r="AE960" s="5"/>
      <c r="AF960" s="5"/>
      <c r="AG960" s="5"/>
      <c r="AH960" s="5"/>
    </row>
    <row r="961" spans="1:34" ht="18.75" customHeight="1">
      <c r="A961" s="5"/>
      <c r="B961" s="5"/>
      <c r="C961" s="5"/>
      <c r="D961" s="5"/>
      <c r="E961" s="5"/>
      <c r="F961" s="5"/>
      <c r="G961" s="6"/>
      <c r="H961" s="639"/>
      <c r="I961" s="5"/>
      <c r="J961" s="5"/>
      <c r="K961" s="637"/>
      <c r="L961" s="11"/>
      <c r="M961" s="11"/>
      <c r="N961" s="11"/>
      <c r="O961" s="33"/>
      <c r="P961" s="12"/>
      <c r="Q961" s="12"/>
      <c r="R961" s="12"/>
      <c r="S961" s="12"/>
      <c r="T961" s="12"/>
      <c r="U961" s="12"/>
      <c r="V961" s="12"/>
      <c r="W961" s="12"/>
      <c r="X961" s="12"/>
      <c r="Y961" s="5"/>
      <c r="Z961" s="5"/>
      <c r="AA961" s="5"/>
      <c r="AB961" s="5"/>
      <c r="AC961" s="5"/>
      <c r="AD961" s="5"/>
      <c r="AE961" s="5"/>
      <c r="AF961" s="5"/>
      <c r="AG961" s="5"/>
      <c r="AH961" s="5"/>
    </row>
    <row r="962" spans="1:34" ht="18.75" customHeight="1">
      <c r="A962" s="5"/>
      <c r="B962" s="5"/>
      <c r="C962" s="5"/>
      <c r="D962" s="5"/>
      <c r="E962" s="5"/>
      <c r="F962" s="5"/>
      <c r="G962" s="6"/>
      <c r="H962" s="639"/>
      <c r="I962" s="5"/>
      <c r="J962" s="5"/>
      <c r="K962" s="637"/>
      <c r="L962" s="11"/>
      <c r="M962" s="11"/>
      <c r="N962" s="11"/>
      <c r="O962" s="33"/>
      <c r="P962" s="12"/>
      <c r="Q962" s="12"/>
      <c r="R962" s="12"/>
      <c r="S962" s="12"/>
      <c r="T962" s="12"/>
      <c r="U962" s="12"/>
      <c r="V962" s="12"/>
      <c r="W962" s="12"/>
      <c r="X962" s="12"/>
      <c r="Y962" s="5"/>
      <c r="Z962" s="5"/>
      <c r="AA962" s="5"/>
      <c r="AB962" s="5"/>
      <c r="AC962" s="5"/>
      <c r="AD962" s="5"/>
      <c r="AE962" s="5"/>
      <c r="AF962" s="5"/>
      <c r="AG962" s="5"/>
      <c r="AH962" s="5"/>
    </row>
    <row r="963" spans="1:34" ht="18.75" customHeight="1">
      <c r="A963" s="5"/>
      <c r="B963" s="5"/>
      <c r="C963" s="5"/>
      <c r="D963" s="5"/>
      <c r="E963" s="5"/>
      <c r="F963" s="5"/>
      <c r="G963" s="6"/>
      <c r="H963" s="639"/>
      <c r="I963" s="5"/>
      <c r="J963" s="5"/>
      <c r="K963" s="637"/>
      <c r="L963" s="11"/>
      <c r="M963" s="11"/>
      <c r="N963" s="11"/>
      <c r="O963" s="33"/>
      <c r="P963" s="12"/>
      <c r="Q963" s="12"/>
      <c r="R963" s="12"/>
      <c r="S963" s="12"/>
      <c r="T963" s="12"/>
      <c r="U963" s="12"/>
      <c r="V963" s="12"/>
      <c r="W963" s="12"/>
      <c r="X963" s="12"/>
      <c r="Y963" s="5"/>
      <c r="Z963" s="5"/>
      <c r="AA963" s="5"/>
      <c r="AB963" s="5"/>
      <c r="AC963" s="5"/>
      <c r="AD963" s="5"/>
      <c r="AE963" s="5"/>
      <c r="AF963" s="5"/>
      <c r="AG963" s="5"/>
      <c r="AH963" s="5"/>
    </row>
    <row r="964" spans="1:34" ht="18.75" customHeight="1">
      <c r="A964" s="5"/>
      <c r="B964" s="5"/>
      <c r="C964" s="5"/>
      <c r="D964" s="5"/>
      <c r="E964" s="5"/>
      <c r="F964" s="5"/>
      <c r="G964" s="6"/>
      <c r="H964" s="639"/>
      <c r="I964" s="5"/>
      <c r="J964" s="5"/>
      <c r="K964" s="637"/>
      <c r="L964" s="11"/>
      <c r="M964" s="11"/>
      <c r="N964" s="11"/>
      <c r="O964" s="33"/>
      <c r="P964" s="12"/>
      <c r="Q964" s="12"/>
      <c r="R964" s="12"/>
      <c r="S964" s="12"/>
      <c r="T964" s="12"/>
      <c r="U964" s="12"/>
      <c r="V964" s="12"/>
      <c r="W964" s="12"/>
      <c r="X964" s="12"/>
      <c r="Y964" s="5"/>
      <c r="Z964" s="5"/>
      <c r="AA964" s="5"/>
      <c r="AB964" s="5"/>
      <c r="AC964" s="5"/>
      <c r="AD964" s="5"/>
      <c r="AE964" s="5"/>
      <c r="AF964" s="5"/>
      <c r="AG964" s="5"/>
      <c r="AH964" s="5"/>
    </row>
    <row r="965" spans="1:34" ht="18.75" customHeight="1">
      <c r="A965" s="5"/>
      <c r="B965" s="5"/>
      <c r="C965" s="5"/>
      <c r="D965" s="5"/>
      <c r="E965" s="5"/>
      <c r="F965" s="5"/>
      <c r="G965" s="6"/>
      <c r="H965" s="639"/>
      <c r="I965" s="5"/>
      <c r="J965" s="5"/>
      <c r="K965" s="637"/>
      <c r="L965" s="11"/>
      <c r="M965" s="11"/>
      <c r="N965" s="11"/>
      <c r="O965" s="33"/>
      <c r="P965" s="12"/>
      <c r="Q965" s="12"/>
      <c r="R965" s="12"/>
      <c r="S965" s="12"/>
      <c r="T965" s="12"/>
      <c r="U965" s="12"/>
      <c r="V965" s="12"/>
      <c r="W965" s="12"/>
      <c r="X965" s="12"/>
      <c r="Y965" s="5"/>
      <c r="Z965" s="5"/>
      <c r="AA965" s="5"/>
      <c r="AB965" s="5"/>
      <c r="AC965" s="5"/>
      <c r="AD965" s="5"/>
      <c r="AE965" s="5"/>
      <c r="AF965" s="5"/>
      <c r="AG965" s="5"/>
      <c r="AH965" s="5"/>
    </row>
    <row r="966" spans="1:34" ht="18.75" customHeight="1">
      <c r="A966" s="5"/>
      <c r="B966" s="5"/>
      <c r="C966" s="5"/>
      <c r="D966" s="5"/>
      <c r="E966" s="5"/>
      <c r="F966" s="5"/>
      <c r="G966" s="6"/>
      <c r="H966" s="639"/>
      <c r="I966" s="5"/>
      <c r="J966" s="5"/>
      <c r="K966" s="637"/>
      <c r="L966" s="11"/>
      <c r="M966" s="11"/>
      <c r="N966" s="11"/>
      <c r="O966" s="33"/>
      <c r="P966" s="12"/>
      <c r="Q966" s="12"/>
      <c r="R966" s="12"/>
      <c r="S966" s="12"/>
      <c r="T966" s="12"/>
      <c r="U966" s="12"/>
      <c r="V966" s="12"/>
      <c r="W966" s="12"/>
      <c r="X966" s="12"/>
      <c r="Y966" s="5"/>
      <c r="Z966" s="5"/>
      <c r="AA966" s="5"/>
      <c r="AB966" s="5"/>
      <c r="AC966" s="5"/>
      <c r="AD966" s="5"/>
      <c r="AE966" s="5"/>
      <c r="AF966" s="5"/>
      <c r="AG966" s="5"/>
      <c r="AH966" s="5"/>
    </row>
    <row r="967" spans="1:34" ht="18.75" customHeight="1">
      <c r="A967" s="5"/>
      <c r="B967" s="5"/>
      <c r="C967" s="5"/>
      <c r="D967" s="5"/>
      <c r="E967" s="5"/>
      <c r="F967" s="5"/>
      <c r="G967" s="6"/>
      <c r="H967" s="639"/>
      <c r="I967" s="5"/>
      <c r="J967" s="5"/>
      <c r="K967" s="637"/>
      <c r="L967" s="11"/>
      <c r="M967" s="11"/>
      <c r="N967" s="11"/>
      <c r="O967" s="33"/>
      <c r="P967" s="12"/>
      <c r="Q967" s="12"/>
      <c r="R967" s="12"/>
      <c r="S967" s="12"/>
      <c r="T967" s="12"/>
      <c r="U967" s="12"/>
      <c r="V967" s="12"/>
      <c r="W967" s="12"/>
      <c r="X967" s="12"/>
      <c r="Y967" s="5"/>
      <c r="Z967" s="5"/>
      <c r="AA967" s="5"/>
      <c r="AB967" s="5"/>
      <c r="AC967" s="5"/>
      <c r="AD967" s="5"/>
      <c r="AE967" s="5"/>
      <c r="AF967" s="5"/>
      <c r="AG967" s="5"/>
      <c r="AH967" s="5"/>
    </row>
    <row r="968" spans="1:34" ht="18.75" customHeight="1">
      <c r="A968" s="5"/>
      <c r="B968" s="5"/>
      <c r="C968" s="5"/>
      <c r="D968" s="5"/>
      <c r="E968" s="5"/>
      <c r="F968" s="5"/>
      <c r="G968" s="6"/>
      <c r="H968" s="639"/>
      <c r="I968" s="5"/>
      <c r="J968" s="5"/>
      <c r="K968" s="637"/>
      <c r="L968" s="11"/>
      <c r="M968" s="11"/>
      <c r="N968" s="11"/>
      <c r="O968" s="33"/>
      <c r="P968" s="12"/>
      <c r="Q968" s="12"/>
      <c r="R968" s="12"/>
      <c r="S968" s="12"/>
      <c r="T968" s="12"/>
      <c r="U968" s="12"/>
      <c r="V968" s="12"/>
      <c r="W968" s="12"/>
      <c r="X968" s="12"/>
      <c r="Y968" s="5"/>
      <c r="Z968" s="5"/>
      <c r="AA968" s="5"/>
      <c r="AB968" s="5"/>
      <c r="AC968" s="5"/>
      <c r="AD968" s="5"/>
      <c r="AE968" s="5"/>
      <c r="AF968" s="5"/>
      <c r="AG968" s="5"/>
      <c r="AH968" s="5"/>
    </row>
    <row r="969" spans="1:34" ht="18.75" customHeight="1">
      <c r="A969" s="5"/>
      <c r="B969" s="5"/>
      <c r="C969" s="5"/>
      <c r="D969" s="5"/>
      <c r="E969" s="5"/>
      <c r="F969" s="5"/>
      <c r="G969" s="6"/>
      <c r="H969" s="639"/>
      <c r="I969" s="5"/>
      <c r="J969" s="5"/>
      <c r="K969" s="637"/>
      <c r="L969" s="11"/>
      <c r="M969" s="11"/>
      <c r="N969" s="11"/>
      <c r="O969" s="33"/>
      <c r="P969" s="12"/>
      <c r="Q969" s="12"/>
      <c r="R969" s="12"/>
      <c r="S969" s="12"/>
      <c r="T969" s="12"/>
      <c r="U969" s="12"/>
      <c r="V969" s="12"/>
      <c r="W969" s="12"/>
      <c r="X969" s="12"/>
      <c r="Y969" s="5"/>
      <c r="Z969" s="5"/>
      <c r="AA969" s="5"/>
      <c r="AB969" s="5"/>
      <c r="AC969" s="5"/>
      <c r="AD969" s="5"/>
      <c r="AE969" s="5"/>
      <c r="AF969" s="5"/>
      <c r="AG969" s="5"/>
      <c r="AH969" s="5"/>
    </row>
    <row r="970" spans="1:34" ht="18.75" customHeight="1">
      <c r="A970" s="5"/>
      <c r="B970" s="5"/>
      <c r="C970" s="5"/>
      <c r="D970" s="5"/>
      <c r="E970" s="5"/>
      <c r="F970" s="5"/>
      <c r="G970" s="6"/>
      <c r="H970" s="639"/>
      <c r="I970" s="5"/>
      <c r="J970" s="5"/>
      <c r="K970" s="637"/>
      <c r="L970" s="11"/>
      <c r="M970" s="11"/>
      <c r="N970" s="11"/>
      <c r="O970" s="33"/>
      <c r="P970" s="12"/>
      <c r="Q970" s="12"/>
      <c r="R970" s="12"/>
      <c r="S970" s="12"/>
      <c r="T970" s="12"/>
      <c r="U970" s="12"/>
      <c r="V970" s="12"/>
      <c r="W970" s="12"/>
      <c r="X970" s="12"/>
      <c r="Y970" s="5"/>
      <c r="Z970" s="5"/>
      <c r="AA970" s="5"/>
      <c r="AB970" s="5"/>
      <c r="AC970" s="5"/>
      <c r="AD970" s="5"/>
      <c r="AE970" s="5"/>
      <c r="AF970" s="5"/>
      <c r="AG970" s="5"/>
      <c r="AH970" s="5"/>
    </row>
    <row r="971" spans="1:34" ht="18.75" customHeight="1">
      <c r="A971" s="5"/>
      <c r="B971" s="5"/>
      <c r="C971" s="5"/>
      <c r="D971" s="5"/>
      <c r="E971" s="5"/>
      <c r="F971" s="5"/>
      <c r="G971" s="6"/>
      <c r="H971" s="639"/>
      <c r="I971" s="5"/>
      <c r="J971" s="5"/>
      <c r="K971" s="637"/>
      <c r="L971" s="11"/>
      <c r="M971" s="11"/>
      <c r="N971" s="11"/>
      <c r="O971" s="33"/>
      <c r="P971" s="12"/>
      <c r="Q971" s="12"/>
      <c r="R971" s="12"/>
      <c r="S971" s="12"/>
      <c r="T971" s="12"/>
      <c r="U971" s="12"/>
      <c r="V971" s="12"/>
      <c r="W971" s="12"/>
      <c r="X971" s="12"/>
      <c r="Y971" s="5"/>
      <c r="Z971" s="5"/>
      <c r="AA971" s="5"/>
      <c r="AB971" s="5"/>
      <c r="AC971" s="5"/>
      <c r="AD971" s="5"/>
      <c r="AE971" s="5"/>
      <c r="AF971" s="5"/>
      <c r="AG971" s="5"/>
      <c r="AH971" s="5"/>
    </row>
    <row r="972" spans="1:34" ht="18.75" customHeight="1">
      <c r="A972" s="5"/>
      <c r="B972" s="5"/>
      <c r="C972" s="5"/>
      <c r="D972" s="5"/>
      <c r="E972" s="5"/>
      <c r="F972" s="5"/>
      <c r="G972" s="6"/>
      <c r="H972" s="639"/>
      <c r="I972" s="5"/>
      <c r="J972" s="5"/>
      <c r="K972" s="637"/>
      <c r="L972" s="11"/>
      <c r="M972" s="11"/>
      <c r="N972" s="11"/>
      <c r="O972" s="33"/>
      <c r="P972" s="12"/>
      <c r="Q972" s="12"/>
      <c r="R972" s="12"/>
      <c r="S972" s="12"/>
      <c r="T972" s="12"/>
      <c r="U972" s="12"/>
      <c r="V972" s="12"/>
      <c r="W972" s="12"/>
      <c r="X972" s="12"/>
      <c r="Y972" s="5"/>
      <c r="Z972" s="5"/>
      <c r="AA972" s="5"/>
      <c r="AB972" s="5"/>
      <c r="AC972" s="5"/>
      <c r="AD972" s="5"/>
      <c r="AE972" s="5"/>
      <c r="AF972" s="5"/>
      <c r="AG972" s="5"/>
      <c r="AH972" s="5"/>
    </row>
    <row r="973" spans="1:34" ht="18.75" customHeight="1">
      <c r="A973" s="5"/>
      <c r="B973" s="5"/>
      <c r="C973" s="5"/>
      <c r="D973" s="5"/>
      <c r="E973" s="5"/>
      <c r="F973" s="5"/>
      <c r="G973" s="6"/>
      <c r="H973" s="639"/>
      <c r="I973" s="5"/>
      <c r="J973" s="5"/>
      <c r="K973" s="637"/>
      <c r="L973" s="11"/>
      <c r="M973" s="11"/>
      <c r="N973" s="11"/>
      <c r="O973" s="33"/>
      <c r="P973" s="12"/>
      <c r="Q973" s="12"/>
      <c r="R973" s="12"/>
      <c r="S973" s="12"/>
      <c r="T973" s="12"/>
      <c r="U973" s="12"/>
      <c r="V973" s="12"/>
      <c r="W973" s="12"/>
      <c r="X973" s="12"/>
      <c r="Y973" s="5"/>
      <c r="Z973" s="5"/>
      <c r="AA973" s="5"/>
      <c r="AB973" s="5"/>
      <c r="AC973" s="5"/>
      <c r="AD973" s="5"/>
      <c r="AE973" s="5"/>
      <c r="AF973" s="5"/>
      <c r="AG973" s="5"/>
      <c r="AH973" s="5"/>
    </row>
    <row r="974" spans="1:34" ht="18.75" customHeight="1">
      <c r="A974" s="5"/>
      <c r="B974" s="5"/>
      <c r="C974" s="5"/>
      <c r="D974" s="5"/>
      <c r="E974" s="5"/>
      <c r="F974" s="5"/>
      <c r="G974" s="6"/>
      <c r="H974" s="639"/>
      <c r="I974" s="5"/>
      <c r="J974" s="5"/>
      <c r="K974" s="637"/>
      <c r="L974" s="11"/>
      <c r="M974" s="11"/>
      <c r="N974" s="11"/>
      <c r="O974" s="33"/>
      <c r="P974" s="12"/>
      <c r="Q974" s="12"/>
      <c r="R974" s="12"/>
      <c r="S974" s="12"/>
      <c r="T974" s="12"/>
      <c r="U974" s="12"/>
      <c r="V974" s="12"/>
      <c r="W974" s="12"/>
      <c r="X974" s="12"/>
      <c r="Y974" s="5"/>
      <c r="Z974" s="5"/>
      <c r="AA974" s="5"/>
      <c r="AB974" s="5"/>
      <c r="AC974" s="5"/>
      <c r="AD974" s="5"/>
      <c r="AE974" s="5"/>
      <c r="AF974" s="5"/>
      <c r="AG974" s="5"/>
      <c r="AH974" s="5"/>
    </row>
    <row r="975" spans="1:34" ht="18.75" customHeight="1">
      <c r="A975" s="5"/>
      <c r="B975" s="5"/>
      <c r="C975" s="5"/>
      <c r="D975" s="5"/>
      <c r="E975" s="5"/>
      <c r="F975" s="5"/>
      <c r="G975" s="6"/>
      <c r="H975" s="639"/>
      <c r="I975" s="5"/>
      <c r="J975" s="5"/>
      <c r="K975" s="637"/>
      <c r="L975" s="11"/>
      <c r="M975" s="11"/>
      <c r="N975" s="11"/>
      <c r="O975" s="33"/>
      <c r="P975" s="12"/>
      <c r="Q975" s="12"/>
      <c r="R975" s="12"/>
      <c r="S975" s="12"/>
      <c r="T975" s="12"/>
      <c r="U975" s="12"/>
      <c r="V975" s="12"/>
      <c r="W975" s="12"/>
      <c r="X975" s="12"/>
      <c r="Y975" s="5"/>
      <c r="Z975" s="5"/>
      <c r="AA975" s="5"/>
      <c r="AB975" s="5"/>
      <c r="AC975" s="5"/>
      <c r="AD975" s="5"/>
      <c r="AE975" s="5"/>
      <c r="AF975" s="5"/>
      <c r="AG975" s="5"/>
      <c r="AH975" s="5"/>
    </row>
    <row r="976" spans="1:34" ht="18.75" customHeight="1">
      <c r="A976" s="5"/>
      <c r="B976" s="5"/>
      <c r="C976" s="5"/>
      <c r="D976" s="5"/>
      <c r="E976" s="5"/>
      <c r="F976" s="5"/>
      <c r="G976" s="6"/>
      <c r="H976" s="639"/>
      <c r="I976" s="5"/>
      <c r="J976" s="5"/>
      <c r="K976" s="637"/>
      <c r="L976" s="11"/>
      <c r="M976" s="11"/>
      <c r="N976" s="11"/>
      <c r="O976" s="33"/>
      <c r="P976" s="12"/>
      <c r="Q976" s="12"/>
      <c r="R976" s="12"/>
      <c r="S976" s="12"/>
      <c r="T976" s="12"/>
      <c r="U976" s="12"/>
      <c r="V976" s="12"/>
      <c r="W976" s="12"/>
      <c r="X976" s="12"/>
      <c r="Y976" s="5"/>
      <c r="Z976" s="5"/>
      <c r="AA976" s="5"/>
      <c r="AB976" s="5"/>
      <c r="AC976" s="5"/>
      <c r="AD976" s="5"/>
      <c r="AE976" s="5"/>
      <c r="AF976" s="5"/>
      <c r="AG976" s="5"/>
      <c r="AH976" s="5"/>
    </row>
    <row r="977" spans="1:34" ht="18.75" customHeight="1">
      <c r="A977" s="5"/>
      <c r="B977" s="5"/>
      <c r="C977" s="5"/>
      <c r="D977" s="5"/>
      <c r="E977" s="5"/>
      <c r="F977" s="5"/>
      <c r="G977" s="6"/>
      <c r="H977" s="639"/>
      <c r="I977" s="5"/>
      <c r="J977" s="5"/>
      <c r="K977" s="637"/>
      <c r="L977" s="11"/>
      <c r="M977" s="11"/>
      <c r="N977" s="11"/>
      <c r="O977" s="33"/>
      <c r="P977" s="12"/>
      <c r="Q977" s="12"/>
      <c r="R977" s="12"/>
      <c r="S977" s="12"/>
      <c r="T977" s="12"/>
      <c r="U977" s="12"/>
      <c r="V977" s="12"/>
      <c r="W977" s="12"/>
      <c r="X977" s="12"/>
      <c r="Y977" s="5"/>
      <c r="Z977" s="5"/>
      <c r="AA977" s="5"/>
      <c r="AB977" s="5"/>
      <c r="AC977" s="5"/>
      <c r="AD977" s="5"/>
      <c r="AE977" s="5"/>
      <c r="AF977" s="5"/>
      <c r="AG977" s="5"/>
      <c r="AH977" s="5"/>
    </row>
    <row r="978" spans="1:34" ht="18.75" customHeight="1">
      <c r="A978" s="5"/>
      <c r="B978" s="5"/>
      <c r="C978" s="5"/>
      <c r="D978" s="5"/>
      <c r="E978" s="5"/>
      <c r="F978" s="5"/>
      <c r="G978" s="6"/>
      <c r="H978" s="639"/>
      <c r="I978" s="5"/>
      <c r="J978" s="5"/>
      <c r="K978" s="637"/>
      <c r="L978" s="11"/>
      <c r="M978" s="11"/>
      <c r="N978" s="11"/>
      <c r="O978" s="33"/>
      <c r="P978" s="12"/>
      <c r="Q978" s="12"/>
      <c r="R978" s="12"/>
      <c r="S978" s="12"/>
      <c r="T978" s="12"/>
      <c r="U978" s="12"/>
      <c r="V978" s="12"/>
      <c r="W978" s="12"/>
      <c r="X978" s="12"/>
      <c r="Y978" s="5"/>
      <c r="Z978" s="5"/>
      <c r="AA978" s="5"/>
      <c r="AB978" s="5"/>
      <c r="AC978" s="5"/>
      <c r="AD978" s="5"/>
      <c r="AE978" s="5"/>
      <c r="AF978" s="5"/>
      <c r="AG978" s="5"/>
      <c r="AH978" s="5"/>
    </row>
    <row r="979" spans="1:34" ht="18.75" customHeight="1">
      <c r="A979" s="5"/>
      <c r="B979" s="5"/>
      <c r="C979" s="5"/>
      <c r="D979" s="5"/>
      <c r="E979" s="5"/>
      <c r="F979" s="5"/>
      <c r="G979" s="6"/>
      <c r="H979" s="639"/>
      <c r="I979" s="5"/>
      <c r="J979" s="5"/>
      <c r="K979" s="637"/>
      <c r="L979" s="11"/>
      <c r="M979" s="11"/>
      <c r="N979" s="11"/>
      <c r="O979" s="33"/>
      <c r="P979" s="12"/>
      <c r="Q979" s="12"/>
      <c r="R979" s="12"/>
      <c r="S979" s="12"/>
      <c r="T979" s="12"/>
      <c r="U979" s="12"/>
      <c r="V979" s="12"/>
      <c r="W979" s="12"/>
      <c r="X979" s="12"/>
      <c r="Y979" s="5"/>
      <c r="Z979" s="5"/>
      <c r="AA979" s="5"/>
      <c r="AB979" s="5"/>
      <c r="AC979" s="5"/>
      <c r="AD979" s="5"/>
      <c r="AE979" s="5"/>
      <c r="AF979" s="5"/>
      <c r="AG979" s="5"/>
      <c r="AH979" s="5"/>
    </row>
    <row r="980" spans="1:34" ht="18.75" customHeight="1">
      <c r="A980" s="5"/>
      <c r="B980" s="5"/>
      <c r="C980" s="5"/>
      <c r="D980" s="5"/>
      <c r="E980" s="5"/>
      <c r="F980" s="5"/>
      <c r="G980" s="6"/>
      <c r="H980" s="639"/>
      <c r="I980" s="5"/>
      <c r="J980" s="5"/>
      <c r="K980" s="637"/>
      <c r="L980" s="11"/>
      <c r="M980" s="11"/>
      <c r="N980" s="11"/>
      <c r="O980" s="33"/>
      <c r="P980" s="12"/>
      <c r="Q980" s="12"/>
      <c r="R980" s="12"/>
      <c r="S980" s="12"/>
      <c r="T980" s="12"/>
      <c r="U980" s="12"/>
      <c r="V980" s="12"/>
      <c r="W980" s="12"/>
      <c r="X980" s="12"/>
      <c r="Y980" s="5"/>
      <c r="Z980" s="5"/>
      <c r="AA980" s="5"/>
      <c r="AB980" s="5"/>
      <c r="AC980" s="5"/>
      <c r="AD980" s="5"/>
      <c r="AE980" s="5"/>
      <c r="AF980" s="5"/>
      <c r="AG980" s="5"/>
      <c r="AH980" s="5"/>
    </row>
    <row r="981" spans="1:34" ht="18.75" customHeight="1">
      <c r="A981" s="5"/>
      <c r="B981" s="5"/>
      <c r="C981" s="5"/>
      <c r="D981" s="5"/>
      <c r="E981" s="5"/>
      <c r="F981" s="5"/>
      <c r="G981" s="6"/>
      <c r="H981" s="639"/>
      <c r="I981" s="5"/>
      <c r="J981" s="5"/>
      <c r="K981" s="637"/>
      <c r="L981" s="11"/>
      <c r="M981" s="11"/>
      <c r="N981" s="11"/>
      <c r="O981" s="33"/>
      <c r="P981" s="12"/>
      <c r="Q981" s="12"/>
      <c r="R981" s="12"/>
      <c r="S981" s="12"/>
      <c r="T981" s="12"/>
      <c r="U981" s="12"/>
      <c r="V981" s="12"/>
      <c r="W981" s="12"/>
      <c r="X981" s="12"/>
      <c r="Y981" s="5"/>
      <c r="Z981" s="5"/>
      <c r="AA981" s="5"/>
      <c r="AB981" s="5"/>
      <c r="AC981" s="5"/>
      <c r="AD981" s="5"/>
      <c r="AE981" s="5"/>
      <c r="AF981" s="5"/>
      <c r="AG981" s="5"/>
      <c r="AH981" s="5"/>
    </row>
    <row r="982" spans="1:34" ht="18.75" customHeight="1">
      <c r="A982" s="5"/>
      <c r="B982" s="5"/>
      <c r="C982" s="5"/>
      <c r="D982" s="5"/>
      <c r="E982" s="5"/>
      <c r="F982" s="5"/>
      <c r="G982" s="6"/>
      <c r="H982" s="639"/>
      <c r="I982" s="5"/>
      <c r="J982" s="5"/>
      <c r="K982" s="637"/>
      <c r="L982" s="11"/>
      <c r="M982" s="11"/>
      <c r="N982" s="11"/>
      <c r="O982" s="33"/>
      <c r="P982" s="12"/>
      <c r="Q982" s="12"/>
      <c r="R982" s="12"/>
      <c r="S982" s="12"/>
      <c r="T982" s="12"/>
      <c r="U982" s="12"/>
      <c r="V982" s="12"/>
      <c r="W982" s="12"/>
      <c r="X982" s="12"/>
      <c r="Y982" s="5"/>
      <c r="Z982" s="5"/>
      <c r="AA982" s="5"/>
      <c r="AB982" s="5"/>
      <c r="AC982" s="5"/>
      <c r="AD982" s="5"/>
      <c r="AE982" s="5"/>
      <c r="AF982" s="5"/>
      <c r="AG982" s="5"/>
      <c r="AH982" s="5"/>
    </row>
    <row r="983" spans="1:34" ht="18.75" customHeight="1">
      <c r="A983" s="5"/>
      <c r="B983" s="5"/>
      <c r="C983" s="5"/>
      <c r="D983" s="5"/>
      <c r="E983" s="5"/>
      <c r="F983" s="5"/>
      <c r="G983" s="6"/>
      <c r="H983" s="639"/>
      <c r="I983" s="5"/>
      <c r="J983" s="5"/>
      <c r="K983" s="637"/>
      <c r="L983" s="11"/>
      <c r="M983" s="11"/>
      <c r="N983" s="11"/>
      <c r="O983" s="33"/>
      <c r="P983" s="12"/>
      <c r="Q983" s="12"/>
      <c r="R983" s="12"/>
      <c r="S983" s="12"/>
      <c r="T983" s="12"/>
      <c r="U983" s="12"/>
      <c r="V983" s="12"/>
      <c r="W983" s="12"/>
      <c r="X983" s="12"/>
      <c r="Y983" s="5"/>
      <c r="Z983" s="5"/>
      <c r="AA983" s="5"/>
      <c r="AB983" s="5"/>
      <c r="AC983" s="5"/>
      <c r="AD983" s="5"/>
      <c r="AE983" s="5"/>
      <c r="AF983" s="5"/>
      <c r="AG983" s="5"/>
      <c r="AH983" s="5"/>
    </row>
    <row r="984" spans="1:34" ht="18.75" customHeight="1">
      <c r="A984" s="5"/>
      <c r="B984" s="5"/>
      <c r="C984" s="5"/>
      <c r="D984" s="5"/>
      <c r="E984" s="5"/>
      <c r="F984" s="5"/>
      <c r="G984" s="6"/>
      <c r="H984" s="639"/>
      <c r="I984" s="5"/>
      <c r="J984" s="5"/>
      <c r="K984" s="637"/>
      <c r="L984" s="11"/>
      <c r="M984" s="11"/>
      <c r="N984" s="11"/>
      <c r="O984" s="33"/>
      <c r="P984" s="12"/>
      <c r="Q984" s="12"/>
      <c r="R984" s="12"/>
      <c r="S984" s="12"/>
      <c r="T984" s="12"/>
      <c r="U984" s="12"/>
      <c r="V984" s="12"/>
      <c r="W984" s="12"/>
      <c r="X984" s="12"/>
      <c r="Y984" s="5"/>
      <c r="Z984" s="5"/>
      <c r="AA984" s="5"/>
      <c r="AB984" s="5"/>
      <c r="AC984" s="5"/>
      <c r="AD984" s="5"/>
      <c r="AE984" s="5"/>
      <c r="AF984" s="5"/>
      <c r="AG984" s="5"/>
      <c r="AH984" s="5"/>
    </row>
    <row r="985" spans="1:34" ht="18.75" customHeight="1">
      <c r="A985" s="5"/>
      <c r="B985" s="5"/>
      <c r="C985" s="5"/>
      <c r="D985" s="5"/>
      <c r="E985" s="5"/>
      <c r="F985" s="5"/>
      <c r="G985" s="6"/>
      <c r="H985" s="639"/>
      <c r="I985" s="5"/>
      <c r="J985" s="5"/>
      <c r="K985" s="637"/>
      <c r="L985" s="11"/>
      <c r="M985" s="11"/>
      <c r="N985" s="11"/>
      <c r="O985" s="33"/>
      <c r="P985" s="12"/>
      <c r="Q985" s="12"/>
      <c r="R985" s="12"/>
      <c r="S985" s="12"/>
      <c r="T985" s="12"/>
      <c r="U985" s="12"/>
      <c r="V985" s="12"/>
      <c r="W985" s="12"/>
      <c r="X985" s="12"/>
      <c r="Y985" s="5"/>
      <c r="Z985" s="5"/>
      <c r="AA985" s="5"/>
      <c r="AB985" s="5"/>
      <c r="AC985" s="5"/>
      <c r="AD985" s="5"/>
      <c r="AE985" s="5"/>
      <c r="AF985" s="5"/>
      <c r="AG985" s="5"/>
      <c r="AH985" s="5"/>
    </row>
    <row r="986" spans="1:34" ht="18.75" customHeight="1">
      <c r="A986" s="5"/>
      <c r="B986" s="5"/>
      <c r="C986" s="5"/>
      <c r="D986" s="5"/>
      <c r="E986" s="5"/>
      <c r="F986" s="5"/>
      <c r="G986" s="6"/>
      <c r="H986" s="639"/>
      <c r="I986" s="5"/>
      <c r="J986" s="5"/>
      <c r="K986" s="637"/>
      <c r="L986" s="11"/>
      <c r="M986" s="11"/>
      <c r="N986" s="11"/>
      <c r="O986" s="33"/>
      <c r="P986" s="12"/>
      <c r="Q986" s="12"/>
      <c r="R986" s="12"/>
      <c r="S986" s="12"/>
      <c r="T986" s="12"/>
      <c r="U986" s="12"/>
      <c r="V986" s="12"/>
      <c r="W986" s="12"/>
      <c r="X986" s="12"/>
      <c r="Y986" s="5"/>
      <c r="Z986" s="5"/>
      <c r="AA986" s="5"/>
      <c r="AB986" s="5"/>
      <c r="AC986" s="5"/>
      <c r="AD986" s="5"/>
      <c r="AE986" s="5"/>
      <c r="AF986" s="5"/>
      <c r="AG986" s="5"/>
      <c r="AH986" s="5"/>
    </row>
    <row r="987" spans="1:34" ht="18.75" customHeight="1">
      <c r="A987" s="5"/>
      <c r="B987" s="5"/>
      <c r="C987" s="5"/>
      <c r="D987" s="5"/>
      <c r="E987" s="5"/>
      <c r="F987" s="5"/>
      <c r="G987" s="6"/>
      <c r="H987" s="639"/>
      <c r="I987" s="5"/>
      <c r="J987" s="5"/>
      <c r="K987" s="637"/>
      <c r="L987" s="11"/>
      <c r="M987" s="11"/>
      <c r="N987" s="11"/>
      <c r="O987" s="33"/>
      <c r="P987" s="12"/>
      <c r="Q987" s="12"/>
      <c r="R987" s="12"/>
      <c r="S987" s="12"/>
      <c r="T987" s="12"/>
      <c r="U987" s="12"/>
      <c r="V987" s="12"/>
      <c r="W987" s="12"/>
      <c r="X987" s="12"/>
      <c r="Y987" s="5"/>
      <c r="Z987" s="5"/>
      <c r="AA987" s="5"/>
      <c r="AB987" s="5"/>
      <c r="AC987" s="5"/>
      <c r="AD987" s="5"/>
      <c r="AE987" s="5"/>
      <c r="AF987" s="5"/>
      <c r="AG987" s="5"/>
      <c r="AH987" s="5"/>
    </row>
    <row r="988" spans="1:34" ht="18.75" customHeight="1">
      <c r="A988" s="5"/>
      <c r="B988" s="5"/>
      <c r="C988" s="5"/>
      <c r="D988" s="5"/>
      <c r="E988" s="5"/>
      <c r="F988" s="5"/>
      <c r="G988" s="6"/>
      <c r="H988" s="639"/>
      <c r="I988" s="5"/>
      <c r="J988" s="5"/>
      <c r="K988" s="637"/>
      <c r="L988" s="11"/>
      <c r="M988" s="11"/>
      <c r="N988" s="11"/>
      <c r="O988" s="33"/>
      <c r="P988" s="12"/>
      <c r="Q988" s="12"/>
      <c r="R988" s="12"/>
      <c r="S988" s="12"/>
      <c r="T988" s="12"/>
      <c r="U988" s="12"/>
      <c r="V988" s="12"/>
      <c r="W988" s="12"/>
      <c r="X988" s="12"/>
      <c r="Y988" s="5"/>
      <c r="Z988" s="5"/>
      <c r="AA988" s="5"/>
      <c r="AB988" s="5"/>
      <c r="AC988" s="5"/>
      <c r="AD988" s="5"/>
      <c r="AE988" s="5"/>
      <c r="AF988" s="5"/>
      <c r="AG988" s="5"/>
      <c r="AH988" s="5"/>
    </row>
    <row r="989" spans="1:34" ht="18.75" customHeight="1">
      <c r="A989" s="5"/>
      <c r="B989" s="5"/>
      <c r="C989" s="5"/>
      <c r="D989" s="5"/>
      <c r="E989" s="5"/>
      <c r="F989" s="5"/>
      <c r="G989" s="6"/>
      <c r="H989" s="639"/>
      <c r="I989" s="5"/>
      <c r="J989" s="5"/>
      <c r="K989" s="637"/>
      <c r="L989" s="11"/>
      <c r="M989" s="11"/>
      <c r="N989" s="11"/>
      <c r="O989" s="33"/>
      <c r="P989" s="12"/>
      <c r="Q989" s="12"/>
      <c r="R989" s="12"/>
      <c r="S989" s="12"/>
      <c r="T989" s="12"/>
      <c r="U989" s="12"/>
      <c r="V989" s="12"/>
      <c r="W989" s="12"/>
      <c r="X989" s="12"/>
      <c r="Y989" s="5"/>
      <c r="Z989" s="5"/>
      <c r="AA989" s="5"/>
      <c r="AB989" s="5"/>
      <c r="AC989" s="5"/>
      <c r="AD989" s="5"/>
      <c r="AE989" s="5"/>
      <c r="AF989" s="5"/>
      <c r="AG989" s="5"/>
      <c r="AH989" s="5"/>
    </row>
    <row r="990" spans="1:34" ht="18.75" customHeight="1">
      <c r="A990" s="5"/>
      <c r="B990" s="5"/>
      <c r="C990" s="5"/>
      <c r="D990" s="5"/>
      <c r="E990" s="5"/>
      <c r="F990" s="5"/>
      <c r="G990" s="6"/>
      <c r="H990" s="639"/>
      <c r="I990" s="5"/>
      <c r="J990" s="5"/>
      <c r="K990" s="637"/>
      <c r="L990" s="11"/>
      <c r="M990" s="11"/>
      <c r="N990" s="11"/>
      <c r="O990" s="33"/>
      <c r="P990" s="12"/>
      <c r="Q990" s="12"/>
      <c r="R990" s="12"/>
      <c r="S990" s="12"/>
      <c r="T990" s="12"/>
      <c r="U990" s="12"/>
      <c r="V990" s="12"/>
      <c r="W990" s="12"/>
      <c r="X990" s="12"/>
      <c r="Y990" s="5"/>
      <c r="Z990" s="5"/>
      <c r="AA990" s="5"/>
      <c r="AB990" s="5"/>
      <c r="AC990" s="5"/>
      <c r="AD990" s="5"/>
      <c r="AE990" s="5"/>
      <c r="AF990" s="5"/>
      <c r="AG990" s="5"/>
      <c r="AH990" s="5"/>
    </row>
    <row r="991" spans="1:34" ht="18.75" customHeight="1">
      <c r="A991" s="5"/>
      <c r="B991" s="5"/>
      <c r="C991" s="5"/>
      <c r="D991" s="5"/>
      <c r="E991" s="5"/>
      <c r="F991" s="5"/>
      <c r="G991" s="6"/>
      <c r="H991" s="639"/>
      <c r="I991" s="5"/>
      <c r="J991" s="5"/>
      <c r="K991" s="637"/>
      <c r="L991" s="11"/>
      <c r="M991" s="11"/>
      <c r="N991" s="11"/>
      <c r="O991" s="33"/>
      <c r="P991" s="12"/>
      <c r="Q991" s="12"/>
      <c r="R991" s="12"/>
      <c r="S991" s="12"/>
      <c r="T991" s="12"/>
      <c r="U991" s="12"/>
      <c r="V991" s="12"/>
      <c r="W991" s="12"/>
      <c r="X991" s="12"/>
      <c r="Y991" s="5"/>
      <c r="Z991" s="5"/>
      <c r="AA991" s="5"/>
      <c r="AB991" s="5"/>
      <c r="AC991" s="5"/>
      <c r="AD991" s="5"/>
      <c r="AE991" s="5"/>
      <c r="AF991" s="5"/>
      <c r="AG991" s="5"/>
      <c r="AH991" s="5"/>
    </row>
    <row r="992" spans="1:34" ht="18.75" customHeight="1">
      <c r="A992" s="5"/>
      <c r="B992" s="5"/>
      <c r="C992" s="5"/>
      <c r="D992" s="5"/>
      <c r="E992" s="5"/>
      <c r="F992" s="5"/>
      <c r="G992" s="6"/>
      <c r="H992" s="639"/>
      <c r="I992" s="5"/>
      <c r="J992" s="5"/>
      <c r="K992" s="637"/>
      <c r="L992" s="11"/>
      <c r="M992" s="11"/>
      <c r="N992" s="11"/>
      <c r="O992" s="33"/>
      <c r="P992" s="12"/>
      <c r="Q992" s="12"/>
      <c r="R992" s="12"/>
      <c r="S992" s="12"/>
      <c r="T992" s="12"/>
      <c r="U992" s="12"/>
      <c r="V992" s="12"/>
      <c r="W992" s="12"/>
      <c r="X992" s="12"/>
      <c r="Y992" s="5"/>
      <c r="Z992" s="5"/>
      <c r="AA992" s="5"/>
      <c r="AB992" s="5"/>
      <c r="AC992" s="5"/>
      <c r="AD992" s="5"/>
      <c r="AE992" s="5"/>
      <c r="AF992" s="5"/>
      <c r="AG992" s="5"/>
      <c r="AH992" s="5"/>
    </row>
    <row r="993" spans="1:34" ht="18.75" customHeight="1">
      <c r="A993" s="5"/>
      <c r="B993" s="5"/>
      <c r="C993" s="5"/>
      <c r="D993" s="5"/>
      <c r="E993" s="5"/>
      <c r="F993" s="5"/>
      <c r="G993" s="6"/>
      <c r="H993" s="639"/>
      <c r="I993" s="5"/>
      <c r="J993" s="5"/>
      <c r="K993" s="637"/>
      <c r="L993" s="11"/>
      <c r="M993" s="11"/>
      <c r="N993" s="11"/>
      <c r="O993" s="33"/>
      <c r="P993" s="12"/>
      <c r="Q993" s="12"/>
      <c r="R993" s="12"/>
      <c r="S993" s="12"/>
      <c r="T993" s="12"/>
      <c r="U993" s="12"/>
      <c r="V993" s="12"/>
      <c r="W993" s="12"/>
      <c r="X993" s="12"/>
      <c r="Y993" s="5"/>
      <c r="Z993" s="5"/>
      <c r="AA993" s="5"/>
      <c r="AB993" s="5"/>
      <c r="AC993" s="5"/>
      <c r="AD993" s="5"/>
      <c r="AE993" s="5"/>
      <c r="AF993" s="5"/>
      <c r="AG993" s="5"/>
      <c r="AH993" s="5"/>
    </row>
    <row r="994" spans="1:34" ht="18.75" customHeight="1">
      <c r="A994" s="5"/>
      <c r="B994" s="5"/>
      <c r="C994" s="5"/>
      <c r="D994" s="5"/>
      <c r="E994" s="5"/>
      <c r="F994" s="5"/>
      <c r="G994" s="6"/>
      <c r="H994" s="639"/>
      <c r="I994" s="5"/>
      <c r="J994" s="5"/>
      <c r="K994" s="637"/>
      <c r="L994" s="11"/>
      <c r="M994" s="11"/>
      <c r="N994" s="11"/>
      <c r="O994" s="33"/>
      <c r="P994" s="12"/>
      <c r="Q994" s="12"/>
      <c r="R994" s="12"/>
      <c r="S994" s="12"/>
      <c r="T994" s="12"/>
      <c r="U994" s="12"/>
      <c r="V994" s="12"/>
      <c r="W994" s="12"/>
      <c r="X994" s="12"/>
      <c r="Y994" s="5"/>
      <c r="Z994" s="5"/>
      <c r="AA994" s="5"/>
      <c r="AB994" s="5"/>
      <c r="AC994" s="5"/>
      <c r="AD994" s="5"/>
      <c r="AE994" s="5"/>
      <c r="AF994" s="5"/>
      <c r="AG994" s="5"/>
      <c r="AH994" s="5"/>
    </row>
    <row r="995" spans="1:34" ht="18.75" customHeight="1">
      <c r="A995" s="5"/>
      <c r="B995" s="5"/>
      <c r="C995" s="5"/>
      <c r="D995" s="5"/>
      <c r="E995" s="5"/>
      <c r="F995" s="5"/>
      <c r="G995" s="6"/>
      <c r="H995" s="639"/>
      <c r="I995" s="5"/>
      <c r="J995" s="5"/>
      <c r="K995" s="637"/>
      <c r="L995" s="11"/>
      <c r="M995" s="11"/>
      <c r="N995" s="11"/>
      <c r="O995" s="33"/>
      <c r="P995" s="12"/>
      <c r="Q995" s="12"/>
      <c r="R995" s="12"/>
      <c r="S995" s="12"/>
      <c r="T995" s="12"/>
      <c r="U995" s="12"/>
      <c r="V995" s="12"/>
      <c r="W995" s="12"/>
      <c r="X995" s="12"/>
      <c r="Y995" s="5"/>
      <c r="Z995" s="5"/>
      <c r="AA995" s="5"/>
      <c r="AB995" s="5"/>
      <c r="AC995" s="5"/>
      <c r="AD995" s="5"/>
      <c r="AE995" s="5"/>
      <c r="AF995" s="5"/>
      <c r="AG995" s="5"/>
      <c r="AH995" s="5"/>
    </row>
    <row r="996" spans="1:34" ht="18.75" customHeight="1">
      <c r="A996" s="5"/>
      <c r="B996" s="5"/>
      <c r="C996" s="5"/>
      <c r="D996" s="5"/>
      <c r="E996" s="5"/>
      <c r="F996" s="5"/>
      <c r="G996" s="6"/>
      <c r="H996" s="639"/>
      <c r="I996" s="5"/>
      <c r="J996" s="5"/>
      <c r="K996" s="637"/>
      <c r="L996" s="11"/>
      <c r="M996" s="11"/>
      <c r="N996" s="11"/>
      <c r="O996" s="33"/>
      <c r="P996" s="12"/>
      <c r="Q996" s="12"/>
      <c r="R996" s="12"/>
      <c r="S996" s="12"/>
      <c r="T996" s="12"/>
      <c r="U996" s="12"/>
      <c r="V996" s="12"/>
      <c r="W996" s="12"/>
      <c r="X996" s="12"/>
      <c r="Y996" s="5"/>
      <c r="Z996" s="5"/>
      <c r="AA996" s="5"/>
      <c r="AB996" s="5"/>
      <c r="AC996" s="5"/>
      <c r="AD996" s="5"/>
      <c r="AE996" s="5"/>
      <c r="AF996" s="5"/>
      <c r="AG996" s="5"/>
      <c r="AH996" s="5"/>
    </row>
    <row r="997" spans="1:34" ht="18.75" customHeight="1">
      <c r="A997" s="5"/>
      <c r="B997" s="5"/>
      <c r="C997" s="5"/>
      <c r="D997" s="5"/>
      <c r="E997" s="5"/>
      <c r="F997" s="5"/>
      <c r="G997" s="6"/>
      <c r="H997" s="639"/>
      <c r="I997" s="5"/>
      <c r="J997" s="5"/>
      <c r="K997" s="637"/>
      <c r="L997" s="11"/>
      <c r="M997" s="11"/>
      <c r="N997" s="11"/>
      <c r="O997" s="33"/>
      <c r="P997" s="12"/>
      <c r="Q997" s="12"/>
      <c r="R997" s="12"/>
      <c r="S997" s="12"/>
      <c r="T997" s="12"/>
      <c r="U997" s="12"/>
      <c r="V997" s="12"/>
      <c r="W997" s="12"/>
      <c r="X997" s="12"/>
      <c r="Y997" s="5"/>
      <c r="Z997" s="5"/>
      <c r="AA997" s="5"/>
      <c r="AB997" s="5"/>
      <c r="AC997" s="5"/>
      <c r="AD997" s="5"/>
      <c r="AE997" s="5"/>
      <c r="AF997" s="5"/>
      <c r="AG997" s="5"/>
      <c r="AH997" s="5"/>
    </row>
    <row r="998" spans="1:34" ht="18.75" customHeight="1">
      <c r="A998" s="5"/>
      <c r="B998" s="5"/>
      <c r="C998" s="5"/>
      <c r="D998" s="5"/>
      <c r="E998" s="5"/>
      <c r="F998" s="5"/>
      <c r="G998" s="6"/>
      <c r="H998" s="639"/>
      <c r="I998" s="5"/>
      <c r="J998" s="5"/>
      <c r="K998" s="637"/>
      <c r="L998" s="11"/>
      <c r="M998" s="11"/>
      <c r="N998" s="11"/>
      <c r="O998" s="33"/>
      <c r="P998" s="12"/>
      <c r="Q998" s="12"/>
      <c r="R998" s="12"/>
      <c r="S998" s="12"/>
      <c r="T998" s="12"/>
      <c r="U998" s="12"/>
      <c r="V998" s="12"/>
      <c r="W998" s="12"/>
      <c r="X998" s="12"/>
      <c r="Y998" s="5"/>
      <c r="Z998" s="5"/>
      <c r="AA998" s="5"/>
      <c r="AB998" s="5"/>
      <c r="AC998" s="5"/>
      <c r="AD998" s="5"/>
      <c r="AE998" s="5"/>
      <c r="AF998" s="5"/>
      <c r="AG998" s="5"/>
      <c r="AH998" s="5"/>
    </row>
    <row r="999" spans="1:34" ht="18.75" customHeight="1">
      <c r="A999" s="5"/>
      <c r="B999" s="5"/>
      <c r="C999" s="5"/>
      <c r="D999" s="5"/>
      <c r="E999" s="5"/>
      <c r="F999" s="5"/>
      <c r="G999" s="6"/>
      <c r="H999" s="639"/>
      <c r="I999" s="5"/>
      <c r="J999" s="5"/>
      <c r="K999" s="637"/>
      <c r="L999" s="11"/>
      <c r="M999" s="11"/>
      <c r="N999" s="11"/>
      <c r="O999" s="33"/>
      <c r="P999" s="12"/>
      <c r="Q999" s="12"/>
      <c r="R999" s="12"/>
      <c r="S999" s="12"/>
      <c r="T999" s="12"/>
      <c r="U999" s="12"/>
      <c r="V999" s="12"/>
      <c r="W999" s="12"/>
      <c r="X999" s="12"/>
      <c r="Y999" s="5"/>
      <c r="Z999" s="5"/>
      <c r="AA999" s="5"/>
      <c r="AB999" s="5"/>
      <c r="AC999" s="5"/>
      <c r="AD999" s="5"/>
      <c r="AE999" s="5"/>
      <c r="AF999" s="5"/>
      <c r="AG999" s="5"/>
      <c r="AH999" s="5"/>
    </row>
    <row r="1000" spans="1:34" ht="18.75" customHeight="1">
      <c r="A1000" s="5"/>
      <c r="B1000" s="5"/>
      <c r="C1000" s="5"/>
      <c r="D1000" s="5"/>
      <c r="E1000" s="5"/>
      <c r="F1000" s="5"/>
      <c r="G1000" s="6"/>
      <c r="H1000" s="639"/>
      <c r="I1000" s="5"/>
      <c r="J1000" s="5"/>
      <c r="K1000" s="637"/>
      <c r="L1000" s="11"/>
      <c r="M1000" s="11"/>
      <c r="N1000" s="11"/>
      <c r="O1000" s="33"/>
      <c r="P1000" s="12"/>
      <c r="Q1000" s="12"/>
      <c r="R1000" s="12"/>
      <c r="S1000" s="12"/>
      <c r="T1000" s="12"/>
      <c r="U1000" s="12"/>
      <c r="V1000" s="12"/>
      <c r="W1000" s="12"/>
      <c r="X1000" s="12"/>
      <c r="Y1000" s="5"/>
      <c r="Z1000" s="5"/>
      <c r="AA1000" s="5"/>
      <c r="AB1000" s="5"/>
      <c r="AC1000" s="5"/>
      <c r="AD1000" s="5"/>
      <c r="AE1000" s="5"/>
      <c r="AF1000" s="5"/>
      <c r="AG1000" s="5"/>
      <c r="AH1000" s="5"/>
    </row>
    <row r="1001" spans="1:34" ht="18.75" customHeight="1">
      <c r="A1001" s="5"/>
      <c r="B1001" s="5"/>
      <c r="C1001" s="5"/>
      <c r="D1001" s="5"/>
      <c r="E1001" s="5"/>
      <c r="F1001" s="5"/>
      <c r="G1001" s="6"/>
      <c r="H1001" s="639"/>
      <c r="I1001" s="5"/>
      <c r="J1001" s="5"/>
      <c r="K1001" s="637"/>
      <c r="L1001" s="11"/>
      <c r="M1001" s="11"/>
      <c r="N1001" s="11"/>
      <c r="O1001" s="33"/>
      <c r="P1001" s="12"/>
      <c r="Q1001" s="12"/>
      <c r="R1001" s="12"/>
      <c r="S1001" s="12"/>
      <c r="T1001" s="12"/>
      <c r="U1001" s="12"/>
      <c r="V1001" s="12"/>
      <c r="W1001" s="12"/>
      <c r="X1001" s="12"/>
      <c r="Y1001" s="5"/>
      <c r="Z1001" s="5"/>
      <c r="AA1001" s="5"/>
      <c r="AB1001" s="5"/>
      <c r="AC1001" s="5"/>
      <c r="AD1001" s="5"/>
      <c r="AE1001" s="5"/>
      <c r="AF1001" s="5"/>
      <c r="AG1001" s="5"/>
      <c r="AH1001" s="5"/>
    </row>
    <row r="1002" spans="1:34" ht="18.75" customHeight="1">
      <c r="A1002" s="5"/>
      <c r="B1002" s="5"/>
      <c r="C1002" s="5"/>
      <c r="D1002" s="5"/>
      <c r="E1002" s="5"/>
      <c r="F1002" s="5"/>
      <c r="G1002" s="6"/>
      <c r="H1002" s="639"/>
      <c r="I1002" s="5"/>
      <c r="J1002" s="5"/>
      <c r="K1002" s="637"/>
      <c r="L1002" s="11"/>
      <c r="M1002" s="11"/>
      <c r="N1002" s="11"/>
      <c r="O1002" s="33"/>
      <c r="P1002" s="12"/>
      <c r="Q1002" s="12"/>
      <c r="R1002" s="12"/>
      <c r="S1002" s="12"/>
      <c r="T1002" s="12"/>
      <c r="U1002" s="12"/>
      <c r="V1002" s="12"/>
      <c r="W1002" s="12"/>
      <c r="X1002" s="12"/>
      <c r="Y1002" s="5"/>
      <c r="Z1002" s="5"/>
      <c r="AA1002" s="5"/>
      <c r="AB1002" s="5"/>
      <c r="AC1002" s="5"/>
      <c r="AD1002" s="5"/>
      <c r="AE1002" s="5"/>
      <c r="AF1002" s="5"/>
      <c r="AG1002" s="5"/>
      <c r="AH1002" s="5"/>
    </row>
    <row r="1003" spans="1:34" ht="18.75" customHeight="1">
      <c r="A1003" s="5"/>
      <c r="B1003" s="5"/>
      <c r="C1003" s="5"/>
      <c r="D1003" s="5"/>
      <c r="E1003" s="5"/>
      <c r="F1003" s="5"/>
      <c r="G1003" s="6"/>
      <c r="H1003" s="639"/>
      <c r="I1003" s="5"/>
      <c r="J1003" s="5"/>
      <c r="K1003" s="637"/>
      <c r="L1003" s="11"/>
      <c r="M1003" s="11"/>
      <c r="N1003" s="11"/>
      <c r="O1003" s="33"/>
      <c r="P1003" s="12"/>
      <c r="Q1003" s="12"/>
      <c r="R1003" s="12"/>
      <c r="S1003" s="12"/>
      <c r="T1003" s="12"/>
      <c r="U1003" s="12"/>
      <c r="V1003" s="12"/>
      <c r="W1003" s="12"/>
      <c r="X1003" s="12"/>
      <c r="Y1003" s="5"/>
      <c r="Z1003" s="5"/>
      <c r="AA1003" s="5"/>
      <c r="AB1003" s="5"/>
      <c r="AC1003" s="5"/>
      <c r="AD1003" s="5"/>
      <c r="AE1003" s="5"/>
      <c r="AF1003" s="5"/>
      <c r="AG1003" s="5"/>
      <c r="AH1003" s="5"/>
    </row>
    <row r="1004" spans="1:34" ht="18.75" customHeight="1">
      <c r="A1004" s="5"/>
      <c r="B1004" s="5"/>
      <c r="C1004" s="5"/>
      <c r="D1004" s="5"/>
      <c r="E1004" s="5"/>
      <c r="F1004" s="5"/>
      <c r="G1004" s="6"/>
      <c r="H1004" s="639"/>
      <c r="I1004" s="5"/>
      <c r="J1004" s="5"/>
      <c r="K1004" s="637"/>
      <c r="L1004" s="11"/>
      <c r="M1004" s="11"/>
      <c r="N1004" s="11"/>
      <c r="O1004" s="33"/>
      <c r="P1004" s="12"/>
      <c r="Q1004" s="12"/>
      <c r="R1004" s="12"/>
      <c r="S1004" s="12"/>
      <c r="T1004" s="12"/>
      <c r="U1004" s="12"/>
      <c r="V1004" s="12"/>
      <c r="W1004" s="12"/>
      <c r="X1004" s="12"/>
      <c r="Y1004" s="5"/>
      <c r="Z1004" s="5"/>
      <c r="AA1004" s="5"/>
      <c r="AB1004" s="5"/>
      <c r="AC1004" s="5"/>
      <c r="AD1004" s="5"/>
      <c r="AE1004" s="5"/>
      <c r="AF1004" s="5"/>
      <c r="AG1004" s="5"/>
      <c r="AH1004" s="5"/>
    </row>
  </sheetData>
  <mergeCells count="14">
    <mergeCell ref="K43:T43"/>
    <mergeCell ref="C1:Z1"/>
    <mergeCell ref="A1:B4"/>
    <mergeCell ref="A5:B5"/>
    <mergeCell ref="A6:AA6"/>
    <mergeCell ref="C4:Z4"/>
    <mergeCell ref="C3:Z3"/>
    <mergeCell ref="C2:Z2"/>
    <mergeCell ref="F17:T17"/>
    <mergeCell ref="F14:T14"/>
    <mergeCell ref="F20:T20"/>
    <mergeCell ref="F41:T41"/>
    <mergeCell ref="F8:F13"/>
    <mergeCell ref="F15:F16"/>
  </mergeCells>
  <dataValidations count="3">
    <dataValidation type="list" allowBlank="1" showErrorMessage="1" sqref="M21:M39 M8:M13 M15:M16 M18:M19 M44:M294">
      <formula1>$AC$9:$AC$10</formula1>
    </dataValidation>
    <dataValidation type="list" allowBlank="1" showErrorMessage="1" sqref="M40">
      <formula1>#REF!</formula1>
    </dataValidation>
    <dataValidation type="list" allowBlank="1" showInputMessage="1" showErrorMessage="1" sqref="R42">
      <formula1>$AC$10:$AC$11</formula1>
    </dataValidation>
  </dataValidations>
  <hyperlinks>
    <hyperlink ref="AB9" r:id="rId1"/>
    <hyperlink ref="AB13" display="https://alcart-my.sharepoint.com/:f:/g/personal/vycdadis_cartagena_gov_co/ErnvorkEFOxCqN3jNePKM2UB31yGe4dUx2d_HcRQflWWog?e=I9eIzo&amp;xsdata=MDV8MDJ8bmVtZWxvcEBjYXJ0YWdlbmEuZ292LmNvfGYxMTI2M2Y3ZWUzOTQ5MTQwYzJlMDhkZDIxMTNlODIwfDU5NmZhMDE0YTBiZjRkN2FhYTk2MDZkOT"/>
    <hyperlink ref="AB10" r:id="rId2"/>
    <hyperlink ref="AB11:AB12" r:id="rId3" display="https://alcart-my.sharepoint.com/:u:/g/personal/jquinterob_cartagena_gov_co/ERjqLMX9NNxCg8mhzrx__1ABaP-sXeWv65aKz82VkoFBNw"/>
    <hyperlink ref="AB15" r:id="rId4" tooltip="https://alcart-my.sharepoint.com/:f:/g/personal/jepachecoc_cartagena_gov_co/Ei7ygEoEFe9FnAiALOG69ZwB_JwGwpEcwDRjnZ9ItwjJKA?e=Oe6AW5"/>
    <hyperlink ref="AB16" r:id="rId5" tooltip="https://alcart-my.sharepoint.com/:f:/g/personal/jepachecoc_cartagena_gov_co/EiF83iFG7XNOsw0Js6GMY28B-CwolDoXNfvQ_cje6nPTIA?e=izkGlW"/>
  </hyperlinks>
  <pageMargins left="0.7" right="0.7" top="0.75" bottom="0.75" header="0" footer="0"/>
  <pageSetup paperSize="9" orientation="portrait" r:id="rId6"/>
  <drawing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69"/>
  <sheetViews>
    <sheetView topLeftCell="A8" zoomScale="91" zoomScaleNormal="91" workbookViewId="0">
      <pane xSplit="3" topLeftCell="X1" activePane="topRight" state="frozen"/>
      <selection activeCell="A8" sqref="A8"/>
      <selection pane="topRight" activeCell="Y11" sqref="Y11"/>
    </sheetView>
  </sheetViews>
  <sheetFormatPr baseColWidth="10" defaultColWidth="12.5" defaultRowHeight="15" customHeight="1"/>
  <cols>
    <col min="1" max="1" width="49.5" customWidth="1"/>
    <col min="2" max="2" width="30.69921875" customWidth="1"/>
    <col min="3" max="3" width="31.5" customWidth="1"/>
    <col min="4" max="4" width="32" customWidth="1"/>
    <col min="5" max="5" width="33.296875" customWidth="1"/>
    <col min="6" max="6" width="44" customWidth="1"/>
    <col min="7" max="7" width="33.19921875" customWidth="1"/>
    <col min="8" max="8" width="35.5" customWidth="1"/>
    <col min="9" max="9" width="34" customWidth="1"/>
    <col min="10" max="10" width="30.19921875" customWidth="1"/>
    <col min="11" max="19" width="23.69921875" customWidth="1"/>
    <col min="20" max="22" width="23.69921875" style="113" customWidth="1"/>
    <col min="23" max="23" width="23.69921875" style="144" customWidth="1"/>
    <col min="24" max="24" width="23.69921875" customWidth="1"/>
    <col min="25" max="25" width="27.19921875" customWidth="1"/>
    <col min="26" max="26" width="39.19921875" customWidth="1"/>
    <col min="27" max="27" width="54.69921875" customWidth="1"/>
    <col min="28" max="29" width="10.5" customWidth="1"/>
    <col min="30" max="30" width="10.5" hidden="1" customWidth="1"/>
    <col min="31" max="39" width="10.5" customWidth="1"/>
  </cols>
  <sheetData>
    <row r="1" spans="1:39" ht="26.25" customHeight="1">
      <c r="A1" s="938"/>
      <c r="B1" s="929"/>
      <c r="C1" s="905" t="s">
        <v>121</v>
      </c>
      <c r="D1" s="942"/>
      <c r="E1" s="942"/>
      <c r="F1" s="942"/>
      <c r="G1" s="942"/>
      <c r="H1" s="942"/>
      <c r="I1" s="942"/>
      <c r="J1" s="942"/>
      <c r="K1" s="942"/>
      <c r="L1" s="943"/>
      <c r="M1" s="943"/>
      <c r="N1" s="943"/>
      <c r="O1" s="943"/>
      <c r="P1" s="943"/>
      <c r="Q1" s="943"/>
      <c r="R1" s="943"/>
      <c r="S1" s="943"/>
      <c r="T1" s="943"/>
      <c r="U1" s="943"/>
      <c r="V1" s="943"/>
      <c r="W1" s="943"/>
      <c r="X1" s="943"/>
      <c r="Y1" s="942"/>
      <c r="Z1" s="915"/>
      <c r="AA1" s="4" t="s">
        <v>122</v>
      </c>
      <c r="AB1" s="5"/>
      <c r="AC1" s="5"/>
      <c r="AD1" s="5"/>
      <c r="AE1" s="5"/>
      <c r="AF1" s="5"/>
      <c r="AG1" s="5"/>
      <c r="AH1" s="5"/>
      <c r="AI1" s="5"/>
      <c r="AJ1" s="5"/>
      <c r="AK1" s="5"/>
      <c r="AL1" s="5"/>
      <c r="AM1" s="5"/>
    </row>
    <row r="2" spans="1:39" ht="26.25" customHeight="1">
      <c r="A2" s="939"/>
      <c r="B2" s="940"/>
      <c r="C2" s="905" t="s">
        <v>123</v>
      </c>
      <c r="D2" s="942"/>
      <c r="E2" s="942"/>
      <c r="F2" s="942"/>
      <c r="G2" s="942"/>
      <c r="H2" s="942"/>
      <c r="I2" s="942"/>
      <c r="J2" s="942"/>
      <c r="K2" s="942"/>
      <c r="L2" s="943"/>
      <c r="M2" s="943"/>
      <c r="N2" s="943"/>
      <c r="O2" s="943"/>
      <c r="P2" s="943"/>
      <c r="Q2" s="943"/>
      <c r="R2" s="943"/>
      <c r="S2" s="943"/>
      <c r="T2" s="943"/>
      <c r="U2" s="943"/>
      <c r="V2" s="943"/>
      <c r="W2" s="943"/>
      <c r="X2" s="943"/>
      <c r="Y2" s="942"/>
      <c r="Z2" s="915"/>
      <c r="AA2" s="4" t="s">
        <v>124</v>
      </c>
      <c r="AB2" s="5"/>
      <c r="AC2" s="5"/>
      <c r="AD2" s="5"/>
      <c r="AE2" s="5"/>
      <c r="AF2" s="5"/>
      <c r="AG2" s="5"/>
      <c r="AH2" s="5"/>
      <c r="AI2" s="5"/>
      <c r="AJ2" s="5"/>
      <c r="AK2" s="5"/>
      <c r="AL2" s="5"/>
      <c r="AM2" s="5"/>
    </row>
    <row r="3" spans="1:39" ht="26.25" customHeight="1">
      <c r="A3" s="939"/>
      <c r="B3" s="940"/>
      <c r="C3" s="905" t="s">
        <v>125</v>
      </c>
      <c r="D3" s="942"/>
      <c r="E3" s="942"/>
      <c r="F3" s="942"/>
      <c r="G3" s="942"/>
      <c r="H3" s="942"/>
      <c r="I3" s="942"/>
      <c r="J3" s="942"/>
      <c r="K3" s="942"/>
      <c r="L3" s="943"/>
      <c r="M3" s="943"/>
      <c r="N3" s="943"/>
      <c r="O3" s="943"/>
      <c r="P3" s="943"/>
      <c r="Q3" s="943"/>
      <c r="R3" s="943"/>
      <c r="S3" s="943"/>
      <c r="T3" s="943"/>
      <c r="U3" s="943"/>
      <c r="V3" s="943"/>
      <c r="W3" s="943"/>
      <c r="X3" s="943"/>
      <c r="Y3" s="942"/>
      <c r="Z3" s="915"/>
      <c r="AA3" s="4" t="s">
        <v>126</v>
      </c>
      <c r="AB3" s="5"/>
      <c r="AC3" s="5"/>
      <c r="AD3" s="5"/>
      <c r="AE3" s="5"/>
      <c r="AF3" s="5"/>
      <c r="AG3" s="5"/>
      <c r="AH3" s="5"/>
      <c r="AI3" s="5"/>
      <c r="AJ3" s="5"/>
      <c r="AK3" s="5"/>
      <c r="AL3" s="5"/>
      <c r="AM3" s="5"/>
    </row>
    <row r="4" spans="1:39" ht="15.6">
      <c r="A4" s="941"/>
      <c r="B4" s="933"/>
      <c r="C4" s="905" t="s">
        <v>127</v>
      </c>
      <c r="D4" s="942"/>
      <c r="E4" s="942"/>
      <c r="F4" s="942"/>
      <c r="G4" s="942"/>
      <c r="H4" s="942"/>
      <c r="I4" s="942"/>
      <c r="J4" s="942"/>
      <c r="K4" s="942"/>
      <c r="L4" s="943"/>
      <c r="M4" s="943"/>
      <c r="N4" s="943"/>
      <c r="O4" s="943"/>
      <c r="P4" s="943"/>
      <c r="Q4" s="943"/>
      <c r="R4" s="943"/>
      <c r="S4" s="943"/>
      <c r="T4" s="943"/>
      <c r="U4" s="943"/>
      <c r="V4" s="943"/>
      <c r="W4" s="943"/>
      <c r="X4" s="943"/>
      <c r="Y4" s="942"/>
      <c r="Z4" s="915"/>
      <c r="AA4" s="4" t="s">
        <v>128</v>
      </c>
      <c r="AB4" s="5"/>
      <c r="AC4" s="5"/>
      <c r="AD4" s="5"/>
      <c r="AE4" s="5"/>
      <c r="AF4" s="5"/>
      <c r="AG4" s="5"/>
      <c r="AH4" s="5"/>
      <c r="AI4" s="5"/>
      <c r="AJ4" s="5"/>
      <c r="AK4" s="5"/>
      <c r="AL4" s="5"/>
      <c r="AM4" s="5"/>
    </row>
    <row r="5" spans="1:39" ht="26.25" customHeight="1">
      <c r="A5" s="905" t="s">
        <v>145</v>
      </c>
      <c r="B5" s="915"/>
      <c r="C5" s="905"/>
      <c r="D5" s="942"/>
      <c r="E5" s="942"/>
      <c r="F5" s="942"/>
      <c r="G5" s="942"/>
      <c r="H5" s="942"/>
      <c r="I5" s="942"/>
      <c r="J5" s="942"/>
      <c r="K5" s="942"/>
      <c r="L5" s="943"/>
      <c r="M5" s="943"/>
      <c r="N5" s="943"/>
      <c r="O5" s="943"/>
      <c r="P5" s="943"/>
      <c r="Q5" s="943"/>
      <c r="R5" s="943"/>
      <c r="S5" s="943"/>
      <c r="T5" s="943"/>
      <c r="U5" s="943"/>
      <c r="V5" s="943"/>
      <c r="W5" s="943"/>
      <c r="X5" s="943"/>
      <c r="Y5" s="942"/>
      <c r="Z5" s="942"/>
      <c r="AA5" s="943"/>
      <c r="AB5" s="5"/>
      <c r="AC5" s="5"/>
      <c r="AD5" s="5"/>
      <c r="AE5" s="5"/>
      <c r="AF5" s="5"/>
      <c r="AG5" s="5"/>
      <c r="AH5" s="5"/>
      <c r="AI5" s="5"/>
      <c r="AJ5" s="5"/>
      <c r="AK5" s="5"/>
      <c r="AL5" s="5"/>
      <c r="AM5" s="5"/>
    </row>
    <row r="6" spans="1:39" ht="15" customHeight="1">
      <c r="A6" s="927" t="s">
        <v>146</v>
      </c>
      <c r="B6" s="928"/>
      <c r="C6" s="928"/>
      <c r="D6" s="928"/>
      <c r="E6" s="928"/>
      <c r="F6" s="928"/>
      <c r="G6" s="928"/>
      <c r="H6" s="928"/>
      <c r="I6" s="928"/>
      <c r="J6" s="928"/>
      <c r="K6" s="928"/>
      <c r="L6" s="918"/>
      <c r="M6" s="918"/>
      <c r="N6" s="918"/>
      <c r="O6" s="918"/>
      <c r="P6" s="918"/>
      <c r="Q6" s="918"/>
      <c r="R6" s="918"/>
      <c r="S6" s="918"/>
      <c r="T6" s="918"/>
      <c r="U6" s="918"/>
      <c r="V6" s="918"/>
      <c r="W6" s="918"/>
      <c r="X6" s="918"/>
      <c r="Y6" s="929"/>
      <c r="Z6" s="934" t="s">
        <v>147</v>
      </c>
      <c r="AA6" s="935"/>
      <c r="AB6" s="5"/>
      <c r="AC6" s="5"/>
      <c r="AD6" s="5"/>
      <c r="AE6" s="5"/>
      <c r="AF6" s="5"/>
      <c r="AG6" s="5"/>
      <c r="AH6" s="5"/>
      <c r="AI6" s="5"/>
      <c r="AJ6" s="5"/>
      <c r="AK6" s="5"/>
      <c r="AL6" s="5"/>
      <c r="AM6" s="5"/>
    </row>
    <row r="7" spans="1:39" ht="14.4" thickBot="1">
      <c r="A7" s="930"/>
      <c r="B7" s="931"/>
      <c r="C7" s="931"/>
      <c r="D7" s="931"/>
      <c r="E7" s="931"/>
      <c r="F7" s="931"/>
      <c r="G7" s="931"/>
      <c r="H7" s="931"/>
      <c r="I7" s="931"/>
      <c r="J7" s="931"/>
      <c r="K7" s="931"/>
      <c r="L7" s="932"/>
      <c r="M7" s="932"/>
      <c r="N7" s="932"/>
      <c r="O7" s="932"/>
      <c r="P7" s="932"/>
      <c r="Q7" s="932"/>
      <c r="R7" s="932"/>
      <c r="S7" s="932"/>
      <c r="T7" s="932"/>
      <c r="U7" s="932"/>
      <c r="V7" s="932"/>
      <c r="W7" s="932"/>
      <c r="X7" s="932"/>
      <c r="Y7" s="933"/>
      <c r="Z7" s="936"/>
      <c r="AA7" s="937"/>
      <c r="AB7" s="5"/>
      <c r="AC7" s="5"/>
      <c r="AD7" s="5"/>
      <c r="AE7" s="5"/>
      <c r="AF7" s="5"/>
      <c r="AG7" s="5"/>
      <c r="AH7" s="5"/>
      <c r="AI7" s="5"/>
      <c r="AJ7" s="5"/>
      <c r="AK7" s="5"/>
      <c r="AL7" s="5"/>
      <c r="AM7" s="5"/>
    </row>
    <row r="8" spans="1:39" ht="28.2" thickBot="1">
      <c r="A8" s="9" t="s">
        <v>10</v>
      </c>
      <c r="B8" s="9" t="s">
        <v>148</v>
      </c>
      <c r="C8" s="9" t="s">
        <v>149</v>
      </c>
      <c r="D8" s="9" t="s">
        <v>150</v>
      </c>
      <c r="E8" s="29" t="s">
        <v>42</v>
      </c>
      <c r="F8" s="29" t="s">
        <v>44</v>
      </c>
      <c r="G8" s="29" t="s">
        <v>48</v>
      </c>
      <c r="H8" s="29" t="s">
        <v>50</v>
      </c>
      <c r="I8" s="29" t="s">
        <v>52</v>
      </c>
      <c r="J8" s="29" t="s">
        <v>54</v>
      </c>
      <c r="K8" s="29" t="s">
        <v>151</v>
      </c>
      <c r="L8" s="40" t="s">
        <v>630</v>
      </c>
      <c r="M8" s="40" t="s">
        <v>631</v>
      </c>
      <c r="N8" s="40" t="s">
        <v>632</v>
      </c>
      <c r="O8" s="40" t="s">
        <v>633</v>
      </c>
      <c r="P8" s="40" t="s">
        <v>634</v>
      </c>
      <c r="Q8" s="40" t="s">
        <v>635</v>
      </c>
      <c r="R8" s="40" t="s">
        <v>636</v>
      </c>
      <c r="S8" s="40" t="s">
        <v>637</v>
      </c>
      <c r="T8" s="115" t="s">
        <v>638</v>
      </c>
      <c r="U8" s="115" t="s">
        <v>639</v>
      </c>
      <c r="V8" s="115" t="s">
        <v>640</v>
      </c>
      <c r="W8" s="146" t="s">
        <v>641</v>
      </c>
      <c r="X8" s="40" t="s">
        <v>642</v>
      </c>
      <c r="Y8" s="29" t="s">
        <v>46</v>
      </c>
      <c r="Z8" s="29" t="s">
        <v>117</v>
      </c>
      <c r="AA8" s="29" t="s">
        <v>119</v>
      </c>
      <c r="AB8" s="6"/>
      <c r="AC8" s="6"/>
      <c r="AD8" s="6"/>
      <c r="AE8" s="6"/>
      <c r="AF8" s="6"/>
      <c r="AG8" s="6"/>
      <c r="AH8" s="6"/>
      <c r="AI8" s="6"/>
      <c r="AJ8" s="6"/>
      <c r="AK8" s="6"/>
      <c r="AL8" s="6"/>
      <c r="AM8" s="6"/>
    </row>
    <row r="9" spans="1:39" ht="116.55" customHeight="1" thickBot="1">
      <c r="A9" s="86" t="s">
        <v>212</v>
      </c>
      <c r="B9" s="86" t="s">
        <v>364</v>
      </c>
      <c r="C9" s="86" t="s">
        <v>367</v>
      </c>
      <c r="D9" s="86" t="s">
        <v>366</v>
      </c>
      <c r="E9" s="35" t="s">
        <v>883</v>
      </c>
      <c r="F9" s="35" t="s">
        <v>884</v>
      </c>
      <c r="G9" s="35" t="s">
        <v>885</v>
      </c>
      <c r="H9" s="35" t="s">
        <v>886</v>
      </c>
      <c r="I9" s="35" t="s">
        <v>751</v>
      </c>
      <c r="J9" s="35" t="s">
        <v>887</v>
      </c>
      <c r="K9" s="35" t="s">
        <v>888</v>
      </c>
      <c r="L9" s="93">
        <v>0.99219999999999997</v>
      </c>
      <c r="M9" s="93">
        <v>0.99219999999999997</v>
      </c>
      <c r="N9" s="93">
        <v>0.99219999999999997</v>
      </c>
      <c r="O9" s="93">
        <v>0.99219999999999997</v>
      </c>
      <c r="P9" s="93">
        <v>0.99219999999999997</v>
      </c>
      <c r="Q9" s="93">
        <v>0.99219999999999997</v>
      </c>
      <c r="R9" s="93">
        <v>0.99219999999999997</v>
      </c>
      <c r="S9" s="93">
        <v>0.99219999999999997</v>
      </c>
      <c r="T9" s="93">
        <v>0.99219999999999997</v>
      </c>
      <c r="U9" s="93">
        <v>0.99219999999999997</v>
      </c>
      <c r="V9" s="93">
        <v>0.99219999999999997</v>
      </c>
      <c r="W9" s="93">
        <v>0.99219999999999997</v>
      </c>
      <c r="X9" s="93">
        <f>SUM(H9:W9)/12</f>
        <v>0.9922000000000003</v>
      </c>
      <c r="Y9" s="35" t="s">
        <v>890</v>
      </c>
      <c r="Z9" s="35" t="s">
        <v>891</v>
      </c>
      <c r="AA9" s="35" t="s">
        <v>892</v>
      </c>
    </row>
    <row r="10" spans="1:39" ht="131.55000000000001" customHeight="1">
      <c r="A10" s="86" t="s">
        <v>217</v>
      </c>
      <c r="B10" s="86" t="s">
        <v>364</v>
      </c>
      <c r="C10" s="86" t="s">
        <v>367</v>
      </c>
      <c r="D10" s="86" t="s">
        <v>370</v>
      </c>
      <c r="E10" s="35" t="s">
        <v>893</v>
      </c>
      <c r="F10" s="35" t="s">
        <v>894</v>
      </c>
      <c r="G10" s="35" t="s">
        <v>895</v>
      </c>
      <c r="H10" s="35" t="s">
        <v>896</v>
      </c>
      <c r="I10" s="35" t="s">
        <v>751</v>
      </c>
      <c r="J10" s="35" t="s">
        <v>897</v>
      </c>
      <c r="K10" s="92" t="s">
        <v>889</v>
      </c>
      <c r="L10" s="92" t="s">
        <v>889</v>
      </c>
      <c r="M10" s="92" t="s">
        <v>889</v>
      </c>
      <c r="N10" s="92" t="s">
        <v>889</v>
      </c>
      <c r="O10" s="92" t="s">
        <v>889</v>
      </c>
      <c r="P10" s="92" t="s">
        <v>889</v>
      </c>
      <c r="Q10" s="92" t="s">
        <v>889</v>
      </c>
      <c r="R10" s="93">
        <v>1</v>
      </c>
      <c r="S10" s="93">
        <v>1</v>
      </c>
      <c r="T10" s="93">
        <v>1</v>
      </c>
      <c r="U10" s="93">
        <v>0.96799999999999997</v>
      </c>
      <c r="V10" s="93">
        <v>0.91</v>
      </c>
      <c r="W10" s="93">
        <v>1</v>
      </c>
      <c r="X10" s="93">
        <v>0.98</v>
      </c>
      <c r="Y10" s="95" t="s">
        <v>898</v>
      </c>
      <c r="Z10" s="96" t="s">
        <v>899</v>
      </c>
      <c r="AA10" s="97" t="s">
        <v>900</v>
      </c>
      <c r="AD10" s="98" t="s">
        <v>152</v>
      </c>
    </row>
    <row r="11" spans="1:39" ht="82.2" customHeight="1">
      <c r="A11" s="86" t="s">
        <v>221</v>
      </c>
      <c r="B11" s="86" t="s">
        <v>364</v>
      </c>
      <c r="C11" s="86" t="s">
        <v>365</v>
      </c>
      <c r="D11" s="86" t="s">
        <v>373</v>
      </c>
      <c r="E11" s="94" t="s">
        <v>901</v>
      </c>
      <c r="F11" s="94" t="s">
        <v>902</v>
      </c>
      <c r="G11" s="94" t="s">
        <v>903</v>
      </c>
      <c r="H11" s="35" t="s">
        <v>904</v>
      </c>
      <c r="I11" s="35" t="s">
        <v>662</v>
      </c>
      <c r="J11" s="35" t="s">
        <v>905</v>
      </c>
      <c r="K11" s="94" t="s">
        <v>906</v>
      </c>
      <c r="L11" s="92" t="s">
        <v>889</v>
      </c>
      <c r="M11" s="92" t="s">
        <v>889</v>
      </c>
      <c r="N11" s="92" t="s">
        <v>889</v>
      </c>
      <c r="O11" s="92" t="s">
        <v>889</v>
      </c>
      <c r="P11" s="92" t="s">
        <v>889</v>
      </c>
      <c r="Q11" s="92">
        <v>12</v>
      </c>
      <c r="R11" s="93">
        <v>1</v>
      </c>
      <c r="S11" s="93">
        <v>1</v>
      </c>
      <c r="T11" s="93">
        <v>1</v>
      </c>
      <c r="U11" s="93">
        <v>1</v>
      </c>
      <c r="V11" s="93">
        <v>1</v>
      </c>
      <c r="W11" s="93">
        <v>1</v>
      </c>
      <c r="X11" s="93">
        <v>1</v>
      </c>
      <c r="Y11" s="94" t="s">
        <v>907</v>
      </c>
      <c r="Z11" s="35" t="s">
        <v>908</v>
      </c>
      <c r="AA11" s="35" t="s">
        <v>909</v>
      </c>
    </row>
    <row r="12" spans="1:39" ht="84.6" customHeight="1">
      <c r="A12" s="86" t="s">
        <v>224</v>
      </c>
      <c r="B12" s="86" t="s">
        <v>364</v>
      </c>
      <c r="C12" s="86" t="s">
        <v>367</v>
      </c>
      <c r="D12" s="86" t="s">
        <v>382</v>
      </c>
      <c r="E12" s="94" t="s">
        <v>910</v>
      </c>
      <c r="F12" s="94" t="s">
        <v>911</v>
      </c>
      <c r="G12" s="94" t="s">
        <v>912</v>
      </c>
      <c r="H12" s="94"/>
      <c r="I12" s="94" t="s">
        <v>662</v>
      </c>
      <c r="J12" s="94" t="s">
        <v>913</v>
      </c>
      <c r="K12" s="94"/>
      <c r="L12" s="92" t="s">
        <v>889</v>
      </c>
      <c r="M12" s="92" t="s">
        <v>889</v>
      </c>
      <c r="N12" s="92" t="s">
        <v>889</v>
      </c>
      <c r="O12" s="92" t="s">
        <v>889</v>
      </c>
      <c r="P12" s="92" t="s">
        <v>889</v>
      </c>
      <c r="Q12" s="94"/>
      <c r="R12" s="93">
        <v>1</v>
      </c>
      <c r="S12" s="93">
        <v>1</v>
      </c>
      <c r="T12" s="93">
        <v>1</v>
      </c>
      <c r="U12" s="93">
        <v>1</v>
      </c>
      <c r="V12" s="93">
        <v>1</v>
      </c>
      <c r="W12" s="93">
        <v>1</v>
      </c>
      <c r="X12" s="93">
        <v>1</v>
      </c>
      <c r="Y12" s="94" t="s">
        <v>907</v>
      </c>
      <c r="Z12" s="35" t="s">
        <v>914</v>
      </c>
      <c r="AA12" s="35" t="s">
        <v>915</v>
      </c>
    </row>
    <row r="13" spans="1:39" s="144" customFormat="1" ht="41.4">
      <c r="A13" s="153" t="str">
        <f>+'[2]1. ESTRATÉGICO'!E27</f>
        <v>Reducir la razón de mortalidad materna (a 42 días) a 32 por cada 100.000 nacidos vivos</v>
      </c>
      <c r="B13" s="152" t="s">
        <v>364</v>
      </c>
      <c r="C13" s="152" t="s">
        <v>367</v>
      </c>
      <c r="D13" s="152" t="s">
        <v>372</v>
      </c>
      <c r="E13" s="154" t="s">
        <v>701</v>
      </c>
      <c r="F13" s="155" t="s">
        <v>653</v>
      </c>
      <c r="G13" s="143"/>
      <c r="H13" s="143"/>
      <c r="I13" s="143"/>
      <c r="J13" s="143"/>
      <c r="K13" s="156"/>
      <c r="L13" s="143">
        <v>0</v>
      </c>
      <c r="M13" s="143">
        <v>0</v>
      </c>
      <c r="N13" s="143">
        <v>0</v>
      </c>
      <c r="O13" s="143">
        <v>0</v>
      </c>
      <c r="P13" s="143">
        <v>0</v>
      </c>
      <c r="Q13" s="143">
        <v>0</v>
      </c>
      <c r="R13" s="143">
        <v>0</v>
      </c>
      <c r="S13" s="143">
        <v>0</v>
      </c>
      <c r="T13" s="143">
        <v>0</v>
      </c>
      <c r="U13" s="143">
        <v>0</v>
      </c>
      <c r="V13" s="143">
        <v>0</v>
      </c>
      <c r="W13" s="147"/>
      <c r="X13" s="147"/>
      <c r="Y13" s="143"/>
      <c r="Z13" s="143"/>
      <c r="AA13" s="143"/>
    </row>
    <row r="14" spans="1:39" ht="41.4">
      <c r="A14" s="54" t="str">
        <f>+'1. ESTRATÉGICO'!E31</f>
        <v>Reducir la razón de mortalidad materna (a 42 días) a 32 por cada 100.000 nacidos vivos</v>
      </c>
      <c r="B14" s="54" t="s">
        <v>364</v>
      </c>
      <c r="C14" s="54" t="s">
        <v>365</v>
      </c>
      <c r="D14" s="54" t="s">
        <v>372</v>
      </c>
      <c r="E14" s="58" t="s">
        <v>701</v>
      </c>
      <c r="F14" s="82" t="s">
        <v>653</v>
      </c>
      <c r="G14" s="34"/>
      <c r="H14" s="34"/>
      <c r="I14" s="34"/>
      <c r="J14" s="34"/>
      <c r="K14" s="36"/>
      <c r="L14" s="34">
        <v>0</v>
      </c>
      <c r="M14" s="34">
        <v>0</v>
      </c>
      <c r="N14" s="34">
        <v>0</v>
      </c>
      <c r="O14" s="34">
        <v>0</v>
      </c>
      <c r="P14" s="34">
        <v>0</v>
      </c>
      <c r="Q14" s="34">
        <v>0</v>
      </c>
      <c r="R14" s="34">
        <v>0</v>
      </c>
      <c r="S14" s="34">
        <v>0</v>
      </c>
      <c r="T14" s="103">
        <v>0</v>
      </c>
      <c r="U14" s="103">
        <v>0</v>
      </c>
      <c r="V14" s="103">
        <v>0</v>
      </c>
      <c r="W14" s="147"/>
      <c r="X14" s="56"/>
      <c r="Y14" s="34"/>
      <c r="Z14" s="34"/>
      <c r="AA14" s="34"/>
    </row>
    <row r="15" spans="1:39" ht="82.8">
      <c r="A15" s="54" t="str">
        <f>+'1. ESTRATÉGICO'!E32</f>
        <v>Reducir la tasa de fecundidad específica en niñas de 10 a 14 años a 0,87 por cada 1.000.                                                                             Reducir la tasa de fecundidad específica en adolescentes de 15 a 19 años a 47,60 por cada 1.000</v>
      </c>
      <c r="B15" s="54" t="s">
        <v>364</v>
      </c>
      <c r="C15" s="54" t="s">
        <v>367</v>
      </c>
      <c r="D15" s="54" t="s">
        <v>372</v>
      </c>
      <c r="E15" s="58" t="s">
        <v>701</v>
      </c>
      <c r="F15" s="82" t="s">
        <v>653</v>
      </c>
      <c r="G15" s="34"/>
      <c r="H15" s="34"/>
      <c r="I15" s="34"/>
      <c r="J15" s="34"/>
      <c r="K15" s="36"/>
      <c r="L15" s="139"/>
      <c r="M15" s="139"/>
      <c r="N15" s="139"/>
      <c r="O15" s="139"/>
      <c r="P15" s="139"/>
      <c r="Q15" s="139"/>
      <c r="R15" s="139"/>
      <c r="S15" s="139"/>
      <c r="T15" s="138" t="s">
        <v>1203</v>
      </c>
      <c r="U15" s="103">
        <v>0</v>
      </c>
      <c r="V15" s="103">
        <v>0</v>
      </c>
      <c r="W15" s="147"/>
      <c r="X15" s="56"/>
      <c r="Y15" s="34"/>
      <c r="Z15" s="34"/>
      <c r="AA15" s="34"/>
    </row>
    <row r="16" spans="1:39" ht="46.95" customHeight="1">
      <c r="A16" s="54" t="str">
        <f>+'[3]1. ESTRATÉGICO'!E26</f>
        <v>Reducir la tasa de mortalidad por desnutrición en menores de 5 años a 5 por cada 100.000 habitantes</v>
      </c>
      <c r="B16" s="54" t="s">
        <v>364</v>
      </c>
      <c r="C16" s="54" t="s">
        <v>367</v>
      </c>
      <c r="D16" s="54" t="s">
        <v>372</v>
      </c>
      <c r="E16" s="57" t="s">
        <v>1204</v>
      </c>
      <c r="F16" s="57" t="s">
        <v>653</v>
      </c>
      <c r="G16" s="83" t="s">
        <v>654</v>
      </c>
      <c r="H16" s="83" t="s">
        <v>654</v>
      </c>
      <c r="I16" s="84"/>
      <c r="J16" s="84"/>
      <c r="K16" s="117"/>
      <c r="L16" s="34"/>
      <c r="M16" s="34"/>
      <c r="N16" s="34"/>
      <c r="O16" s="34"/>
      <c r="P16" s="34"/>
      <c r="Q16" s="34"/>
      <c r="R16" s="34"/>
      <c r="S16" s="34"/>
      <c r="T16" s="112">
        <v>1.3</v>
      </c>
      <c r="U16" s="141"/>
      <c r="V16" s="141"/>
      <c r="W16" s="148"/>
      <c r="X16" s="119"/>
      <c r="Y16" s="34"/>
      <c r="Z16" s="34"/>
      <c r="AA16" s="34"/>
    </row>
    <row r="17" spans="1:28" ht="118.5" customHeight="1">
      <c r="A17" s="54" t="str">
        <f>+'[4]1. ESTRATÉGICO'!E32</f>
        <v>Reducir la tasa de mortalidad por Infección Respiratoria Aguda a 10,72 por 100.000 menores de 5 años</v>
      </c>
      <c r="B17" s="54" t="s">
        <v>364</v>
      </c>
      <c r="C17" s="54" t="s">
        <v>365</v>
      </c>
      <c r="D17" s="54" t="s">
        <v>372</v>
      </c>
      <c r="E17" s="57" t="s">
        <v>745</v>
      </c>
      <c r="F17" s="58" t="s">
        <v>746</v>
      </c>
      <c r="G17" s="126" t="s">
        <v>747</v>
      </c>
      <c r="H17" s="126" t="s">
        <v>748</v>
      </c>
      <c r="I17" s="127" t="s">
        <v>751</v>
      </c>
      <c r="J17" s="128" t="s">
        <v>663</v>
      </c>
      <c r="K17" s="34"/>
      <c r="L17" s="34"/>
      <c r="M17" s="34"/>
      <c r="N17" s="50">
        <v>2</v>
      </c>
      <c r="O17" s="50"/>
      <c r="P17" s="50"/>
      <c r="Q17" s="50">
        <v>29</v>
      </c>
      <c r="R17" s="34"/>
      <c r="S17" s="34"/>
      <c r="T17" s="102">
        <v>12</v>
      </c>
      <c r="U17" s="102">
        <v>5</v>
      </c>
      <c r="V17" s="102">
        <v>9</v>
      </c>
      <c r="W17" s="143"/>
      <c r="X17" s="122">
        <f>AVERAGE(L17:R17)</f>
        <v>15.5</v>
      </c>
      <c r="Y17" s="34"/>
      <c r="Z17" s="59" t="s">
        <v>753</v>
      </c>
      <c r="AA17" s="118" t="s">
        <v>754</v>
      </c>
    </row>
    <row r="18" spans="1:28" ht="131.25" customHeight="1">
      <c r="A18" s="54" t="str">
        <f>+'[4]1. ESTRATÉGICO'!E33</f>
        <v>Mantener la tasa de mortalidad por EDA en menos de 4 por cada 100.000 menores de 5 años</v>
      </c>
      <c r="B18" s="54" t="s">
        <v>364</v>
      </c>
      <c r="C18" s="54" t="s">
        <v>367</v>
      </c>
      <c r="D18" s="54" t="s">
        <v>372</v>
      </c>
      <c r="E18" s="57" t="s">
        <v>745</v>
      </c>
      <c r="F18" s="58" t="s">
        <v>746</v>
      </c>
      <c r="G18" s="126" t="s">
        <v>749</v>
      </c>
      <c r="H18" s="126" t="s">
        <v>750</v>
      </c>
      <c r="I18" s="127" t="s">
        <v>751</v>
      </c>
      <c r="J18" s="128" t="s">
        <v>752</v>
      </c>
      <c r="K18" s="34"/>
      <c r="L18" s="34"/>
      <c r="M18" s="34"/>
      <c r="N18" s="50">
        <v>2</v>
      </c>
      <c r="O18" s="50"/>
      <c r="P18" s="50"/>
      <c r="Q18" s="50">
        <v>19</v>
      </c>
      <c r="R18" s="34"/>
      <c r="S18" s="34"/>
      <c r="T18" s="102">
        <v>12</v>
      </c>
      <c r="U18" s="102">
        <v>5</v>
      </c>
      <c r="V18" s="102">
        <v>9</v>
      </c>
      <c r="W18" s="143"/>
      <c r="X18" s="122">
        <f>AVERAGE(L18:R18)</f>
        <v>10.5</v>
      </c>
      <c r="Y18" s="34"/>
      <c r="Z18" s="60" t="s">
        <v>753</v>
      </c>
      <c r="AA18" s="118" t="s">
        <v>755</v>
      </c>
    </row>
    <row r="19" spans="1:28" ht="175.2" customHeight="1">
      <c r="A19" s="55" t="s">
        <v>258</v>
      </c>
      <c r="B19" s="54" t="s">
        <v>364</v>
      </c>
      <c r="C19" s="54" t="s">
        <v>367</v>
      </c>
      <c r="D19" s="54" t="s">
        <v>372</v>
      </c>
      <c r="E19" s="60" t="s">
        <v>728</v>
      </c>
      <c r="F19" s="59" t="s">
        <v>721</v>
      </c>
      <c r="G19" s="117" t="s">
        <v>722</v>
      </c>
      <c r="H19" s="118" t="s">
        <v>723</v>
      </c>
      <c r="I19" s="119" t="s">
        <v>724</v>
      </c>
      <c r="J19" s="120" t="s">
        <v>663</v>
      </c>
      <c r="K19" s="120"/>
      <c r="L19" s="120"/>
      <c r="M19" s="120"/>
      <c r="N19" s="120">
        <v>12.7</v>
      </c>
      <c r="O19" s="120"/>
      <c r="P19" s="120"/>
      <c r="Q19" s="120">
        <v>4.7</v>
      </c>
      <c r="R19" s="120"/>
      <c r="S19" s="120"/>
      <c r="T19" s="140">
        <v>18.8</v>
      </c>
      <c r="U19" s="121"/>
      <c r="V19" s="121"/>
      <c r="W19" s="148"/>
      <c r="X19" s="122">
        <v>11.65</v>
      </c>
      <c r="Y19" s="50"/>
      <c r="Z19" s="60" t="s">
        <v>726</v>
      </c>
      <c r="AA19" s="61" t="s">
        <v>727</v>
      </c>
      <c r="AB19" s="62"/>
    </row>
    <row r="20" spans="1:28" ht="55.2">
      <c r="A20" s="54" t="str">
        <f>+'[5]1. ESTRATÉGICO'!E25</f>
        <v>Reducir la tasa de incidencia de intentos de suicidio a 48 por 100.000 habitantes</v>
      </c>
      <c r="B20" s="54" t="s">
        <v>368</v>
      </c>
      <c r="C20" s="54" t="s">
        <v>369</v>
      </c>
      <c r="D20" s="54" t="s">
        <v>372</v>
      </c>
      <c r="E20" s="63" t="s">
        <v>689</v>
      </c>
      <c r="F20" s="64" t="s">
        <v>690</v>
      </c>
      <c r="G20" s="64" t="s">
        <v>691</v>
      </c>
      <c r="H20" s="64" t="s">
        <v>692</v>
      </c>
      <c r="I20" s="50" t="s">
        <v>693</v>
      </c>
      <c r="J20" s="134" t="s">
        <v>663</v>
      </c>
      <c r="K20" s="65" t="s">
        <v>694</v>
      </c>
      <c r="L20" s="50">
        <v>6.7</v>
      </c>
      <c r="M20" s="50">
        <v>9.8000000000000007</v>
      </c>
      <c r="N20" s="50">
        <v>11.5</v>
      </c>
      <c r="O20" s="50">
        <v>15.7</v>
      </c>
      <c r="P20" s="50">
        <v>22.9</v>
      </c>
      <c r="Q20" s="50">
        <v>25.6</v>
      </c>
      <c r="R20" s="50">
        <v>27.1</v>
      </c>
      <c r="S20" s="50">
        <v>30.9</v>
      </c>
      <c r="T20" s="102">
        <v>34.200000000000003</v>
      </c>
      <c r="U20" s="102">
        <v>34.5</v>
      </c>
      <c r="V20" s="102">
        <v>40.799999999999997</v>
      </c>
      <c r="W20" s="145"/>
      <c r="X20" s="136">
        <f>AVERAGE(L20:R20)</f>
        <v>17.042857142857141</v>
      </c>
      <c r="Y20" s="65"/>
      <c r="Z20" s="65"/>
      <c r="AA20" s="65"/>
    </row>
    <row r="21" spans="1:28" s="142" customFormat="1" ht="135" customHeight="1">
      <c r="A21" s="157" t="str">
        <f>+'[6]1. ESTRATÉGICO'!E31</f>
        <v>Mantener en 0,2% la letalidad por dengue</v>
      </c>
      <c r="B21" s="157" t="s">
        <v>368</v>
      </c>
      <c r="C21" s="157" t="s">
        <v>369</v>
      </c>
      <c r="D21" s="157" t="s">
        <v>372</v>
      </c>
      <c r="E21" s="159" t="s">
        <v>738</v>
      </c>
      <c r="F21" s="162" t="s">
        <v>739</v>
      </c>
      <c r="G21" s="158" t="s">
        <v>740</v>
      </c>
      <c r="H21" s="158" t="s">
        <v>266</v>
      </c>
      <c r="I21" s="160" t="s">
        <v>742</v>
      </c>
      <c r="J21" s="160" t="s">
        <v>741</v>
      </c>
      <c r="K21" s="163"/>
      <c r="L21" s="160"/>
      <c r="M21" s="160"/>
      <c r="N21" s="160"/>
      <c r="O21" s="160"/>
      <c r="P21" s="160"/>
      <c r="Q21" s="160"/>
      <c r="R21" s="160"/>
      <c r="S21" s="160"/>
      <c r="T21" s="104">
        <v>0.11</v>
      </c>
      <c r="U21" s="160"/>
      <c r="V21" s="160"/>
      <c r="W21" s="167"/>
      <c r="X21" s="164" t="e">
        <f t="shared" ref="X21:X28" si="0">AVERAGE(L21:R21)</f>
        <v>#DIV/0!</v>
      </c>
      <c r="Y21" s="105"/>
      <c r="Z21" s="165" t="s">
        <v>743</v>
      </c>
      <c r="AA21" s="166" t="s">
        <v>744</v>
      </c>
    </row>
    <row r="22" spans="1:28" ht="190.5" customHeight="1">
      <c r="A22" s="54" t="str">
        <f>+'[7]1. ESTRATÉGICO'!E24</f>
        <v>Reducir la tasa de mortalidad prematura por enfermedades no transmisibles en población de 30 a 70 años a 185,67 x 100.00 habitantes</v>
      </c>
      <c r="B22" s="54" t="s">
        <v>364</v>
      </c>
      <c r="C22" s="54" t="s">
        <v>367</v>
      </c>
      <c r="D22" s="54" t="s">
        <v>372</v>
      </c>
      <c r="E22" s="64" t="s">
        <v>720</v>
      </c>
      <c r="F22" s="64" t="s">
        <v>721</v>
      </c>
      <c r="G22" s="123" t="s">
        <v>729</v>
      </c>
      <c r="H22" s="124" t="s">
        <v>493</v>
      </c>
      <c r="I22" s="119" t="s">
        <v>724</v>
      </c>
      <c r="J22" s="119" t="s">
        <v>725</v>
      </c>
      <c r="K22" s="125" t="s">
        <v>725</v>
      </c>
      <c r="L22" s="125"/>
      <c r="M22" s="125"/>
      <c r="N22" s="119">
        <v>157</v>
      </c>
      <c r="O22" s="119"/>
      <c r="P22" s="119"/>
      <c r="Q22" s="119">
        <v>157</v>
      </c>
      <c r="R22" s="119"/>
      <c r="S22" s="119"/>
      <c r="T22" s="121">
        <v>157</v>
      </c>
      <c r="U22" s="121">
        <v>157</v>
      </c>
      <c r="V22" s="121" t="s">
        <v>725</v>
      </c>
      <c r="W22" s="148" t="s">
        <v>725</v>
      </c>
      <c r="X22" s="122">
        <f t="shared" si="0"/>
        <v>157</v>
      </c>
      <c r="Y22" s="63"/>
      <c r="Z22" s="64" t="s">
        <v>726</v>
      </c>
      <c r="AA22" s="66" t="s">
        <v>727</v>
      </c>
    </row>
    <row r="23" spans="1:28" ht="61.2" customHeight="1">
      <c r="A23" s="129" t="str">
        <f>+'[8]1. ESTRATÉGICO'!E30</f>
        <v>Lograr un 95% de cobertura útil de vacunación de biológicos trazadores en el Distrito de Cartagena</v>
      </c>
      <c r="B23" s="54" t="s">
        <v>364</v>
      </c>
      <c r="C23" s="54" t="s">
        <v>367</v>
      </c>
      <c r="D23" s="54" t="s">
        <v>372</v>
      </c>
      <c r="E23" s="59" t="s">
        <v>659</v>
      </c>
      <c r="F23" s="67" t="s">
        <v>551</v>
      </c>
      <c r="G23" s="59" t="s">
        <v>660</v>
      </c>
      <c r="H23" s="59" t="s">
        <v>661</v>
      </c>
      <c r="I23" s="59" t="s">
        <v>662</v>
      </c>
      <c r="J23" s="34" t="s">
        <v>663</v>
      </c>
      <c r="K23" s="135"/>
      <c r="L23" s="68">
        <v>1147</v>
      </c>
      <c r="M23" s="68">
        <v>1001</v>
      </c>
      <c r="N23" s="68">
        <v>1023</v>
      </c>
      <c r="O23" s="68">
        <v>976</v>
      </c>
      <c r="P23" s="68">
        <v>1031</v>
      </c>
      <c r="Q23" s="68">
        <v>1000</v>
      </c>
      <c r="R23" s="68">
        <v>1153</v>
      </c>
      <c r="S23" s="69">
        <v>1069</v>
      </c>
      <c r="T23" s="137">
        <v>1110</v>
      </c>
      <c r="U23" s="137">
        <v>1187</v>
      </c>
      <c r="V23" s="137">
        <v>453</v>
      </c>
      <c r="W23" s="149">
        <v>12957</v>
      </c>
      <c r="X23" s="136">
        <f t="shared" si="0"/>
        <v>1047.2857142857142</v>
      </c>
      <c r="Y23" s="59" t="s">
        <v>664</v>
      </c>
      <c r="Z23" s="70" t="s">
        <v>665</v>
      </c>
      <c r="AA23" s="59" t="s">
        <v>666</v>
      </c>
    </row>
    <row r="24" spans="1:28" ht="40.200000000000003" customHeight="1">
      <c r="A24" s="130" t="s">
        <v>274</v>
      </c>
      <c r="B24" s="131" t="s">
        <v>364</v>
      </c>
      <c r="C24" s="54" t="s">
        <v>367</v>
      </c>
      <c r="D24" s="54" t="s">
        <v>372</v>
      </c>
      <c r="E24" s="59" t="s">
        <v>659</v>
      </c>
      <c r="F24" s="67" t="s">
        <v>551</v>
      </c>
      <c r="G24" s="34" t="s">
        <v>667</v>
      </c>
      <c r="H24" s="34" t="s">
        <v>668</v>
      </c>
      <c r="I24" s="59" t="s">
        <v>662</v>
      </c>
      <c r="J24" s="34" t="s">
        <v>663</v>
      </c>
      <c r="K24" s="135"/>
      <c r="L24" s="68">
        <v>1152</v>
      </c>
      <c r="M24" s="68">
        <v>991</v>
      </c>
      <c r="N24" s="68">
        <v>1012</v>
      </c>
      <c r="O24" s="68">
        <v>975</v>
      </c>
      <c r="P24" s="68">
        <v>1028</v>
      </c>
      <c r="Q24" s="68">
        <v>993</v>
      </c>
      <c r="R24" s="68">
        <v>1138</v>
      </c>
      <c r="S24" s="69">
        <v>1062</v>
      </c>
      <c r="T24" s="137">
        <v>1104</v>
      </c>
      <c r="U24" s="137">
        <v>1181</v>
      </c>
      <c r="V24" s="137">
        <v>453</v>
      </c>
      <c r="W24" s="149">
        <v>12879</v>
      </c>
      <c r="X24" s="136">
        <f t="shared" si="0"/>
        <v>1041.2857142857142</v>
      </c>
      <c r="Y24" s="59" t="s">
        <v>664</v>
      </c>
      <c r="Z24" s="70" t="s">
        <v>665</v>
      </c>
      <c r="AA24" s="59" t="s">
        <v>666</v>
      </c>
    </row>
    <row r="25" spans="1:28" ht="42.6" customHeight="1">
      <c r="A25" s="132"/>
      <c r="B25" s="131" t="s">
        <v>364</v>
      </c>
      <c r="C25" s="54" t="s">
        <v>367</v>
      </c>
      <c r="D25" s="54" t="s">
        <v>372</v>
      </c>
      <c r="E25" s="59" t="s">
        <v>659</v>
      </c>
      <c r="F25" s="67" t="s">
        <v>551</v>
      </c>
      <c r="G25" s="34" t="s">
        <v>669</v>
      </c>
      <c r="H25" s="34" t="s">
        <v>670</v>
      </c>
      <c r="I25" s="59" t="s">
        <v>662</v>
      </c>
      <c r="J25" s="34" t="s">
        <v>663</v>
      </c>
      <c r="K25" s="135"/>
      <c r="L25" s="68">
        <v>1198</v>
      </c>
      <c r="M25" s="68">
        <v>1035</v>
      </c>
      <c r="N25" s="68">
        <v>1108</v>
      </c>
      <c r="O25" s="68">
        <v>1251</v>
      </c>
      <c r="P25" s="68">
        <v>1078</v>
      </c>
      <c r="Q25" s="68">
        <v>1016</v>
      </c>
      <c r="R25" s="68">
        <v>1098</v>
      </c>
      <c r="S25" s="134">
        <v>861</v>
      </c>
      <c r="T25" s="137">
        <v>853</v>
      </c>
      <c r="U25" s="137">
        <v>848</v>
      </c>
      <c r="V25" s="137">
        <v>465</v>
      </c>
      <c r="W25" s="149">
        <v>11794</v>
      </c>
      <c r="X25" s="136">
        <f t="shared" si="0"/>
        <v>1112</v>
      </c>
      <c r="Y25" s="59" t="s">
        <v>664</v>
      </c>
      <c r="Z25" s="70" t="s">
        <v>665</v>
      </c>
      <c r="AA25" s="59" t="s">
        <v>666</v>
      </c>
    </row>
    <row r="26" spans="1:28" ht="48.6" customHeight="1">
      <c r="A26" s="132"/>
      <c r="B26" s="131" t="s">
        <v>364</v>
      </c>
      <c r="C26" s="54" t="s">
        <v>367</v>
      </c>
      <c r="D26" s="54" t="s">
        <v>372</v>
      </c>
      <c r="E26" s="59" t="s">
        <v>659</v>
      </c>
      <c r="F26" s="67" t="s">
        <v>551</v>
      </c>
      <c r="G26" s="34" t="s">
        <v>671</v>
      </c>
      <c r="H26" s="34" t="s">
        <v>672</v>
      </c>
      <c r="I26" s="59" t="s">
        <v>662</v>
      </c>
      <c r="J26" s="34" t="s">
        <v>663</v>
      </c>
      <c r="K26" s="135"/>
      <c r="L26" s="68">
        <v>1525</v>
      </c>
      <c r="M26" s="68">
        <v>1259</v>
      </c>
      <c r="N26" s="68">
        <v>1070</v>
      </c>
      <c r="O26" s="68">
        <v>1318</v>
      </c>
      <c r="P26" s="68">
        <v>1119</v>
      </c>
      <c r="Q26" s="68">
        <v>964</v>
      </c>
      <c r="R26" s="68">
        <v>1278</v>
      </c>
      <c r="S26" s="69">
        <v>1131</v>
      </c>
      <c r="T26" s="137">
        <v>1231</v>
      </c>
      <c r="U26" s="137">
        <v>1244</v>
      </c>
      <c r="V26" s="137">
        <v>648</v>
      </c>
      <c r="W26" s="149">
        <v>14173</v>
      </c>
      <c r="X26" s="136">
        <f t="shared" si="0"/>
        <v>1219</v>
      </c>
      <c r="Y26" s="59" t="s">
        <v>664</v>
      </c>
      <c r="Z26" s="70" t="s">
        <v>665</v>
      </c>
      <c r="AA26" s="59" t="s">
        <v>666</v>
      </c>
    </row>
    <row r="27" spans="1:28" ht="49.95" customHeight="1">
      <c r="A27" s="132"/>
      <c r="B27" s="131" t="s">
        <v>364</v>
      </c>
      <c r="C27" s="54" t="s">
        <v>367</v>
      </c>
      <c r="D27" s="54" t="s">
        <v>372</v>
      </c>
      <c r="E27" s="71" t="s">
        <v>659</v>
      </c>
      <c r="F27" s="67" t="s">
        <v>551</v>
      </c>
      <c r="G27" s="34" t="s">
        <v>673</v>
      </c>
      <c r="H27" s="34" t="s">
        <v>674</v>
      </c>
      <c r="I27" s="59" t="s">
        <v>662</v>
      </c>
      <c r="J27" s="34" t="s">
        <v>663</v>
      </c>
      <c r="K27" s="135"/>
      <c r="L27" s="68">
        <v>1130</v>
      </c>
      <c r="M27" s="68">
        <v>978</v>
      </c>
      <c r="N27" s="68">
        <v>905</v>
      </c>
      <c r="O27" s="68">
        <v>1246</v>
      </c>
      <c r="P27" s="68">
        <v>1136</v>
      </c>
      <c r="Q27" s="68">
        <v>992</v>
      </c>
      <c r="R27" s="68">
        <v>1220</v>
      </c>
      <c r="S27" s="69">
        <v>1128</v>
      </c>
      <c r="T27" s="137">
        <v>1009</v>
      </c>
      <c r="U27" s="137">
        <v>1009</v>
      </c>
      <c r="V27" s="137">
        <v>461</v>
      </c>
      <c r="W27" s="150">
        <v>12446</v>
      </c>
      <c r="X27" s="136">
        <f t="shared" si="0"/>
        <v>1086.7142857142858</v>
      </c>
      <c r="Y27" s="59" t="s">
        <v>664</v>
      </c>
      <c r="Z27" s="70" t="s">
        <v>665</v>
      </c>
      <c r="AA27" s="59" t="s">
        <v>666</v>
      </c>
    </row>
    <row r="28" spans="1:28" ht="44.55" customHeight="1">
      <c r="A28" s="133"/>
      <c r="B28" s="131" t="s">
        <v>364</v>
      </c>
      <c r="C28" s="54" t="s">
        <v>367</v>
      </c>
      <c r="D28" s="54" t="s">
        <v>372</v>
      </c>
      <c r="E28" s="71" t="s">
        <v>659</v>
      </c>
      <c r="F28" s="67" t="s">
        <v>551</v>
      </c>
      <c r="G28" s="34" t="s">
        <v>675</v>
      </c>
      <c r="H28" s="34" t="s">
        <v>676</v>
      </c>
      <c r="I28" s="59" t="s">
        <v>662</v>
      </c>
      <c r="J28" s="34" t="s">
        <v>663</v>
      </c>
      <c r="K28" s="135"/>
      <c r="L28" s="68">
        <v>1361</v>
      </c>
      <c r="M28" s="68">
        <v>739</v>
      </c>
      <c r="N28" s="68">
        <v>628</v>
      </c>
      <c r="O28" s="68">
        <v>754</v>
      </c>
      <c r="P28" s="68">
        <v>602</v>
      </c>
      <c r="Q28" s="68">
        <v>988</v>
      </c>
      <c r="R28" s="68">
        <v>726</v>
      </c>
      <c r="S28" s="69">
        <v>1179</v>
      </c>
      <c r="T28" s="137">
        <v>1216</v>
      </c>
      <c r="U28" s="137">
        <v>689</v>
      </c>
      <c r="V28" s="137">
        <v>230</v>
      </c>
      <c r="W28" s="168">
        <v>8711</v>
      </c>
      <c r="X28" s="136">
        <f t="shared" si="0"/>
        <v>828.28571428571433</v>
      </c>
      <c r="Y28" s="59" t="s">
        <v>664</v>
      </c>
      <c r="Z28" s="70" t="s">
        <v>665</v>
      </c>
      <c r="AA28" s="59" t="s">
        <v>666</v>
      </c>
    </row>
    <row r="29" spans="1:28" ht="15.75" customHeight="1">
      <c r="K29" s="13"/>
      <c r="L29" s="13"/>
      <c r="M29" s="13"/>
      <c r="N29" s="13"/>
      <c r="O29" s="13"/>
      <c r="P29" s="13"/>
      <c r="Q29" s="13"/>
      <c r="R29" s="13"/>
      <c r="S29" s="13"/>
      <c r="T29" s="116"/>
      <c r="U29" s="116"/>
      <c r="V29" s="116"/>
      <c r="W29" s="151"/>
      <c r="X29" s="13"/>
    </row>
    <row r="30" spans="1:28" ht="15.75" customHeight="1">
      <c r="K30" s="13"/>
      <c r="L30" s="13"/>
      <c r="M30" s="13"/>
      <c r="N30" s="13"/>
      <c r="O30" s="13"/>
      <c r="P30" s="13"/>
      <c r="Q30" s="13"/>
      <c r="R30" s="13"/>
      <c r="S30" s="13"/>
      <c r="T30" s="116"/>
      <c r="U30" s="116"/>
      <c r="V30" s="116"/>
      <c r="W30" s="151"/>
      <c r="X30" s="13"/>
    </row>
    <row r="31" spans="1:28" ht="15.75" customHeight="1">
      <c r="K31" s="13"/>
      <c r="L31" s="13"/>
      <c r="M31" s="13"/>
      <c r="N31" s="13"/>
      <c r="O31" s="13"/>
      <c r="P31" s="13"/>
      <c r="Q31" s="13"/>
      <c r="R31" s="13"/>
      <c r="S31" s="13"/>
      <c r="T31" s="116"/>
      <c r="U31" s="116"/>
      <c r="V31" s="116"/>
      <c r="W31" s="151"/>
      <c r="X31" s="13"/>
    </row>
    <row r="32" spans="1:28" ht="15.75" customHeight="1">
      <c r="K32" s="13"/>
      <c r="L32" s="13"/>
      <c r="M32" s="13"/>
      <c r="N32" s="13"/>
      <c r="O32" s="13"/>
      <c r="P32" s="13"/>
      <c r="Q32" s="13"/>
      <c r="R32" s="13"/>
      <c r="S32" s="13"/>
      <c r="T32" s="116"/>
      <c r="U32" s="116"/>
      <c r="V32" s="116"/>
      <c r="W32" s="151"/>
      <c r="X32" s="13"/>
    </row>
    <row r="33" spans="11:24" ht="15.75" customHeight="1">
      <c r="K33" s="13"/>
      <c r="L33" s="13"/>
      <c r="M33" s="13"/>
      <c r="N33" s="13"/>
      <c r="O33" s="13"/>
      <c r="P33" s="13"/>
      <c r="Q33" s="13"/>
      <c r="R33" s="13"/>
      <c r="S33" s="13"/>
      <c r="T33" s="116"/>
      <c r="U33" s="116"/>
      <c r="V33" s="116"/>
      <c r="W33" s="151"/>
      <c r="X33" s="13"/>
    </row>
    <row r="34" spans="11:24" ht="15.75" customHeight="1">
      <c r="K34" s="13"/>
      <c r="L34" s="13"/>
      <c r="M34" s="13"/>
      <c r="N34" s="13"/>
      <c r="O34" s="13"/>
      <c r="P34" s="13"/>
      <c r="Q34" s="13"/>
      <c r="R34" s="13"/>
      <c r="S34" s="13"/>
      <c r="T34" s="116"/>
      <c r="U34" s="116"/>
      <c r="V34" s="116"/>
      <c r="W34" s="151"/>
      <c r="X34" s="13"/>
    </row>
    <row r="35" spans="11:24" ht="15.75" customHeight="1">
      <c r="K35" s="13"/>
      <c r="L35" s="13"/>
      <c r="M35" s="13"/>
      <c r="N35" s="13"/>
      <c r="O35" s="13"/>
      <c r="P35" s="13"/>
      <c r="Q35" s="13"/>
      <c r="R35" s="13"/>
      <c r="S35" s="13"/>
      <c r="T35" s="116"/>
      <c r="U35" s="116"/>
      <c r="V35" s="116"/>
      <c r="W35" s="151"/>
      <c r="X35" s="13"/>
    </row>
    <row r="36" spans="11:24" ht="15.75" customHeight="1">
      <c r="K36" s="13"/>
      <c r="L36" s="13"/>
      <c r="M36" s="13"/>
      <c r="N36" s="13"/>
      <c r="O36" s="13"/>
      <c r="P36" s="13"/>
      <c r="Q36" s="13"/>
      <c r="R36" s="13"/>
      <c r="S36" s="13"/>
      <c r="T36" s="116"/>
      <c r="U36" s="116"/>
      <c r="V36" s="116"/>
      <c r="W36" s="151"/>
      <c r="X36" s="13"/>
    </row>
    <row r="37" spans="11:24" ht="15.75" customHeight="1">
      <c r="K37" s="13"/>
      <c r="L37" s="13"/>
      <c r="M37" s="13"/>
      <c r="N37" s="13"/>
      <c r="O37" s="13"/>
      <c r="P37" s="13"/>
      <c r="Q37" s="13"/>
      <c r="R37" s="13"/>
      <c r="S37" s="13"/>
      <c r="T37" s="116"/>
      <c r="U37" s="116"/>
      <c r="V37" s="116"/>
      <c r="W37" s="151"/>
      <c r="X37" s="13"/>
    </row>
    <row r="38" spans="11:24" ht="15.75" customHeight="1">
      <c r="K38" s="13"/>
      <c r="L38" s="13"/>
      <c r="M38" s="13"/>
      <c r="N38" s="13"/>
      <c r="O38" s="13"/>
      <c r="P38" s="13"/>
      <c r="Q38" s="13"/>
      <c r="R38" s="13"/>
      <c r="S38" s="13"/>
      <c r="T38" s="116"/>
      <c r="U38" s="116"/>
      <c r="V38" s="116"/>
      <c r="W38" s="151"/>
      <c r="X38" s="13"/>
    </row>
    <row r="39" spans="11:24" ht="15.75" customHeight="1">
      <c r="K39" s="13"/>
      <c r="L39" s="13"/>
      <c r="M39" s="13"/>
      <c r="N39" s="13"/>
      <c r="O39" s="13"/>
      <c r="P39" s="13"/>
      <c r="Q39" s="13"/>
      <c r="R39" s="13"/>
      <c r="S39" s="13"/>
      <c r="T39" s="116"/>
      <c r="U39" s="116"/>
      <c r="V39" s="116"/>
      <c r="W39" s="151"/>
      <c r="X39" s="13"/>
    </row>
    <row r="40" spans="11:24" ht="15.75" customHeight="1">
      <c r="K40" s="13"/>
      <c r="L40" s="13"/>
      <c r="M40" s="13"/>
      <c r="N40" s="13"/>
      <c r="O40" s="13"/>
      <c r="P40" s="13"/>
      <c r="Q40" s="13"/>
      <c r="R40" s="13"/>
      <c r="S40" s="13"/>
      <c r="T40" s="116"/>
      <c r="U40" s="116"/>
      <c r="V40" s="116"/>
      <c r="W40" s="151"/>
      <c r="X40" s="13"/>
    </row>
    <row r="41" spans="11:24" ht="15.75" customHeight="1">
      <c r="K41" s="13"/>
      <c r="L41" s="13"/>
      <c r="M41" s="13"/>
      <c r="N41" s="13"/>
      <c r="O41" s="13"/>
      <c r="P41" s="13"/>
      <c r="Q41" s="13"/>
      <c r="R41" s="13"/>
      <c r="S41" s="13"/>
      <c r="T41" s="116"/>
      <c r="U41" s="116"/>
      <c r="V41" s="116"/>
      <c r="W41" s="151"/>
      <c r="X41" s="13"/>
    </row>
    <row r="42" spans="11:24" ht="15.75" customHeight="1">
      <c r="K42" s="13"/>
      <c r="L42" s="13"/>
      <c r="M42" s="13"/>
      <c r="N42" s="13"/>
      <c r="O42" s="13"/>
      <c r="P42" s="13"/>
      <c r="Q42" s="13"/>
      <c r="R42" s="13"/>
      <c r="S42" s="13"/>
      <c r="T42" s="116"/>
      <c r="U42" s="116"/>
      <c r="V42" s="116"/>
      <c r="W42" s="151"/>
      <c r="X42" s="13"/>
    </row>
    <row r="43" spans="11:24" ht="15.75" customHeight="1">
      <c r="K43" s="13"/>
      <c r="L43" s="13"/>
      <c r="M43" s="13"/>
      <c r="N43" s="13"/>
      <c r="O43" s="13"/>
      <c r="P43" s="13"/>
      <c r="Q43" s="13"/>
      <c r="R43" s="13"/>
      <c r="S43" s="13"/>
      <c r="T43" s="116"/>
      <c r="U43" s="116"/>
      <c r="V43" s="116"/>
      <c r="W43" s="151"/>
      <c r="X43" s="13"/>
    </row>
    <row r="44" spans="11:24" ht="15.75" customHeight="1">
      <c r="K44" s="13"/>
      <c r="L44" s="13"/>
      <c r="M44" s="13"/>
      <c r="N44" s="13"/>
      <c r="O44" s="13"/>
      <c r="P44" s="13"/>
      <c r="Q44" s="13"/>
      <c r="R44" s="13"/>
      <c r="S44" s="13"/>
      <c r="T44" s="116"/>
      <c r="U44" s="116"/>
      <c r="V44" s="116"/>
      <c r="W44" s="151"/>
      <c r="X44" s="13"/>
    </row>
    <row r="45" spans="11:24" ht="15.75" customHeight="1">
      <c r="K45" s="13"/>
      <c r="L45" s="13"/>
      <c r="M45" s="13"/>
      <c r="N45" s="13"/>
      <c r="O45" s="13"/>
      <c r="P45" s="13"/>
      <c r="Q45" s="13"/>
      <c r="R45" s="13"/>
      <c r="S45" s="13"/>
      <c r="T45" s="116"/>
      <c r="U45" s="116"/>
      <c r="V45" s="116"/>
      <c r="W45" s="151"/>
      <c r="X45" s="13"/>
    </row>
    <row r="46" spans="11:24" ht="15.75" customHeight="1">
      <c r="K46" s="13"/>
      <c r="L46" s="13"/>
      <c r="M46" s="13"/>
      <c r="N46" s="13"/>
      <c r="O46" s="13"/>
      <c r="P46" s="13"/>
      <c r="Q46" s="13"/>
      <c r="R46" s="13"/>
      <c r="S46" s="13"/>
      <c r="T46" s="116"/>
      <c r="U46" s="116"/>
      <c r="V46" s="116"/>
      <c r="W46" s="151"/>
      <c r="X46" s="13"/>
    </row>
    <row r="47" spans="11:24" ht="15.75" customHeight="1">
      <c r="K47" s="13"/>
      <c r="L47" s="13"/>
      <c r="M47" s="13"/>
      <c r="N47" s="13"/>
      <c r="O47" s="13"/>
      <c r="P47" s="13"/>
      <c r="Q47" s="13"/>
      <c r="R47" s="13"/>
      <c r="S47" s="13"/>
      <c r="T47" s="116"/>
      <c r="U47" s="116"/>
      <c r="V47" s="116"/>
      <c r="W47" s="151"/>
      <c r="X47" s="13"/>
    </row>
    <row r="48" spans="11:24" ht="15.75" customHeight="1">
      <c r="K48" s="13"/>
      <c r="L48" s="13"/>
      <c r="M48" s="13"/>
      <c r="N48" s="13"/>
      <c r="O48" s="13"/>
      <c r="P48" s="13"/>
      <c r="Q48" s="13"/>
      <c r="R48" s="13"/>
      <c r="S48" s="13"/>
      <c r="T48" s="116"/>
      <c r="U48" s="116"/>
      <c r="V48" s="116"/>
      <c r="W48" s="151"/>
      <c r="X48" s="13"/>
    </row>
    <row r="49" spans="11:24" ht="15.75" customHeight="1">
      <c r="K49" s="13"/>
      <c r="L49" s="13"/>
      <c r="M49" s="13"/>
      <c r="N49" s="13"/>
      <c r="O49" s="13"/>
      <c r="P49" s="13"/>
      <c r="Q49" s="13"/>
      <c r="R49" s="13"/>
      <c r="S49" s="13"/>
      <c r="T49" s="116"/>
      <c r="U49" s="116"/>
      <c r="V49" s="116"/>
      <c r="W49" s="151"/>
      <c r="X49" s="13"/>
    </row>
    <row r="50" spans="11:24" ht="15.75" customHeight="1">
      <c r="K50" s="13"/>
      <c r="L50" s="13"/>
      <c r="M50" s="13"/>
      <c r="N50" s="13"/>
      <c r="O50" s="13"/>
      <c r="P50" s="13"/>
      <c r="Q50" s="13"/>
      <c r="R50" s="13"/>
      <c r="S50" s="13"/>
      <c r="T50" s="116"/>
      <c r="U50" s="116"/>
      <c r="V50" s="116"/>
      <c r="W50" s="151"/>
      <c r="X50" s="13"/>
    </row>
    <row r="51" spans="11:24" ht="15.75" customHeight="1">
      <c r="K51" s="13"/>
      <c r="L51" s="13"/>
      <c r="M51" s="13"/>
      <c r="N51" s="13"/>
      <c r="O51" s="13"/>
      <c r="P51" s="13"/>
      <c r="Q51" s="13"/>
      <c r="R51" s="13"/>
      <c r="S51" s="13"/>
      <c r="T51" s="116"/>
      <c r="U51" s="116"/>
      <c r="V51" s="116"/>
      <c r="W51" s="151"/>
      <c r="X51" s="13"/>
    </row>
    <row r="52" spans="11:24" ht="15.75" customHeight="1">
      <c r="K52" s="13"/>
      <c r="L52" s="13"/>
      <c r="M52" s="13"/>
      <c r="N52" s="13"/>
      <c r="O52" s="13"/>
      <c r="P52" s="13"/>
      <c r="Q52" s="13"/>
      <c r="R52" s="13"/>
      <c r="S52" s="13"/>
      <c r="T52" s="116"/>
      <c r="U52" s="116"/>
      <c r="V52" s="116"/>
      <c r="W52" s="151"/>
      <c r="X52" s="13"/>
    </row>
    <row r="53" spans="11:24" ht="15.75" customHeight="1">
      <c r="K53" s="13"/>
      <c r="L53" s="13"/>
      <c r="M53" s="13"/>
      <c r="N53" s="13"/>
      <c r="O53" s="13"/>
      <c r="P53" s="13"/>
      <c r="Q53" s="13"/>
      <c r="R53" s="13"/>
      <c r="S53" s="13"/>
      <c r="T53" s="116"/>
      <c r="U53" s="116"/>
      <c r="V53" s="116"/>
      <c r="W53" s="151"/>
      <c r="X53" s="13"/>
    </row>
    <row r="54" spans="11:24" ht="15.75" customHeight="1">
      <c r="K54" s="13"/>
      <c r="L54" s="13"/>
      <c r="M54" s="13"/>
      <c r="N54" s="13"/>
      <c r="O54" s="13"/>
      <c r="P54" s="13"/>
      <c r="Q54" s="13"/>
      <c r="R54" s="13"/>
      <c r="S54" s="13"/>
      <c r="T54" s="116"/>
      <c r="U54" s="116"/>
      <c r="V54" s="116"/>
      <c r="W54" s="151"/>
      <c r="X54" s="13"/>
    </row>
    <row r="55" spans="11:24" ht="15.75" customHeight="1">
      <c r="K55" s="13"/>
      <c r="L55" s="13"/>
      <c r="M55" s="13"/>
      <c r="N55" s="13"/>
      <c r="O55" s="13"/>
      <c r="P55" s="13"/>
      <c r="Q55" s="13"/>
      <c r="R55" s="13"/>
      <c r="S55" s="13"/>
      <c r="T55" s="116"/>
      <c r="U55" s="116"/>
      <c r="V55" s="116"/>
      <c r="W55" s="151"/>
      <c r="X55" s="13"/>
    </row>
    <row r="56" spans="11:24" ht="15.75" customHeight="1">
      <c r="K56" s="13"/>
      <c r="L56" s="13"/>
      <c r="M56" s="13"/>
      <c r="N56" s="13"/>
      <c r="O56" s="13"/>
      <c r="P56" s="13"/>
      <c r="Q56" s="13"/>
      <c r="R56" s="13"/>
      <c r="S56" s="13"/>
      <c r="T56" s="116"/>
      <c r="U56" s="116"/>
      <c r="V56" s="116"/>
      <c r="W56" s="151"/>
      <c r="X56" s="13"/>
    </row>
    <row r="57" spans="11:24" ht="15.75" customHeight="1">
      <c r="K57" s="13"/>
      <c r="L57" s="13"/>
      <c r="M57" s="13"/>
      <c r="N57" s="13"/>
      <c r="O57" s="13"/>
      <c r="P57" s="13"/>
      <c r="Q57" s="13"/>
      <c r="R57" s="13"/>
      <c r="S57" s="13"/>
      <c r="T57" s="116"/>
      <c r="U57" s="116"/>
      <c r="V57" s="116"/>
      <c r="W57" s="151"/>
      <c r="X57" s="13"/>
    </row>
    <row r="58" spans="11:24" ht="15.75" customHeight="1">
      <c r="K58" s="13"/>
      <c r="L58" s="13"/>
      <c r="M58" s="13"/>
      <c r="N58" s="13"/>
      <c r="O58" s="13"/>
      <c r="P58" s="13"/>
      <c r="Q58" s="13"/>
      <c r="R58" s="13"/>
      <c r="S58" s="13"/>
      <c r="T58" s="116"/>
      <c r="U58" s="116"/>
      <c r="V58" s="116"/>
      <c r="W58" s="151"/>
      <c r="X58" s="13"/>
    </row>
    <row r="59" spans="11:24" ht="15.75" customHeight="1">
      <c r="K59" s="13"/>
      <c r="L59" s="13"/>
      <c r="M59" s="13"/>
      <c r="N59" s="13"/>
      <c r="O59" s="13"/>
      <c r="P59" s="13"/>
      <c r="Q59" s="13"/>
      <c r="R59" s="13"/>
      <c r="S59" s="13"/>
      <c r="T59" s="116"/>
      <c r="U59" s="116"/>
      <c r="V59" s="116"/>
      <c r="W59" s="151"/>
      <c r="X59" s="13"/>
    </row>
    <row r="60" spans="11:24" ht="15.75" customHeight="1">
      <c r="K60" s="13"/>
      <c r="L60" s="13"/>
      <c r="M60" s="13"/>
      <c r="N60" s="13"/>
      <c r="O60" s="13"/>
      <c r="P60" s="13"/>
      <c r="Q60" s="13"/>
      <c r="R60" s="13"/>
      <c r="S60" s="13"/>
      <c r="T60" s="116"/>
      <c r="U60" s="116"/>
      <c r="V60" s="116"/>
      <c r="W60" s="151"/>
      <c r="X60" s="13"/>
    </row>
    <row r="61" spans="11:24" ht="15.75" customHeight="1">
      <c r="K61" s="13"/>
      <c r="L61" s="13"/>
      <c r="M61" s="13"/>
      <c r="N61" s="13"/>
      <c r="O61" s="13"/>
      <c r="P61" s="13"/>
      <c r="Q61" s="13"/>
      <c r="R61" s="13"/>
      <c r="S61" s="13"/>
      <c r="T61" s="116"/>
      <c r="U61" s="116"/>
      <c r="V61" s="116"/>
      <c r="W61" s="151"/>
      <c r="X61" s="13"/>
    </row>
    <row r="62" spans="11:24" ht="15.75" customHeight="1">
      <c r="K62" s="13"/>
      <c r="L62" s="13"/>
      <c r="M62" s="13"/>
      <c r="N62" s="13"/>
      <c r="O62" s="13"/>
      <c r="P62" s="13"/>
      <c r="Q62" s="13"/>
      <c r="R62" s="13"/>
      <c r="S62" s="13"/>
      <c r="T62" s="116"/>
      <c r="U62" s="116"/>
      <c r="V62" s="116"/>
      <c r="W62" s="151"/>
      <c r="X62" s="13"/>
    </row>
    <row r="63" spans="11:24" ht="15.75" customHeight="1">
      <c r="K63" s="13"/>
      <c r="L63" s="13"/>
      <c r="M63" s="13"/>
      <c r="N63" s="13"/>
      <c r="O63" s="13"/>
      <c r="P63" s="13"/>
      <c r="Q63" s="13"/>
      <c r="R63" s="13"/>
      <c r="S63" s="13"/>
      <c r="T63" s="116"/>
      <c r="U63" s="116"/>
      <c r="V63" s="116"/>
      <c r="W63" s="151"/>
      <c r="X63" s="13"/>
    </row>
    <row r="64" spans="11:24" ht="15.75" customHeight="1">
      <c r="K64" s="13"/>
      <c r="L64" s="13"/>
      <c r="M64" s="13"/>
      <c r="N64" s="13"/>
      <c r="O64" s="13"/>
      <c r="P64" s="13"/>
      <c r="Q64" s="13"/>
      <c r="R64" s="13"/>
      <c r="S64" s="13"/>
      <c r="T64" s="116"/>
      <c r="U64" s="116"/>
      <c r="V64" s="116"/>
      <c r="W64" s="151"/>
      <c r="X64" s="13"/>
    </row>
    <row r="65" spans="11:24" ht="15.75" customHeight="1">
      <c r="K65" s="13"/>
      <c r="L65" s="13"/>
      <c r="M65" s="13"/>
      <c r="N65" s="13"/>
      <c r="O65" s="13"/>
      <c r="P65" s="13"/>
      <c r="Q65" s="13"/>
      <c r="R65" s="13"/>
      <c r="S65" s="13"/>
      <c r="T65" s="116"/>
      <c r="U65" s="116"/>
      <c r="V65" s="116"/>
      <c r="W65" s="151"/>
      <c r="X65" s="13"/>
    </row>
    <row r="66" spans="11:24" ht="15.75" customHeight="1">
      <c r="K66" s="13"/>
      <c r="L66" s="13"/>
      <c r="M66" s="13"/>
      <c r="N66" s="13"/>
      <c r="O66" s="13"/>
      <c r="P66" s="13"/>
      <c r="Q66" s="13"/>
      <c r="R66" s="13"/>
      <c r="S66" s="13"/>
      <c r="T66" s="116"/>
      <c r="U66" s="116"/>
      <c r="V66" s="116"/>
      <c r="W66" s="151"/>
      <c r="X66" s="13"/>
    </row>
    <row r="67" spans="11:24" ht="15.75" customHeight="1">
      <c r="K67" s="13"/>
      <c r="L67" s="13"/>
      <c r="M67" s="13"/>
      <c r="N67" s="13"/>
      <c r="O67" s="13"/>
      <c r="P67" s="13"/>
      <c r="Q67" s="13"/>
      <c r="R67" s="13"/>
      <c r="S67" s="13"/>
      <c r="T67" s="116"/>
      <c r="U67" s="116"/>
      <c r="V67" s="116"/>
      <c r="W67" s="151"/>
      <c r="X67" s="13"/>
    </row>
    <row r="68" spans="11:24" ht="15.75" customHeight="1">
      <c r="K68" s="13"/>
      <c r="L68" s="13"/>
      <c r="M68" s="13"/>
      <c r="N68" s="13"/>
      <c r="O68" s="13"/>
      <c r="P68" s="13"/>
      <c r="Q68" s="13"/>
      <c r="R68" s="13"/>
      <c r="S68" s="13"/>
      <c r="T68" s="116"/>
      <c r="U68" s="116"/>
      <c r="V68" s="116"/>
      <c r="W68" s="151"/>
      <c r="X68" s="13"/>
    </row>
    <row r="69" spans="11:24" ht="15.75" customHeight="1">
      <c r="K69" s="13"/>
      <c r="L69" s="13"/>
      <c r="M69" s="13"/>
      <c r="N69" s="13"/>
      <c r="O69" s="13"/>
      <c r="P69" s="13"/>
      <c r="Q69" s="13"/>
      <c r="R69" s="13"/>
      <c r="S69" s="13"/>
      <c r="T69" s="116"/>
      <c r="U69" s="116"/>
      <c r="V69" s="116"/>
      <c r="W69" s="151"/>
      <c r="X69" s="13"/>
    </row>
    <row r="70" spans="11:24" ht="15.75" customHeight="1">
      <c r="K70" s="13"/>
      <c r="L70" s="13"/>
      <c r="M70" s="13"/>
      <c r="N70" s="13"/>
      <c r="O70" s="13"/>
      <c r="P70" s="13"/>
      <c r="Q70" s="13"/>
      <c r="R70" s="13"/>
      <c r="S70" s="13"/>
      <c r="T70" s="116"/>
      <c r="U70" s="116"/>
      <c r="V70" s="116"/>
      <c r="W70" s="151"/>
      <c r="X70" s="13"/>
    </row>
    <row r="71" spans="11:24" ht="15.75" customHeight="1">
      <c r="K71" s="13"/>
      <c r="L71" s="13"/>
      <c r="M71" s="13"/>
      <c r="N71" s="13"/>
      <c r="O71" s="13"/>
      <c r="P71" s="13"/>
      <c r="Q71" s="13"/>
      <c r="R71" s="13"/>
      <c r="S71" s="13"/>
      <c r="T71" s="116"/>
      <c r="U71" s="116"/>
      <c r="V71" s="116"/>
      <c r="W71" s="151"/>
      <c r="X71" s="13"/>
    </row>
    <row r="72" spans="11:24" ht="15.75" customHeight="1">
      <c r="K72" s="13"/>
      <c r="L72" s="13"/>
      <c r="M72" s="13"/>
      <c r="N72" s="13"/>
      <c r="O72" s="13"/>
      <c r="P72" s="13"/>
      <c r="Q72" s="13"/>
      <c r="R72" s="13"/>
      <c r="S72" s="13"/>
      <c r="T72" s="116"/>
      <c r="U72" s="116"/>
      <c r="V72" s="116"/>
      <c r="W72" s="151"/>
      <c r="X72" s="13"/>
    </row>
    <row r="73" spans="11:24" ht="15.75" customHeight="1">
      <c r="K73" s="13"/>
      <c r="L73" s="13"/>
      <c r="M73" s="13"/>
      <c r="N73" s="13"/>
      <c r="O73" s="13"/>
      <c r="P73" s="13"/>
      <c r="Q73" s="13"/>
      <c r="R73" s="13"/>
      <c r="S73" s="13"/>
      <c r="T73" s="116"/>
      <c r="U73" s="116"/>
      <c r="V73" s="116"/>
      <c r="W73" s="151"/>
      <c r="X73" s="13"/>
    </row>
    <row r="74" spans="11:24" ht="15.75" customHeight="1">
      <c r="K74" s="13"/>
      <c r="L74" s="13"/>
      <c r="M74" s="13"/>
      <c r="N74" s="13"/>
      <c r="O74" s="13"/>
      <c r="P74" s="13"/>
      <c r="Q74" s="13"/>
      <c r="R74" s="13"/>
      <c r="S74" s="13"/>
      <c r="T74" s="116"/>
      <c r="U74" s="116"/>
      <c r="V74" s="116"/>
      <c r="W74" s="151"/>
      <c r="X74" s="13"/>
    </row>
    <row r="75" spans="11:24" ht="15.75" customHeight="1">
      <c r="K75" s="13"/>
      <c r="L75" s="13"/>
      <c r="M75" s="13"/>
      <c r="N75" s="13"/>
      <c r="O75" s="13"/>
      <c r="P75" s="13"/>
      <c r="Q75" s="13"/>
      <c r="R75" s="13"/>
      <c r="S75" s="13"/>
      <c r="T75" s="116"/>
      <c r="U75" s="116"/>
      <c r="V75" s="116"/>
      <c r="W75" s="151"/>
      <c r="X75" s="13"/>
    </row>
    <row r="76" spans="11:24" ht="15.75" customHeight="1">
      <c r="K76" s="13"/>
      <c r="L76" s="13"/>
      <c r="M76" s="13"/>
      <c r="N76" s="13"/>
      <c r="O76" s="13"/>
      <c r="P76" s="13"/>
      <c r="Q76" s="13"/>
      <c r="R76" s="13"/>
      <c r="S76" s="13"/>
      <c r="T76" s="116"/>
      <c r="U76" s="116"/>
      <c r="V76" s="116"/>
      <c r="W76" s="151"/>
      <c r="X76" s="13"/>
    </row>
    <row r="77" spans="11:24" ht="15.75" customHeight="1">
      <c r="K77" s="13"/>
      <c r="L77" s="13"/>
      <c r="M77" s="13"/>
      <c r="N77" s="13"/>
      <c r="O77" s="13"/>
      <c r="P77" s="13"/>
      <c r="Q77" s="13"/>
      <c r="R77" s="13"/>
      <c r="S77" s="13"/>
      <c r="T77" s="116"/>
      <c r="U77" s="116"/>
      <c r="V77" s="116"/>
      <c r="W77" s="151"/>
      <c r="X77" s="13"/>
    </row>
    <row r="78" spans="11:24" ht="15.75" customHeight="1">
      <c r="K78" s="13"/>
      <c r="L78" s="13"/>
      <c r="M78" s="13"/>
      <c r="N78" s="13"/>
      <c r="O78" s="13"/>
      <c r="P78" s="13"/>
      <c r="Q78" s="13"/>
      <c r="R78" s="13"/>
      <c r="S78" s="13"/>
      <c r="T78" s="116"/>
      <c r="U78" s="116"/>
      <c r="V78" s="116"/>
      <c r="W78" s="151"/>
      <c r="X78" s="13"/>
    </row>
    <row r="79" spans="11:24" ht="15.75" customHeight="1">
      <c r="K79" s="13"/>
      <c r="L79" s="13"/>
      <c r="M79" s="13"/>
      <c r="N79" s="13"/>
      <c r="O79" s="13"/>
      <c r="P79" s="13"/>
      <c r="Q79" s="13"/>
      <c r="R79" s="13"/>
      <c r="S79" s="13"/>
      <c r="T79" s="116"/>
      <c r="U79" s="116"/>
      <c r="V79" s="116"/>
      <c r="W79" s="151"/>
      <c r="X79" s="13"/>
    </row>
    <row r="80" spans="11:24" ht="15.75" customHeight="1">
      <c r="K80" s="13"/>
      <c r="L80" s="13"/>
      <c r="M80" s="13"/>
      <c r="N80" s="13"/>
      <c r="O80" s="13"/>
      <c r="P80" s="13"/>
      <c r="Q80" s="13"/>
      <c r="R80" s="13"/>
      <c r="S80" s="13"/>
      <c r="T80" s="116"/>
      <c r="U80" s="116"/>
      <c r="V80" s="116"/>
      <c r="W80" s="151"/>
      <c r="X80" s="13"/>
    </row>
    <row r="81" spans="11:24" ht="15.75" customHeight="1">
      <c r="K81" s="13"/>
      <c r="L81" s="13"/>
      <c r="M81" s="13"/>
      <c r="N81" s="13"/>
      <c r="O81" s="13"/>
      <c r="P81" s="13"/>
      <c r="Q81" s="13"/>
      <c r="R81" s="13"/>
      <c r="S81" s="13"/>
      <c r="T81" s="116"/>
      <c r="U81" s="116"/>
      <c r="V81" s="116"/>
      <c r="W81" s="151"/>
      <c r="X81" s="13"/>
    </row>
    <row r="82" spans="11:24" ht="15.75" customHeight="1">
      <c r="K82" s="13"/>
      <c r="L82" s="13"/>
      <c r="M82" s="13"/>
      <c r="N82" s="13"/>
      <c r="O82" s="13"/>
      <c r="P82" s="13"/>
      <c r="Q82" s="13"/>
      <c r="R82" s="13"/>
      <c r="S82" s="13"/>
      <c r="T82" s="116"/>
      <c r="U82" s="116"/>
      <c r="V82" s="116"/>
      <c r="W82" s="151"/>
      <c r="X82" s="13"/>
    </row>
    <row r="83" spans="11:24" ht="15.75" customHeight="1"/>
    <row r="84" spans="11:24" ht="15.75" customHeight="1"/>
    <row r="85" spans="11:24" ht="15.75" customHeight="1"/>
    <row r="86" spans="11:24" ht="15.75" customHeight="1"/>
    <row r="87" spans="11:24" ht="15.75" customHeight="1"/>
    <row r="88" spans="11:24" ht="15.75" customHeight="1"/>
    <row r="89" spans="11:24" ht="15.75" customHeight="1"/>
    <row r="90" spans="11:24" ht="15.75" customHeight="1"/>
    <row r="91" spans="11:24" ht="15.75" customHeight="1"/>
    <row r="92" spans="11:24" ht="15.75" customHeight="1"/>
    <row r="93" spans="11:24" ht="15.75" customHeight="1"/>
    <row r="94" spans="11:24" ht="15.75" customHeight="1"/>
    <row r="95" spans="11:24" ht="15.75" customHeight="1"/>
    <row r="96" spans="11:24"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9">
    <mergeCell ref="A6:Y7"/>
    <mergeCell ref="Z6:AA7"/>
    <mergeCell ref="A1:B4"/>
    <mergeCell ref="C1:Z1"/>
    <mergeCell ref="C2:Z2"/>
    <mergeCell ref="C3:Z3"/>
    <mergeCell ref="C4:Z4"/>
    <mergeCell ref="A5:B5"/>
    <mergeCell ref="C5:AA5"/>
  </mergeCells>
  <dataValidations count="2">
    <dataValidation type="list" allowBlank="1" showErrorMessage="1" sqref="L15:S15 K29:X82 K13:K16 K23:K28 U19:W19 W13:X16 U16:V16 K21:S21 U21:W21">
      <formula1>$AD$10:$AD$10</formula1>
    </dataValidation>
    <dataValidation allowBlank="1" showErrorMessage="1" sqref="X17:X22 S25 AA23:AA28 T23:Y28"/>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658"/>
  <sheetViews>
    <sheetView zoomScale="40" zoomScaleNormal="40" workbookViewId="0">
      <pane ySplit="8" topLeftCell="A9" activePane="bottomLeft" state="frozen"/>
      <selection activeCell="M1" sqref="M1"/>
      <selection pane="bottomLeft" activeCell="AX10" sqref="AX10"/>
    </sheetView>
  </sheetViews>
  <sheetFormatPr baseColWidth="10" defaultColWidth="12.5" defaultRowHeight="13.8"/>
  <cols>
    <col min="1" max="1" width="28.09765625" style="73" customWidth="1"/>
    <col min="2" max="2" width="40.19921875" style="73" customWidth="1"/>
    <col min="3" max="3" width="26.59765625" style="73" bestFit="1" customWidth="1"/>
    <col min="4" max="4" width="39.19921875" style="161" customWidth="1"/>
    <col min="5" max="5" width="35" style="73" customWidth="1"/>
    <col min="6" max="6" width="32.5" style="73" customWidth="1"/>
    <col min="7" max="7" width="41.19921875" style="73" customWidth="1"/>
    <col min="8" max="8" width="48.69921875" style="73" customWidth="1"/>
    <col min="9" max="9" width="31.796875" style="73" customWidth="1"/>
    <col min="10" max="10" width="31.796875" style="686" customWidth="1"/>
    <col min="11" max="11" width="28.796875" style="77" customWidth="1"/>
    <col min="12" max="12" width="30.296875" style="77" customWidth="1"/>
    <col min="13" max="13" width="49.796875" style="73" customWidth="1"/>
    <col min="14" max="14" width="19.796875" style="73" customWidth="1"/>
    <col min="15" max="15" width="24.296875" style="73" customWidth="1"/>
    <col min="16" max="16" width="27.5" style="73" customWidth="1"/>
    <col min="17" max="17" width="25.796875" style="51" customWidth="1"/>
    <col min="18" max="18" width="33" style="113" customWidth="1"/>
    <col min="19" max="19" width="27.19921875" style="144" customWidth="1"/>
    <col min="20" max="20" width="31.796875" style="73" customWidth="1"/>
    <col min="21" max="21" width="41.59765625" style="73" customWidth="1"/>
    <col min="22" max="22" width="27.19921875" style="106" customWidth="1"/>
    <col min="23" max="23" width="21.5" style="106" customWidth="1"/>
    <col min="24" max="24" width="20.796875" style="73" customWidth="1"/>
    <col min="25" max="25" width="35.796875" style="77" customWidth="1"/>
    <col min="26" max="26" width="31.5" style="78" customWidth="1"/>
    <col min="27" max="27" width="32.796875" style="76" customWidth="1"/>
    <col min="28" max="28" width="44.69921875" customWidth="1"/>
    <col min="29" max="29" width="41.5" customWidth="1"/>
    <col min="30" max="30" width="31.19921875" style="76" customWidth="1"/>
    <col min="31" max="31" width="64.5" style="73" customWidth="1"/>
    <col min="32" max="32" width="46.19921875" style="78" customWidth="1"/>
    <col min="33" max="33" width="29.5" style="76" customWidth="1"/>
    <col min="34" max="34" width="35" style="80" customWidth="1"/>
    <col min="35" max="35" width="26" style="78" customWidth="1"/>
    <col min="36" max="36" width="39.296875" style="73" customWidth="1"/>
    <col min="37" max="37" width="91" style="81" customWidth="1"/>
    <col min="38" max="38" width="30.796875" style="73" customWidth="1"/>
    <col min="39" max="39" width="39.59765625" style="76" customWidth="1"/>
    <col min="40" max="40" width="56.09765625" style="114" customWidth="1"/>
    <col min="41" max="41" width="31" style="76" customWidth="1"/>
    <col min="42" max="42" width="30.796875" style="144" customWidth="1"/>
    <col min="43" max="43" width="114.59765625" style="144" customWidth="1"/>
    <col min="44" max="44" width="107" style="144" customWidth="1"/>
    <col min="45" max="45" width="56.59765625" style="144" customWidth="1"/>
    <col min="46" max="46" width="40.296875" style="79" customWidth="1"/>
    <col min="47" max="47" width="41" style="79" customWidth="1"/>
    <col min="48" max="48" width="67.296875" style="73" customWidth="1"/>
    <col min="49" max="49" width="12.5" style="73"/>
    <col min="50" max="50" width="18.5" style="73" customWidth="1"/>
    <col min="51" max="16384" width="12.5" style="73"/>
  </cols>
  <sheetData>
    <row r="1" spans="1:48" ht="23.4" customHeight="1">
      <c r="A1" s="1121" t="s">
        <v>153</v>
      </c>
      <c r="B1" s="1112"/>
      <c r="C1" s="1123" t="s">
        <v>121</v>
      </c>
      <c r="D1" s="1124"/>
      <c r="E1" s="1124"/>
      <c r="F1" s="1124"/>
      <c r="G1" s="1124"/>
      <c r="H1" s="1124"/>
      <c r="I1" s="1124"/>
      <c r="J1" s="1125"/>
      <c r="K1" s="1125"/>
      <c r="L1" s="1124"/>
      <c r="M1" s="1124"/>
      <c r="N1" s="1125"/>
      <c r="O1" s="1124"/>
      <c r="P1" s="1124"/>
      <c r="Q1" s="1125"/>
      <c r="R1" s="1125"/>
      <c r="S1" s="1125"/>
      <c r="T1" s="1125"/>
      <c r="U1" s="1125"/>
      <c r="V1" s="1125"/>
      <c r="W1" s="1124"/>
      <c r="X1" s="1124"/>
      <c r="Y1" s="1124"/>
      <c r="Z1" s="1124"/>
      <c r="AA1" s="1124"/>
      <c r="AB1" s="1124"/>
      <c r="AC1" s="1124"/>
      <c r="AD1" s="1124"/>
      <c r="AE1" s="1124"/>
      <c r="AF1" s="1124"/>
      <c r="AG1" s="1124"/>
      <c r="AH1" s="1124"/>
      <c r="AI1" s="1124"/>
      <c r="AJ1" s="1125"/>
      <c r="AK1" s="1124"/>
      <c r="AL1" s="1124"/>
      <c r="AM1" s="1125"/>
      <c r="AN1" s="1125"/>
      <c r="AO1" s="1125"/>
      <c r="AP1" s="1125"/>
      <c r="AQ1" s="1125"/>
      <c r="AR1" s="1125"/>
      <c r="AS1" s="1125"/>
      <c r="AT1" s="1126"/>
      <c r="AU1" s="72" t="s">
        <v>122</v>
      </c>
    </row>
    <row r="2" spans="1:48" ht="23.4" customHeight="1">
      <c r="A2" s="1122"/>
      <c r="B2" s="1116"/>
      <c r="C2" s="1123" t="s">
        <v>123</v>
      </c>
      <c r="D2" s="1124"/>
      <c r="E2" s="1124"/>
      <c r="F2" s="1124"/>
      <c r="G2" s="1124"/>
      <c r="H2" s="1124"/>
      <c r="I2" s="1124"/>
      <c r="J2" s="1125"/>
      <c r="K2" s="1125"/>
      <c r="L2" s="1124"/>
      <c r="M2" s="1124"/>
      <c r="N2" s="1125"/>
      <c r="O2" s="1124"/>
      <c r="P2" s="1124"/>
      <c r="Q2" s="1125"/>
      <c r="R2" s="1125"/>
      <c r="S2" s="1125"/>
      <c r="T2" s="1125"/>
      <c r="U2" s="1125"/>
      <c r="V2" s="1125"/>
      <c r="W2" s="1124"/>
      <c r="X2" s="1124"/>
      <c r="Y2" s="1124"/>
      <c r="Z2" s="1124"/>
      <c r="AA2" s="1124"/>
      <c r="AB2" s="1124"/>
      <c r="AC2" s="1124"/>
      <c r="AD2" s="1124"/>
      <c r="AE2" s="1124"/>
      <c r="AF2" s="1124"/>
      <c r="AG2" s="1124"/>
      <c r="AH2" s="1124"/>
      <c r="AI2" s="1124"/>
      <c r="AJ2" s="1125"/>
      <c r="AK2" s="1124"/>
      <c r="AL2" s="1124"/>
      <c r="AM2" s="1125"/>
      <c r="AN2" s="1125"/>
      <c r="AO2" s="1125"/>
      <c r="AP2" s="1125"/>
      <c r="AQ2" s="1125"/>
      <c r="AR2" s="1125"/>
      <c r="AS2" s="1125"/>
      <c r="AT2" s="1126"/>
      <c r="AU2" s="72" t="s">
        <v>124</v>
      </c>
    </row>
    <row r="3" spans="1:48" ht="47.4" customHeight="1">
      <c r="A3" s="1122"/>
      <c r="B3" s="1116"/>
      <c r="C3" s="1123" t="s">
        <v>125</v>
      </c>
      <c r="D3" s="1124"/>
      <c r="E3" s="1124"/>
      <c r="F3" s="1124"/>
      <c r="G3" s="1124"/>
      <c r="H3" s="1124"/>
      <c r="I3" s="1124"/>
      <c r="J3" s="1125"/>
      <c r="K3" s="1125"/>
      <c r="L3" s="1124"/>
      <c r="M3" s="1124"/>
      <c r="N3" s="1125"/>
      <c r="O3" s="1124"/>
      <c r="P3" s="1124"/>
      <c r="Q3" s="1125"/>
      <c r="R3" s="1125"/>
      <c r="S3" s="1125"/>
      <c r="T3" s="1125"/>
      <c r="U3" s="1125"/>
      <c r="V3" s="1125"/>
      <c r="W3" s="1124"/>
      <c r="X3" s="1124"/>
      <c r="Y3" s="1124"/>
      <c r="Z3" s="1124"/>
      <c r="AA3" s="1124"/>
      <c r="AB3" s="1124"/>
      <c r="AC3" s="1124"/>
      <c r="AD3" s="1124"/>
      <c r="AE3" s="1124"/>
      <c r="AF3" s="1124"/>
      <c r="AG3" s="1124"/>
      <c r="AH3" s="1124"/>
      <c r="AI3" s="1124"/>
      <c r="AJ3" s="1125"/>
      <c r="AK3" s="1124"/>
      <c r="AL3" s="1124"/>
      <c r="AM3" s="1125"/>
      <c r="AN3" s="1125"/>
      <c r="AO3" s="1125"/>
      <c r="AP3" s="1125"/>
      <c r="AQ3" s="1125"/>
      <c r="AR3" s="1125"/>
      <c r="AS3" s="1125"/>
      <c r="AT3" s="1126"/>
      <c r="AU3" s="72" t="s">
        <v>126</v>
      </c>
    </row>
    <row r="4" spans="1:48" ht="88.2" customHeight="1">
      <c r="A4" s="1118"/>
      <c r="B4" s="1120"/>
      <c r="C4" s="1123" t="s">
        <v>127</v>
      </c>
      <c r="D4" s="1124"/>
      <c r="E4" s="1124"/>
      <c r="F4" s="1124"/>
      <c r="G4" s="1124"/>
      <c r="H4" s="1124"/>
      <c r="I4" s="1124"/>
      <c r="J4" s="1125"/>
      <c r="K4" s="1125"/>
      <c r="L4" s="1124"/>
      <c r="M4" s="1124"/>
      <c r="N4" s="1125"/>
      <c r="O4" s="1124"/>
      <c r="P4" s="1124"/>
      <c r="Q4" s="1125"/>
      <c r="R4" s="1125"/>
      <c r="S4" s="1125"/>
      <c r="T4" s="1125"/>
      <c r="U4" s="1125"/>
      <c r="V4" s="1125"/>
      <c r="W4" s="1124"/>
      <c r="X4" s="1124"/>
      <c r="Y4" s="1124"/>
      <c r="Z4" s="1124"/>
      <c r="AA4" s="1124"/>
      <c r="AB4" s="1124"/>
      <c r="AC4" s="1124"/>
      <c r="AD4" s="1124"/>
      <c r="AE4" s="1124"/>
      <c r="AF4" s="1124"/>
      <c r="AG4" s="1124"/>
      <c r="AH4" s="1124"/>
      <c r="AI4" s="1124"/>
      <c r="AJ4" s="1125"/>
      <c r="AK4" s="1124"/>
      <c r="AL4" s="1124"/>
      <c r="AM4" s="1125"/>
      <c r="AN4" s="1125"/>
      <c r="AO4" s="1125"/>
      <c r="AP4" s="1125"/>
      <c r="AQ4" s="1125"/>
      <c r="AR4" s="1125"/>
      <c r="AS4" s="1125"/>
      <c r="AT4" s="1126"/>
      <c r="AU4" s="72" t="s">
        <v>128</v>
      </c>
    </row>
    <row r="5" spans="1:48" ht="43.95" customHeight="1">
      <c r="A5" s="1123" t="s">
        <v>145</v>
      </c>
      <c r="B5" s="1126"/>
      <c r="C5" s="1123" t="s">
        <v>601</v>
      </c>
      <c r="D5" s="1124"/>
      <c r="E5" s="1124"/>
      <c r="F5" s="1124"/>
      <c r="G5" s="1124"/>
      <c r="H5" s="1124"/>
      <c r="I5" s="1124"/>
      <c r="J5" s="1125"/>
      <c r="K5" s="1125"/>
      <c r="L5" s="1124"/>
      <c r="M5" s="1124"/>
      <c r="N5" s="1125"/>
      <c r="O5" s="1124"/>
      <c r="P5" s="1124"/>
      <c r="Q5" s="1125"/>
      <c r="R5" s="1125"/>
      <c r="S5" s="1125"/>
      <c r="T5" s="1125"/>
      <c r="U5" s="1125"/>
      <c r="V5" s="1125"/>
      <c r="W5" s="1124"/>
      <c r="X5" s="1124"/>
      <c r="Y5" s="1124"/>
      <c r="Z5" s="1124"/>
      <c r="AA5" s="1124"/>
      <c r="AB5" s="1124"/>
      <c r="AC5" s="1124"/>
      <c r="AD5" s="1124"/>
      <c r="AE5" s="1124"/>
      <c r="AF5" s="1124"/>
      <c r="AG5" s="1124"/>
      <c r="AH5" s="1124"/>
      <c r="AI5" s="1124"/>
      <c r="AJ5" s="1125"/>
      <c r="AK5" s="1124"/>
      <c r="AL5" s="1124"/>
      <c r="AM5" s="1125"/>
      <c r="AN5" s="1125"/>
      <c r="AO5" s="1125"/>
      <c r="AP5" s="1125"/>
      <c r="AQ5" s="1125"/>
      <c r="AR5" s="1125"/>
      <c r="AS5" s="1125"/>
      <c r="AT5" s="1124"/>
      <c r="AU5" s="1126"/>
    </row>
    <row r="6" spans="1:48">
      <c r="A6" s="1109" t="s">
        <v>154</v>
      </c>
      <c r="B6" s="1110"/>
      <c r="C6" s="1110"/>
      <c r="D6" s="1110"/>
      <c r="E6" s="1110"/>
      <c r="F6" s="1110"/>
      <c r="G6" s="1110"/>
      <c r="H6" s="1110"/>
      <c r="I6" s="1110"/>
      <c r="J6" s="1111"/>
      <c r="K6" s="1111"/>
      <c r="L6" s="1110"/>
      <c r="M6" s="1110"/>
      <c r="N6" s="1111"/>
      <c r="O6" s="1110"/>
      <c r="P6" s="1110"/>
      <c r="Q6" s="1111"/>
      <c r="R6" s="1111"/>
      <c r="S6" s="1111"/>
      <c r="T6" s="1111"/>
      <c r="U6" s="1111"/>
      <c r="V6" s="1111"/>
      <c r="W6" s="1110"/>
      <c r="X6" s="1110"/>
      <c r="Y6" s="1110"/>
      <c r="Z6" s="1110"/>
      <c r="AA6" s="1110"/>
      <c r="AB6" s="1110"/>
      <c r="AC6" s="1112"/>
      <c r="AD6" s="1117" t="s">
        <v>155</v>
      </c>
      <c r="AE6" s="1110"/>
      <c r="AF6" s="1110"/>
      <c r="AG6" s="1110"/>
      <c r="AH6" s="1110"/>
      <c r="AI6" s="1111"/>
      <c r="AJ6" s="74"/>
      <c r="AK6" s="1119" t="s">
        <v>156</v>
      </c>
      <c r="AL6" s="1110"/>
      <c r="AM6" s="1111"/>
      <c r="AN6" s="1111"/>
      <c r="AO6" s="1111"/>
      <c r="AP6" s="1111"/>
      <c r="AQ6" s="1111"/>
      <c r="AR6" s="1111"/>
      <c r="AS6" s="1111"/>
      <c r="AT6" s="1110"/>
      <c r="AU6" s="1112"/>
    </row>
    <row r="7" spans="1:48" ht="14.4" thickBot="1">
      <c r="A7" s="1113"/>
      <c r="B7" s="1113"/>
      <c r="C7" s="1113"/>
      <c r="D7" s="1113"/>
      <c r="E7" s="1113"/>
      <c r="F7" s="1113"/>
      <c r="G7" s="1113"/>
      <c r="H7" s="1113"/>
      <c r="I7" s="1113"/>
      <c r="J7" s="1114"/>
      <c r="K7" s="1114"/>
      <c r="L7" s="1113"/>
      <c r="M7" s="1113"/>
      <c r="N7" s="1114"/>
      <c r="O7" s="1113"/>
      <c r="P7" s="1113"/>
      <c r="Q7" s="1114"/>
      <c r="R7" s="1114"/>
      <c r="S7" s="1114"/>
      <c r="T7" s="1114"/>
      <c r="U7" s="1114"/>
      <c r="V7" s="1114"/>
      <c r="W7" s="1113"/>
      <c r="X7" s="1113"/>
      <c r="Y7" s="1113"/>
      <c r="Z7" s="1113"/>
      <c r="AA7" s="1113"/>
      <c r="AB7" s="1115"/>
      <c r="AC7" s="1116"/>
      <c r="AD7" s="1118"/>
      <c r="AE7" s="1113"/>
      <c r="AF7" s="1113"/>
      <c r="AG7" s="1113"/>
      <c r="AH7" s="1113"/>
      <c r="AI7" s="1114"/>
      <c r="AJ7" s="75"/>
      <c r="AK7" s="1118"/>
      <c r="AL7" s="1113"/>
      <c r="AM7" s="1114"/>
      <c r="AN7" s="1114"/>
      <c r="AO7" s="1114"/>
      <c r="AP7" s="1114"/>
      <c r="AQ7" s="1114"/>
      <c r="AR7" s="1114"/>
      <c r="AS7" s="1114"/>
      <c r="AT7" s="1113"/>
      <c r="AU7" s="1120"/>
    </row>
    <row r="8" spans="1:48" s="679" customFormat="1" ht="125.4" customHeight="1" thickBot="1">
      <c r="A8" s="823" t="s">
        <v>10</v>
      </c>
      <c r="B8" s="823" t="s">
        <v>134</v>
      </c>
      <c r="C8" s="823" t="s">
        <v>14</v>
      </c>
      <c r="D8" s="823" t="s">
        <v>157</v>
      </c>
      <c r="E8" s="823" t="s">
        <v>59</v>
      </c>
      <c r="F8" s="823" t="s">
        <v>61</v>
      </c>
      <c r="G8" s="823" t="s">
        <v>63</v>
      </c>
      <c r="H8" s="823" t="s">
        <v>158</v>
      </c>
      <c r="I8" s="824" t="s">
        <v>67</v>
      </c>
      <c r="J8" s="825" t="s">
        <v>1206</v>
      </c>
      <c r="K8" s="825" t="s">
        <v>643</v>
      </c>
      <c r="L8" s="824" t="s">
        <v>159</v>
      </c>
      <c r="M8" s="826" t="s">
        <v>160</v>
      </c>
      <c r="N8" s="827" t="s">
        <v>645</v>
      </c>
      <c r="O8" s="826" t="s">
        <v>73</v>
      </c>
      <c r="P8" s="824" t="s">
        <v>161</v>
      </c>
      <c r="Q8" s="825" t="s">
        <v>1036</v>
      </c>
      <c r="R8" s="827" t="s">
        <v>1182</v>
      </c>
      <c r="S8" s="827" t="s">
        <v>1205</v>
      </c>
      <c r="T8" s="827" t="s">
        <v>644</v>
      </c>
      <c r="U8" s="828" t="s">
        <v>1252</v>
      </c>
      <c r="V8" s="829" t="s">
        <v>162</v>
      </c>
      <c r="W8" s="829" t="s">
        <v>163</v>
      </c>
      <c r="X8" s="823" t="s">
        <v>81</v>
      </c>
      <c r="Y8" s="823" t="s">
        <v>83</v>
      </c>
      <c r="Z8" s="823" t="s">
        <v>85</v>
      </c>
      <c r="AA8" s="830" t="s">
        <v>87</v>
      </c>
      <c r="AB8" s="825" t="s">
        <v>89</v>
      </c>
      <c r="AC8" s="825" t="s">
        <v>91</v>
      </c>
      <c r="AD8" s="831" t="s">
        <v>94</v>
      </c>
      <c r="AE8" s="823" t="s">
        <v>164</v>
      </c>
      <c r="AF8" s="832" t="s">
        <v>98</v>
      </c>
      <c r="AG8" s="823" t="s">
        <v>100</v>
      </c>
      <c r="AH8" s="823" t="s">
        <v>102</v>
      </c>
      <c r="AI8" s="823" t="s">
        <v>104</v>
      </c>
      <c r="AJ8" s="825" t="s">
        <v>646</v>
      </c>
      <c r="AK8" s="833" t="s">
        <v>107</v>
      </c>
      <c r="AL8" s="823" t="s">
        <v>165</v>
      </c>
      <c r="AM8" s="825" t="s">
        <v>647</v>
      </c>
      <c r="AN8" s="825" t="s">
        <v>1183</v>
      </c>
      <c r="AO8" s="825" t="s">
        <v>648</v>
      </c>
      <c r="AP8" s="834" t="s">
        <v>1207</v>
      </c>
      <c r="AQ8" s="835" t="s">
        <v>1254</v>
      </c>
      <c r="AR8" s="835" t="s">
        <v>1255</v>
      </c>
      <c r="AS8" s="836" t="s">
        <v>1256</v>
      </c>
      <c r="AT8" s="823" t="s">
        <v>111</v>
      </c>
      <c r="AU8" s="169" t="s">
        <v>113</v>
      </c>
      <c r="AV8" s="1273" t="s">
        <v>1258</v>
      </c>
    </row>
    <row r="9" spans="1:48" s="176" customFormat="1" ht="104.55" customHeight="1">
      <c r="A9" s="1236" t="s">
        <v>212</v>
      </c>
      <c r="B9" s="1249" t="s">
        <v>213</v>
      </c>
      <c r="C9" s="464" t="s">
        <v>312</v>
      </c>
      <c r="D9" s="381" t="s">
        <v>216</v>
      </c>
      <c r="E9" s="963" t="s">
        <v>321</v>
      </c>
      <c r="F9" s="1128">
        <v>2024130010016</v>
      </c>
      <c r="G9" s="465" t="s">
        <v>600</v>
      </c>
      <c r="H9" s="465" t="s">
        <v>357</v>
      </c>
      <c r="I9" s="465" t="s">
        <v>362</v>
      </c>
      <c r="J9" s="466">
        <v>679555</v>
      </c>
      <c r="K9" s="485"/>
      <c r="L9" s="466">
        <v>5</v>
      </c>
      <c r="M9" s="467" t="s">
        <v>359</v>
      </c>
      <c r="N9" s="468" t="s">
        <v>917</v>
      </c>
      <c r="O9" s="467" t="s">
        <v>918</v>
      </c>
      <c r="P9" s="468">
        <v>679555</v>
      </c>
      <c r="Q9" s="468">
        <v>679555</v>
      </c>
      <c r="R9" s="240">
        <v>699118</v>
      </c>
      <c r="S9" s="240">
        <v>699118</v>
      </c>
      <c r="T9" s="469" t="s">
        <v>919</v>
      </c>
      <c r="U9" s="777">
        <v>1</v>
      </c>
      <c r="V9" s="245">
        <v>45444</v>
      </c>
      <c r="W9" s="245">
        <v>45657</v>
      </c>
      <c r="X9" s="237">
        <v>214</v>
      </c>
      <c r="Y9" s="240">
        <v>679555</v>
      </c>
      <c r="Z9" s="183" t="s">
        <v>920</v>
      </c>
      <c r="AA9" s="237" t="s">
        <v>921</v>
      </c>
      <c r="AB9" s="467" t="s">
        <v>922</v>
      </c>
      <c r="AC9" s="467" t="s">
        <v>923</v>
      </c>
      <c r="AD9" s="237" t="s">
        <v>924</v>
      </c>
      <c r="AE9" s="235" t="s">
        <v>925</v>
      </c>
      <c r="AF9" s="470">
        <v>34299869316</v>
      </c>
      <c r="AG9" s="471" t="s">
        <v>208</v>
      </c>
      <c r="AH9" s="471" t="s">
        <v>185</v>
      </c>
      <c r="AI9" s="245">
        <v>45444</v>
      </c>
      <c r="AJ9" s="194" t="s">
        <v>195</v>
      </c>
      <c r="AK9" s="463">
        <v>34299869316</v>
      </c>
      <c r="AL9" s="463">
        <v>34299869316</v>
      </c>
      <c r="AM9" s="463">
        <v>0</v>
      </c>
      <c r="AN9" s="235"/>
      <c r="AO9" s="472">
        <v>0</v>
      </c>
      <c r="AP9" s="837">
        <v>54749096540</v>
      </c>
      <c r="AQ9" s="1256">
        <v>1154517905356.97</v>
      </c>
      <c r="AR9" s="1256">
        <v>1111660015213.1599</v>
      </c>
      <c r="AS9" s="1257">
        <f>+AR9/AQ9</f>
        <v>0.96287810700470799</v>
      </c>
      <c r="AT9" s="473" t="s">
        <v>926</v>
      </c>
      <c r="AU9" s="474" t="s">
        <v>321</v>
      </c>
      <c r="AV9" s="1272" t="s">
        <v>1210</v>
      </c>
    </row>
    <row r="10" spans="1:48" s="176" customFormat="1" ht="81.599999999999994" customHeight="1">
      <c r="A10" s="925"/>
      <c r="B10" s="1249"/>
      <c r="C10" s="475"/>
      <c r="D10" s="384"/>
      <c r="E10" s="964"/>
      <c r="F10" s="1129"/>
      <c r="G10" s="476"/>
      <c r="H10" s="477"/>
      <c r="I10" s="477"/>
      <c r="J10" s="680"/>
      <c r="K10" s="680"/>
      <c r="L10" s="680"/>
      <c r="M10" s="467" t="s">
        <v>360</v>
      </c>
      <c r="N10" s="478"/>
      <c r="O10" s="467" t="s">
        <v>927</v>
      </c>
      <c r="P10" s="468">
        <v>679555</v>
      </c>
      <c r="Q10" s="468">
        <v>679555</v>
      </c>
      <c r="R10" s="240">
        <v>6376</v>
      </c>
      <c r="S10" s="479">
        <v>1</v>
      </c>
      <c r="T10" s="240">
        <v>679555</v>
      </c>
      <c r="U10" s="777">
        <v>1</v>
      </c>
      <c r="V10" s="245">
        <v>45444</v>
      </c>
      <c r="W10" s="245">
        <v>45657</v>
      </c>
      <c r="X10" s="237">
        <v>214</v>
      </c>
      <c r="Y10" s="240">
        <v>679555</v>
      </c>
      <c r="Z10" s="183" t="s">
        <v>920</v>
      </c>
      <c r="AA10" s="237" t="s">
        <v>921</v>
      </c>
      <c r="AB10" s="467" t="s">
        <v>928</v>
      </c>
      <c r="AC10" s="467" t="s">
        <v>929</v>
      </c>
      <c r="AD10" s="237" t="s">
        <v>924</v>
      </c>
      <c r="AE10" s="235" t="s">
        <v>925</v>
      </c>
      <c r="AF10" s="470">
        <v>36478400724</v>
      </c>
      <c r="AG10" s="471" t="s">
        <v>208</v>
      </c>
      <c r="AH10" s="471" t="s">
        <v>193</v>
      </c>
      <c r="AI10" s="245">
        <v>45444</v>
      </c>
      <c r="AJ10" s="194" t="s">
        <v>195</v>
      </c>
      <c r="AK10" s="463">
        <v>0</v>
      </c>
      <c r="AL10" s="463">
        <v>36478400724</v>
      </c>
      <c r="AM10" s="463">
        <v>0</v>
      </c>
      <c r="AN10" s="235"/>
      <c r="AO10" s="472">
        <v>0</v>
      </c>
      <c r="AP10" s="838"/>
      <c r="AQ10" s="1256"/>
      <c r="AR10" s="1256"/>
      <c r="AS10" s="1258"/>
      <c r="AT10" s="473" t="s">
        <v>930</v>
      </c>
      <c r="AU10" s="474" t="s">
        <v>321</v>
      </c>
      <c r="AV10" s="1271"/>
    </row>
    <row r="11" spans="1:48" s="176" customFormat="1" ht="105.6" customHeight="1">
      <c r="A11" s="925"/>
      <c r="B11" s="1249"/>
      <c r="C11" s="475"/>
      <c r="D11" s="425" t="s">
        <v>220</v>
      </c>
      <c r="E11" s="964"/>
      <c r="F11" s="1129"/>
      <c r="G11" s="198"/>
      <c r="H11" s="480" t="s">
        <v>358</v>
      </c>
      <c r="I11" s="480" t="s">
        <v>363</v>
      </c>
      <c r="J11" s="466">
        <v>4454</v>
      </c>
      <c r="K11" s="482"/>
      <c r="L11" s="466">
        <v>3</v>
      </c>
      <c r="M11" s="467" t="s">
        <v>361</v>
      </c>
      <c r="N11" s="480"/>
      <c r="O11" s="481" t="s">
        <v>931</v>
      </c>
      <c r="P11" s="482">
        <v>5000</v>
      </c>
      <c r="Q11" s="482">
        <v>5000</v>
      </c>
      <c r="R11" s="240">
        <v>6376</v>
      </c>
      <c r="S11" s="240">
        <v>6376</v>
      </c>
      <c r="T11" s="782">
        <v>4454</v>
      </c>
      <c r="U11" s="779">
        <v>1</v>
      </c>
      <c r="V11" s="483">
        <v>45444</v>
      </c>
      <c r="W11" s="483">
        <v>45657</v>
      </c>
      <c r="X11" s="466">
        <v>214</v>
      </c>
      <c r="Y11" s="484">
        <v>5000</v>
      </c>
      <c r="Z11" s="485" t="s">
        <v>920</v>
      </c>
      <c r="AA11" s="466" t="s">
        <v>932</v>
      </c>
      <c r="AB11" s="467" t="s">
        <v>933</v>
      </c>
      <c r="AC11" s="467" t="s">
        <v>934</v>
      </c>
      <c r="AD11" s="237" t="s">
        <v>924</v>
      </c>
      <c r="AE11" s="235" t="s">
        <v>925</v>
      </c>
      <c r="AF11" s="470">
        <v>2595300553</v>
      </c>
      <c r="AG11" s="471" t="s">
        <v>208</v>
      </c>
      <c r="AH11" s="471" t="s">
        <v>185</v>
      </c>
      <c r="AI11" s="245">
        <v>45444</v>
      </c>
      <c r="AJ11" s="194" t="s">
        <v>195</v>
      </c>
      <c r="AK11" s="463">
        <v>2573557932</v>
      </c>
      <c r="AL11" s="463">
        <v>2595300553</v>
      </c>
      <c r="AM11" s="463">
        <v>0</v>
      </c>
      <c r="AN11" s="235"/>
      <c r="AO11" s="472">
        <v>0</v>
      </c>
      <c r="AP11" s="838"/>
      <c r="AQ11" s="1256"/>
      <c r="AR11" s="1256"/>
      <c r="AS11" s="1258"/>
      <c r="AT11" s="486" t="s">
        <v>935</v>
      </c>
      <c r="AU11" s="474" t="s">
        <v>321</v>
      </c>
      <c r="AV11" s="1271" t="s">
        <v>1210</v>
      </c>
    </row>
    <row r="12" spans="1:48" s="176" customFormat="1" ht="105.6" customHeight="1">
      <c r="A12" s="925"/>
      <c r="B12" s="1249"/>
      <c r="C12" s="475"/>
      <c r="D12" s="431"/>
      <c r="E12" s="964"/>
      <c r="F12" s="1129"/>
      <c r="G12" s="198"/>
      <c r="H12" s="487"/>
      <c r="I12" s="487"/>
      <c r="J12" s="488"/>
      <c r="K12" s="490"/>
      <c r="L12" s="488"/>
      <c r="M12" s="487"/>
      <c r="N12" s="487"/>
      <c r="O12" s="489"/>
      <c r="P12" s="490"/>
      <c r="Q12" s="490"/>
      <c r="R12" s="491"/>
      <c r="S12" s="491"/>
      <c r="T12" s="491"/>
      <c r="U12" s="491"/>
      <c r="V12" s="492"/>
      <c r="W12" s="492"/>
      <c r="X12" s="488"/>
      <c r="Y12" s="493"/>
      <c r="Z12" s="494"/>
      <c r="AA12" s="488"/>
      <c r="AB12" s="467"/>
      <c r="AC12" s="467"/>
      <c r="AD12" s="237"/>
      <c r="AE12" s="235" t="s">
        <v>925</v>
      </c>
      <c r="AF12" s="470">
        <v>421146368</v>
      </c>
      <c r="AG12" s="471" t="s">
        <v>208</v>
      </c>
      <c r="AH12" s="471" t="s">
        <v>185</v>
      </c>
      <c r="AI12" s="245">
        <v>45444</v>
      </c>
      <c r="AJ12" s="194" t="s">
        <v>195</v>
      </c>
      <c r="AK12" s="463">
        <v>421146368</v>
      </c>
      <c r="AL12" s="463">
        <v>421146368</v>
      </c>
      <c r="AM12" s="463">
        <v>0</v>
      </c>
      <c r="AN12" s="235"/>
      <c r="AO12" s="472">
        <v>0</v>
      </c>
      <c r="AP12" s="838"/>
      <c r="AQ12" s="1256"/>
      <c r="AR12" s="1256"/>
      <c r="AS12" s="1258"/>
      <c r="AT12" s="486" t="s">
        <v>936</v>
      </c>
      <c r="AU12" s="474" t="s">
        <v>321</v>
      </c>
      <c r="AV12" s="1271"/>
    </row>
    <row r="13" spans="1:48" s="176" customFormat="1" ht="93.6" customHeight="1">
      <c r="A13" s="925"/>
      <c r="B13" s="1249"/>
      <c r="C13" s="475"/>
      <c r="D13" s="431"/>
      <c r="E13" s="965"/>
      <c r="F13" s="1130"/>
      <c r="G13" s="198"/>
      <c r="H13" s="487"/>
      <c r="I13" s="487"/>
      <c r="J13" s="494"/>
      <c r="K13" s="490"/>
      <c r="L13" s="494"/>
      <c r="M13" s="487"/>
      <c r="N13" s="487"/>
      <c r="O13" s="487"/>
      <c r="P13" s="490"/>
      <c r="Q13" s="490"/>
      <c r="R13" s="490"/>
      <c r="S13" s="490"/>
      <c r="T13" s="490"/>
      <c r="U13" s="490"/>
      <c r="V13" s="496"/>
      <c r="W13" s="496"/>
      <c r="X13" s="495"/>
      <c r="Y13" s="495"/>
      <c r="Z13" s="495"/>
      <c r="AA13" s="497"/>
      <c r="AB13" s="478"/>
      <c r="AC13" s="478"/>
      <c r="AD13" s="194"/>
      <c r="AE13" s="235" t="s">
        <v>925</v>
      </c>
      <c r="AF13" s="470">
        <v>1139660</v>
      </c>
      <c r="AG13" s="471" t="s">
        <v>208</v>
      </c>
      <c r="AH13" s="471" t="s">
        <v>193</v>
      </c>
      <c r="AI13" s="245">
        <v>45444</v>
      </c>
      <c r="AJ13" s="194" t="s">
        <v>195</v>
      </c>
      <c r="AK13" s="463">
        <v>1139660</v>
      </c>
      <c r="AL13" s="463">
        <v>1139660</v>
      </c>
      <c r="AM13" s="463">
        <v>0</v>
      </c>
      <c r="AN13" s="235"/>
      <c r="AO13" s="472">
        <v>0</v>
      </c>
      <c r="AP13" s="839"/>
      <c r="AQ13" s="1256"/>
      <c r="AR13" s="1256"/>
      <c r="AS13" s="1258"/>
      <c r="AT13" s="486" t="s">
        <v>937</v>
      </c>
      <c r="AU13" s="474" t="s">
        <v>322</v>
      </c>
      <c r="AV13" s="1271"/>
    </row>
    <row r="14" spans="1:48" s="176" customFormat="1" ht="57.6" customHeight="1">
      <c r="A14" s="925"/>
      <c r="B14" s="1249"/>
      <c r="C14" s="475"/>
      <c r="D14" s="962" t="s">
        <v>321</v>
      </c>
      <c r="E14" s="962"/>
      <c r="F14" s="962"/>
      <c r="G14" s="962"/>
      <c r="H14" s="962"/>
      <c r="I14" s="962"/>
      <c r="J14" s="962"/>
      <c r="K14" s="962"/>
      <c r="L14" s="962"/>
      <c r="M14" s="962"/>
      <c r="N14" s="962"/>
      <c r="O14" s="962"/>
      <c r="P14" s="962"/>
      <c r="Q14" s="962"/>
      <c r="R14" s="962"/>
      <c r="S14" s="962"/>
      <c r="T14" s="962"/>
      <c r="U14" s="778">
        <f>AVERAGE(U9:U13)</f>
        <v>1</v>
      </c>
      <c r="V14" s="687"/>
      <c r="W14" s="687"/>
      <c r="X14" s="495"/>
      <c r="Y14" s="495"/>
      <c r="Z14" s="495"/>
      <c r="AA14" s="497"/>
      <c r="AB14" s="478"/>
      <c r="AC14" s="478"/>
      <c r="AD14" s="194"/>
      <c r="AE14" s="235"/>
      <c r="AF14" s="470"/>
      <c r="AG14" s="471"/>
      <c r="AH14" s="471"/>
      <c r="AI14" s="245"/>
      <c r="AJ14" s="194"/>
      <c r="AK14" s="463"/>
      <c r="AL14" s="463"/>
      <c r="AM14" s="688"/>
      <c r="AN14" s="603"/>
      <c r="AO14" s="689"/>
      <c r="AP14" s="839"/>
      <c r="AQ14" s="1256"/>
      <c r="AR14" s="1256"/>
      <c r="AS14" s="1258"/>
      <c r="AT14" s="486"/>
      <c r="AU14" s="474"/>
      <c r="AV14" s="1271"/>
    </row>
    <row r="15" spans="1:48" s="176" customFormat="1" ht="66.599999999999994" customHeight="1">
      <c r="A15" s="925"/>
      <c r="B15" s="1249"/>
      <c r="C15" s="250"/>
      <c r="D15" s="384" t="s">
        <v>223</v>
      </c>
      <c r="E15" s="963" t="s">
        <v>322</v>
      </c>
      <c r="F15" s="966">
        <v>2024130010143</v>
      </c>
      <c r="G15" s="216" t="s">
        <v>405</v>
      </c>
      <c r="H15" s="431" t="s">
        <v>389</v>
      </c>
      <c r="I15" s="179" t="s">
        <v>390</v>
      </c>
      <c r="J15" s="576">
        <v>142</v>
      </c>
      <c r="K15" s="576"/>
      <c r="L15" s="576"/>
      <c r="M15" s="690" t="s">
        <v>387</v>
      </c>
      <c r="N15" s="690"/>
      <c r="O15" s="691" t="s">
        <v>938</v>
      </c>
      <c r="P15" s="692">
        <v>1</v>
      </c>
      <c r="Q15" s="692">
        <v>0.875</v>
      </c>
      <c r="R15" s="691">
        <v>48</v>
      </c>
      <c r="S15" s="691">
        <v>48</v>
      </c>
      <c r="T15" s="691" t="s">
        <v>939</v>
      </c>
      <c r="U15" s="777">
        <v>1</v>
      </c>
      <c r="V15" s="503">
        <v>45292</v>
      </c>
      <c r="W15" s="503">
        <v>45657</v>
      </c>
      <c r="X15" s="474">
        <v>214</v>
      </c>
      <c r="Y15" s="474">
        <v>1059626</v>
      </c>
      <c r="Z15" s="197" t="s">
        <v>940</v>
      </c>
      <c r="AA15" s="474" t="s">
        <v>602</v>
      </c>
      <c r="AB15" s="474" t="s">
        <v>941</v>
      </c>
      <c r="AC15" s="474" t="s">
        <v>942</v>
      </c>
      <c r="AD15" s="474" t="s">
        <v>383</v>
      </c>
      <c r="AE15" s="474" t="s">
        <v>943</v>
      </c>
      <c r="AF15" s="504">
        <v>565575000</v>
      </c>
      <c r="AG15" s="505" t="s">
        <v>208</v>
      </c>
      <c r="AH15" s="505"/>
      <c r="AI15" s="245"/>
      <c r="AJ15" s="194"/>
      <c r="AK15" s="195">
        <v>98550000</v>
      </c>
      <c r="AL15" s="195">
        <v>340552810</v>
      </c>
      <c r="AM15" s="314">
        <v>0</v>
      </c>
      <c r="AN15" s="314">
        <v>1</v>
      </c>
      <c r="AO15" s="314">
        <v>0</v>
      </c>
      <c r="AP15" s="697">
        <v>126183436</v>
      </c>
      <c r="AQ15" s="1256"/>
      <c r="AR15" s="1256"/>
      <c r="AS15" s="1258"/>
      <c r="AT15" s="197" t="s">
        <v>335</v>
      </c>
      <c r="AU15" s="197" t="s">
        <v>322</v>
      </c>
      <c r="AV15" s="1271" t="s">
        <v>1216</v>
      </c>
    </row>
    <row r="16" spans="1:48" s="176" customFormat="1" ht="64.95" customHeight="1">
      <c r="A16" s="925"/>
      <c r="B16" s="1249"/>
      <c r="C16" s="371"/>
      <c r="D16" s="390"/>
      <c r="E16" s="964"/>
      <c r="F16" s="967"/>
      <c r="G16" s="216"/>
      <c r="H16" s="219"/>
      <c r="I16" s="221"/>
      <c r="J16" s="585"/>
      <c r="K16" s="585"/>
      <c r="L16" s="585"/>
      <c r="M16" s="467" t="s">
        <v>386</v>
      </c>
      <c r="N16" s="467"/>
      <c r="O16" s="474" t="s">
        <v>944</v>
      </c>
      <c r="P16" s="506">
        <v>5</v>
      </c>
      <c r="Q16" s="474" t="s">
        <v>945</v>
      </c>
      <c r="R16" s="474">
        <v>679555</v>
      </c>
      <c r="S16" s="474">
        <v>5</v>
      </c>
      <c r="T16" s="474" t="s">
        <v>946</v>
      </c>
      <c r="U16" s="777">
        <v>1</v>
      </c>
      <c r="V16" s="503">
        <v>45292</v>
      </c>
      <c r="W16" s="503">
        <v>45657</v>
      </c>
      <c r="X16" s="474">
        <v>214</v>
      </c>
      <c r="Y16" s="474">
        <v>1059626</v>
      </c>
      <c r="Z16" s="197" t="s">
        <v>940</v>
      </c>
      <c r="AA16" s="474" t="s">
        <v>602</v>
      </c>
      <c r="AB16" s="474" t="s">
        <v>947</v>
      </c>
      <c r="AC16" s="474" t="s">
        <v>948</v>
      </c>
      <c r="AD16" s="474" t="s">
        <v>383</v>
      </c>
      <c r="AE16" s="474" t="s">
        <v>949</v>
      </c>
      <c r="AF16" s="240">
        <v>165500000</v>
      </c>
      <c r="AG16" s="505" t="s">
        <v>208</v>
      </c>
      <c r="AH16" s="505" t="s">
        <v>185</v>
      </c>
      <c r="AI16" s="505" t="s">
        <v>950</v>
      </c>
      <c r="AJ16" s="194"/>
      <c r="AK16" s="195">
        <v>582248734</v>
      </c>
      <c r="AL16" s="195">
        <v>1069238040</v>
      </c>
      <c r="AM16" s="198"/>
      <c r="AN16" s="198"/>
      <c r="AO16" s="198"/>
      <c r="AP16" s="697"/>
      <c r="AQ16" s="1256"/>
      <c r="AR16" s="1256"/>
      <c r="AS16" s="1258"/>
      <c r="AT16" s="197" t="s">
        <v>619</v>
      </c>
      <c r="AU16" s="197" t="s">
        <v>322</v>
      </c>
      <c r="AV16" s="1271"/>
    </row>
    <row r="17" spans="1:48" s="176" customFormat="1" ht="64.95" customHeight="1">
      <c r="A17" s="925"/>
      <c r="B17" s="1249"/>
      <c r="C17" s="508"/>
      <c r="D17" s="233" t="s">
        <v>216</v>
      </c>
      <c r="E17" s="964"/>
      <c r="F17" s="967"/>
      <c r="G17" s="417"/>
      <c r="H17" s="465" t="s">
        <v>391</v>
      </c>
      <c r="I17" s="465" t="s">
        <v>362</v>
      </c>
      <c r="J17" s="485">
        <v>679555</v>
      </c>
      <c r="K17" s="485"/>
      <c r="L17" s="485"/>
      <c r="M17" s="509" t="s">
        <v>388</v>
      </c>
      <c r="N17" s="509"/>
      <c r="O17" s="474" t="s">
        <v>951</v>
      </c>
      <c r="P17" s="510">
        <v>679555</v>
      </c>
      <c r="Q17" s="510">
        <v>679555</v>
      </c>
      <c r="R17" s="474">
        <v>5</v>
      </c>
      <c r="S17" s="474">
        <v>699118</v>
      </c>
      <c r="T17" s="474" t="s">
        <v>952</v>
      </c>
      <c r="U17" s="777">
        <v>1</v>
      </c>
      <c r="V17" s="503">
        <v>45292</v>
      </c>
      <c r="W17" s="503">
        <v>45657</v>
      </c>
      <c r="X17" s="474">
        <v>214</v>
      </c>
      <c r="Y17" s="474">
        <v>679555</v>
      </c>
      <c r="Z17" s="197" t="s">
        <v>940</v>
      </c>
      <c r="AA17" s="474" t="s">
        <v>602</v>
      </c>
      <c r="AB17" s="474" t="s">
        <v>953</v>
      </c>
      <c r="AC17" s="474" t="s">
        <v>954</v>
      </c>
      <c r="AD17" s="474" t="s">
        <v>383</v>
      </c>
      <c r="AE17" s="474" t="s">
        <v>955</v>
      </c>
      <c r="AF17" s="240">
        <v>296250000</v>
      </c>
      <c r="AG17" s="505" t="s">
        <v>208</v>
      </c>
      <c r="AH17" s="505" t="s">
        <v>185</v>
      </c>
      <c r="AI17" s="505" t="s">
        <v>956</v>
      </c>
      <c r="AJ17" s="194"/>
      <c r="AK17" s="195">
        <v>1382741613.24</v>
      </c>
      <c r="AL17" s="195">
        <v>0</v>
      </c>
      <c r="AM17" s="198"/>
      <c r="AN17" s="198"/>
      <c r="AO17" s="198"/>
      <c r="AP17" s="697"/>
      <c r="AQ17" s="1256"/>
      <c r="AR17" s="1256"/>
      <c r="AS17" s="1258"/>
      <c r="AT17" s="197" t="s">
        <v>617</v>
      </c>
      <c r="AU17" s="197" t="s">
        <v>322</v>
      </c>
      <c r="AV17" s="1271"/>
    </row>
    <row r="18" spans="1:48" s="176" customFormat="1" ht="64.95" customHeight="1">
      <c r="A18" s="925"/>
      <c r="B18" s="1249"/>
      <c r="C18" s="508"/>
      <c r="D18" s="99"/>
      <c r="E18" s="964"/>
      <c r="F18" s="967"/>
      <c r="G18" s="417"/>
      <c r="H18" s="507"/>
      <c r="I18" s="507"/>
      <c r="J18" s="494"/>
      <c r="K18" s="494"/>
      <c r="L18" s="494"/>
      <c r="M18" s="179"/>
      <c r="N18" s="179"/>
      <c r="O18" s="224"/>
      <c r="P18" s="224"/>
      <c r="Q18" s="194"/>
      <c r="R18" s="194"/>
      <c r="S18" s="194"/>
      <c r="T18" s="194"/>
      <c r="U18" s="194"/>
      <c r="V18" s="392"/>
      <c r="W18" s="392"/>
      <c r="X18" s="194"/>
      <c r="Y18" s="194"/>
      <c r="Z18" s="184"/>
      <c r="AA18" s="474"/>
      <c r="AB18" s="474" t="s">
        <v>957</v>
      </c>
      <c r="AC18" s="474" t="s">
        <v>942</v>
      </c>
      <c r="AD18" s="474" t="s">
        <v>383</v>
      </c>
      <c r="AE18" s="194"/>
      <c r="AF18" s="240">
        <v>104725734</v>
      </c>
      <c r="AG18" s="505" t="s">
        <v>208</v>
      </c>
      <c r="AH18" s="505" t="s">
        <v>185</v>
      </c>
      <c r="AI18" s="505" t="s">
        <v>958</v>
      </c>
      <c r="AJ18" s="194"/>
      <c r="AK18" s="195">
        <v>220000000</v>
      </c>
      <c r="AL18" s="195">
        <v>124550000</v>
      </c>
      <c r="AM18" s="198"/>
      <c r="AN18" s="198"/>
      <c r="AO18" s="198"/>
      <c r="AP18" s="697"/>
      <c r="AQ18" s="1256"/>
      <c r="AR18" s="1256"/>
      <c r="AS18" s="1258"/>
      <c r="AT18" s="197" t="s">
        <v>345</v>
      </c>
      <c r="AU18" s="197" t="s">
        <v>322</v>
      </c>
      <c r="AV18" s="1271"/>
    </row>
    <row r="19" spans="1:48" s="176" customFormat="1" ht="64.95" customHeight="1">
      <c r="A19" s="925"/>
      <c r="B19" s="1249"/>
      <c r="C19" s="508"/>
      <c r="D19" s="99"/>
      <c r="E19" s="964"/>
      <c r="F19" s="967"/>
      <c r="G19" s="417"/>
      <c r="H19" s="507"/>
      <c r="I19" s="507"/>
      <c r="J19" s="494"/>
      <c r="K19" s="494"/>
      <c r="L19" s="494"/>
      <c r="M19" s="179"/>
      <c r="N19" s="179"/>
      <c r="O19" s="224"/>
      <c r="P19" s="485"/>
      <c r="Q19" s="194"/>
      <c r="R19" s="194"/>
      <c r="S19" s="194"/>
      <c r="T19" s="194"/>
      <c r="U19" s="194"/>
      <c r="V19" s="392"/>
      <c r="W19" s="392"/>
      <c r="X19" s="194"/>
      <c r="Y19" s="194"/>
      <c r="Z19" s="184"/>
      <c r="AA19" s="194"/>
      <c r="AB19" s="194"/>
      <c r="AC19" s="194"/>
      <c r="AD19" s="194"/>
      <c r="AE19" s="194"/>
      <c r="AF19" s="240">
        <v>150000000</v>
      </c>
      <c r="AG19" s="505" t="s">
        <v>208</v>
      </c>
      <c r="AH19" s="505" t="s">
        <v>185</v>
      </c>
      <c r="AI19" s="505" t="s">
        <v>959</v>
      </c>
      <c r="AJ19" s="194"/>
      <c r="AK19" s="195">
        <v>340552810</v>
      </c>
      <c r="AL19" s="195">
        <v>215104587</v>
      </c>
      <c r="AM19" s="198"/>
      <c r="AN19" s="198"/>
      <c r="AO19" s="198"/>
      <c r="AP19" s="697"/>
      <c r="AQ19" s="1256"/>
      <c r="AR19" s="1256"/>
      <c r="AS19" s="1258"/>
      <c r="AT19" s="197" t="s">
        <v>346</v>
      </c>
      <c r="AU19" s="197" t="s">
        <v>322</v>
      </c>
      <c r="AV19" s="1271"/>
    </row>
    <row r="20" spans="1:48" s="176" customFormat="1" ht="64.95" customHeight="1">
      <c r="A20" s="925"/>
      <c r="B20" s="1249"/>
      <c r="C20" s="508"/>
      <c r="D20" s="99"/>
      <c r="E20" s="964"/>
      <c r="F20" s="967"/>
      <c r="G20" s="417"/>
      <c r="H20" s="507"/>
      <c r="I20" s="507"/>
      <c r="J20" s="494"/>
      <c r="K20" s="494"/>
      <c r="L20" s="494"/>
      <c r="M20" s="179"/>
      <c r="N20" s="179"/>
      <c r="O20" s="224"/>
      <c r="P20" s="485"/>
      <c r="Q20" s="194"/>
      <c r="R20" s="194"/>
      <c r="S20" s="194"/>
      <c r="T20" s="194"/>
      <c r="U20" s="194"/>
      <c r="V20" s="392"/>
      <c r="W20" s="392"/>
      <c r="X20" s="194"/>
      <c r="Y20" s="194"/>
      <c r="Z20" s="184"/>
      <c r="AA20" s="194"/>
      <c r="AB20" s="194"/>
      <c r="AC20" s="194"/>
      <c r="AD20" s="194"/>
      <c r="AE20" s="194"/>
      <c r="AF20" s="240">
        <v>750000000</v>
      </c>
      <c r="AG20" s="505" t="s">
        <v>208</v>
      </c>
      <c r="AH20" s="505" t="s">
        <v>185</v>
      </c>
      <c r="AI20" s="505"/>
      <c r="AJ20" s="194"/>
      <c r="AK20" s="195">
        <v>215104587</v>
      </c>
      <c r="AL20" s="195">
        <v>0</v>
      </c>
      <c r="AM20" s="198"/>
      <c r="AN20" s="198"/>
      <c r="AO20" s="198"/>
      <c r="AP20" s="697"/>
      <c r="AQ20" s="1256"/>
      <c r="AR20" s="1256"/>
      <c r="AS20" s="1258"/>
      <c r="AT20" s="197" t="s">
        <v>356</v>
      </c>
      <c r="AU20" s="197" t="s">
        <v>322</v>
      </c>
      <c r="AV20" s="1271"/>
    </row>
    <row r="21" spans="1:48" s="176" customFormat="1" ht="64.95" customHeight="1">
      <c r="A21" s="925"/>
      <c r="B21" s="1249"/>
      <c r="C21" s="508"/>
      <c r="D21" s="99"/>
      <c r="E21" s="964"/>
      <c r="F21" s="967"/>
      <c r="G21" s="417"/>
      <c r="H21" s="507"/>
      <c r="I21" s="507"/>
      <c r="J21" s="494"/>
      <c r="K21" s="494"/>
      <c r="L21" s="494"/>
      <c r="M21" s="179"/>
      <c r="N21" s="179"/>
      <c r="O21" s="224"/>
      <c r="P21" s="485"/>
      <c r="Q21" s="194"/>
      <c r="R21" s="194"/>
      <c r="S21" s="194"/>
      <c r="T21" s="194"/>
      <c r="U21" s="194"/>
      <c r="V21" s="392"/>
      <c r="W21" s="392"/>
      <c r="X21" s="194"/>
      <c r="Y21" s="194"/>
      <c r="Z21" s="184"/>
      <c r="AA21" s="194"/>
      <c r="AB21" s="194"/>
      <c r="AC21" s="194"/>
      <c r="AD21" s="194"/>
      <c r="AE21" s="194"/>
      <c r="AF21" s="240">
        <v>225000000</v>
      </c>
      <c r="AG21" s="505" t="s">
        <v>208</v>
      </c>
      <c r="AH21" s="505" t="s">
        <v>185</v>
      </c>
      <c r="AI21" s="505"/>
      <c r="AJ21" s="194"/>
      <c r="AK21" s="195">
        <v>225328248</v>
      </c>
      <c r="AL21" s="195">
        <v>225328248</v>
      </c>
      <c r="AM21" s="198"/>
      <c r="AN21" s="198"/>
      <c r="AO21" s="198"/>
      <c r="AP21" s="697"/>
      <c r="AQ21" s="1256"/>
      <c r="AR21" s="1256"/>
      <c r="AS21" s="1258"/>
      <c r="AT21" s="197" t="s">
        <v>620</v>
      </c>
      <c r="AU21" s="197" t="s">
        <v>322</v>
      </c>
      <c r="AV21" s="1271"/>
    </row>
    <row r="22" spans="1:48" s="176" customFormat="1" ht="64.95" customHeight="1">
      <c r="A22" s="925"/>
      <c r="B22" s="1249"/>
      <c r="C22" s="508"/>
      <c r="D22" s="99"/>
      <c r="E22" s="964"/>
      <c r="F22" s="967"/>
      <c r="G22" s="417"/>
      <c r="H22" s="507"/>
      <c r="I22" s="507"/>
      <c r="J22" s="494"/>
      <c r="K22" s="494"/>
      <c r="L22" s="494"/>
      <c r="M22" s="179"/>
      <c r="N22" s="179"/>
      <c r="O22" s="224"/>
      <c r="P22" s="485"/>
      <c r="Q22" s="194"/>
      <c r="R22" s="194"/>
      <c r="S22" s="194"/>
      <c r="T22" s="194"/>
      <c r="U22" s="194"/>
      <c r="V22" s="392"/>
      <c r="W22" s="392"/>
      <c r="X22" s="194"/>
      <c r="Y22" s="194"/>
      <c r="Z22" s="184"/>
      <c r="AA22" s="194"/>
      <c r="AB22" s="194"/>
      <c r="AC22" s="194"/>
      <c r="AD22" s="194"/>
      <c r="AE22" s="194"/>
      <c r="AF22" s="240">
        <v>583489032</v>
      </c>
      <c r="AG22" s="505" t="s">
        <v>208</v>
      </c>
      <c r="AH22" s="505" t="s">
        <v>185</v>
      </c>
      <c r="AI22" s="505"/>
      <c r="AJ22" s="194"/>
      <c r="AK22" s="511">
        <v>26000000</v>
      </c>
      <c r="AL22" s="511">
        <v>220000000</v>
      </c>
      <c r="AM22" s="198"/>
      <c r="AN22" s="198"/>
      <c r="AO22" s="198"/>
      <c r="AP22" s="697"/>
      <c r="AQ22" s="1256"/>
      <c r="AR22" s="1256"/>
      <c r="AS22" s="1258"/>
      <c r="AT22" s="197" t="s">
        <v>335</v>
      </c>
      <c r="AU22" s="197" t="s">
        <v>322</v>
      </c>
      <c r="AV22" s="1271"/>
    </row>
    <row r="23" spans="1:48" s="176" customFormat="1" ht="64.95" customHeight="1">
      <c r="A23" s="925"/>
      <c r="B23" s="1249"/>
      <c r="C23" s="508"/>
      <c r="D23" s="99"/>
      <c r="E23" s="964"/>
      <c r="F23" s="967"/>
      <c r="G23" s="417"/>
      <c r="H23" s="507"/>
      <c r="I23" s="507"/>
      <c r="J23" s="494"/>
      <c r="K23" s="494"/>
      <c r="L23" s="494"/>
      <c r="M23" s="179"/>
      <c r="N23" s="179"/>
      <c r="O23" s="224"/>
      <c r="P23" s="485"/>
      <c r="Q23" s="194"/>
      <c r="R23" s="194"/>
      <c r="S23" s="194"/>
      <c r="T23" s="194"/>
      <c r="U23" s="194"/>
      <c r="V23" s="392"/>
      <c r="W23" s="392"/>
      <c r="X23" s="194"/>
      <c r="Y23" s="194"/>
      <c r="Z23" s="184"/>
      <c r="AA23" s="194"/>
      <c r="AB23" s="194"/>
      <c r="AC23" s="194"/>
      <c r="AD23" s="194"/>
      <c r="AE23" s="194"/>
      <c r="AF23" s="240">
        <v>97760000</v>
      </c>
      <c r="AG23" s="505" t="s">
        <v>208</v>
      </c>
      <c r="AH23" s="505" t="s">
        <v>185</v>
      </c>
      <c r="AI23" s="505"/>
      <c r="AJ23" s="194"/>
      <c r="AK23" s="198"/>
      <c r="AL23" s="198"/>
      <c r="AM23" s="198"/>
      <c r="AN23" s="198"/>
      <c r="AO23" s="198"/>
      <c r="AP23" s="697"/>
      <c r="AQ23" s="1256"/>
      <c r="AR23" s="1256"/>
      <c r="AS23" s="1258"/>
      <c r="AT23" s="197"/>
      <c r="AU23" s="197"/>
      <c r="AV23" s="1271"/>
    </row>
    <row r="24" spans="1:48" s="176" customFormat="1" ht="64.95" customHeight="1">
      <c r="A24" s="925"/>
      <c r="B24" s="1249"/>
      <c r="C24" s="508"/>
      <c r="D24" s="101"/>
      <c r="E24" s="965"/>
      <c r="F24" s="968"/>
      <c r="G24" s="512"/>
      <c r="H24" s="513"/>
      <c r="I24" s="513"/>
      <c r="J24" s="680"/>
      <c r="K24" s="680"/>
      <c r="L24" s="680"/>
      <c r="M24" s="207"/>
      <c r="N24" s="179"/>
      <c r="O24" s="224"/>
      <c r="P24" s="485"/>
      <c r="Q24" s="194"/>
      <c r="R24" s="194"/>
      <c r="S24" s="194"/>
      <c r="T24" s="194"/>
      <c r="U24" s="194"/>
      <c r="V24" s="392"/>
      <c r="W24" s="392"/>
      <c r="X24" s="194"/>
      <c r="Y24" s="194"/>
      <c r="Z24" s="184"/>
      <c r="AA24" s="194"/>
      <c r="AB24" s="194"/>
      <c r="AC24" s="194"/>
      <c r="AD24" s="194"/>
      <c r="AE24" s="194"/>
      <c r="AF24" s="194"/>
      <c r="AG24" s="514"/>
      <c r="AH24" s="514"/>
      <c r="AI24" s="194"/>
      <c r="AJ24" s="194"/>
      <c r="AK24" s="221"/>
      <c r="AL24" s="221"/>
      <c r="AM24" s="221"/>
      <c r="AN24" s="198"/>
      <c r="AO24" s="198"/>
      <c r="AP24" s="697"/>
      <c r="AQ24" s="1256"/>
      <c r="AR24" s="1256"/>
      <c r="AS24" s="1258"/>
      <c r="AT24" s="197"/>
      <c r="AU24" s="197"/>
      <c r="AV24" s="1271"/>
    </row>
    <row r="25" spans="1:48" s="176" customFormat="1" ht="64.95" customHeight="1">
      <c r="A25" s="925"/>
      <c r="B25" s="1249"/>
      <c r="C25" s="508"/>
      <c r="D25" s="962" t="s">
        <v>322</v>
      </c>
      <c r="E25" s="962"/>
      <c r="F25" s="962"/>
      <c r="G25" s="962"/>
      <c r="H25" s="962"/>
      <c r="I25" s="962"/>
      <c r="J25" s="962"/>
      <c r="K25" s="962"/>
      <c r="L25" s="962"/>
      <c r="M25" s="962"/>
      <c r="N25" s="962"/>
      <c r="O25" s="962"/>
      <c r="P25" s="962"/>
      <c r="Q25" s="962"/>
      <c r="R25" s="962"/>
      <c r="S25" s="962"/>
      <c r="T25" s="962"/>
      <c r="U25" s="778">
        <v>1</v>
      </c>
      <c r="V25" s="392"/>
      <c r="W25" s="392"/>
      <c r="X25" s="694"/>
      <c r="Y25" s="694"/>
      <c r="Z25" s="184"/>
      <c r="AA25" s="194"/>
      <c r="AB25" s="194"/>
      <c r="AC25" s="194"/>
      <c r="AD25" s="194"/>
      <c r="AE25" s="194"/>
      <c r="AF25" s="194"/>
      <c r="AG25" s="514"/>
      <c r="AH25" s="514"/>
      <c r="AI25" s="194"/>
      <c r="AJ25" s="194"/>
      <c r="AK25" s="221"/>
      <c r="AL25" s="221"/>
      <c r="AM25" s="221"/>
      <c r="AN25" s="198"/>
      <c r="AO25" s="198"/>
      <c r="AP25" s="697"/>
      <c r="AQ25" s="1256"/>
      <c r="AR25" s="1256"/>
      <c r="AS25" s="1258"/>
      <c r="AT25" s="197"/>
      <c r="AU25" s="197"/>
      <c r="AV25" s="1271"/>
    </row>
    <row r="26" spans="1:48" s="176" customFormat="1" ht="114.6" customHeight="1">
      <c r="A26" s="964" t="s">
        <v>217</v>
      </c>
      <c r="B26" s="1249"/>
      <c r="C26" s="250"/>
      <c r="D26" s="431" t="s">
        <v>223</v>
      </c>
      <c r="E26" s="963" t="s">
        <v>323</v>
      </c>
      <c r="F26" s="966">
        <v>2024130010015</v>
      </c>
      <c r="G26" s="515" t="s">
        <v>404</v>
      </c>
      <c r="H26" s="179" t="s">
        <v>621</v>
      </c>
      <c r="I26" s="431" t="s">
        <v>395</v>
      </c>
      <c r="J26" s="597">
        <v>142</v>
      </c>
      <c r="K26" s="597"/>
      <c r="L26" s="576"/>
      <c r="M26" s="516" t="s">
        <v>399</v>
      </c>
      <c r="N26" s="516" t="s">
        <v>960</v>
      </c>
      <c r="O26" s="517" t="s">
        <v>961</v>
      </c>
      <c r="P26" s="518">
        <v>2685</v>
      </c>
      <c r="Q26" s="517">
        <v>202</v>
      </c>
      <c r="R26" s="519"/>
      <c r="S26" s="519">
        <v>976</v>
      </c>
      <c r="T26" s="245"/>
      <c r="U26" s="777">
        <f>+(S26)/P26</f>
        <v>0.36350093109869647</v>
      </c>
      <c r="V26" s="245">
        <v>45444</v>
      </c>
      <c r="W26" s="245">
        <v>45657</v>
      </c>
      <c r="X26" s="517">
        <v>214</v>
      </c>
      <c r="Y26" s="518">
        <v>2665</v>
      </c>
      <c r="Z26" s="183" t="s">
        <v>682</v>
      </c>
      <c r="AA26" s="237" t="s">
        <v>962</v>
      </c>
      <c r="AB26" s="520" t="s">
        <v>963</v>
      </c>
      <c r="AC26" s="520" t="s">
        <v>964</v>
      </c>
      <c r="AD26" s="237" t="s">
        <v>652</v>
      </c>
      <c r="AE26" s="237"/>
      <c r="AF26" s="194"/>
      <c r="AG26" s="514"/>
      <c r="AH26" s="521" t="s">
        <v>193</v>
      </c>
      <c r="AI26" s="194"/>
      <c r="AJ26" s="194"/>
      <c r="AK26" s="240">
        <v>15000000</v>
      </c>
      <c r="AL26" s="240">
        <v>767138858</v>
      </c>
      <c r="AM26" s="522">
        <v>0</v>
      </c>
      <c r="AN26" s="237">
        <v>0</v>
      </c>
      <c r="AO26" s="237">
        <v>0</v>
      </c>
      <c r="AP26" s="840">
        <v>11272080915.18</v>
      </c>
      <c r="AQ26" s="1256"/>
      <c r="AR26" s="1256"/>
      <c r="AS26" s="1258"/>
      <c r="AT26" s="197" t="s">
        <v>1211</v>
      </c>
      <c r="AU26" s="197" t="s">
        <v>1211</v>
      </c>
      <c r="AV26" s="1271"/>
    </row>
    <row r="27" spans="1:48" s="176" customFormat="1" ht="114.6" customHeight="1">
      <c r="A27" s="964"/>
      <c r="B27" s="1249"/>
      <c r="C27" s="250"/>
      <c r="D27" s="384"/>
      <c r="E27" s="964"/>
      <c r="F27" s="967"/>
      <c r="G27" s="99"/>
      <c r="H27" s="179"/>
      <c r="I27" s="431"/>
      <c r="J27" s="597"/>
      <c r="K27" s="597"/>
      <c r="L27" s="576"/>
      <c r="M27" s="516" t="s">
        <v>371</v>
      </c>
      <c r="N27" s="516"/>
      <c r="O27" s="517" t="s">
        <v>965</v>
      </c>
      <c r="P27" s="517">
        <v>142</v>
      </c>
      <c r="Q27" s="517">
        <v>142</v>
      </c>
      <c r="R27" s="519"/>
      <c r="S27" s="519">
        <v>1819</v>
      </c>
      <c r="T27" s="245"/>
      <c r="U27" s="777">
        <v>1</v>
      </c>
      <c r="V27" s="245">
        <v>45444</v>
      </c>
      <c r="W27" s="245">
        <v>45657</v>
      </c>
      <c r="X27" s="517">
        <v>214</v>
      </c>
      <c r="Y27" s="517">
        <v>15403</v>
      </c>
      <c r="Z27" s="183" t="s">
        <v>682</v>
      </c>
      <c r="AA27" s="237" t="s">
        <v>962</v>
      </c>
      <c r="AB27" s="520" t="s">
        <v>966</v>
      </c>
      <c r="AC27" s="520" t="s">
        <v>967</v>
      </c>
      <c r="AD27" s="237" t="s">
        <v>652</v>
      </c>
      <c r="AE27" s="520" t="s">
        <v>968</v>
      </c>
      <c r="AF27" s="240">
        <v>3515000000</v>
      </c>
      <c r="AG27" s="520" t="s">
        <v>194</v>
      </c>
      <c r="AH27" s="505" t="s">
        <v>185</v>
      </c>
      <c r="AI27" s="245">
        <v>45505</v>
      </c>
      <c r="AJ27" s="245"/>
      <c r="AK27" s="195">
        <v>3528085523</v>
      </c>
      <c r="AL27" s="240">
        <v>39270282</v>
      </c>
      <c r="AM27" s="237">
        <v>0</v>
      </c>
      <c r="AN27" s="237">
        <v>0</v>
      </c>
      <c r="AO27" s="237">
        <v>0</v>
      </c>
      <c r="AP27" s="390"/>
      <c r="AQ27" s="1256"/>
      <c r="AR27" s="1256"/>
      <c r="AS27" s="1258"/>
      <c r="AT27" s="197" t="s">
        <v>345</v>
      </c>
      <c r="AU27" s="197" t="s">
        <v>345</v>
      </c>
      <c r="AV27" s="1271"/>
    </row>
    <row r="28" spans="1:48" s="176" customFormat="1" ht="86.55" customHeight="1">
      <c r="A28" s="964"/>
      <c r="B28" s="1249"/>
      <c r="C28" s="250"/>
      <c r="D28" s="390"/>
      <c r="E28" s="964"/>
      <c r="F28" s="967"/>
      <c r="G28" s="99"/>
      <c r="H28" s="198"/>
      <c r="I28" s="431"/>
      <c r="J28" s="597"/>
      <c r="K28" s="597"/>
      <c r="L28" s="576"/>
      <c r="M28" s="516" t="s">
        <v>400</v>
      </c>
      <c r="N28" s="516"/>
      <c r="O28" s="517" t="s">
        <v>969</v>
      </c>
      <c r="P28" s="523">
        <v>1</v>
      </c>
      <c r="Q28" s="524">
        <v>0.67</v>
      </c>
      <c r="R28" s="245">
        <v>45444</v>
      </c>
      <c r="S28" s="525">
        <v>1</v>
      </c>
      <c r="T28" s="245"/>
      <c r="U28" s="777">
        <f t="shared" ref="U28:U32" si="0">+(S28)/P28</f>
        <v>1</v>
      </c>
      <c r="V28" s="245">
        <v>45444</v>
      </c>
      <c r="W28" s="245">
        <v>45657</v>
      </c>
      <c r="X28" s="517">
        <v>214</v>
      </c>
      <c r="Y28" s="517">
        <v>1059</v>
      </c>
      <c r="Z28" s="183" t="s">
        <v>682</v>
      </c>
      <c r="AA28" s="237" t="s">
        <v>962</v>
      </c>
      <c r="AB28" s="520" t="s">
        <v>970</v>
      </c>
      <c r="AC28" s="520" t="s">
        <v>971</v>
      </c>
      <c r="AD28" s="237" t="s">
        <v>652</v>
      </c>
      <c r="AE28" s="237"/>
      <c r="AF28" s="194"/>
      <c r="AG28" s="514"/>
      <c r="AH28" s="521" t="s">
        <v>193</v>
      </c>
      <c r="AI28" s="194"/>
      <c r="AJ28" s="194"/>
      <c r="AK28" s="195">
        <v>10675771</v>
      </c>
      <c r="AL28" s="240">
        <v>44729319</v>
      </c>
      <c r="AM28" s="237">
        <v>0</v>
      </c>
      <c r="AN28" s="237">
        <v>0</v>
      </c>
      <c r="AO28" s="237">
        <v>0</v>
      </c>
      <c r="AP28" s="390"/>
      <c r="AQ28" s="1256"/>
      <c r="AR28" s="1256"/>
      <c r="AS28" s="1258"/>
      <c r="AT28" s="197" t="s">
        <v>626</v>
      </c>
      <c r="AU28" s="197" t="s">
        <v>626</v>
      </c>
      <c r="AV28" s="1271"/>
    </row>
    <row r="29" spans="1:48" s="176" customFormat="1" ht="53.55" customHeight="1">
      <c r="A29" s="964"/>
      <c r="B29" s="1249"/>
      <c r="C29" s="250"/>
      <c r="D29" s="384"/>
      <c r="E29" s="964"/>
      <c r="F29" s="967"/>
      <c r="G29" s="99"/>
      <c r="H29" s="179"/>
      <c r="I29" s="431"/>
      <c r="J29" s="597"/>
      <c r="K29" s="597"/>
      <c r="L29" s="576"/>
      <c r="M29" s="516" t="s">
        <v>401</v>
      </c>
      <c r="N29" s="516"/>
      <c r="O29" s="237" t="s">
        <v>972</v>
      </c>
      <c r="P29" s="523">
        <v>1</v>
      </c>
      <c r="Q29" s="524">
        <v>0</v>
      </c>
      <c r="R29" s="245">
        <v>45444</v>
      </c>
      <c r="S29" s="525">
        <v>1</v>
      </c>
      <c r="T29" s="245"/>
      <c r="U29" s="777">
        <f t="shared" si="0"/>
        <v>1</v>
      </c>
      <c r="V29" s="245">
        <v>45444</v>
      </c>
      <c r="W29" s="245">
        <v>45657</v>
      </c>
      <c r="X29" s="517">
        <v>214</v>
      </c>
      <c r="Y29" s="517">
        <v>1059</v>
      </c>
      <c r="Z29" s="183" t="s">
        <v>682</v>
      </c>
      <c r="AA29" s="237" t="s">
        <v>962</v>
      </c>
      <c r="AB29" s="520" t="s">
        <v>973</v>
      </c>
      <c r="AC29" s="520" t="s">
        <v>974</v>
      </c>
      <c r="AD29" s="237" t="s">
        <v>975</v>
      </c>
      <c r="AE29" s="237"/>
      <c r="AF29" s="194"/>
      <c r="AG29" s="514"/>
      <c r="AH29" s="521" t="s">
        <v>187</v>
      </c>
      <c r="AI29" s="194"/>
      <c r="AJ29" s="194"/>
      <c r="AK29" s="195">
        <v>1029342920.5499992</v>
      </c>
      <c r="AL29" s="240">
        <v>1521686041.76</v>
      </c>
      <c r="AM29" s="237">
        <v>0</v>
      </c>
      <c r="AN29" s="237">
        <v>0</v>
      </c>
      <c r="AO29" s="237">
        <v>0</v>
      </c>
      <c r="AP29" s="390"/>
      <c r="AQ29" s="1256"/>
      <c r="AR29" s="1256"/>
      <c r="AS29" s="1258"/>
      <c r="AT29" s="197" t="s">
        <v>618</v>
      </c>
      <c r="AU29" s="197" t="s">
        <v>618</v>
      </c>
      <c r="AV29" s="1271"/>
    </row>
    <row r="30" spans="1:48" s="176" customFormat="1" ht="68.55" customHeight="1">
      <c r="A30" s="964"/>
      <c r="B30" s="1249"/>
      <c r="C30" s="250"/>
      <c r="D30" s="384"/>
      <c r="E30" s="964"/>
      <c r="F30" s="967"/>
      <c r="G30" s="99"/>
      <c r="H30" s="179"/>
      <c r="I30" s="431"/>
      <c r="J30" s="597"/>
      <c r="K30" s="597"/>
      <c r="L30" s="576"/>
      <c r="M30" s="516" t="s">
        <v>402</v>
      </c>
      <c r="N30" s="516"/>
      <c r="O30" s="237" t="s">
        <v>972</v>
      </c>
      <c r="P30" s="523">
        <v>1</v>
      </c>
      <c r="Q30" s="524">
        <v>0</v>
      </c>
      <c r="R30" s="245">
        <v>45444</v>
      </c>
      <c r="S30" s="525">
        <v>1</v>
      </c>
      <c r="T30" s="245"/>
      <c r="U30" s="777">
        <f t="shared" si="0"/>
        <v>1</v>
      </c>
      <c r="V30" s="245">
        <v>45444</v>
      </c>
      <c r="W30" s="245">
        <v>45657</v>
      </c>
      <c r="X30" s="517">
        <v>214</v>
      </c>
      <c r="Y30" s="517">
        <v>1</v>
      </c>
      <c r="Z30" s="183" t="s">
        <v>682</v>
      </c>
      <c r="AA30" s="237" t="s">
        <v>962</v>
      </c>
      <c r="AB30" s="194"/>
      <c r="AC30" s="194"/>
      <c r="AD30" s="237" t="s">
        <v>975</v>
      </c>
      <c r="AE30" s="237"/>
      <c r="AF30" s="194"/>
      <c r="AG30" s="514"/>
      <c r="AH30" s="521" t="s">
        <v>193</v>
      </c>
      <c r="AI30" s="194"/>
      <c r="AJ30" s="194"/>
      <c r="AK30" s="195">
        <v>41898728</v>
      </c>
      <c r="AL30" s="240">
        <v>1382741613.24</v>
      </c>
      <c r="AM30" s="237">
        <v>0</v>
      </c>
      <c r="AN30" s="237">
        <v>0</v>
      </c>
      <c r="AO30" s="237">
        <v>0</v>
      </c>
      <c r="AP30" s="390"/>
      <c r="AQ30" s="1256"/>
      <c r="AR30" s="1256"/>
      <c r="AS30" s="1258"/>
      <c r="AT30" s="197" t="s">
        <v>617</v>
      </c>
      <c r="AU30" s="197" t="s">
        <v>617</v>
      </c>
      <c r="AV30" s="1271"/>
    </row>
    <row r="31" spans="1:48" s="176" customFormat="1" ht="58.95" customHeight="1">
      <c r="A31" s="964"/>
      <c r="B31" s="1249"/>
      <c r="C31" s="250"/>
      <c r="D31" s="408"/>
      <c r="E31" s="964"/>
      <c r="F31" s="967"/>
      <c r="G31" s="99"/>
      <c r="H31" s="207"/>
      <c r="I31" s="395"/>
      <c r="J31" s="616"/>
      <c r="K31" s="616"/>
      <c r="L31" s="577"/>
      <c r="M31" s="516" t="s">
        <v>403</v>
      </c>
      <c r="N31" s="516"/>
      <c r="O31" s="520" t="s">
        <v>976</v>
      </c>
      <c r="P31" s="523">
        <v>1</v>
      </c>
      <c r="Q31" s="524">
        <v>0.68500000000000005</v>
      </c>
      <c r="R31" s="245">
        <v>45444</v>
      </c>
      <c r="S31" s="526">
        <v>0.81299999999999994</v>
      </c>
      <c r="T31" s="245"/>
      <c r="U31" s="777">
        <f t="shared" si="0"/>
        <v>0.81299999999999994</v>
      </c>
      <c r="V31" s="245">
        <v>45444</v>
      </c>
      <c r="W31" s="245">
        <v>45657</v>
      </c>
      <c r="X31" s="517">
        <v>214</v>
      </c>
      <c r="Y31" s="517">
        <v>1059626</v>
      </c>
      <c r="Z31" s="183" t="s">
        <v>682</v>
      </c>
      <c r="AA31" s="237" t="s">
        <v>962</v>
      </c>
      <c r="AB31" s="194"/>
      <c r="AC31" s="194"/>
      <c r="AD31" s="237" t="s">
        <v>652</v>
      </c>
      <c r="AE31" s="520" t="s">
        <v>977</v>
      </c>
      <c r="AF31" s="240">
        <v>3446359341</v>
      </c>
      <c r="AG31" s="520" t="s">
        <v>208</v>
      </c>
      <c r="AH31" s="521" t="s">
        <v>185</v>
      </c>
      <c r="AI31" s="245">
        <v>45292</v>
      </c>
      <c r="AJ31" s="194"/>
      <c r="AK31" s="195">
        <v>86907620</v>
      </c>
      <c r="AL31" s="240">
        <v>1029342920.55</v>
      </c>
      <c r="AM31" s="237">
        <v>0</v>
      </c>
      <c r="AN31" s="237">
        <v>0</v>
      </c>
      <c r="AO31" s="237">
        <v>0</v>
      </c>
      <c r="AP31" s="390"/>
      <c r="AQ31" s="1256"/>
      <c r="AR31" s="1256"/>
      <c r="AS31" s="1258"/>
      <c r="AT31" s="197" t="s">
        <v>624</v>
      </c>
      <c r="AU31" s="197" t="s">
        <v>624</v>
      </c>
      <c r="AV31" s="1271"/>
    </row>
    <row r="32" spans="1:48" s="176" customFormat="1" ht="65.55" customHeight="1">
      <c r="A32" s="964"/>
      <c r="B32" s="1249"/>
      <c r="C32" s="475"/>
      <c r="D32" s="527" t="s">
        <v>226</v>
      </c>
      <c r="E32" s="964"/>
      <c r="F32" s="967"/>
      <c r="G32" s="198"/>
      <c r="H32" s="99" t="s">
        <v>392</v>
      </c>
      <c r="I32" s="197" t="s">
        <v>394</v>
      </c>
      <c r="J32" s="601">
        <v>50</v>
      </c>
      <c r="K32" s="601"/>
      <c r="L32" s="602"/>
      <c r="M32" s="516" t="s">
        <v>397</v>
      </c>
      <c r="N32" s="478"/>
      <c r="O32" s="520" t="s">
        <v>978</v>
      </c>
      <c r="P32" s="523">
        <v>1</v>
      </c>
      <c r="Q32" s="517">
        <v>0</v>
      </c>
      <c r="R32" s="245">
        <v>45444</v>
      </c>
      <c r="S32" s="525">
        <v>0.8</v>
      </c>
      <c r="T32" s="245"/>
      <c r="U32" s="777">
        <f t="shared" si="0"/>
        <v>0.8</v>
      </c>
      <c r="V32" s="245">
        <v>45444</v>
      </c>
      <c r="W32" s="245">
        <v>45657</v>
      </c>
      <c r="X32" s="517">
        <v>214</v>
      </c>
      <c r="Y32" s="517">
        <v>1059626</v>
      </c>
      <c r="Z32" s="183" t="s">
        <v>682</v>
      </c>
      <c r="AA32" s="237" t="s">
        <v>962</v>
      </c>
      <c r="AB32" s="194"/>
      <c r="AC32" s="194"/>
      <c r="AD32" s="237" t="s">
        <v>975</v>
      </c>
      <c r="AE32" s="237"/>
      <c r="AF32" s="194"/>
      <c r="AG32" s="514"/>
      <c r="AH32" s="521" t="s">
        <v>187</v>
      </c>
      <c r="AI32" s="194"/>
      <c r="AJ32" s="194"/>
      <c r="AK32" s="195">
        <v>205528446</v>
      </c>
      <c r="AL32" s="240">
        <v>6997088098.9499998</v>
      </c>
      <c r="AM32" s="237">
        <v>0</v>
      </c>
      <c r="AN32" s="237">
        <v>0</v>
      </c>
      <c r="AO32" s="237">
        <v>0</v>
      </c>
      <c r="AP32" s="390"/>
      <c r="AQ32" s="1256"/>
      <c r="AR32" s="1256"/>
      <c r="AS32" s="1258"/>
      <c r="AT32" s="528" t="s">
        <v>629</v>
      </c>
      <c r="AU32" s="528" t="s">
        <v>629</v>
      </c>
      <c r="AV32" s="1271" t="s">
        <v>1216</v>
      </c>
    </row>
    <row r="33" spans="1:48" s="176" customFormat="1" ht="66" customHeight="1">
      <c r="A33" s="964"/>
      <c r="B33" s="1249"/>
      <c r="C33" s="529"/>
      <c r="D33" s="381" t="s">
        <v>230</v>
      </c>
      <c r="E33" s="964"/>
      <c r="F33" s="967"/>
      <c r="G33" s="476"/>
      <c r="H33" s="177" t="s">
        <v>393</v>
      </c>
      <c r="I33" s="177" t="s">
        <v>396</v>
      </c>
      <c r="J33" s="575" t="s">
        <v>889</v>
      </c>
      <c r="K33" s="575"/>
      <c r="L33" s="575"/>
      <c r="M33" s="177" t="s">
        <v>398</v>
      </c>
      <c r="N33" s="197"/>
      <c r="O33" s="520" t="s">
        <v>976</v>
      </c>
      <c r="P33" s="520">
        <v>0</v>
      </c>
      <c r="Q33" s="517">
        <v>0</v>
      </c>
      <c r="R33" s="245" t="s">
        <v>889</v>
      </c>
      <c r="S33" s="245" t="s">
        <v>889</v>
      </c>
      <c r="T33" s="245"/>
      <c r="U33" s="245"/>
      <c r="V33" s="245" t="s">
        <v>889</v>
      </c>
      <c r="W33" s="245" t="s">
        <v>889</v>
      </c>
      <c r="X33" s="517">
        <v>0</v>
      </c>
      <c r="Y33" s="517">
        <v>1059626</v>
      </c>
      <c r="Z33" s="183" t="s">
        <v>682</v>
      </c>
      <c r="AA33" s="237" t="s">
        <v>962</v>
      </c>
      <c r="AB33" s="194"/>
      <c r="AC33" s="194"/>
      <c r="AD33" s="237" t="s">
        <v>652</v>
      </c>
      <c r="AE33" s="237"/>
      <c r="AF33" s="194">
        <v>0</v>
      </c>
      <c r="AG33" s="514"/>
      <c r="AH33" s="521" t="s">
        <v>193</v>
      </c>
      <c r="AI33" s="194"/>
      <c r="AJ33" s="194"/>
      <c r="AK33" s="195">
        <v>44729319</v>
      </c>
      <c r="AL33" s="240">
        <v>3528085523</v>
      </c>
      <c r="AM33" s="237">
        <v>0</v>
      </c>
      <c r="AN33" s="237">
        <v>0</v>
      </c>
      <c r="AO33" s="237">
        <v>0</v>
      </c>
      <c r="AP33" s="390"/>
      <c r="AQ33" s="1256"/>
      <c r="AR33" s="1256"/>
      <c r="AS33" s="1258"/>
      <c r="AT33" s="197" t="s">
        <v>335</v>
      </c>
      <c r="AU33" s="197" t="s">
        <v>335</v>
      </c>
      <c r="AV33" s="1271" t="s">
        <v>1216</v>
      </c>
    </row>
    <row r="34" spans="1:48" s="176" customFormat="1" ht="66" customHeight="1">
      <c r="A34" s="964"/>
      <c r="B34" s="1249"/>
      <c r="C34" s="475"/>
      <c r="D34" s="381"/>
      <c r="E34" s="964"/>
      <c r="F34" s="967"/>
      <c r="G34" s="476"/>
      <c r="H34" s="207"/>
      <c r="I34" s="207"/>
      <c r="J34" s="577"/>
      <c r="K34" s="577"/>
      <c r="L34" s="577"/>
      <c r="M34" s="207"/>
      <c r="N34" s="207"/>
      <c r="O34" s="221"/>
      <c r="P34" s="221"/>
      <c r="Q34" s="221"/>
      <c r="R34" s="221"/>
      <c r="S34" s="221"/>
      <c r="T34" s="221"/>
      <c r="U34" s="221"/>
      <c r="V34" s="392"/>
      <c r="W34" s="392"/>
      <c r="X34" s="194"/>
      <c r="Y34" s="194"/>
      <c r="Z34" s="184"/>
      <c r="AA34" s="194"/>
      <c r="AB34" s="194"/>
      <c r="AC34" s="194"/>
      <c r="AD34" s="194"/>
      <c r="AE34" s="194"/>
      <c r="AF34" s="194"/>
      <c r="AG34" s="514"/>
      <c r="AH34" s="514" t="s">
        <v>191</v>
      </c>
      <c r="AI34" s="194"/>
      <c r="AJ34" s="194"/>
      <c r="AK34" s="195">
        <v>2417016311.2799997</v>
      </c>
      <c r="AL34" s="530">
        <v>205528446</v>
      </c>
      <c r="AM34" s="194"/>
      <c r="AN34" s="194"/>
      <c r="AO34" s="194"/>
      <c r="AP34" s="390"/>
      <c r="AQ34" s="1256"/>
      <c r="AR34" s="1256"/>
      <c r="AS34" s="1258"/>
      <c r="AT34" s="197" t="s">
        <v>620</v>
      </c>
      <c r="AU34" s="197" t="s">
        <v>620</v>
      </c>
      <c r="AV34" s="1271"/>
    </row>
    <row r="35" spans="1:48" s="176" customFormat="1" ht="66" customHeight="1">
      <c r="A35" s="964"/>
      <c r="B35" s="1249"/>
      <c r="C35" s="475"/>
      <c r="D35" s="381"/>
      <c r="E35" s="964"/>
      <c r="F35" s="967"/>
      <c r="G35" s="476"/>
      <c r="H35" s="179"/>
      <c r="I35" s="179"/>
      <c r="J35" s="576"/>
      <c r="K35" s="576"/>
      <c r="L35" s="576"/>
      <c r="M35" s="207"/>
      <c r="N35" s="408"/>
      <c r="O35" s="221"/>
      <c r="P35" s="221"/>
      <c r="Q35" s="221"/>
      <c r="R35" s="221"/>
      <c r="S35" s="221"/>
      <c r="T35" s="221"/>
      <c r="U35" s="221"/>
      <c r="V35" s="392"/>
      <c r="W35" s="392"/>
      <c r="X35" s="194"/>
      <c r="Y35" s="194"/>
      <c r="Z35" s="184"/>
      <c r="AA35" s="194"/>
      <c r="AB35" s="194"/>
      <c r="AC35" s="194"/>
      <c r="AD35" s="194"/>
      <c r="AE35" s="194"/>
      <c r="AF35" s="224"/>
      <c r="AG35" s="514"/>
      <c r="AH35" s="514"/>
      <c r="AI35" s="194"/>
      <c r="AJ35" s="194"/>
      <c r="AK35" s="195"/>
      <c r="AL35" s="530">
        <v>28892658</v>
      </c>
      <c r="AM35" s="194"/>
      <c r="AN35" s="194"/>
      <c r="AO35" s="194"/>
      <c r="AP35" s="390"/>
      <c r="AQ35" s="1256"/>
      <c r="AR35" s="1256"/>
      <c r="AS35" s="1258"/>
      <c r="AT35" s="197" t="s">
        <v>1212</v>
      </c>
      <c r="AU35" s="197" t="s">
        <v>1212</v>
      </c>
      <c r="AV35" s="1271"/>
    </row>
    <row r="36" spans="1:48" s="176" customFormat="1" ht="66" customHeight="1">
      <c r="A36" s="964"/>
      <c r="B36" s="1249"/>
      <c r="C36" s="475"/>
      <c r="D36" s="381"/>
      <c r="E36" s="964"/>
      <c r="F36" s="967"/>
      <c r="G36" s="476"/>
      <c r="H36" s="179"/>
      <c r="I36" s="179"/>
      <c r="J36" s="576"/>
      <c r="K36" s="576"/>
      <c r="L36" s="576"/>
      <c r="M36" s="207"/>
      <c r="N36" s="408"/>
      <c r="O36" s="221"/>
      <c r="P36" s="221"/>
      <c r="Q36" s="221"/>
      <c r="R36" s="221"/>
      <c r="S36" s="221"/>
      <c r="T36" s="221"/>
      <c r="U36" s="221"/>
      <c r="V36" s="392"/>
      <c r="W36" s="392"/>
      <c r="X36" s="194"/>
      <c r="Y36" s="194"/>
      <c r="Z36" s="184"/>
      <c r="AA36" s="194"/>
      <c r="AB36" s="194"/>
      <c r="AC36" s="194"/>
      <c r="AD36" s="194"/>
      <c r="AE36" s="194"/>
      <c r="AF36" s="224"/>
      <c r="AG36" s="514"/>
      <c r="AH36" s="514"/>
      <c r="AI36" s="194"/>
      <c r="AJ36" s="194"/>
      <c r="AK36" s="195"/>
      <c r="AL36" s="530">
        <v>15000000</v>
      </c>
      <c r="AM36" s="194"/>
      <c r="AN36" s="194"/>
      <c r="AO36" s="194"/>
      <c r="AP36" s="390"/>
      <c r="AQ36" s="1256"/>
      <c r="AR36" s="1256"/>
      <c r="AS36" s="1258"/>
      <c r="AT36" s="197" t="s">
        <v>622</v>
      </c>
      <c r="AU36" s="197" t="s">
        <v>622</v>
      </c>
      <c r="AV36" s="1271"/>
    </row>
    <row r="37" spans="1:48" s="176" customFormat="1" ht="66" customHeight="1">
      <c r="A37" s="964"/>
      <c r="B37" s="1249"/>
      <c r="C37" s="475"/>
      <c r="D37" s="381"/>
      <c r="E37" s="964"/>
      <c r="F37" s="967"/>
      <c r="G37" s="476"/>
      <c r="H37" s="179"/>
      <c r="I37" s="179"/>
      <c r="J37" s="576"/>
      <c r="K37" s="576"/>
      <c r="L37" s="576"/>
      <c r="M37" s="207"/>
      <c r="N37" s="408"/>
      <c r="O37" s="221"/>
      <c r="P37" s="221"/>
      <c r="Q37" s="221"/>
      <c r="R37" s="221"/>
      <c r="S37" s="221"/>
      <c r="T37" s="221"/>
      <c r="U37" s="221"/>
      <c r="V37" s="392"/>
      <c r="W37" s="392"/>
      <c r="X37" s="194"/>
      <c r="Y37" s="194"/>
      <c r="Z37" s="184"/>
      <c r="AA37" s="194"/>
      <c r="AB37" s="194"/>
      <c r="AC37" s="194"/>
      <c r="AD37" s="194"/>
      <c r="AE37" s="194"/>
      <c r="AF37" s="224"/>
      <c r="AG37" s="514"/>
      <c r="AH37" s="514"/>
      <c r="AI37" s="194"/>
      <c r="AJ37" s="194"/>
      <c r="AK37" s="195"/>
      <c r="AL37" s="530">
        <v>41898728</v>
      </c>
      <c r="AM37" s="194"/>
      <c r="AN37" s="194"/>
      <c r="AO37" s="194"/>
      <c r="AP37" s="390"/>
      <c r="AQ37" s="1256"/>
      <c r="AR37" s="1256"/>
      <c r="AS37" s="1258"/>
      <c r="AT37" s="197" t="s">
        <v>625</v>
      </c>
      <c r="AU37" s="197" t="s">
        <v>625</v>
      </c>
      <c r="AV37" s="1271"/>
    </row>
    <row r="38" spans="1:48" s="176" customFormat="1" ht="66" customHeight="1">
      <c r="A38" s="964"/>
      <c r="B38" s="1249"/>
      <c r="C38" s="475"/>
      <c r="D38" s="381"/>
      <c r="E38" s="964"/>
      <c r="F38" s="967"/>
      <c r="G38" s="476"/>
      <c r="H38" s="179"/>
      <c r="I38" s="179"/>
      <c r="J38" s="576"/>
      <c r="K38" s="576"/>
      <c r="L38" s="576"/>
      <c r="M38" s="207"/>
      <c r="N38" s="408"/>
      <c r="O38" s="221"/>
      <c r="P38" s="221"/>
      <c r="Q38" s="221"/>
      <c r="R38" s="221"/>
      <c r="S38" s="221"/>
      <c r="T38" s="221"/>
      <c r="U38" s="221"/>
      <c r="V38" s="392"/>
      <c r="W38" s="392"/>
      <c r="X38" s="194"/>
      <c r="Y38" s="194"/>
      <c r="Z38" s="184"/>
      <c r="AA38" s="194"/>
      <c r="AB38" s="194"/>
      <c r="AC38" s="194"/>
      <c r="AD38" s="194"/>
      <c r="AE38" s="194"/>
      <c r="AF38" s="224"/>
      <c r="AG38" s="514"/>
      <c r="AH38" s="514"/>
      <c r="AI38" s="194"/>
      <c r="AJ38" s="194"/>
      <c r="AK38" s="195"/>
      <c r="AL38" s="530">
        <v>2417016311.2800002</v>
      </c>
      <c r="AM38" s="194"/>
      <c r="AN38" s="194"/>
      <c r="AO38" s="194"/>
      <c r="AP38" s="390"/>
      <c r="AQ38" s="1256"/>
      <c r="AR38" s="1256"/>
      <c r="AS38" s="1258"/>
      <c r="AT38" s="197" t="s">
        <v>627</v>
      </c>
      <c r="AU38" s="197" t="s">
        <v>627</v>
      </c>
      <c r="AV38" s="1271"/>
    </row>
    <row r="39" spans="1:48" s="176" customFormat="1" ht="66" customHeight="1">
      <c r="A39" s="964"/>
      <c r="B39" s="1249"/>
      <c r="C39" s="475"/>
      <c r="D39" s="381"/>
      <c r="E39" s="964"/>
      <c r="F39" s="967"/>
      <c r="G39" s="476"/>
      <c r="H39" s="179"/>
      <c r="I39" s="179"/>
      <c r="J39" s="576"/>
      <c r="K39" s="576"/>
      <c r="L39" s="576"/>
      <c r="M39" s="207"/>
      <c r="N39" s="408"/>
      <c r="O39" s="221"/>
      <c r="P39" s="221"/>
      <c r="Q39" s="221"/>
      <c r="R39" s="221"/>
      <c r="S39" s="221"/>
      <c r="T39" s="221"/>
      <c r="U39" s="221"/>
      <c r="V39" s="392"/>
      <c r="W39" s="392"/>
      <c r="X39" s="194"/>
      <c r="Y39" s="194"/>
      <c r="Z39" s="184"/>
      <c r="AA39" s="194"/>
      <c r="AB39" s="194"/>
      <c r="AC39" s="194"/>
      <c r="AD39" s="194"/>
      <c r="AE39" s="194"/>
      <c r="AF39" s="224"/>
      <c r="AG39" s="514"/>
      <c r="AH39" s="514"/>
      <c r="AI39" s="194"/>
      <c r="AJ39" s="194"/>
      <c r="AK39" s="195"/>
      <c r="AL39" s="530">
        <v>86907620</v>
      </c>
      <c r="AM39" s="194"/>
      <c r="AN39" s="194"/>
      <c r="AO39" s="194"/>
      <c r="AP39" s="390"/>
      <c r="AQ39" s="1256"/>
      <c r="AR39" s="1256"/>
      <c r="AS39" s="1258"/>
      <c r="AT39" s="197" t="s">
        <v>346</v>
      </c>
      <c r="AU39" s="197" t="s">
        <v>346</v>
      </c>
      <c r="AV39" s="1271"/>
    </row>
    <row r="40" spans="1:48" s="176" customFormat="1" ht="66" customHeight="1">
      <c r="A40" s="964"/>
      <c r="B40" s="1249"/>
      <c r="C40" s="475"/>
      <c r="D40" s="381"/>
      <c r="E40" s="965"/>
      <c r="F40" s="968"/>
      <c r="G40" s="476"/>
      <c r="H40" s="179"/>
      <c r="I40" s="179"/>
      <c r="J40" s="576"/>
      <c r="K40" s="576"/>
      <c r="L40" s="576"/>
      <c r="M40" s="207"/>
      <c r="N40" s="408"/>
      <c r="O40" s="221"/>
      <c r="P40" s="221"/>
      <c r="Q40" s="221"/>
      <c r="R40" s="221"/>
      <c r="S40" s="221"/>
      <c r="T40" s="221"/>
      <c r="U40" s="221"/>
      <c r="V40" s="392"/>
      <c r="W40" s="392"/>
      <c r="X40" s="194"/>
      <c r="Y40" s="194"/>
      <c r="Z40" s="184"/>
      <c r="AA40" s="194"/>
      <c r="AB40" s="194"/>
      <c r="AC40" s="194"/>
      <c r="AD40" s="194"/>
      <c r="AE40" s="194"/>
      <c r="AF40" s="224"/>
      <c r="AG40" s="514"/>
      <c r="AH40" s="514"/>
      <c r="AI40" s="194"/>
      <c r="AJ40" s="194"/>
      <c r="AK40" s="195"/>
      <c r="AL40" s="530">
        <v>10675771</v>
      </c>
      <c r="AM40" s="194"/>
      <c r="AN40" s="194"/>
      <c r="AO40" s="194"/>
      <c r="AP40" s="390"/>
      <c r="AQ40" s="1256"/>
      <c r="AR40" s="1256"/>
      <c r="AS40" s="1258"/>
      <c r="AT40" s="197" t="s">
        <v>623</v>
      </c>
      <c r="AU40" s="197" t="s">
        <v>623</v>
      </c>
      <c r="AV40" s="1271"/>
    </row>
    <row r="41" spans="1:48" s="176" customFormat="1" ht="66" customHeight="1">
      <c r="A41" s="964"/>
      <c r="B41" s="1249"/>
      <c r="C41" s="475"/>
      <c r="D41" s="962" t="s">
        <v>323</v>
      </c>
      <c r="E41" s="962"/>
      <c r="F41" s="962"/>
      <c r="G41" s="962"/>
      <c r="H41" s="962"/>
      <c r="I41" s="962"/>
      <c r="J41" s="962"/>
      <c r="K41" s="962"/>
      <c r="L41" s="962"/>
      <c r="M41" s="962"/>
      <c r="N41" s="962"/>
      <c r="O41" s="962"/>
      <c r="P41" s="962"/>
      <c r="Q41" s="962"/>
      <c r="R41" s="962"/>
      <c r="S41" s="962"/>
      <c r="T41" s="962"/>
      <c r="U41" s="780">
        <f>AVERAGE(U26:U40)</f>
        <v>0.85378584729981377</v>
      </c>
      <c r="V41" s="392"/>
      <c r="W41" s="392"/>
      <c r="X41" s="194"/>
      <c r="Y41" s="194"/>
      <c r="Z41" s="184"/>
      <c r="AA41" s="194"/>
      <c r="AB41" s="194"/>
      <c r="AC41" s="194"/>
      <c r="AD41" s="194"/>
      <c r="AE41" s="194"/>
      <c r="AF41" s="224"/>
      <c r="AG41" s="514"/>
      <c r="AH41" s="514"/>
      <c r="AI41" s="194"/>
      <c r="AJ41" s="194"/>
      <c r="AK41" s="195"/>
      <c r="AL41" s="695"/>
      <c r="AM41" s="224"/>
      <c r="AN41" s="224"/>
      <c r="AO41" s="224"/>
      <c r="AP41" s="390"/>
      <c r="AQ41" s="1256"/>
      <c r="AR41" s="1256"/>
      <c r="AS41" s="1258"/>
      <c r="AT41" s="197"/>
      <c r="AU41" s="197"/>
      <c r="AV41" s="1271"/>
    </row>
    <row r="42" spans="1:48" s="176" customFormat="1" ht="234.6">
      <c r="A42" s="964"/>
      <c r="B42" s="1249"/>
      <c r="C42" s="250" t="s">
        <v>312</v>
      </c>
      <c r="D42" s="425" t="s">
        <v>234</v>
      </c>
      <c r="E42" s="177" t="s">
        <v>428</v>
      </c>
      <c r="F42" s="180">
        <v>2024130010020</v>
      </c>
      <c r="G42" s="177" t="s">
        <v>429</v>
      </c>
      <c r="H42" s="179" t="s">
        <v>430</v>
      </c>
      <c r="I42" s="177" t="s">
        <v>431</v>
      </c>
      <c r="J42" s="575">
        <v>15</v>
      </c>
      <c r="K42" s="575"/>
      <c r="L42" s="575"/>
      <c r="M42" s="531" t="s">
        <v>432</v>
      </c>
      <c r="N42" s="532"/>
      <c r="O42" s="533" t="s">
        <v>979</v>
      </c>
      <c r="P42" s="534">
        <v>15</v>
      </c>
      <c r="Q42" s="534">
        <v>6</v>
      </c>
      <c r="R42" s="194"/>
      <c r="S42" s="237">
        <v>15</v>
      </c>
      <c r="T42" s="194"/>
      <c r="U42" s="777">
        <v>1</v>
      </c>
      <c r="V42" s="535">
        <v>45444</v>
      </c>
      <c r="W42" s="392">
        <v>45657</v>
      </c>
      <c r="X42" s="194">
        <v>214</v>
      </c>
      <c r="Y42" s="530">
        <v>1059626</v>
      </c>
      <c r="Z42" s="536" t="s">
        <v>980</v>
      </c>
      <c r="AA42" s="194" t="s">
        <v>603</v>
      </c>
      <c r="AB42" s="537" t="s">
        <v>981</v>
      </c>
      <c r="AC42" s="533" t="s">
        <v>982</v>
      </c>
      <c r="AD42" s="538" t="s">
        <v>652</v>
      </c>
      <c r="AE42" s="537" t="s">
        <v>983</v>
      </c>
      <c r="AF42" s="1127">
        <v>983219759</v>
      </c>
      <c r="AG42" s="514" t="s">
        <v>208</v>
      </c>
      <c r="AH42" s="514" t="s">
        <v>185</v>
      </c>
      <c r="AI42" s="194"/>
      <c r="AJ42" s="194"/>
      <c r="AK42" s="195">
        <v>242500000</v>
      </c>
      <c r="AL42" s="539">
        <f>+AK42+AK43+AK44</f>
        <v>983219759</v>
      </c>
      <c r="AM42" s="539">
        <v>417666666</v>
      </c>
      <c r="AN42" s="539">
        <v>417666666</v>
      </c>
      <c r="AO42" s="539">
        <v>417666666</v>
      </c>
      <c r="AP42" s="841">
        <v>417666666</v>
      </c>
      <c r="AQ42" s="1256"/>
      <c r="AR42" s="1256"/>
      <c r="AS42" s="1258"/>
      <c r="AT42" s="197" t="s">
        <v>619</v>
      </c>
      <c r="AU42" s="197" t="s">
        <v>628</v>
      </c>
      <c r="AV42" s="1271" t="s">
        <v>1215</v>
      </c>
    </row>
    <row r="43" spans="1:48" s="176" customFormat="1" ht="61.2" customHeight="1">
      <c r="A43" s="964"/>
      <c r="B43" s="1249"/>
      <c r="C43" s="250"/>
      <c r="D43" s="431"/>
      <c r="E43" s="179"/>
      <c r="F43" s="179"/>
      <c r="G43" s="179"/>
      <c r="H43" s="179"/>
      <c r="I43" s="179"/>
      <c r="J43" s="576"/>
      <c r="K43" s="576"/>
      <c r="L43" s="576"/>
      <c r="M43" s="531" t="s">
        <v>433</v>
      </c>
      <c r="N43" s="532"/>
      <c r="O43" s="533" t="s">
        <v>984</v>
      </c>
      <c r="P43" s="534">
        <v>1</v>
      </c>
      <c r="Q43" s="534">
        <v>0</v>
      </c>
      <c r="R43" s="194"/>
      <c r="S43" s="237">
        <v>0</v>
      </c>
      <c r="T43" s="194"/>
      <c r="U43" s="777">
        <v>0</v>
      </c>
      <c r="V43" s="535">
        <v>45444</v>
      </c>
      <c r="W43" s="392">
        <v>45657</v>
      </c>
      <c r="X43" s="194">
        <v>214</v>
      </c>
      <c r="Y43" s="530">
        <v>1059626</v>
      </c>
      <c r="Z43" s="536" t="s">
        <v>980</v>
      </c>
      <c r="AA43" s="194" t="s">
        <v>603</v>
      </c>
      <c r="AB43" s="537" t="s">
        <v>981</v>
      </c>
      <c r="AC43" s="533" t="s">
        <v>982</v>
      </c>
      <c r="AD43" s="538" t="s">
        <v>652</v>
      </c>
      <c r="AE43" s="540" t="s">
        <v>985</v>
      </c>
      <c r="AF43" s="964"/>
      <c r="AG43" s="514" t="s">
        <v>208</v>
      </c>
      <c r="AH43" s="514" t="s">
        <v>185</v>
      </c>
      <c r="AI43" s="194"/>
      <c r="AJ43" s="194"/>
      <c r="AK43" s="195">
        <v>500000000</v>
      </c>
      <c r="AL43" s="541"/>
      <c r="AM43" s="194">
        <v>0</v>
      </c>
      <c r="AN43" s="194"/>
      <c r="AO43" s="194">
        <v>0</v>
      </c>
      <c r="AP43" s="694"/>
      <c r="AQ43" s="1256"/>
      <c r="AR43" s="1256"/>
      <c r="AS43" s="1258"/>
      <c r="AT43" s="197" t="s">
        <v>618</v>
      </c>
      <c r="AU43" s="197" t="s">
        <v>628</v>
      </c>
      <c r="AV43" s="1271"/>
    </row>
    <row r="44" spans="1:48" s="176" customFormat="1" ht="70.2" customHeight="1">
      <c r="A44" s="964"/>
      <c r="B44" s="1249"/>
      <c r="C44" s="250"/>
      <c r="D44" s="431"/>
      <c r="E44" s="179"/>
      <c r="F44" s="179"/>
      <c r="G44" s="179"/>
      <c r="H44" s="179"/>
      <c r="I44" s="179"/>
      <c r="J44" s="576"/>
      <c r="K44" s="576"/>
      <c r="L44" s="576"/>
      <c r="M44" s="531" t="s">
        <v>434</v>
      </c>
      <c r="N44" s="532"/>
      <c r="O44" s="533" t="s">
        <v>986</v>
      </c>
      <c r="P44" s="542">
        <v>1</v>
      </c>
      <c r="Q44" s="542">
        <v>0.67</v>
      </c>
      <c r="R44" s="194"/>
      <c r="S44" s="525">
        <v>1</v>
      </c>
      <c r="T44" s="194"/>
      <c r="U44" s="777">
        <v>1</v>
      </c>
      <c r="V44" s="535">
        <v>45444</v>
      </c>
      <c r="W44" s="392">
        <v>45657</v>
      </c>
      <c r="X44" s="194">
        <v>214</v>
      </c>
      <c r="Y44" s="530">
        <v>1059626</v>
      </c>
      <c r="Z44" s="536" t="s">
        <v>980</v>
      </c>
      <c r="AA44" s="194" t="s">
        <v>603</v>
      </c>
      <c r="AB44" s="537" t="s">
        <v>981</v>
      </c>
      <c r="AC44" s="533" t="s">
        <v>982</v>
      </c>
      <c r="AD44" s="538" t="s">
        <v>652</v>
      </c>
      <c r="AE44" s="537" t="s">
        <v>983</v>
      </c>
      <c r="AF44" s="964"/>
      <c r="AG44" s="514" t="s">
        <v>208</v>
      </c>
      <c r="AH44" s="514" t="s">
        <v>185</v>
      </c>
      <c r="AI44" s="194"/>
      <c r="AJ44" s="194"/>
      <c r="AK44" s="195">
        <v>240719759</v>
      </c>
      <c r="AL44" s="541"/>
      <c r="AM44" s="194">
        <v>0</v>
      </c>
      <c r="AN44" s="194"/>
      <c r="AO44" s="194">
        <v>0</v>
      </c>
      <c r="AP44" s="694"/>
      <c r="AQ44" s="1256"/>
      <c r="AR44" s="1256"/>
      <c r="AS44" s="1258"/>
      <c r="AT44" s="197" t="s">
        <v>617</v>
      </c>
      <c r="AU44" s="197" t="s">
        <v>628</v>
      </c>
      <c r="AV44" s="1271"/>
    </row>
    <row r="45" spans="1:48" s="176" customFormat="1" ht="234.6">
      <c r="A45" s="964"/>
      <c r="B45" s="1249"/>
      <c r="C45" s="250"/>
      <c r="D45" s="431"/>
      <c r="E45" s="179"/>
      <c r="F45" s="179"/>
      <c r="G45" s="179"/>
      <c r="H45" s="179"/>
      <c r="I45" s="179"/>
      <c r="J45" s="576"/>
      <c r="K45" s="576"/>
      <c r="L45" s="576"/>
      <c r="M45" s="531" t="s">
        <v>435</v>
      </c>
      <c r="N45" s="532"/>
      <c r="O45" s="533" t="s">
        <v>987</v>
      </c>
      <c r="P45" s="534">
        <v>14</v>
      </c>
      <c r="Q45" s="534">
        <v>6</v>
      </c>
      <c r="R45" s="100"/>
      <c r="S45" s="781" t="s">
        <v>1213</v>
      </c>
      <c r="T45" s="100"/>
      <c r="U45" s="777">
        <v>1</v>
      </c>
      <c r="V45" s="535">
        <v>45444</v>
      </c>
      <c r="W45" s="392">
        <v>45657</v>
      </c>
      <c r="X45" s="194">
        <v>214</v>
      </c>
      <c r="Y45" s="530">
        <v>1059626</v>
      </c>
      <c r="Z45" s="536" t="s">
        <v>980</v>
      </c>
      <c r="AA45" s="194" t="s">
        <v>603</v>
      </c>
      <c r="AB45" s="537" t="s">
        <v>981</v>
      </c>
      <c r="AC45" s="533" t="s">
        <v>982</v>
      </c>
      <c r="AD45" s="538" t="s">
        <v>652</v>
      </c>
      <c r="AE45" s="537" t="s">
        <v>983</v>
      </c>
      <c r="AF45" s="964"/>
      <c r="AG45" s="514" t="s">
        <v>208</v>
      </c>
      <c r="AH45" s="514"/>
      <c r="AI45" s="194"/>
      <c r="AJ45" s="194"/>
      <c r="AK45" s="195"/>
      <c r="AL45" s="541"/>
      <c r="AM45" s="194">
        <v>0</v>
      </c>
      <c r="AN45" s="194"/>
      <c r="AO45" s="194">
        <v>0</v>
      </c>
      <c r="AP45" s="694"/>
      <c r="AQ45" s="1256"/>
      <c r="AR45" s="1256"/>
      <c r="AS45" s="1258"/>
      <c r="AT45" s="197"/>
      <c r="AU45" s="197"/>
      <c r="AV45" s="1271"/>
    </row>
    <row r="46" spans="1:48" s="176" customFormat="1" ht="67.95" customHeight="1">
      <c r="A46" s="964"/>
      <c r="B46" s="1249"/>
      <c r="C46" s="250"/>
      <c r="D46" s="431"/>
      <c r="E46" s="179"/>
      <c r="F46" s="179"/>
      <c r="G46" s="179"/>
      <c r="H46" s="179"/>
      <c r="I46" s="179"/>
      <c r="J46" s="576"/>
      <c r="K46" s="576"/>
      <c r="L46" s="576"/>
      <c r="M46" s="531" t="s">
        <v>988</v>
      </c>
      <c r="N46" s="532"/>
      <c r="O46" s="533" t="s">
        <v>989</v>
      </c>
      <c r="P46" s="534">
        <v>332</v>
      </c>
      <c r="Q46" s="534">
        <v>121</v>
      </c>
      <c r="R46" s="194"/>
      <c r="S46" s="237" t="s">
        <v>1214</v>
      </c>
      <c r="T46" s="194"/>
      <c r="U46" s="777">
        <v>1</v>
      </c>
      <c r="V46" s="535">
        <v>45444</v>
      </c>
      <c r="W46" s="392">
        <v>45657</v>
      </c>
      <c r="X46" s="194">
        <v>214</v>
      </c>
      <c r="Y46" s="530">
        <v>1059626</v>
      </c>
      <c r="Z46" s="536" t="s">
        <v>980</v>
      </c>
      <c r="AA46" s="194" t="s">
        <v>603</v>
      </c>
      <c r="AB46" s="537" t="s">
        <v>981</v>
      </c>
      <c r="AC46" s="533" t="s">
        <v>982</v>
      </c>
      <c r="AD46" s="538" t="s">
        <v>652</v>
      </c>
      <c r="AE46" s="537" t="s">
        <v>983</v>
      </c>
      <c r="AF46" s="964"/>
      <c r="AG46" s="514" t="s">
        <v>208</v>
      </c>
      <c r="AH46" s="514"/>
      <c r="AI46" s="194"/>
      <c r="AJ46" s="194"/>
      <c r="AK46" s="195"/>
      <c r="AL46" s="541"/>
      <c r="AM46" s="194">
        <v>0</v>
      </c>
      <c r="AN46" s="194"/>
      <c r="AO46" s="194">
        <v>0</v>
      </c>
      <c r="AP46" s="694"/>
      <c r="AQ46" s="1256"/>
      <c r="AR46" s="1256"/>
      <c r="AS46" s="1258"/>
      <c r="AT46" s="197"/>
      <c r="AU46" s="197"/>
      <c r="AV46" s="1271"/>
    </row>
    <row r="47" spans="1:48" s="176" customFormat="1" ht="57.6" customHeight="1">
      <c r="A47" s="964"/>
      <c r="B47" s="1249"/>
      <c r="C47" s="250"/>
      <c r="D47" s="431"/>
      <c r="E47" s="179"/>
      <c r="F47" s="179"/>
      <c r="G47" s="179"/>
      <c r="H47" s="179"/>
      <c r="I47" s="179"/>
      <c r="J47" s="576"/>
      <c r="K47" s="576"/>
      <c r="L47" s="576"/>
      <c r="M47" s="531" t="s">
        <v>436</v>
      </c>
      <c r="N47" s="532"/>
      <c r="O47" s="533" t="s">
        <v>990</v>
      </c>
      <c r="P47" s="534">
        <v>60</v>
      </c>
      <c r="Q47" s="534">
        <v>28</v>
      </c>
      <c r="R47" s="194"/>
      <c r="S47" s="237">
        <v>60</v>
      </c>
      <c r="T47" s="194"/>
      <c r="U47" s="777">
        <v>1</v>
      </c>
      <c r="V47" s="535">
        <v>45444</v>
      </c>
      <c r="W47" s="392">
        <v>45657</v>
      </c>
      <c r="X47" s="194">
        <v>214</v>
      </c>
      <c r="Y47" s="530">
        <v>1059626</v>
      </c>
      <c r="Z47" s="536" t="s">
        <v>980</v>
      </c>
      <c r="AA47" s="194" t="s">
        <v>603</v>
      </c>
      <c r="AB47" s="537" t="s">
        <v>981</v>
      </c>
      <c r="AC47" s="533" t="s">
        <v>982</v>
      </c>
      <c r="AD47" s="538" t="s">
        <v>652</v>
      </c>
      <c r="AE47" s="537" t="s">
        <v>983</v>
      </c>
      <c r="AF47" s="964"/>
      <c r="AG47" s="514" t="s">
        <v>208</v>
      </c>
      <c r="AH47" s="514"/>
      <c r="AI47" s="194"/>
      <c r="AJ47" s="194"/>
      <c r="AK47" s="195"/>
      <c r="AL47" s="541"/>
      <c r="AM47" s="194">
        <v>0</v>
      </c>
      <c r="AN47" s="194"/>
      <c r="AO47" s="194">
        <v>0</v>
      </c>
      <c r="AP47" s="694"/>
      <c r="AQ47" s="1256"/>
      <c r="AR47" s="1256"/>
      <c r="AS47" s="1258"/>
      <c r="AT47" s="197"/>
      <c r="AU47" s="197"/>
      <c r="AV47" s="1271"/>
    </row>
    <row r="48" spans="1:48" s="176" customFormat="1" ht="62.55" customHeight="1">
      <c r="A48" s="964"/>
      <c r="B48" s="1249"/>
      <c r="C48" s="250"/>
      <c r="D48" s="431"/>
      <c r="E48" s="179"/>
      <c r="F48" s="179"/>
      <c r="G48" s="179"/>
      <c r="H48" s="179"/>
      <c r="I48" s="179"/>
      <c r="J48" s="576"/>
      <c r="K48" s="576"/>
      <c r="L48" s="576"/>
      <c r="M48" s="531" t="s">
        <v>437</v>
      </c>
      <c r="N48" s="532"/>
      <c r="O48" s="533" t="s">
        <v>991</v>
      </c>
      <c r="P48" s="534">
        <v>15</v>
      </c>
      <c r="Q48" s="534">
        <v>13</v>
      </c>
      <c r="R48" s="194"/>
      <c r="S48" s="237">
        <v>17</v>
      </c>
      <c r="T48" s="194"/>
      <c r="U48" s="777">
        <v>1</v>
      </c>
      <c r="V48" s="535">
        <v>45444</v>
      </c>
      <c r="W48" s="392">
        <v>45657</v>
      </c>
      <c r="X48" s="194">
        <v>214</v>
      </c>
      <c r="Y48" s="530">
        <v>1059626</v>
      </c>
      <c r="Z48" s="536" t="s">
        <v>980</v>
      </c>
      <c r="AA48" s="194" t="s">
        <v>603</v>
      </c>
      <c r="AB48" s="537" t="s">
        <v>981</v>
      </c>
      <c r="AC48" s="533" t="s">
        <v>982</v>
      </c>
      <c r="AD48" s="538" t="s">
        <v>652</v>
      </c>
      <c r="AE48" s="537" t="s">
        <v>983</v>
      </c>
      <c r="AF48" s="964"/>
      <c r="AG48" s="514" t="s">
        <v>208</v>
      </c>
      <c r="AH48" s="514"/>
      <c r="AI48" s="194"/>
      <c r="AJ48" s="194"/>
      <c r="AK48" s="195"/>
      <c r="AL48" s="541"/>
      <c r="AM48" s="194">
        <v>0</v>
      </c>
      <c r="AN48" s="194"/>
      <c r="AO48" s="194">
        <v>0</v>
      </c>
      <c r="AP48" s="694"/>
      <c r="AQ48" s="1256"/>
      <c r="AR48" s="1256"/>
      <c r="AS48" s="1258"/>
      <c r="AT48" s="197"/>
      <c r="AU48" s="197"/>
      <c r="AV48" s="1271"/>
    </row>
    <row r="49" spans="1:48" s="176" customFormat="1" ht="192" customHeight="1">
      <c r="A49" s="965"/>
      <c r="B49" s="1249"/>
      <c r="C49" s="293"/>
      <c r="D49" s="395"/>
      <c r="E49" s="179"/>
      <c r="F49" s="207"/>
      <c r="G49" s="207"/>
      <c r="H49" s="207"/>
      <c r="I49" s="207"/>
      <c r="J49" s="577"/>
      <c r="K49" s="577"/>
      <c r="L49" s="576"/>
      <c r="M49" s="531" t="s">
        <v>438</v>
      </c>
      <c r="N49" s="532"/>
      <c r="O49" s="533" t="s">
        <v>992</v>
      </c>
      <c r="P49" s="542">
        <v>1</v>
      </c>
      <c r="Q49" s="542">
        <v>0.67</v>
      </c>
      <c r="R49" s="194"/>
      <c r="S49" s="525">
        <v>1</v>
      </c>
      <c r="T49" s="194"/>
      <c r="U49" s="777">
        <v>1</v>
      </c>
      <c r="V49" s="535">
        <v>45444</v>
      </c>
      <c r="W49" s="392">
        <v>45657</v>
      </c>
      <c r="X49" s="194">
        <v>214</v>
      </c>
      <c r="Y49" s="530">
        <v>1059626</v>
      </c>
      <c r="Z49" s="536" t="s">
        <v>980</v>
      </c>
      <c r="AA49" s="194" t="s">
        <v>603</v>
      </c>
      <c r="AB49" s="537" t="s">
        <v>981</v>
      </c>
      <c r="AC49" s="533" t="s">
        <v>982</v>
      </c>
      <c r="AD49" s="538" t="s">
        <v>652</v>
      </c>
      <c r="AE49" s="537" t="s">
        <v>983</v>
      </c>
      <c r="AF49" s="965"/>
      <c r="AG49" s="514" t="s">
        <v>208</v>
      </c>
      <c r="AH49" s="514"/>
      <c r="AI49" s="194"/>
      <c r="AJ49" s="194"/>
      <c r="AK49" s="195"/>
      <c r="AL49" s="399"/>
      <c r="AM49" s="194">
        <v>0</v>
      </c>
      <c r="AN49" s="194"/>
      <c r="AO49" s="194">
        <v>0</v>
      </c>
      <c r="AP49" s="694"/>
      <c r="AQ49" s="1256"/>
      <c r="AR49" s="1256"/>
      <c r="AS49" s="1258"/>
      <c r="AT49" s="197"/>
      <c r="AU49" s="197"/>
      <c r="AV49" s="1271"/>
    </row>
    <row r="50" spans="1:48" s="176" customFormat="1" ht="102" customHeight="1">
      <c r="A50" s="99"/>
      <c r="B50" s="1249"/>
      <c r="C50" s="576"/>
      <c r="D50" s="1131" t="s">
        <v>428</v>
      </c>
      <c r="E50" s="1131"/>
      <c r="F50" s="1131"/>
      <c r="G50" s="1131"/>
      <c r="H50" s="1131"/>
      <c r="I50" s="1131"/>
      <c r="J50" s="1131"/>
      <c r="K50" s="1131"/>
      <c r="L50" s="1131"/>
      <c r="M50" s="1131"/>
      <c r="N50" s="1131"/>
      <c r="O50" s="1131"/>
      <c r="P50" s="1131"/>
      <c r="Q50" s="1131"/>
      <c r="R50" s="1131"/>
      <c r="S50" s="1131"/>
      <c r="T50" s="1131"/>
      <c r="U50" s="780">
        <f>AVERAGE(U42:U49)</f>
        <v>0.875</v>
      </c>
      <c r="V50" s="727"/>
      <c r="W50" s="728"/>
      <c r="X50" s="693"/>
      <c r="Y50" s="729"/>
      <c r="Z50" s="730"/>
      <c r="AA50" s="693"/>
      <c r="AB50" s="731"/>
      <c r="AC50" s="732"/>
      <c r="AD50" s="733"/>
      <c r="AE50" s="731"/>
      <c r="AF50" s="608"/>
      <c r="AG50" s="734"/>
      <c r="AH50" s="735"/>
      <c r="AI50" s="693"/>
      <c r="AJ50" s="693"/>
      <c r="AK50" s="736"/>
      <c r="AL50" s="737"/>
      <c r="AM50" s="693"/>
      <c r="AN50" s="693"/>
      <c r="AO50" s="693"/>
      <c r="AP50" s="693"/>
      <c r="AQ50" s="1256"/>
      <c r="AR50" s="1256"/>
      <c r="AS50" s="1258"/>
      <c r="AT50" s="233"/>
      <c r="AU50" s="233"/>
      <c r="AV50" s="1271"/>
    </row>
    <row r="51" spans="1:48" s="176" customFormat="1" ht="102" customHeight="1">
      <c r="A51" s="99"/>
      <c r="B51" s="1249"/>
      <c r="C51" s="1240" t="s">
        <v>213</v>
      </c>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c r="AL51" s="1241"/>
      <c r="AM51" s="1241"/>
      <c r="AN51" s="1241"/>
      <c r="AO51" s="1241"/>
      <c r="AP51" s="1241"/>
      <c r="AQ51" s="1256"/>
      <c r="AR51" s="1256"/>
      <c r="AS51" s="1259"/>
      <c r="AT51" s="233"/>
      <c r="AU51" s="233"/>
      <c r="AV51" s="1271"/>
    </row>
    <row r="52" spans="1:48" s="176" customFormat="1" ht="118.2" customHeight="1">
      <c r="A52" s="216" t="s">
        <v>221</v>
      </c>
      <c r="B52" s="1216" t="s">
        <v>236</v>
      </c>
      <c r="C52" s="217" t="s">
        <v>313</v>
      </c>
      <c r="D52" s="553" t="s">
        <v>239</v>
      </c>
      <c r="E52" s="964" t="s">
        <v>324</v>
      </c>
      <c r="F52" s="1207">
        <v>2024130010019</v>
      </c>
      <c r="G52" s="608" t="s">
        <v>406</v>
      </c>
      <c r="H52" s="608" t="s">
        <v>408</v>
      </c>
      <c r="I52" s="608" t="s">
        <v>376</v>
      </c>
      <c r="J52" s="608">
        <v>1375</v>
      </c>
      <c r="K52" s="608">
        <v>-1</v>
      </c>
      <c r="L52" s="608"/>
      <c r="M52" s="738" t="s">
        <v>374</v>
      </c>
      <c r="N52" s="608" t="s">
        <v>993</v>
      </c>
      <c r="O52" s="739" t="s">
        <v>994</v>
      </c>
      <c r="P52" s="555">
        <v>1000</v>
      </c>
      <c r="Q52" s="555">
        <v>0</v>
      </c>
      <c r="R52" s="740"/>
      <c r="S52" s="783">
        <v>1375</v>
      </c>
      <c r="T52" s="740"/>
      <c r="U52" s="777">
        <v>1</v>
      </c>
      <c r="V52" s="741">
        <v>45444</v>
      </c>
      <c r="W52" s="741">
        <v>45657</v>
      </c>
      <c r="X52" s="555">
        <v>213</v>
      </c>
      <c r="Y52" s="555">
        <v>40000</v>
      </c>
      <c r="Z52" s="742" t="s">
        <v>980</v>
      </c>
      <c r="AA52" s="739" t="s">
        <v>604</v>
      </c>
      <c r="AB52" s="739" t="s">
        <v>995</v>
      </c>
      <c r="AC52" s="739" t="s">
        <v>996</v>
      </c>
      <c r="AD52" s="743" t="s">
        <v>652</v>
      </c>
      <c r="AE52" s="739" t="s">
        <v>997</v>
      </c>
      <c r="AF52" s="744">
        <v>129978711</v>
      </c>
      <c r="AG52" s="743" t="s">
        <v>199</v>
      </c>
      <c r="AH52" s="739" t="s">
        <v>185</v>
      </c>
      <c r="AI52" s="739"/>
      <c r="AJ52" s="739"/>
      <c r="AK52" s="745">
        <v>10000000</v>
      </c>
      <c r="AL52" s="745">
        <v>100000000</v>
      </c>
      <c r="AM52" s="745">
        <v>0</v>
      </c>
      <c r="AN52" s="745">
        <v>0</v>
      </c>
      <c r="AO52" s="745">
        <v>0</v>
      </c>
      <c r="AP52" s="745">
        <v>135819863</v>
      </c>
      <c r="AQ52" s="1260">
        <v>935234872</v>
      </c>
      <c r="AR52" s="1260">
        <v>395819863</v>
      </c>
      <c r="AS52" s="1261">
        <f>+AR52/AQ52</f>
        <v>0.42323043638603758</v>
      </c>
      <c r="AT52" s="746" t="s">
        <v>619</v>
      </c>
      <c r="AU52" s="746" t="s">
        <v>324</v>
      </c>
      <c r="AV52" s="1271" t="s">
        <v>1236</v>
      </c>
    </row>
    <row r="53" spans="1:48" s="176" customFormat="1" ht="69">
      <c r="A53" s="216"/>
      <c r="B53" s="1217"/>
      <c r="C53" s="216"/>
      <c r="D53" s="553"/>
      <c r="E53" s="964"/>
      <c r="F53" s="1207"/>
      <c r="G53" s="554"/>
      <c r="H53" s="554"/>
      <c r="I53" s="554"/>
      <c r="J53" s="608"/>
      <c r="K53" s="608"/>
      <c r="L53" s="608"/>
      <c r="M53" s="544" t="s">
        <v>375</v>
      </c>
      <c r="N53" s="554"/>
      <c r="O53" s="545" t="s">
        <v>998</v>
      </c>
      <c r="P53" s="546">
        <v>1</v>
      </c>
      <c r="Q53" s="546">
        <v>0</v>
      </c>
      <c r="R53" s="545"/>
      <c r="S53" s="546" t="s">
        <v>889</v>
      </c>
      <c r="T53" s="545"/>
      <c r="U53" s="777">
        <v>0</v>
      </c>
      <c r="V53" s="547">
        <v>45444</v>
      </c>
      <c r="W53" s="547">
        <v>45657</v>
      </c>
      <c r="X53" s="546">
        <v>213</v>
      </c>
      <c r="Y53" s="546">
        <v>40000</v>
      </c>
      <c r="Z53" s="548" t="s">
        <v>980</v>
      </c>
      <c r="AA53" s="545" t="s">
        <v>604</v>
      </c>
      <c r="AB53" s="545" t="s">
        <v>999</v>
      </c>
      <c r="AC53" s="545" t="s">
        <v>1000</v>
      </c>
      <c r="AD53" s="194" t="s">
        <v>975</v>
      </c>
      <c r="AE53" s="194" t="s">
        <v>1001</v>
      </c>
      <c r="AF53" s="550">
        <v>10000000</v>
      </c>
      <c r="AG53" s="194"/>
      <c r="AH53" s="545" t="s">
        <v>185</v>
      </c>
      <c r="AI53" s="545"/>
      <c r="AJ53" s="545"/>
      <c r="AK53" s="551">
        <v>100000000</v>
      </c>
      <c r="AL53" s="551">
        <v>200000000</v>
      </c>
      <c r="AM53" s="551"/>
      <c r="AN53" s="551"/>
      <c r="AO53" s="551"/>
      <c r="AP53" s="694"/>
      <c r="AQ53" s="1260"/>
      <c r="AR53" s="1260"/>
      <c r="AS53" s="1261"/>
      <c r="AT53" s="552" t="s">
        <v>618</v>
      </c>
      <c r="AU53" s="552" t="s">
        <v>324</v>
      </c>
      <c r="AV53" s="1271"/>
    </row>
    <row r="54" spans="1:48" s="176" customFormat="1" ht="87.6" customHeight="1">
      <c r="A54" s="216"/>
      <c r="B54" s="1217"/>
      <c r="C54" s="216"/>
      <c r="D54" s="555"/>
      <c r="E54" s="964"/>
      <c r="F54" s="1207"/>
      <c r="G54" s="554"/>
      <c r="H54" s="556"/>
      <c r="I54" s="556"/>
      <c r="J54" s="609"/>
      <c r="K54" s="609"/>
      <c r="L54" s="609"/>
      <c r="M54" s="544" t="s">
        <v>410</v>
      </c>
      <c r="N54" s="554"/>
      <c r="O54" s="545" t="s">
        <v>1002</v>
      </c>
      <c r="P54" s="546">
        <v>1</v>
      </c>
      <c r="Q54" s="546">
        <v>0</v>
      </c>
      <c r="R54" s="545"/>
      <c r="S54" s="546" t="s">
        <v>889</v>
      </c>
      <c r="T54" s="545"/>
      <c r="U54" s="777">
        <v>0</v>
      </c>
      <c r="V54" s="547">
        <v>45444</v>
      </c>
      <c r="W54" s="547">
        <v>45657</v>
      </c>
      <c r="X54" s="546">
        <v>213</v>
      </c>
      <c r="Y54" s="546">
        <v>40000</v>
      </c>
      <c r="Z54" s="548" t="s">
        <v>980</v>
      </c>
      <c r="AA54" s="545" t="s">
        <v>604</v>
      </c>
      <c r="AB54" s="545" t="s">
        <v>1003</v>
      </c>
      <c r="AC54" s="545" t="s">
        <v>1004</v>
      </c>
      <c r="AD54" s="194" t="s">
        <v>975</v>
      </c>
      <c r="AE54" s="194" t="s">
        <v>1001</v>
      </c>
      <c r="AF54" s="550">
        <v>143490479</v>
      </c>
      <c r="AG54" s="194"/>
      <c r="AH54" s="545" t="s">
        <v>185</v>
      </c>
      <c r="AI54" s="545"/>
      <c r="AJ54" s="545"/>
      <c r="AK54" s="551">
        <v>20752</v>
      </c>
      <c r="AL54" s="551">
        <v>10000000</v>
      </c>
      <c r="AM54" s="551"/>
      <c r="AN54" s="551"/>
      <c r="AO54" s="551"/>
      <c r="AP54" s="694"/>
      <c r="AQ54" s="1260"/>
      <c r="AR54" s="1260"/>
      <c r="AS54" s="1261"/>
      <c r="AT54" s="552" t="s">
        <v>345</v>
      </c>
      <c r="AU54" s="552" t="s">
        <v>324</v>
      </c>
      <c r="AV54" s="1271"/>
    </row>
    <row r="55" spans="1:48" s="176" customFormat="1" ht="83.55" customHeight="1">
      <c r="A55" s="216"/>
      <c r="B55" s="1217"/>
      <c r="C55" s="216"/>
      <c r="D55" s="557" t="s">
        <v>243</v>
      </c>
      <c r="E55" s="964"/>
      <c r="F55" s="1207"/>
      <c r="G55" s="558"/>
      <c r="H55" s="558" t="s">
        <v>407</v>
      </c>
      <c r="I55" s="558" t="s">
        <v>409</v>
      </c>
      <c r="J55" s="558" t="s">
        <v>1239</v>
      </c>
      <c r="K55" s="558">
        <v>2448</v>
      </c>
      <c r="L55" s="558"/>
      <c r="M55" s="559" t="s">
        <v>377</v>
      </c>
      <c r="N55" s="558"/>
      <c r="O55" s="545" t="s">
        <v>979</v>
      </c>
      <c r="P55" s="546">
        <v>10</v>
      </c>
      <c r="Q55" s="546">
        <v>0</v>
      </c>
      <c r="R55" s="560"/>
      <c r="S55" s="784" t="s">
        <v>1240</v>
      </c>
      <c r="T55" s="560"/>
      <c r="U55" s="777">
        <v>1</v>
      </c>
      <c r="V55" s="547">
        <v>45444</v>
      </c>
      <c r="W55" s="547">
        <v>45657</v>
      </c>
      <c r="X55" s="546">
        <v>213</v>
      </c>
      <c r="Y55" s="546">
        <v>40000</v>
      </c>
      <c r="Z55" s="548" t="s">
        <v>980</v>
      </c>
      <c r="AA55" s="560" t="s">
        <v>604</v>
      </c>
      <c r="AB55" s="560"/>
      <c r="AC55" s="560"/>
      <c r="AD55" s="549" t="s">
        <v>975</v>
      </c>
      <c r="AE55" s="545" t="s">
        <v>1005</v>
      </c>
      <c r="AF55" s="550">
        <v>0</v>
      </c>
      <c r="AG55" s="194"/>
      <c r="AH55" s="560" t="s">
        <v>187</v>
      </c>
      <c r="AI55" s="560"/>
      <c r="AJ55" s="560"/>
      <c r="AK55" s="551">
        <v>350000000</v>
      </c>
      <c r="AL55" s="551">
        <v>143490479</v>
      </c>
      <c r="AM55" s="551"/>
      <c r="AN55" s="551"/>
      <c r="AO55" s="551"/>
      <c r="AP55" s="694"/>
      <c r="AQ55" s="1260"/>
      <c r="AR55" s="1260"/>
      <c r="AS55" s="1261"/>
      <c r="AT55" s="552" t="s">
        <v>620</v>
      </c>
      <c r="AU55" s="552" t="s">
        <v>324</v>
      </c>
      <c r="AV55" s="1271" t="s">
        <v>1237</v>
      </c>
    </row>
    <row r="56" spans="1:48" s="176" customFormat="1" ht="55.2">
      <c r="A56" s="216"/>
      <c r="B56" s="1217"/>
      <c r="C56" s="216"/>
      <c r="D56" s="557"/>
      <c r="E56" s="964"/>
      <c r="F56" s="1207"/>
      <c r="G56" s="558"/>
      <c r="H56" s="558"/>
      <c r="I56" s="558"/>
      <c r="J56" s="558"/>
      <c r="K56" s="600"/>
      <c r="L56" s="558"/>
      <c r="M56" s="559" t="s">
        <v>378</v>
      </c>
      <c r="N56" s="558"/>
      <c r="O56" s="545" t="s">
        <v>1006</v>
      </c>
      <c r="P56" s="546">
        <v>2500</v>
      </c>
      <c r="Q56" s="546">
        <v>1704</v>
      </c>
      <c r="R56" s="560"/>
      <c r="S56" s="784" t="s">
        <v>1241</v>
      </c>
      <c r="T56" s="560"/>
      <c r="U56" s="777">
        <v>1</v>
      </c>
      <c r="V56" s="547">
        <v>45444</v>
      </c>
      <c r="W56" s="547">
        <v>45657</v>
      </c>
      <c r="X56" s="546">
        <v>213</v>
      </c>
      <c r="Y56" s="546">
        <v>40000</v>
      </c>
      <c r="Z56" s="548" t="s">
        <v>980</v>
      </c>
      <c r="AA56" s="560" t="s">
        <v>604</v>
      </c>
      <c r="AB56" s="560"/>
      <c r="AC56" s="560"/>
      <c r="AD56" s="549" t="s">
        <v>975</v>
      </c>
      <c r="AE56" s="545" t="s">
        <v>1005</v>
      </c>
      <c r="AF56" s="550">
        <v>0</v>
      </c>
      <c r="AG56" s="194"/>
      <c r="AH56" s="560" t="s">
        <v>187</v>
      </c>
      <c r="AI56" s="560"/>
      <c r="AJ56" s="560"/>
      <c r="AK56" s="551">
        <v>143490479</v>
      </c>
      <c r="AL56" s="551">
        <v>20752</v>
      </c>
      <c r="AM56" s="551"/>
      <c r="AN56" s="551"/>
      <c r="AO56" s="551"/>
      <c r="AP56" s="694"/>
      <c r="AQ56" s="1260"/>
      <c r="AR56" s="1260"/>
      <c r="AS56" s="1261"/>
      <c r="AT56" s="552" t="s">
        <v>335</v>
      </c>
      <c r="AU56" s="552" t="s">
        <v>324</v>
      </c>
      <c r="AV56" s="1271"/>
    </row>
    <row r="57" spans="1:48" s="176" customFormat="1" ht="55.2">
      <c r="A57" s="216"/>
      <c r="B57" s="1217"/>
      <c r="C57" s="216"/>
      <c r="D57" s="561"/>
      <c r="E57" s="964"/>
      <c r="F57" s="1207"/>
      <c r="G57" s="562"/>
      <c r="H57" s="562"/>
      <c r="I57" s="562"/>
      <c r="J57" s="562"/>
      <c r="K57" s="600"/>
      <c r="L57" s="562"/>
      <c r="M57" s="563" t="s">
        <v>411</v>
      </c>
      <c r="N57" s="562"/>
      <c r="O57" s="545" t="s">
        <v>1007</v>
      </c>
      <c r="P57" s="546">
        <v>1</v>
      </c>
      <c r="Q57" s="546">
        <v>0</v>
      </c>
      <c r="R57" s="564"/>
      <c r="S57" s="785" t="s">
        <v>1242</v>
      </c>
      <c r="T57" s="564"/>
      <c r="U57" s="777" t="s">
        <v>1242</v>
      </c>
      <c r="V57" s="547">
        <v>45444</v>
      </c>
      <c r="W57" s="547">
        <v>45657</v>
      </c>
      <c r="X57" s="546">
        <v>213</v>
      </c>
      <c r="Y57" s="546">
        <v>40000</v>
      </c>
      <c r="Z57" s="548" t="s">
        <v>980</v>
      </c>
      <c r="AA57" s="564" t="s">
        <v>604</v>
      </c>
      <c r="AB57" s="564"/>
      <c r="AC57" s="564"/>
      <c r="AD57" s="194" t="s">
        <v>652</v>
      </c>
      <c r="AE57" s="545" t="s">
        <v>1005</v>
      </c>
      <c r="AF57" s="550">
        <v>24650000</v>
      </c>
      <c r="AG57" s="549" t="s">
        <v>199</v>
      </c>
      <c r="AH57" s="564" t="s">
        <v>185</v>
      </c>
      <c r="AI57" s="564"/>
      <c r="AJ57" s="564"/>
      <c r="AK57" s="565">
        <v>200000000</v>
      </c>
      <c r="AL57" s="565">
        <v>181744393</v>
      </c>
      <c r="AM57" s="565"/>
      <c r="AN57" s="565"/>
      <c r="AO57" s="565"/>
      <c r="AP57" s="694"/>
      <c r="AQ57" s="1260"/>
      <c r="AR57" s="1260"/>
      <c r="AS57" s="1261"/>
      <c r="AT57" s="552" t="s">
        <v>629</v>
      </c>
      <c r="AU57" s="552" t="s">
        <v>324</v>
      </c>
      <c r="AV57" s="1271"/>
    </row>
    <row r="58" spans="1:48" s="176" customFormat="1" ht="41.4" customHeight="1">
      <c r="A58" s="216"/>
      <c r="B58" s="1217"/>
      <c r="C58" s="216"/>
      <c r="D58" s="557"/>
      <c r="E58" s="964"/>
      <c r="F58" s="1207"/>
      <c r="G58" s="558"/>
      <c r="H58" s="558"/>
      <c r="I58" s="558"/>
      <c r="J58" s="558"/>
      <c r="K58" s="600"/>
      <c r="L58" s="558"/>
      <c r="M58" s="559" t="s">
        <v>379</v>
      </c>
      <c r="N58" s="558"/>
      <c r="O58" s="545" t="s">
        <v>1006</v>
      </c>
      <c r="P58" s="546">
        <v>5057</v>
      </c>
      <c r="Q58" s="546">
        <v>708</v>
      </c>
      <c r="R58" s="560"/>
      <c r="S58" s="784" t="s">
        <v>1243</v>
      </c>
      <c r="T58" s="560"/>
      <c r="U58" s="777">
        <f>+S58/P58</f>
        <v>0.73067035791971524</v>
      </c>
      <c r="V58" s="547">
        <v>45444</v>
      </c>
      <c r="W58" s="547">
        <v>45657</v>
      </c>
      <c r="X58" s="546">
        <v>213</v>
      </c>
      <c r="Y58" s="546">
        <v>40000</v>
      </c>
      <c r="Z58" s="548" t="s">
        <v>980</v>
      </c>
      <c r="AA58" s="560" t="s">
        <v>604</v>
      </c>
      <c r="AB58" s="560"/>
      <c r="AC58" s="560"/>
      <c r="AD58" s="549" t="s">
        <v>975</v>
      </c>
      <c r="AE58" s="545" t="s">
        <v>1005</v>
      </c>
      <c r="AF58" s="550">
        <v>0</v>
      </c>
      <c r="AG58" s="194"/>
      <c r="AH58" s="560"/>
      <c r="AI58" s="560"/>
      <c r="AJ58" s="560"/>
      <c r="AK58" s="551"/>
      <c r="AL58" s="551"/>
      <c r="AM58" s="551"/>
      <c r="AN58" s="551"/>
      <c r="AO58" s="551"/>
      <c r="AP58" s="694"/>
      <c r="AQ58" s="1260"/>
      <c r="AR58" s="1260"/>
      <c r="AS58" s="1261"/>
      <c r="AT58" s="552"/>
      <c r="AU58" s="552"/>
      <c r="AV58" s="1271"/>
    </row>
    <row r="59" spans="1:48" s="176" customFormat="1" ht="69">
      <c r="A59" s="216"/>
      <c r="B59" s="1217"/>
      <c r="C59" s="216"/>
      <c r="D59" s="553"/>
      <c r="E59" s="964"/>
      <c r="F59" s="1207"/>
      <c r="G59" s="554"/>
      <c r="H59" s="554"/>
      <c r="I59" s="554"/>
      <c r="J59" s="608"/>
      <c r="K59" s="600"/>
      <c r="L59" s="608"/>
      <c r="M59" s="566" t="s">
        <v>1008</v>
      </c>
      <c r="N59" s="554"/>
      <c r="O59" s="545" t="s">
        <v>1009</v>
      </c>
      <c r="P59" s="546">
        <v>1</v>
      </c>
      <c r="Q59" s="546">
        <v>0</v>
      </c>
      <c r="R59" s="567"/>
      <c r="S59" s="786">
        <v>1</v>
      </c>
      <c r="T59" s="567"/>
      <c r="U59" s="777">
        <v>1</v>
      </c>
      <c r="V59" s="547">
        <v>45444</v>
      </c>
      <c r="W59" s="547">
        <v>45657</v>
      </c>
      <c r="X59" s="546">
        <v>213</v>
      </c>
      <c r="Y59" s="546">
        <v>40000</v>
      </c>
      <c r="Z59" s="548" t="s">
        <v>980</v>
      </c>
      <c r="AA59" s="567" t="s">
        <v>604</v>
      </c>
      <c r="AB59" s="567"/>
      <c r="AC59" s="567"/>
      <c r="AD59" s="194" t="s">
        <v>652</v>
      </c>
      <c r="AE59" s="545" t="s">
        <v>1005</v>
      </c>
      <c r="AF59" s="550">
        <v>150700000</v>
      </c>
      <c r="AG59" s="549" t="s">
        <v>199</v>
      </c>
      <c r="AH59" s="567"/>
      <c r="AI59" s="567"/>
      <c r="AJ59" s="567"/>
      <c r="AK59" s="568"/>
      <c r="AL59" s="568"/>
      <c r="AM59" s="568"/>
      <c r="AN59" s="568"/>
      <c r="AO59" s="568"/>
      <c r="AP59" s="694"/>
      <c r="AQ59" s="1260"/>
      <c r="AR59" s="1260"/>
      <c r="AS59" s="1261"/>
      <c r="AT59" s="552"/>
      <c r="AU59" s="552"/>
      <c r="AV59" s="1271"/>
    </row>
    <row r="60" spans="1:48" s="176" customFormat="1" ht="39.6" customHeight="1">
      <c r="A60" s="216"/>
      <c r="B60" s="1217"/>
      <c r="C60" s="216"/>
      <c r="D60" s="553"/>
      <c r="E60" s="964"/>
      <c r="F60" s="1207"/>
      <c r="G60" s="554"/>
      <c r="H60" s="554"/>
      <c r="I60" s="554"/>
      <c r="J60" s="608"/>
      <c r="K60" s="600"/>
      <c r="L60" s="608"/>
      <c r="M60" s="544" t="s">
        <v>380</v>
      </c>
      <c r="N60" s="554"/>
      <c r="O60" s="545" t="s">
        <v>1010</v>
      </c>
      <c r="P60" s="546">
        <v>100</v>
      </c>
      <c r="Q60" s="546">
        <v>0</v>
      </c>
      <c r="R60" s="545"/>
      <c r="S60" s="546">
        <v>53</v>
      </c>
      <c r="T60" s="545"/>
      <c r="U60" s="777">
        <f>+S60/P60</f>
        <v>0.53</v>
      </c>
      <c r="V60" s="547">
        <v>45444</v>
      </c>
      <c r="W60" s="547">
        <v>45657</v>
      </c>
      <c r="X60" s="546">
        <v>213</v>
      </c>
      <c r="Y60" s="546">
        <v>40000</v>
      </c>
      <c r="Z60" s="548" t="s">
        <v>980</v>
      </c>
      <c r="AA60" s="545" t="s">
        <v>604</v>
      </c>
      <c r="AB60" s="545"/>
      <c r="AC60" s="545"/>
      <c r="AD60" s="194" t="s">
        <v>652</v>
      </c>
      <c r="AE60" s="194" t="s">
        <v>1011</v>
      </c>
      <c r="AF60" s="550">
        <v>100000000</v>
      </c>
      <c r="AG60" s="549" t="s">
        <v>199</v>
      </c>
      <c r="AH60" s="545"/>
      <c r="AI60" s="545"/>
      <c r="AJ60" s="545"/>
      <c r="AK60" s="551"/>
      <c r="AL60" s="551"/>
      <c r="AM60" s="551"/>
      <c r="AN60" s="551"/>
      <c r="AO60" s="551"/>
      <c r="AP60" s="694"/>
      <c r="AQ60" s="1260"/>
      <c r="AR60" s="1260"/>
      <c r="AS60" s="1261"/>
      <c r="AT60" s="552"/>
      <c r="AU60" s="552"/>
      <c r="AV60" s="1271"/>
    </row>
    <row r="61" spans="1:48" s="176" customFormat="1" ht="64.95" customHeight="1">
      <c r="A61" s="216"/>
      <c r="B61" s="1217"/>
      <c r="C61" s="216"/>
      <c r="D61" s="555"/>
      <c r="E61" s="965"/>
      <c r="F61" s="1208"/>
      <c r="G61" s="556"/>
      <c r="H61" s="556"/>
      <c r="I61" s="556"/>
      <c r="J61" s="609"/>
      <c r="K61" s="587"/>
      <c r="L61" s="609"/>
      <c r="M61" s="544" t="s">
        <v>381</v>
      </c>
      <c r="N61" s="556"/>
      <c r="O61" s="545" t="s">
        <v>1012</v>
      </c>
      <c r="P61" s="546">
        <v>1</v>
      </c>
      <c r="Q61" s="546">
        <v>0</v>
      </c>
      <c r="R61" s="545"/>
      <c r="S61" s="546">
        <v>0</v>
      </c>
      <c r="T61" s="545"/>
      <c r="U61" s="777">
        <v>0</v>
      </c>
      <c r="V61" s="547">
        <v>45444</v>
      </c>
      <c r="W61" s="547">
        <v>45657</v>
      </c>
      <c r="X61" s="546">
        <v>213</v>
      </c>
      <c r="Y61" s="546">
        <v>40000</v>
      </c>
      <c r="Z61" s="548" t="s">
        <v>980</v>
      </c>
      <c r="AA61" s="545" t="s">
        <v>604</v>
      </c>
      <c r="AB61" s="545"/>
      <c r="AC61" s="545"/>
      <c r="AD61" s="194" t="s">
        <v>652</v>
      </c>
      <c r="AE61" s="545" t="s">
        <v>1005</v>
      </c>
      <c r="AF61" s="550">
        <v>24650000</v>
      </c>
      <c r="AG61" s="549" t="s">
        <v>199</v>
      </c>
      <c r="AH61" s="545"/>
      <c r="AI61" s="545"/>
      <c r="AJ61" s="545"/>
      <c r="AK61" s="551"/>
      <c r="AL61" s="551"/>
      <c r="AM61" s="551"/>
      <c r="AN61" s="551"/>
      <c r="AO61" s="551"/>
      <c r="AP61" s="694"/>
      <c r="AQ61" s="1260"/>
      <c r="AR61" s="1260"/>
      <c r="AS61" s="1261"/>
      <c r="AT61" s="552"/>
      <c r="AU61" s="552"/>
      <c r="AV61" s="1271"/>
    </row>
    <row r="62" spans="1:48" s="176" customFormat="1" ht="64.95" customHeight="1">
      <c r="A62" s="216"/>
      <c r="B62" s="1217"/>
      <c r="C62" s="216"/>
      <c r="D62" s="1131" t="s">
        <v>324</v>
      </c>
      <c r="E62" s="1131"/>
      <c r="F62" s="1131"/>
      <c r="G62" s="1131"/>
      <c r="H62" s="1131"/>
      <c r="I62" s="1131"/>
      <c r="J62" s="1131"/>
      <c r="K62" s="1131"/>
      <c r="L62" s="1131"/>
      <c r="M62" s="1131"/>
      <c r="N62" s="1131"/>
      <c r="O62" s="1131"/>
      <c r="P62" s="1131"/>
      <c r="Q62" s="1131"/>
      <c r="R62" s="1131"/>
      <c r="S62" s="1131"/>
      <c r="T62" s="1131"/>
      <c r="U62" s="780">
        <f>AVERAGE(U52:U61)</f>
        <v>0.58451892865774613</v>
      </c>
      <c r="V62" s="748"/>
      <c r="W62" s="748"/>
      <c r="X62" s="543"/>
      <c r="Y62" s="698"/>
      <c r="Z62" s="749"/>
      <c r="AA62" s="750"/>
      <c r="AB62" s="750"/>
      <c r="AC62" s="750"/>
      <c r="AD62" s="224"/>
      <c r="AE62" s="750"/>
      <c r="AF62" s="751"/>
      <c r="AG62" s="752"/>
      <c r="AH62" s="750"/>
      <c r="AI62" s="750"/>
      <c r="AJ62" s="750"/>
      <c r="AK62" s="753"/>
      <c r="AL62" s="753"/>
      <c r="AM62" s="753"/>
      <c r="AN62" s="753"/>
      <c r="AO62" s="753"/>
      <c r="AP62" s="693"/>
      <c r="AQ62" s="1260"/>
      <c r="AR62" s="1260"/>
      <c r="AS62" s="1261"/>
      <c r="AT62" s="754"/>
      <c r="AU62" s="754"/>
      <c r="AV62" s="1271"/>
    </row>
    <row r="63" spans="1:48" s="176" customFormat="1" ht="64.95" customHeight="1">
      <c r="A63" s="216"/>
      <c r="B63" s="1218"/>
      <c r="C63" s="1242" t="s">
        <v>236</v>
      </c>
      <c r="D63" s="1243"/>
      <c r="E63" s="1243"/>
      <c r="F63" s="1243"/>
      <c r="G63" s="1243"/>
      <c r="H63" s="1243"/>
      <c r="I63" s="1243"/>
      <c r="J63" s="1243"/>
      <c r="K63" s="1243"/>
      <c r="L63" s="1243"/>
      <c r="M63" s="1243"/>
      <c r="N63" s="1243"/>
      <c r="O63" s="1243"/>
      <c r="P63" s="1243"/>
      <c r="Q63" s="1243"/>
      <c r="R63" s="1243"/>
      <c r="S63" s="1243"/>
      <c r="T63" s="1243"/>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60"/>
      <c r="AR63" s="1260"/>
      <c r="AS63" s="1261"/>
      <c r="AT63" s="552"/>
      <c r="AU63" s="552"/>
      <c r="AV63" s="1271"/>
    </row>
    <row r="64" spans="1:48" s="176" customFormat="1" ht="163.95" customHeight="1">
      <c r="A64" s="1233" t="s">
        <v>224</v>
      </c>
      <c r="B64" s="1219" t="s">
        <v>245</v>
      </c>
      <c r="C64" s="179" t="s">
        <v>314</v>
      </c>
      <c r="D64" s="179" t="s">
        <v>248</v>
      </c>
      <c r="E64" s="964" t="s">
        <v>325</v>
      </c>
      <c r="F64" s="967">
        <v>2024130010018</v>
      </c>
      <c r="G64" s="179" t="s">
        <v>475</v>
      </c>
      <c r="H64" s="179" t="s">
        <v>414</v>
      </c>
      <c r="I64" s="179" t="s">
        <v>390</v>
      </c>
      <c r="J64" s="576">
        <v>23</v>
      </c>
      <c r="K64" s="576"/>
      <c r="L64" s="576"/>
      <c r="M64" s="755" t="s">
        <v>418</v>
      </c>
      <c r="N64" s="390"/>
      <c r="O64" s="436" t="s">
        <v>1013</v>
      </c>
      <c r="P64" s="787">
        <v>1</v>
      </c>
      <c r="Q64" s="787">
        <v>1</v>
      </c>
      <c r="R64" s="609"/>
      <c r="S64" s="787">
        <v>1</v>
      </c>
      <c r="T64" s="574"/>
      <c r="U64" s="777">
        <v>1</v>
      </c>
      <c r="V64" s="756">
        <v>45444</v>
      </c>
      <c r="W64" s="756">
        <v>45657</v>
      </c>
      <c r="X64" s="574"/>
      <c r="Y64" s="757">
        <v>1059626</v>
      </c>
      <c r="Z64" s="577" t="s">
        <v>1014</v>
      </c>
      <c r="AA64" s="221" t="s">
        <v>599</v>
      </c>
      <c r="AB64" s="436" t="s">
        <v>1015</v>
      </c>
      <c r="AC64" s="436" t="s">
        <v>916</v>
      </c>
      <c r="AD64" s="221" t="s">
        <v>652</v>
      </c>
      <c r="AE64" s="221"/>
      <c r="AF64" s="758">
        <v>17500000</v>
      </c>
      <c r="AG64" s="759" t="s">
        <v>208</v>
      </c>
      <c r="AH64" s="759" t="s">
        <v>185</v>
      </c>
      <c r="AI64" s="221"/>
      <c r="AJ64" s="221"/>
      <c r="AK64" s="615"/>
      <c r="AL64" s="221"/>
      <c r="AM64" s="221"/>
      <c r="AN64" s="221"/>
      <c r="AO64" s="221"/>
      <c r="AP64" s="762"/>
      <c r="AQ64" s="1262">
        <v>1408500000</v>
      </c>
      <c r="AR64" s="1262">
        <v>805833331</v>
      </c>
      <c r="AS64" s="1263">
        <f>+AR64/AQ64</f>
        <v>0.57212164075257366</v>
      </c>
      <c r="AT64" s="207"/>
      <c r="AU64" s="207"/>
      <c r="AV64" s="1271" t="s">
        <v>1238</v>
      </c>
    </row>
    <row r="65" spans="1:48" s="176" customFormat="1" ht="90.6" customHeight="1">
      <c r="A65" s="1234"/>
      <c r="B65" s="1220"/>
      <c r="C65" s="179"/>
      <c r="D65" s="179"/>
      <c r="E65" s="964"/>
      <c r="F65" s="967"/>
      <c r="G65" s="179"/>
      <c r="H65" s="179"/>
      <c r="I65" s="179"/>
      <c r="J65" s="576"/>
      <c r="K65" s="576"/>
      <c r="L65" s="576"/>
      <c r="M65" s="545" t="s">
        <v>419</v>
      </c>
      <c r="N65" s="545"/>
      <c r="O65" s="223" t="s">
        <v>1016</v>
      </c>
      <c r="P65" s="520">
        <v>5</v>
      </c>
      <c r="Q65" s="520">
        <v>4</v>
      </c>
      <c r="R65" s="520"/>
      <c r="S65" s="520">
        <v>5</v>
      </c>
      <c r="T65" s="282"/>
      <c r="U65" s="777">
        <v>1</v>
      </c>
      <c r="V65" s="569">
        <v>45444</v>
      </c>
      <c r="W65" s="569">
        <v>45657</v>
      </c>
      <c r="X65" s="282"/>
      <c r="Y65" s="183"/>
      <c r="Z65" s="183" t="s">
        <v>1014</v>
      </c>
      <c r="AA65" s="194" t="s">
        <v>599</v>
      </c>
      <c r="AB65" s="223" t="s">
        <v>1017</v>
      </c>
      <c r="AC65" s="223" t="s">
        <v>1018</v>
      </c>
      <c r="AD65" s="194" t="s">
        <v>652</v>
      </c>
      <c r="AE65" s="194"/>
      <c r="AF65" s="530">
        <v>52500000</v>
      </c>
      <c r="AG65" s="514" t="s">
        <v>208</v>
      </c>
      <c r="AH65" s="514" t="s">
        <v>185</v>
      </c>
      <c r="AI65" s="194"/>
      <c r="AJ65" s="194"/>
      <c r="AK65" s="195"/>
      <c r="AL65" s="194"/>
      <c r="AM65" s="194"/>
      <c r="AN65" s="194"/>
      <c r="AO65" s="194"/>
      <c r="AP65" s="694"/>
      <c r="AQ65" s="1262"/>
      <c r="AR65" s="1262"/>
      <c r="AS65" s="1263"/>
      <c r="AT65" s="197"/>
      <c r="AU65" s="197"/>
      <c r="AV65" s="1271"/>
    </row>
    <row r="66" spans="1:48" s="176" customFormat="1" ht="102" customHeight="1">
      <c r="A66" s="1234"/>
      <c r="B66" s="1220"/>
      <c r="C66" s="179"/>
      <c r="D66" s="179"/>
      <c r="E66" s="964"/>
      <c r="F66" s="967"/>
      <c r="G66" s="179"/>
      <c r="H66" s="179"/>
      <c r="I66" s="179"/>
      <c r="J66" s="576"/>
      <c r="K66" s="576"/>
      <c r="L66" s="576"/>
      <c r="M66" s="545" t="s">
        <v>420</v>
      </c>
      <c r="N66" s="545"/>
      <c r="O66" s="223" t="s">
        <v>1019</v>
      </c>
      <c r="P66" s="520">
        <v>1</v>
      </c>
      <c r="Q66" s="520">
        <v>0</v>
      </c>
      <c r="R66" s="520"/>
      <c r="S66" s="520">
        <v>1</v>
      </c>
      <c r="T66" s="282"/>
      <c r="U66" s="777">
        <v>1</v>
      </c>
      <c r="V66" s="569">
        <v>45444</v>
      </c>
      <c r="W66" s="569">
        <v>45657</v>
      </c>
      <c r="X66" s="282"/>
      <c r="Y66" s="183" t="s">
        <v>1020</v>
      </c>
      <c r="Z66" s="183" t="s">
        <v>1014</v>
      </c>
      <c r="AA66" s="194" t="s">
        <v>599</v>
      </c>
      <c r="AB66" s="223" t="s">
        <v>1017</v>
      </c>
      <c r="AC66" s="223" t="s">
        <v>1018</v>
      </c>
      <c r="AD66" s="194" t="s">
        <v>652</v>
      </c>
      <c r="AE66" s="194"/>
      <c r="AF66" s="530">
        <v>120000000</v>
      </c>
      <c r="AG66" s="514" t="s">
        <v>199</v>
      </c>
      <c r="AH66" s="514" t="s">
        <v>185</v>
      </c>
      <c r="AI66" s="194"/>
      <c r="AJ66" s="194"/>
      <c r="AK66" s="195">
        <v>279000000</v>
      </c>
      <c r="AL66" s="195">
        <v>279000000</v>
      </c>
      <c r="AM66" s="195">
        <v>279000000</v>
      </c>
      <c r="AN66" s="195">
        <v>279000000</v>
      </c>
      <c r="AO66" s="195">
        <v>0</v>
      </c>
      <c r="AP66" s="697">
        <v>102333331</v>
      </c>
      <c r="AQ66" s="1262"/>
      <c r="AR66" s="1262"/>
      <c r="AS66" s="1263"/>
      <c r="AT66" s="197" t="s">
        <v>335</v>
      </c>
      <c r="AU66" s="197" t="s">
        <v>325</v>
      </c>
      <c r="AV66" s="1271"/>
    </row>
    <row r="67" spans="1:48" s="176" customFormat="1" ht="114" customHeight="1">
      <c r="A67" s="1234"/>
      <c r="B67" s="1220"/>
      <c r="C67" s="179"/>
      <c r="D67" s="179"/>
      <c r="E67" s="964"/>
      <c r="F67" s="967"/>
      <c r="G67" s="179"/>
      <c r="H67" s="179"/>
      <c r="I67" s="179"/>
      <c r="J67" s="576"/>
      <c r="K67" s="576"/>
      <c r="L67" s="576"/>
      <c r="M67" s="545" t="s">
        <v>421</v>
      </c>
      <c r="N67" s="545"/>
      <c r="O67" s="223" t="s">
        <v>1021</v>
      </c>
      <c r="P67" s="520" t="s">
        <v>1022</v>
      </c>
      <c r="Q67" s="520">
        <v>0</v>
      </c>
      <c r="R67" s="520"/>
      <c r="S67" s="788">
        <v>0.67</v>
      </c>
      <c r="T67" s="282"/>
      <c r="U67" s="777">
        <v>0.67</v>
      </c>
      <c r="V67" s="569">
        <v>45444</v>
      </c>
      <c r="W67" s="569">
        <v>45657</v>
      </c>
      <c r="X67" s="282"/>
      <c r="Y67" s="183" t="s">
        <v>1023</v>
      </c>
      <c r="Z67" s="183" t="s">
        <v>1014</v>
      </c>
      <c r="AA67" s="194" t="s">
        <v>599</v>
      </c>
      <c r="AB67" s="223" t="s">
        <v>1017</v>
      </c>
      <c r="AC67" s="223" t="s">
        <v>915</v>
      </c>
      <c r="AD67" s="194" t="s">
        <v>652</v>
      </c>
      <c r="AE67" s="194"/>
      <c r="AF67" s="530">
        <v>12000000</v>
      </c>
      <c r="AG67" s="514" t="s">
        <v>208</v>
      </c>
      <c r="AH67" s="514" t="s">
        <v>185</v>
      </c>
      <c r="AI67" s="194"/>
      <c r="AJ67" s="194"/>
      <c r="AK67" s="195">
        <v>144213562</v>
      </c>
      <c r="AL67" s="195">
        <v>144213562</v>
      </c>
      <c r="AM67" s="195">
        <v>144213562</v>
      </c>
      <c r="AN67" s="194"/>
      <c r="AO67" s="195">
        <v>0</v>
      </c>
      <c r="AP67" s="694"/>
      <c r="AQ67" s="1262"/>
      <c r="AR67" s="1262"/>
      <c r="AS67" s="1263"/>
      <c r="AT67" s="197" t="s">
        <v>617</v>
      </c>
      <c r="AU67" s="197" t="s">
        <v>325</v>
      </c>
      <c r="AV67" s="1271"/>
    </row>
    <row r="68" spans="1:48" s="176" customFormat="1" ht="55.2">
      <c r="A68" s="1234"/>
      <c r="B68" s="1220"/>
      <c r="C68" s="179"/>
      <c r="D68" s="179"/>
      <c r="E68" s="964"/>
      <c r="F68" s="967"/>
      <c r="G68" s="179"/>
      <c r="H68" s="179"/>
      <c r="I68" s="179"/>
      <c r="J68" s="576"/>
      <c r="K68" s="576"/>
      <c r="L68" s="576"/>
      <c r="M68" s="545" t="s">
        <v>422</v>
      </c>
      <c r="N68" s="545"/>
      <c r="O68" s="223" t="s">
        <v>1024</v>
      </c>
      <c r="P68" s="788">
        <v>1</v>
      </c>
      <c r="Q68" s="788">
        <v>0.3</v>
      </c>
      <c r="R68" s="520"/>
      <c r="S68" s="788">
        <v>1</v>
      </c>
      <c r="T68" s="282"/>
      <c r="U68" s="777">
        <v>1</v>
      </c>
      <c r="V68" s="569">
        <v>45444</v>
      </c>
      <c r="W68" s="569">
        <v>45657</v>
      </c>
      <c r="X68" s="282"/>
      <c r="Y68" s="570">
        <v>1059626</v>
      </c>
      <c r="Z68" s="183" t="s">
        <v>1014</v>
      </c>
      <c r="AA68" s="194" t="s">
        <v>599</v>
      </c>
      <c r="AB68" s="537" t="s">
        <v>1015</v>
      </c>
      <c r="AC68" s="223" t="s">
        <v>915</v>
      </c>
      <c r="AD68" s="194" t="s">
        <v>652</v>
      </c>
      <c r="AE68" s="194"/>
      <c r="AF68" s="530">
        <v>80000000</v>
      </c>
      <c r="AG68" s="514" t="s">
        <v>208</v>
      </c>
      <c r="AH68" s="514" t="s">
        <v>185</v>
      </c>
      <c r="AI68" s="194"/>
      <c r="AJ68" s="194"/>
      <c r="AK68" s="195">
        <v>250000000</v>
      </c>
      <c r="AL68" s="195">
        <v>250000000</v>
      </c>
      <c r="AM68" s="195">
        <v>250000000</v>
      </c>
      <c r="AN68" s="194"/>
      <c r="AO68" s="195">
        <v>0</v>
      </c>
      <c r="AP68" s="694"/>
      <c r="AQ68" s="1262"/>
      <c r="AR68" s="1262"/>
      <c r="AS68" s="1263"/>
      <c r="AT68" s="197" t="s">
        <v>618</v>
      </c>
      <c r="AU68" s="197" t="s">
        <v>325</v>
      </c>
      <c r="AV68" s="1271"/>
    </row>
    <row r="69" spans="1:48" s="176" customFormat="1" ht="129" customHeight="1">
      <c r="A69" s="1234"/>
      <c r="B69" s="1220"/>
      <c r="C69" s="179"/>
      <c r="D69" s="179"/>
      <c r="E69" s="964"/>
      <c r="F69" s="967"/>
      <c r="G69" s="179"/>
      <c r="H69" s="179"/>
      <c r="I69" s="179"/>
      <c r="J69" s="576"/>
      <c r="K69" s="576"/>
      <c r="L69" s="576"/>
      <c r="M69" s="545" t="s">
        <v>423</v>
      </c>
      <c r="N69" s="545"/>
      <c r="O69" s="223" t="s">
        <v>1025</v>
      </c>
      <c r="P69" s="520">
        <v>24</v>
      </c>
      <c r="Q69" s="520">
        <v>14</v>
      </c>
      <c r="R69" s="520"/>
      <c r="S69" s="520">
        <v>23</v>
      </c>
      <c r="T69" s="282"/>
      <c r="U69" s="777">
        <f>+S69/P69</f>
        <v>0.95833333333333337</v>
      </c>
      <c r="V69" s="569">
        <v>45444</v>
      </c>
      <c r="W69" s="569">
        <v>45657</v>
      </c>
      <c r="X69" s="282"/>
      <c r="Y69" s="183">
        <v>24</v>
      </c>
      <c r="Z69" s="183" t="s">
        <v>1014</v>
      </c>
      <c r="AA69" s="194" t="s">
        <v>599</v>
      </c>
      <c r="AB69" s="223" t="s">
        <v>1017</v>
      </c>
      <c r="AC69" s="223" t="s">
        <v>915</v>
      </c>
      <c r="AD69" s="194" t="s">
        <v>652</v>
      </c>
      <c r="AE69" s="194"/>
      <c r="AF69" s="530">
        <v>75000000</v>
      </c>
      <c r="AG69" s="514" t="s">
        <v>208</v>
      </c>
      <c r="AH69" s="514" t="s">
        <v>185</v>
      </c>
      <c r="AI69" s="194"/>
      <c r="AJ69" s="194"/>
      <c r="AK69" s="195">
        <v>14286438</v>
      </c>
      <c r="AL69" s="195">
        <v>14286438</v>
      </c>
      <c r="AM69" s="195">
        <v>14286438</v>
      </c>
      <c r="AN69" s="194"/>
      <c r="AO69" s="195">
        <v>0</v>
      </c>
      <c r="AP69" s="694"/>
      <c r="AQ69" s="1262"/>
      <c r="AR69" s="1262"/>
      <c r="AS69" s="1263"/>
      <c r="AT69" s="197" t="s">
        <v>346</v>
      </c>
      <c r="AU69" s="197" t="s">
        <v>325</v>
      </c>
      <c r="AV69" s="1271"/>
    </row>
    <row r="70" spans="1:48" s="176" customFormat="1" ht="99.6" customHeight="1">
      <c r="A70" s="1234"/>
      <c r="B70" s="1220"/>
      <c r="C70" s="179"/>
      <c r="D70" s="179"/>
      <c r="E70" s="964"/>
      <c r="F70" s="967"/>
      <c r="G70" s="179"/>
      <c r="H70" s="179"/>
      <c r="I70" s="179"/>
      <c r="J70" s="576"/>
      <c r="K70" s="576"/>
      <c r="L70" s="576"/>
      <c r="M70" s="545" t="s">
        <v>424</v>
      </c>
      <c r="N70" s="545"/>
      <c r="O70" s="223" t="s">
        <v>1026</v>
      </c>
      <c r="P70" s="520">
        <v>3</v>
      </c>
      <c r="Q70" s="520">
        <v>0</v>
      </c>
      <c r="R70" s="520"/>
      <c r="S70" s="520">
        <v>3</v>
      </c>
      <c r="T70" s="282"/>
      <c r="U70" s="777">
        <v>1</v>
      </c>
      <c r="V70" s="569">
        <v>45444</v>
      </c>
      <c r="W70" s="569">
        <v>45657</v>
      </c>
      <c r="X70" s="282"/>
      <c r="Y70" s="183">
        <v>1000</v>
      </c>
      <c r="Z70" s="183" t="s">
        <v>1014</v>
      </c>
      <c r="AA70" s="194" t="s">
        <v>599</v>
      </c>
      <c r="AB70" s="223" t="s">
        <v>1017</v>
      </c>
      <c r="AC70" s="223" t="s">
        <v>1018</v>
      </c>
      <c r="AD70" s="194" t="s">
        <v>652</v>
      </c>
      <c r="AE70" s="194"/>
      <c r="AF70" s="530">
        <v>90000000</v>
      </c>
      <c r="AG70" s="514" t="s">
        <v>199</v>
      </c>
      <c r="AH70" s="514" t="s">
        <v>185</v>
      </c>
      <c r="AI70" s="194"/>
      <c r="AJ70" s="194"/>
      <c r="AK70" s="195"/>
      <c r="AL70" s="194"/>
      <c r="AM70" s="194"/>
      <c r="AN70" s="194"/>
      <c r="AO70" s="194"/>
      <c r="AP70" s="694"/>
      <c r="AQ70" s="1262"/>
      <c r="AR70" s="1262"/>
      <c r="AS70" s="1263"/>
      <c r="AT70" s="197"/>
      <c r="AU70" s="197"/>
      <c r="AV70" s="1271"/>
    </row>
    <row r="71" spans="1:48" s="176" customFormat="1" ht="132" customHeight="1">
      <c r="A71" s="1234"/>
      <c r="B71" s="1220"/>
      <c r="C71" s="179"/>
      <c r="D71" s="179"/>
      <c r="E71" s="964"/>
      <c r="F71" s="967"/>
      <c r="G71" s="179"/>
      <c r="H71" s="179"/>
      <c r="I71" s="179"/>
      <c r="J71" s="576"/>
      <c r="K71" s="576"/>
      <c r="L71" s="576"/>
      <c r="M71" s="545" t="s">
        <v>425</v>
      </c>
      <c r="N71" s="545"/>
      <c r="O71" s="223" t="s">
        <v>1027</v>
      </c>
      <c r="P71" s="788">
        <v>1</v>
      </c>
      <c r="Q71" s="788">
        <v>0.6</v>
      </c>
      <c r="R71" s="520"/>
      <c r="S71" s="788">
        <v>1</v>
      </c>
      <c r="T71" s="282"/>
      <c r="U71" s="777">
        <v>1</v>
      </c>
      <c r="V71" s="569">
        <v>45444</v>
      </c>
      <c r="W71" s="569">
        <v>45657</v>
      </c>
      <c r="X71" s="282"/>
      <c r="Y71" s="183"/>
      <c r="Z71" s="183" t="s">
        <v>1014</v>
      </c>
      <c r="AA71" s="194" t="s">
        <v>599</v>
      </c>
      <c r="AB71" s="223" t="s">
        <v>1028</v>
      </c>
      <c r="AC71" s="223" t="s">
        <v>1029</v>
      </c>
      <c r="AD71" s="194" t="s">
        <v>652</v>
      </c>
      <c r="AE71" s="194"/>
      <c r="AF71" s="530">
        <v>17500000</v>
      </c>
      <c r="AG71" s="514" t="s">
        <v>208</v>
      </c>
      <c r="AH71" s="514" t="s">
        <v>185</v>
      </c>
      <c r="AI71" s="194"/>
      <c r="AJ71" s="194"/>
      <c r="AK71" s="195"/>
      <c r="AL71" s="194"/>
      <c r="AM71" s="194"/>
      <c r="AN71" s="194"/>
      <c r="AO71" s="194"/>
      <c r="AP71" s="694"/>
      <c r="AQ71" s="1262"/>
      <c r="AR71" s="1262"/>
      <c r="AS71" s="1263"/>
      <c r="AT71" s="197"/>
      <c r="AU71" s="197"/>
      <c r="AV71" s="1271"/>
    </row>
    <row r="72" spans="1:48" s="176" customFormat="1" ht="84.6" customHeight="1">
      <c r="A72" s="1234"/>
      <c r="B72" s="1220"/>
      <c r="C72" s="179"/>
      <c r="D72" s="179"/>
      <c r="E72" s="964"/>
      <c r="F72" s="967"/>
      <c r="G72" s="179"/>
      <c r="H72" s="179"/>
      <c r="I72" s="179"/>
      <c r="J72" s="576"/>
      <c r="K72" s="576"/>
      <c r="L72" s="576"/>
      <c r="M72" s="545" t="s">
        <v>426</v>
      </c>
      <c r="N72" s="545"/>
      <c r="O72" s="223" t="s">
        <v>1030</v>
      </c>
      <c r="P72" s="788">
        <v>1</v>
      </c>
      <c r="Q72" s="788">
        <v>0.7</v>
      </c>
      <c r="R72" s="520"/>
      <c r="S72" s="788">
        <v>1</v>
      </c>
      <c r="T72" s="282"/>
      <c r="U72" s="777">
        <v>1</v>
      </c>
      <c r="V72" s="569">
        <v>45444</v>
      </c>
      <c r="W72" s="569">
        <v>45657</v>
      </c>
      <c r="X72" s="282"/>
      <c r="Y72" s="183">
        <v>24</v>
      </c>
      <c r="Z72" s="183" t="s">
        <v>1014</v>
      </c>
      <c r="AA72" s="194" t="s">
        <v>599</v>
      </c>
      <c r="AB72" s="223" t="s">
        <v>1017</v>
      </c>
      <c r="AC72" s="223" t="s">
        <v>915</v>
      </c>
      <c r="AD72" s="194" t="s">
        <v>652</v>
      </c>
      <c r="AE72" s="194"/>
      <c r="AF72" s="530">
        <v>17500000</v>
      </c>
      <c r="AG72" s="514" t="s">
        <v>208</v>
      </c>
      <c r="AH72" s="514" t="s">
        <v>185</v>
      </c>
      <c r="AI72" s="194"/>
      <c r="AJ72" s="194"/>
      <c r="AK72" s="195"/>
      <c r="AL72" s="194"/>
      <c r="AM72" s="194"/>
      <c r="AN72" s="194"/>
      <c r="AO72" s="194"/>
      <c r="AP72" s="694"/>
      <c r="AQ72" s="1262"/>
      <c r="AR72" s="1262"/>
      <c r="AS72" s="1263"/>
      <c r="AT72" s="197"/>
      <c r="AU72" s="197"/>
      <c r="AV72" s="1271"/>
    </row>
    <row r="73" spans="1:48" s="176" customFormat="1" ht="87" customHeight="1">
      <c r="A73" s="1234"/>
      <c r="B73" s="1220"/>
      <c r="C73" s="207"/>
      <c r="D73" s="207"/>
      <c r="E73" s="964"/>
      <c r="F73" s="967"/>
      <c r="G73" s="179"/>
      <c r="H73" s="179"/>
      <c r="I73" s="179"/>
      <c r="J73" s="576"/>
      <c r="K73" s="576"/>
      <c r="L73" s="576"/>
      <c r="M73" s="545" t="s">
        <v>427</v>
      </c>
      <c r="N73" s="545"/>
      <c r="O73" s="223" t="s">
        <v>1031</v>
      </c>
      <c r="P73" s="788">
        <v>1</v>
      </c>
      <c r="Q73" s="520">
        <v>0</v>
      </c>
      <c r="R73" s="520"/>
      <c r="S73" s="788">
        <v>0</v>
      </c>
      <c r="T73" s="282"/>
      <c r="U73" s="777">
        <v>0</v>
      </c>
      <c r="V73" s="569">
        <v>45444</v>
      </c>
      <c r="W73" s="569">
        <v>45657</v>
      </c>
      <c r="X73" s="282"/>
      <c r="Y73" s="570">
        <v>1059626</v>
      </c>
      <c r="Z73" s="183" t="s">
        <v>1014</v>
      </c>
      <c r="AA73" s="194" t="s">
        <v>599</v>
      </c>
      <c r="AB73" s="537" t="s">
        <v>1015</v>
      </c>
      <c r="AC73" s="223" t="s">
        <v>915</v>
      </c>
      <c r="AD73" s="194" t="s">
        <v>652</v>
      </c>
      <c r="AE73" s="194"/>
      <c r="AF73" s="194">
        <v>0</v>
      </c>
      <c r="AG73" s="514"/>
      <c r="AH73" s="514"/>
      <c r="AI73" s="194"/>
      <c r="AJ73" s="194"/>
      <c r="AK73" s="195"/>
      <c r="AL73" s="194"/>
      <c r="AM73" s="194"/>
      <c r="AN73" s="194"/>
      <c r="AO73" s="194"/>
      <c r="AP73" s="694"/>
      <c r="AQ73" s="1262"/>
      <c r="AR73" s="1262"/>
      <c r="AS73" s="1263"/>
      <c r="AT73" s="197"/>
      <c r="AU73" s="197"/>
      <c r="AV73" s="1271"/>
    </row>
    <row r="74" spans="1:48" s="176" customFormat="1" ht="94.2" customHeight="1">
      <c r="A74" s="1234"/>
      <c r="B74" s="1220"/>
      <c r="C74" s="371" t="s">
        <v>314</v>
      </c>
      <c r="D74" s="179" t="s">
        <v>252</v>
      </c>
      <c r="E74" s="964"/>
      <c r="F74" s="967"/>
      <c r="G74" s="179"/>
      <c r="H74" s="179" t="s">
        <v>412</v>
      </c>
      <c r="I74" s="177" t="s">
        <v>413</v>
      </c>
      <c r="J74" s="575" t="s">
        <v>889</v>
      </c>
      <c r="K74" s="575"/>
      <c r="L74" s="575"/>
      <c r="M74" s="548" t="s">
        <v>415</v>
      </c>
      <c r="N74" s="548"/>
      <c r="O74" s="223" t="s">
        <v>1032</v>
      </c>
      <c r="P74" s="520"/>
      <c r="Q74" s="520"/>
      <c r="R74" s="520"/>
      <c r="S74" s="520"/>
      <c r="T74" s="282"/>
      <c r="U74" s="777"/>
      <c r="V74" s="569">
        <v>45444</v>
      </c>
      <c r="W74" s="569">
        <v>45657</v>
      </c>
      <c r="X74" s="282"/>
      <c r="Y74" s="571">
        <v>1059626</v>
      </c>
      <c r="Z74" s="183" t="s">
        <v>1014</v>
      </c>
      <c r="AA74" s="194" t="s">
        <v>599</v>
      </c>
      <c r="AB74" s="194"/>
      <c r="AC74" s="223" t="s">
        <v>915</v>
      </c>
      <c r="AD74" s="194" t="s">
        <v>652</v>
      </c>
      <c r="AE74" s="194"/>
      <c r="AF74" s="194">
        <v>0</v>
      </c>
      <c r="AG74" s="514"/>
      <c r="AH74" s="514"/>
      <c r="AI74" s="194"/>
      <c r="AJ74" s="194"/>
      <c r="AK74" s="195"/>
      <c r="AL74" s="194"/>
      <c r="AM74" s="194"/>
      <c r="AN74" s="194"/>
      <c r="AO74" s="194"/>
      <c r="AP74" s="694"/>
      <c r="AQ74" s="1262"/>
      <c r="AR74" s="1262"/>
      <c r="AS74" s="1263"/>
      <c r="AT74" s="197"/>
      <c r="AU74" s="197"/>
      <c r="AV74" s="1271"/>
    </row>
    <row r="75" spans="1:48" s="176" customFormat="1" ht="96.6" customHeight="1">
      <c r="A75" s="1234"/>
      <c r="B75" s="1220"/>
      <c r="C75" s="198"/>
      <c r="D75" s="179"/>
      <c r="E75" s="964"/>
      <c r="F75" s="967"/>
      <c r="G75" s="179"/>
      <c r="H75" s="179"/>
      <c r="I75" s="179"/>
      <c r="J75" s="576"/>
      <c r="K75" s="576"/>
      <c r="L75" s="576"/>
      <c r="M75" s="181" t="s">
        <v>416</v>
      </c>
      <c r="N75" s="181"/>
      <c r="O75" s="223" t="s">
        <v>1033</v>
      </c>
      <c r="P75" s="788">
        <v>0.5</v>
      </c>
      <c r="Q75" s="520">
        <v>0</v>
      </c>
      <c r="R75" s="520"/>
      <c r="S75" s="788">
        <v>0</v>
      </c>
      <c r="T75" s="282"/>
      <c r="U75" s="777">
        <v>0</v>
      </c>
      <c r="V75" s="569">
        <v>45444</v>
      </c>
      <c r="W75" s="569">
        <v>45657</v>
      </c>
      <c r="X75" s="282"/>
      <c r="Y75" s="183">
        <v>1</v>
      </c>
      <c r="Z75" s="184"/>
      <c r="AA75" s="194" t="s">
        <v>599</v>
      </c>
      <c r="AB75" s="194"/>
      <c r="AC75" s="223" t="s">
        <v>915</v>
      </c>
      <c r="AD75" s="194" t="s">
        <v>652</v>
      </c>
      <c r="AE75" s="194"/>
      <c r="AF75" s="530">
        <v>130000000</v>
      </c>
      <c r="AG75" s="514" t="s">
        <v>199</v>
      </c>
      <c r="AH75" s="514" t="s">
        <v>185</v>
      </c>
      <c r="AI75" s="194"/>
      <c r="AJ75" s="194"/>
      <c r="AK75" s="195"/>
      <c r="AL75" s="194"/>
      <c r="AM75" s="194"/>
      <c r="AN75" s="194"/>
      <c r="AO75" s="194"/>
      <c r="AP75" s="694"/>
      <c r="AQ75" s="1262"/>
      <c r="AR75" s="1262"/>
      <c r="AS75" s="1263"/>
      <c r="AT75" s="197"/>
      <c r="AU75" s="197"/>
      <c r="AV75" s="1271"/>
    </row>
    <row r="76" spans="1:48" s="176" customFormat="1" ht="57.6" customHeight="1">
      <c r="A76" s="1234"/>
      <c r="B76" s="1220"/>
      <c r="C76" s="221"/>
      <c r="D76" s="207"/>
      <c r="E76" s="965"/>
      <c r="F76" s="968"/>
      <c r="G76" s="207"/>
      <c r="H76" s="207"/>
      <c r="I76" s="207"/>
      <c r="J76" s="577"/>
      <c r="K76" s="577"/>
      <c r="L76" s="577"/>
      <c r="M76" s="548" t="s">
        <v>417</v>
      </c>
      <c r="N76" s="548"/>
      <c r="O76" s="223" t="s">
        <v>1034</v>
      </c>
      <c r="P76" s="788">
        <v>1</v>
      </c>
      <c r="Q76" s="520">
        <v>0</v>
      </c>
      <c r="R76" s="520"/>
      <c r="S76" s="788">
        <v>0</v>
      </c>
      <c r="T76" s="282"/>
      <c r="U76" s="777">
        <v>0</v>
      </c>
      <c r="V76" s="569">
        <v>45444</v>
      </c>
      <c r="W76" s="569">
        <v>45657</v>
      </c>
      <c r="X76" s="282"/>
      <c r="Y76" s="183">
        <v>1</v>
      </c>
      <c r="Z76" s="184"/>
      <c r="AA76" s="194" t="s">
        <v>599</v>
      </c>
      <c r="AB76" s="194"/>
      <c r="AC76" s="223" t="s">
        <v>915</v>
      </c>
      <c r="AD76" s="194" t="s">
        <v>652</v>
      </c>
      <c r="AE76" s="194"/>
      <c r="AF76" s="530">
        <v>75500000</v>
      </c>
      <c r="AG76" s="514" t="s">
        <v>199</v>
      </c>
      <c r="AH76" s="514" t="s">
        <v>185</v>
      </c>
      <c r="AI76" s="194"/>
      <c r="AJ76" s="194"/>
      <c r="AK76" s="195"/>
      <c r="AL76" s="194"/>
      <c r="AM76" s="194"/>
      <c r="AN76" s="194"/>
      <c r="AO76" s="194"/>
      <c r="AP76" s="694"/>
      <c r="AQ76" s="1262"/>
      <c r="AR76" s="1262"/>
      <c r="AS76" s="1263"/>
      <c r="AT76" s="197"/>
      <c r="AU76" s="197"/>
      <c r="AV76" s="1271"/>
    </row>
    <row r="77" spans="1:48" s="176" customFormat="1" ht="57.6" customHeight="1">
      <c r="A77" s="1234"/>
      <c r="B77" s="1220"/>
      <c r="C77" s="198"/>
      <c r="D77" s="962" t="s">
        <v>325</v>
      </c>
      <c r="E77" s="962"/>
      <c r="F77" s="962"/>
      <c r="G77" s="962"/>
      <c r="H77" s="962"/>
      <c r="I77" s="962"/>
      <c r="J77" s="962"/>
      <c r="K77" s="962"/>
      <c r="L77" s="962"/>
      <c r="M77" s="962"/>
      <c r="N77" s="962"/>
      <c r="O77" s="962"/>
      <c r="P77" s="962"/>
      <c r="Q77" s="962"/>
      <c r="R77" s="962"/>
      <c r="S77" s="962"/>
      <c r="T77" s="962"/>
      <c r="U77" s="780">
        <f>AVERAGE(U64:U76)</f>
        <v>0.71902777777777782</v>
      </c>
      <c r="V77" s="569"/>
      <c r="W77" s="569"/>
      <c r="X77" s="282"/>
      <c r="Y77" s="601"/>
      <c r="Z77" s="184"/>
      <c r="AA77" s="194"/>
      <c r="AB77" s="194"/>
      <c r="AC77" s="699"/>
      <c r="AD77" s="194"/>
      <c r="AE77" s="194"/>
      <c r="AF77" s="530"/>
      <c r="AG77" s="514"/>
      <c r="AH77" s="514"/>
      <c r="AI77" s="194"/>
      <c r="AJ77" s="194"/>
      <c r="AK77" s="195"/>
      <c r="AL77" s="194"/>
      <c r="AM77" s="194"/>
      <c r="AN77" s="194"/>
      <c r="AO77" s="194"/>
      <c r="AP77" s="694"/>
      <c r="AQ77" s="1262"/>
      <c r="AR77" s="1262"/>
      <c r="AS77" s="1263"/>
      <c r="AT77" s="197"/>
      <c r="AU77" s="197"/>
      <c r="AV77" s="1271"/>
    </row>
    <row r="78" spans="1:48" s="176" customFormat="1" ht="90.6" customHeight="1">
      <c r="A78" s="1234"/>
      <c r="B78" s="1221"/>
      <c r="C78" s="1244" t="s">
        <v>245</v>
      </c>
      <c r="D78" s="1245"/>
      <c r="E78" s="1245"/>
      <c r="F78" s="1245"/>
      <c r="G78" s="1245"/>
      <c r="H78" s="1245"/>
      <c r="I78" s="1245"/>
      <c r="J78" s="1245"/>
      <c r="K78" s="1245"/>
      <c r="L78" s="1245"/>
      <c r="M78" s="1245"/>
      <c r="N78" s="1245"/>
      <c r="O78" s="1245"/>
      <c r="P78" s="1245"/>
      <c r="Q78" s="1245"/>
      <c r="R78" s="1245"/>
      <c r="S78" s="1245"/>
      <c r="T78" s="1245"/>
      <c r="U78" s="1245"/>
      <c r="V78" s="1245"/>
      <c r="W78" s="1245"/>
      <c r="X78" s="1245"/>
      <c r="Y78" s="1245"/>
      <c r="Z78" s="1245"/>
      <c r="AA78" s="1245"/>
      <c r="AB78" s="1245"/>
      <c r="AC78" s="1245"/>
      <c r="AD78" s="1245"/>
      <c r="AE78" s="1245"/>
      <c r="AF78" s="1245"/>
      <c r="AG78" s="1245"/>
      <c r="AH78" s="1245"/>
      <c r="AI78" s="1245"/>
      <c r="AJ78" s="1245"/>
      <c r="AK78" s="1245"/>
      <c r="AL78" s="1245"/>
      <c r="AM78" s="1245"/>
      <c r="AN78" s="1245"/>
      <c r="AO78" s="1245"/>
      <c r="AP78" s="1245"/>
      <c r="AQ78" s="1262"/>
      <c r="AR78" s="1262"/>
      <c r="AS78" s="1263"/>
      <c r="AT78" s="197"/>
      <c r="AU78" s="197"/>
      <c r="AV78" s="1271"/>
    </row>
    <row r="79" spans="1:48" s="176" customFormat="1" ht="96.6">
      <c r="A79" s="1234"/>
      <c r="B79" s="1222" t="s">
        <v>254</v>
      </c>
      <c r="C79" s="596" t="s">
        <v>315</v>
      </c>
      <c r="D79" s="177" t="s">
        <v>257</v>
      </c>
      <c r="E79" s="963" t="s">
        <v>326</v>
      </c>
      <c r="F79" s="966">
        <v>2024130010115</v>
      </c>
      <c r="G79" s="179" t="s">
        <v>440</v>
      </c>
      <c r="H79" s="177" t="s">
        <v>439</v>
      </c>
      <c r="I79" s="177" t="s">
        <v>441</v>
      </c>
      <c r="J79" s="575">
        <v>1</v>
      </c>
      <c r="K79" s="575"/>
      <c r="L79" s="575"/>
      <c r="M79" s="181" t="s">
        <v>442</v>
      </c>
      <c r="N79" s="181"/>
      <c r="O79" s="182" t="s">
        <v>733</v>
      </c>
      <c r="P79" s="183">
        <v>12</v>
      </c>
      <c r="Q79" s="183">
        <v>8</v>
      </c>
      <c r="R79" s="183">
        <v>2</v>
      </c>
      <c r="S79" s="183">
        <v>12</v>
      </c>
      <c r="T79" s="184"/>
      <c r="U79" s="777">
        <v>1</v>
      </c>
      <c r="V79" s="185">
        <v>45474</v>
      </c>
      <c r="W79" s="185">
        <v>45657</v>
      </c>
      <c r="X79" s="183">
        <v>183</v>
      </c>
      <c r="Y79" s="183">
        <v>1059626</v>
      </c>
      <c r="Z79" s="186" t="s">
        <v>682</v>
      </c>
      <c r="AA79" s="183" t="s">
        <v>605</v>
      </c>
      <c r="AB79" s="187" t="s">
        <v>766</v>
      </c>
      <c r="AC79" s="188" t="s">
        <v>757</v>
      </c>
      <c r="AD79" s="189" t="s">
        <v>383</v>
      </c>
      <c r="AE79" s="190" t="s">
        <v>1045</v>
      </c>
      <c r="AF79" s="191">
        <v>4600000</v>
      </c>
      <c r="AG79" s="192" t="s">
        <v>208</v>
      </c>
      <c r="AH79" s="192" t="s">
        <v>193</v>
      </c>
      <c r="AI79" s="193">
        <v>45632</v>
      </c>
      <c r="AJ79" s="194"/>
      <c r="AK79" s="195">
        <v>173500000</v>
      </c>
      <c r="AL79" s="195">
        <v>173500000</v>
      </c>
      <c r="AM79" s="183">
        <v>0</v>
      </c>
      <c r="AN79" s="183"/>
      <c r="AO79" s="183">
        <v>0</v>
      </c>
      <c r="AP79" s="842">
        <v>765701767</v>
      </c>
      <c r="AQ79" s="1250">
        <v>16790777765</v>
      </c>
      <c r="AR79" s="1251">
        <v>10189293410.199999</v>
      </c>
      <c r="AS79" s="1252">
        <f>+AR79/AQ79</f>
        <v>0.60683867970900984</v>
      </c>
      <c r="AT79" s="278" t="s">
        <v>334</v>
      </c>
      <c r="AU79" s="197" t="s">
        <v>616</v>
      </c>
      <c r="AV79" s="1271" t="s">
        <v>1217</v>
      </c>
    </row>
    <row r="80" spans="1:48" s="176" customFormat="1" ht="69">
      <c r="A80" s="1234"/>
      <c r="B80" s="1222"/>
      <c r="C80" s="219"/>
      <c r="D80" s="198"/>
      <c r="E80" s="964"/>
      <c r="F80" s="967"/>
      <c r="G80" s="198"/>
      <c r="H80" s="198"/>
      <c r="I80" s="198"/>
      <c r="J80" s="584"/>
      <c r="K80" s="584"/>
      <c r="L80" s="584"/>
      <c r="M80" s="181" t="s">
        <v>443</v>
      </c>
      <c r="N80" s="181"/>
      <c r="O80" s="182" t="s">
        <v>882</v>
      </c>
      <c r="P80" s="183">
        <v>8</v>
      </c>
      <c r="Q80" s="183">
        <v>5</v>
      </c>
      <c r="R80" s="183">
        <v>1</v>
      </c>
      <c r="S80" s="183">
        <v>7.5</v>
      </c>
      <c r="T80" s="184"/>
      <c r="U80" s="777">
        <f>+S80/P80</f>
        <v>0.9375</v>
      </c>
      <c r="V80" s="185">
        <v>45474</v>
      </c>
      <c r="W80" s="185">
        <v>45657</v>
      </c>
      <c r="X80" s="183">
        <v>183</v>
      </c>
      <c r="Y80" s="183">
        <v>1059626</v>
      </c>
      <c r="Z80" s="186" t="s">
        <v>682</v>
      </c>
      <c r="AA80" s="183" t="s">
        <v>605</v>
      </c>
      <c r="AB80" s="199" t="s">
        <v>767</v>
      </c>
      <c r="AC80" s="200" t="s">
        <v>758</v>
      </c>
      <c r="AD80" s="189" t="s">
        <v>383</v>
      </c>
      <c r="AE80" s="201" t="s">
        <v>1046</v>
      </c>
      <c r="AF80" s="202">
        <v>24358333.329999998</v>
      </c>
      <c r="AG80" s="192" t="s">
        <v>208</v>
      </c>
      <c r="AH80" s="192" t="s">
        <v>193</v>
      </c>
      <c r="AI80" s="193">
        <v>45566</v>
      </c>
      <c r="AJ80" s="194"/>
      <c r="AK80" s="195"/>
      <c r="AL80" s="194"/>
      <c r="AM80" s="183">
        <v>0</v>
      </c>
      <c r="AN80" s="183"/>
      <c r="AO80" s="183">
        <v>0</v>
      </c>
      <c r="AP80" s="694"/>
      <c r="AQ80" s="1250"/>
      <c r="AR80" s="1251"/>
      <c r="AS80" s="1252"/>
      <c r="AT80" s="278"/>
      <c r="AU80" s="197"/>
      <c r="AV80" s="1271"/>
    </row>
    <row r="81" spans="1:48" s="176" customFormat="1" ht="205.5" customHeight="1">
      <c r="A81" s="1234"/>
      <c r="B81" s="1222"/>
      <c r="C81" s="431"/>
      <c r="D81" s="179"/>
      <c r="E81" s="964"/>
      <c r="F81" s="967"/>
      <c r="G81" s="179"/>
      <c r="H81" s="179"/>
      <c r="I81" s="179"/>
      <c r="J81" s="576"/>
      <c r="K81" s="576"/>
      <c r="L81" s="576"/>
      <c r="M81" s="181" t="s">
        <v>444</v>
      </c>
      <c r="N81" s="181"/>
      <c r="O81" s="182" t="s">
        <v>849</v>
      </c>
      <c r="P81" s="183">
        <v>12</v>
      </c>
      <c r="Q81" s="183">
        <v>8</v>
      </c>
      <c r="R81" s="183">
        <v>1</v>
      </c>
      <c r="S81" s="183">
        <v>12</v>
      </c>
      <c r="T81" s="184"/>
      <c r="U81" s="777">
        <v>1</v>
      </c>
      <c r="V81" s="185">
        <v>45474</v>
      </c>
      <c r="W81" s="185">
        <v>45657</v>
      </c>
      <c r="X81" s="183">
        <v>183</v>
      </c>
      <c r="Y81" s="183">
        <v>1059626</v>
      </c>
      <c r="Z81" s="186" t="s">
        <v>682</v>
      </c>
      <c r="AA81" s="183" t="s">
        <v>605</v>
      </c>
      <c r="AB81" s="203" t="s">
        <v>768</v>
      </c>
      <c r="AC81" s="200" t="s">
        <v>759</v>
      </c>
      <c r="AD81" s="189" t="s">
        <v>383</v>
      </c>
      <c r="AE81" s="204" t="s">
        <v>1047</v>
      </c>
      <c r="AF81" s="202">
        <v>21600000</v>
      </c>
      <c r="AG81" s="192" t="s">
        <v>208</v>
      </c>
      <c r="AH81" s="192" t="s">
        <v>193</v>
      </c>
      <c r="AI81" s="193">
        <v>45566</v>
      </c>
      <c r="AJ81" s="194"/>
      <c r="AK81" s="195"/>
      <c r="AL81" s="194"/>
      <c r="AM81" s="183">
        <v>0</v>
      </c>
      <c r="AN81" s="183"/>
      <c r="AO81" s="183">
        <v>0</v>
      </c>
      <c r="AP81" s="694"/>
      <c r="AQ81" s="1250"/>
      <c r="AR81" s="1251"/>
      <c r="AS81" s="1252"/>
      <c r="AT81" s="278"/>
      <c r="AU81" s="197"/>
      <c r="AV81" s="1271"/>
    </row>
    <row r="82" spans="1:48" s="176" customFormat="1" ht="106.5" customHeight="1">
      <c r="A82" s="1234"/>
      <c r="B82" s="1222"/>
      <c r="C82" s="431"/>
      <c r="D82" s="179"/>
      <c r="E82" s="964"/>
      <c r="F82" s="967"/>
      <c r="G82" s="179"/>
      <c r="H82" s="179"/>
      <c r="I82" s="179"/>
      <c r="J82" s="576"/>
      <c r="K82" s="576"/>
      <c r="L82" s="576"/>
      <c r="M82" s="181" t="s">
        <v>445</v>
      </c>
      <c r="N82" s="181"/>
      <c r="O82" s="182" t="s">
        <v>850</v>
      </c>
      <c r="P82" s="183">
        <v>1</v>
      </c>
      <c r="Q82" s="183">
        <v>0</v>
      </c>
      <c r="R82" s="183">
        <v>0.5</v>
      </c>
      <c r="S82" s="183">
        <v>1</v>
      </c>
      <c r="T82" s="184"/>
      <c r="U82" s="777">
        <v>1</v>
      </c>
      <c r="V82" s="185">
        <v>45566</v>
      </c>
      <c r="W82" s="185">
        <v>45657</v>
      </c>
      <c r="X82" s="183">
        <v>92</v>
      </c>
      <c r="Y82" s="183">
        <v>1059626</v>
      </c>
      <c r="Z82" s="186" t="s">
        <v>682</v>
      </c>
      <c r="AA82" s="183" t="s">
        <v>605</v>
      </c>
      <c r="AB82" s="205"/>
      <c r="AC82" s="205"/>
      <c r="AD82" s="189" t="s">
        <v>383</v>
      </c>
      <c r="AE82" s="204" t="s">
        <v>1048</v>
      </c>
      <c r="AF82" s="202">
        <v>5729600</v>
      </c>
      <c r="AG82" s="192" t="s">
        <v>208</v>
      </c>
      <c r="AH82" s="192" t="s">
        <v>193</v>
      </c>
      <c r="AI82" s="193">
        <v>45566</v>
      </c>
      <c r="AJ82" s="194"/>
      <c r="AK82" s="195"/>
      <c r="AL82" s="194"/>
      <c r="AM82" s="183">
        <v>0</v>
      </c>
      <c r="AN82" s="183"/>
      <c r="AO82" s="183">
        <v>0</v>
      </c>
      <c r="AP82" s="694"/>
      <c r="AQ82" s="1250"/>
      <c r="AR82" s="1251"/>
      <c r="AS82" s="1252"/>
      <c r="AT82" s="278"/>
      <c r="AU82" s="197"/>
      <c r="AV82" s="1271"/>
    </row>
    <row r="83" spans="1:48" s="176" customFormat="1" ht="126.75" customHeight="1">
      <c r="A83" s="1234"/>
      <c r="B83" s="1222"/>
      <c r="C83" s="431"/>
      <c r="D83" s="179"/>
      <c r="E83" s="964"/>
      <c r="F83" s="967"/>
      <c r="G83" s="179"/>
      <c r="H83" s="179"/>
      <c r="I83" s="179"/>
      <c r="J83" s="576"/>
      <c r="K83" s="576"/>
      <c r="L83" s="576"/>
      <c r="M83" s="181" t="s">
        <v>446</v>
      </c>
      <c r="N83" s="181"/>
      <c r="O83" s="182" t="s">
        <v>851</v>
      </c>
      <c r="P83" s="183">
        <v>18</v>
      </c>
      <c r="Q83" s="183">
        <v>15</v>
      </c>
      <c r="R83" s="183">
        <v>2</v>
      </c>
      <c r="S83" s="183">
        <v>18</v>
      </c>
      <c r="T83" s="184"/>
      <c r="U83" s="777">
        <v>1</v>
      </c>
      <c r="V83" s="185">
        <v>45474</v>
      </c>
      <c r="W83" s="185">
        <v>45657</v>
      </c>
      <c r="X83" s="183">
        <v>183</v>
      </c>
      <c r="Y83" s="183">
        <v>1059626</v>
      </c>
      <c r="Z83" s="186" t="s">
        <v>682</v>
      </c>
      <c r="AA83" s="183" t="s">
        <v>605</v>
      </c>
      <c r="AB83" s="194"/>
      <c r="AC83" s="194"/>
      <c r="AD83" s="189" t="s">
        <v>383</v>
      </c>
      <c r="AE83" s="204" t="s">
        <v>1049</v>
      </c>
      <c r="AF83" s="206">
        <v>36000000</v>
      </c>
      <c r="AG83" s="192" t="s">
        <v>208</v>
      </c>
      <c r="AH83" s="192" t="s">
        <v>193</v>
      </c>
      <c r="AI83" s="193">
        <v>45632</v>
      </c>
      <c r="AJ83" s="194"/>
      <c r="AK83" s="195"/>
      <c r="AL83" s="194"/>
      <c r="AM83" s="183">
        <v>0</v>
      </c>
      <c r="AN83" s="183"/>
      <c r="AO83" s="183">
        <v>0</v>
      </c>
      <c r="AP83" s="694"/>
      <c r="AQ83" s="1250"/>
      <c r="AR83" s="1251"/>
      <c r="AS83" s="1252"/>
      <c r="AT83" s="278"/>
      <c r="AU83" s="197"/>
      <c r="AV83" s="1271"/>
    </row>
    <row r="84" spans="1:48" s="176" customFormat="1" ht="68.25" customHeight="1">
      <c r="A84" s="1234"/>
      <c r="B84" s="1222"/>
      <c r="C84" s="431"/>
      <c r="D84" s="179"/>
      <c r="E84" s="964"/>
      <c r="F84" s="967"/>
      <c r="G84" s="179"/>
      <c r="H84" s="179"/>
      <c r="I84" s="179"/>
      <c r="J84" s="576"/>
      <c r="K84" s="576"/>
      <c r="L84" s="576"/>
      <c r="M84" s="181" t="s">
        <v>447</v>
      </c>
      <c r="N84" s="181"/>
      <c r="O84" s="182" t="s">
        <v>852</v>
      </c>
      <c r="P84" s="183">
        <v>1</v>
      </c>
      <c r="Q84" s="183">
        <v>0</v>
      </c>
      <c r="R84" s="183">
        <v>0</v>
      </c>
      <c r="S84" s="183">
        <v>1</v>
      </c>
      <c r="T84" s="184"/>
      <c r="U84" s="777">
        <v>1</v>
      </c>
      <c r="V84" s="185">
        <v>45566</v>
      </c>
      <c r="W84" s="185">
        <v>45657</v>
      </c>
      <c r="X84" s="183">
        <v>92</v>
      </c>
      <c r="Y84" s="183">
        <v>1059626</v>
      </c>
      <c r="Z84" s="186" t="s">
        <v>682</v>
      </c>
      <c r="AA84" s="183" t="s">
        <v>605</v>
      </c>
      <c r="AB84" s="194"/>
      <c r="AC84" s="194"/>
      <c r="AD84" s="189" t="s">
        <v>383</v>
      </c>
      <c r="AE84" s="204" t="s">
        <v>1050</v>
      </c>
      <c r="AF84" s="202">
        <v>49595400</v>
      </c>
      <c r="AG84" s="192" t="s">
        <v>208</v>
      </c>
      <c r="AH84" s="192" t="s">
        <v>193</v>
      </c>
      <c r="AI84" s="193">
        <v>45555</v>
      </c>
      <c r="AJ84" s="194"/>
      <c r="AK84" s="195"/>
      <c r="AL84" s="194"/>
      <c r="AM84" s="183">
        <v>0</v>
      </c>
      <c r="AN84" s="183"/>
      <c r="AO84" s="183">
        <v>0</v>
      </c>
      <c r="AP84" s="694"/>
      <c r="AQ84" s="1250"/>
      <c r="AR84" s="1251"/>
      <c r="AS84" s="1252"/>
      <c r="AT84" s="278"/>
      <c r="AU84" s="197"/>
      <c r="AV84" s="1271"/>
    </row>
    <row r="85" spans="1:48" s="176" customFormat="1" ht="110.4">
      <c r="A85" s="1234"/>
      <c r="B85" s="1222"/>
      <c r="C85" s="431"/>
      <c r="D85" s="179"/>
      <c r="E85" s="964"/>
      <c r="F85" s="967"/>
      <c r="G85" s="179"/>
      <c r="H85" s="179"/>
      <c r="I85" s="179"/>
      <c r="J85" s="576"/>
      <c r="K85" s="576"/>
      <c r="L85" s="576"/>
      <c r="M85" s="181" t="s">
        <v>448</v>
      </c>
      <c r="N85" s="181"/>
      <c r="O85" s="182" t="s">
        <v>853</v>
      </c>
      <c r="P85" s="183">
        <v>4</v>
      </c>
      <c r="Q85" s="183">
        <v>0</v>
      </c>
      <c r="R85" s="183">
        <v>0</v>
      </c>
      <c r="S85" s="183">
        <v>4</v>
      </c>
      <c r="T85" s="184"/>
      <c r="U85" s="777">
        <v>1</v>
      </c>
      <c r="V85" s="185">
        <v>45566</v>
      </c>
      <c r="W85" s="185">
        <v>45657</v>
      </c>
      <c r="X85" s="183">
        <v>92</v>
      </c>
      <c r="Y85" s="183">
        <v>1059626</v>
      </c>
      <c r="Z85" s="186" t="s">
        <v>682</v>
      </c>
      <c r="AA85" s="183" t="s">
        <v>605</v>
      </c>
      <c r="AB85" s="194"/>
      <c r="AC85" s="194"/>
      <c r="AD85" s="189" t="s">
        <v>383</v>
      </c>
      <c r="AE85" s="204" t="s">
        <v>1051</v>
      </c>
      <c r="AF85" s="206">
        <v>31616666.670000002</v>
      </c>
      <c r="AG85" s="192" t="s">
        <v>208</v>
      </c>
      <c r="AH85" s="192" t="s">
        <v>193</v>
      </c>
      <c r="AI85" s="193">
        <v>45555</v>
      </c>
      <c r="AJ85" s="194"/>
      <c r="AK85" s="195"/>
      <c r="AL85" s="194"/>
      <c r="AM85" s="183">
        <v>0</v>
      </c>
      <c r="AN85" s="183"/>
      <c r="AO85" s="183">
        <v>0</v>
      </c>
      <c r="AP85" s="694"/>
      <c r="AQ85" s="1250"/>
      <c r="AR85" s="1251"/>
      <c r="AS85" s="1252"/>
      <c r="AT85" s="278"/>
      <c r="AU85" s="197"/>
      <c r="AV85" s="1271"/>
    </row>
    <row r="86" spans="1:48" s="176" customFormat="1" ht="129" customHeight="1">
      <c r="A86" s="1234"/>
      <c r="B86" s="1222"/>
      <c r="C86" s="431"/>
      <c r="D86" s="207"/>
      <c r="E86" s="965"/>
      <c r="F86" s="968"/>
      <c r="G86" s="179"/>
      <c r="H86" s="179"/>
      <c r="I86" s="179"/>
      <c r="J86" s="576"/>
      <c r="K86" s="576"/>
      <c r="L86" s="576"/>
      <c r="M86" s="181" t="s">
        <v>449</v>
      </c>
      <c r="N86" s="181"/>
      <c r="O86" s="182" t="s">
        <v>854</v>
      </c>
      <c r="P86" s="183">
        <v>1</v>
      </c>
      <c r="Q86" s="183">
        <v>0</v>
      </c>
      <c r="R86" s="183">
        <v>0</v>
      </c>
      <c r="S86" s="183">
        <v>1</v>
      </c>
      <c r="T86" s="184"/>
      <c r="U86" s="777">
        <v>1</v>
      </c>
      <c r="V86" s="185">
        <v>45566</v>
      </c>
      <c r="W86" s="185">
        <v>45657</v>
      </c>
      <c r="X86" s="183">
        <v>92</v>
      </c>
      <c r="Y86" s="183">
        <v>1059626</v>
      </c>
      <c r="Z86" s="186" t="s">
        <v>682</v>
      </c>
      <c r="AA86" s="183" t="s">
        <v>605</v>
      </c>
      <c r="AB86" s="194"/>
      <c r="AC86" s="194"/>
      <c r="AD86" s="189" t="s">
        <v>383</v>
      </c>
      <c r="AE86" s="204" t="s">
        <v>1052</v>
      </c>
      <c r="AF86" s="184">
        <v>0</v>
      </c>
      <c r="AG86" s="192" t="s">
        <v>208</v>
      </c>
      <c r="AH86" s="192" t="s">
        <v>193</v>
      </c>
      <c r="AI86" s="193">
        <v>45555</v>
      </c>
      <c r="AJ86" s="194"/>
      <c r="AK86" s="195"/>
      <c r="AL86" s="194"/>
      <c r="AM86" s="183">
        <v>0</v>
      </c>
      <c r="AN86" s="183"/>
      <c r="AO86" s="183">
        <v>0</v>
      </c>
      <c r="AP86" s="694"/>
      <c r="AQ86" s="1250"/>
      <c r="AR86" s="1251"/>
      <c r="AS86" s="1252"/>
      <c r="AT86" s="278"/>
      <c r="AU86" s="197"/>
      <c r="AV86" s="1271"/>
    </row>
    <row r="87" spans="1:48" s="176" customFormat="1" ht="67.2" customHeight="1">
      <c r="A87" s="1234"/>
      <c r="B87" s="1222"/>
      <c r="C87" s="431"/>
      <c r="D87" s="962" t="s">
        <v>326</v>
      </c>
      <c r="E87" s="962"/>
      <c r="F87" s="962"/>
      <c r="G87" s="962"/>
      <c r="H87" s="962"/>
      <c r="I87" s="962"/>
      <c r="J87" s="962"/>
      <c r="K87" s="962"/>
      <c r="L87" s="962"/>
      <c r="M87" s="962"/>
      <c r="N87" s="962"/>
      <c r="O87" s="962"/>
      <c r="P87" s="962"/>
      <c r="Q87" s="962"/>
      <c r="R87" s="962"/>
      <c r="S87" s="962"/>
      <c r="T87" s="962"/>
      <c r="U87" s="780">
        <f>AVERAGE(U79:U86)</f>
        <v>0.9921875</v>
      </c>
      <c r="V87" s="185"/>
      <c r="W87" s="185"/>
      <c r="X87" s="601"/>
      <c r="Y87" s="601"/>
      <c r="Z87" s="186"/>
      <c r="AA87" s="601"/>
      <c r="AB87" s="194"/>
      <c r="AC87" s="194"/>
      <c r="AD87" s="189"/>
      <c r="AE87" s="204"/>
      <c r="AF87" s="184"/>
      <c r="AG87" s="192"/>
      <c r="AH87" s="192"/>
      <c r="AI87" s="193"/>
      <c r="AJ87" s="194"/>
      <c r="AK87" s="195"/>
      <c r="AL87" s="194"/>
      <c r="AM87" s="601"/>
      <c r="AN87" s="601"/>
      <c r="AO87" s="601"/>
      <c r="AP87" s="694"/>
      <c r="AQ87" s="1250"/>
      <c r="AR87" s="1251"/>
      <c r="AS87" s="1252"/>
      <c r="AT87" s="278"/>
      <c r="AU87" s="197"/>
      <c r="AV87" s="1271"/>
    </row>
    <row r="88" spans="1:48" s="176" customFormat="1" ht="308.25" customHeight="1">
      <c r="A88" s="1234"/>
      <c r="B88" s="1222"/>
      <c r="C88" s="766" t="s">
        <v>315</v>
      </c>
      <c r="D88" s="180" t="s">
        <v>261</v>
      </c>
      <c r="E88" s="1209" t="s">
        <v>327</v>
      </c>
      <c r="F88" s="966">
        <v>2024130010098</v>
      </c>
      <c r="G88" s="180" t="s">
        <v>453</v>
      </c>
      <c r="H88" s="180" t="s">
        <v>454</v>
      </c>
      <c r="I88" s="180" t="s">
        <v>467</v>
      </c>
      <c r="J88" s="581">
        <v>700</v>
      </c>
      <c r="K88" s="581"/>
      <c r="L88" s="598">
        <v>1</v>
      </c>
      <c r="M88" s="208" t="s">
        <v>450</v>
      </c>
      <c r="N88" s="209"/>
      <c r="O88" s="184" t="s">
        <v>696</v>
      </c>
      <c r="P88" s="237">
        <v>700</v>
      </c>
      <c r="Q88" s="237">
        <v>264</v>
      </c>
      <c r="R88" s="237">
        <v>217</v>
      </c>
      <c r="S88" s="237">
        <v>700</v>
      </c>
      <c r="T88" s="194"/>
      <c r="U88" s="777">
        <v>1</v>
      </c>
      <c r="V88" s="210">
        <v>45474</v>
      </c>
      <c r="W88" s="210">
        <v>45657</v>
      </c>
      <c r="X88" s="183">
        <v>183</v>
      </c>
      <c r="Y88" s="183">
        <v>700</v>
      </c>
      <c r="Z88" s="183" t="s">
        <v>682</v>
      </c>
      <c r="AA88" s="183" t="s">
        <v>606</v>
      </c>
      <c r="AB88" s="211" t="s">
        <v>769</v>
      </c>
      <c r="AC88" s="211" t="s">
        <v>1185</v>
      </c>
      <c r="AD88" s="183" t="s">
        <v>383</v>
      </c>
      <c r="AE88" s="212" t="s">
        <v>1186</v>
      </c>
      <c r="AF88" s="213">
        <v>6547600</v>
      </c>
      <c r="AG88" s="214" t="s">
        <v>208</v>
      </c>
      <c r="AH88" s="214" t="s">
        <v>193</v>
      </c>
      <c r="AI88" s="193">
        <v>45555</v>
      </c>
      <c r="AJ88" s="194"/>
      <c r="AK88" s="195"/>
      <c r="AL88" s="195">
        <v>0</v>
      </c>
      <c r="AM88" s="195">
        <v>0</v>
      </c>
      <c r="AN88" s="215">
        <v>6547600</v>
      </c>
      <c r="AO88" s="195">
        <v>0</v>
      </c>
      <c r="AP88" s="842">
        <v>4611600</v>
      </c>
      <c r="AQ88" s="1250"/>
      <c r="AR88" s="1251"/>
      <c r="AS88" s="1252"/>
      <c r="AT88" s="278" t="s">
        <v>334</v>
      </c>
      <c r="AU88" s="197" t="s">
        <v>327</v>
      </c>
      <c r="AV88" s="1271" t="s">
        <v>1218</v>
      </c>
    </row>
    <row r="89" spans="1:48" s="176" customFormat="1" ht="55.2" customHeight="1">
      <c r="A89" s="1234"/>
      <c r="B89" s="1222"/>
      <c r="C89" s="696"/>
      <c r="D89" s="216"/>
      <c r="E89" s="1207"/>
      <c r="F89" s="967"/>
      <c r="G89" s="218"/>
      <c r="H89" s="216"/>
      <c r="I89" s="216"/>
      <c r="J89" s="610"/>
      <c r="K89" s="610"/>
      <c r="L89" s="599"/>
      <c r="M89" s="208" t="s">
        <v>450</v>
      </c>
      <c r="N89" s="209"/>
      <c r="O89" s="184" t="s">
        <v>696</v>
      </c>
      <c r="P89" s="237">
        <v>700</v>
      </c>
      <c r="Q89" s="237">
        <v>264</v>
      </c>
      <c r="R89" s="237">
        <v>217</v>
      </c>
      <c r="S89" s="237">
        <v>700</v>
      </c>
      <c r="T89" s="194"/>
      <c r="U89" s="777">
        <v>1</v>
      </c>
      <c r="V89" s="210">
        <v>45474</v>
      </c>
      <c r="W89" s="210">
        <v>45657</v>
      </c>
      <c r="X89" s="183">
        <v>183</v>
      </c>
      <c r="Y89" s="183">
        <v>700</v>
      </c>
      <c r="Z89" s="183" t="s">
        <v>682</v>
      </c>
      <c r="AA89" s="183" t="s">
        <v>606</v>
      </c>
      <c r="AB89" s="211" t="s">
        <v>769</v>
      </c>
      <c r="AC89" s="212" t="s">
        <v>760</v>
      </c>
      <c r="AD89" s="183" t="s">
        <v>383</v>
      </c>
      <c r="AE89" s="212" t="s">
        <v>1187</v>
      </c>
      <c r="AF89" s="213"/>
      <c r="AG89" s="214"/>
      <c r="AH89" s="214"/>
      <c r="AI89" s="193"/>
      <c r="AJ89" s="194"/>
      <c r="AK89" s="195"/>
      <c r="AL89" s="195"/>
      <c r="AM89" s="195"/>
      <c r="AN89" s="195">
        <v>0</v>
      </c>
      <c r="AO89" s="195"/>
      <c r="AP89" s="694">
        <v>0</v>
      </c>
      <c r="AQ89" s="1250"/>
      <c r="AR89" s="1251"/>
      <c r="AS89" s="1252"/>
      <c r="AT89" s="278" t="s">
        <v>336</v>
      </c>
      <c r="AU89" s="197"/>
      <c r="AV89" s="1271"/>
    </row>
    <row r="90" spans="1:48" s="176" customFormat="1" ht="142.5" customHeight="1">
      <c r="A90" s="1234"/>
      <c r="B90" s="1222"/>
      <c r="C90" s="219"/>
      <c r="D90" s="198"/>
      <c r="E90" s="1207"/>
      <c r="F90" s="967"/>
      <c r="G90" s="219"/>
      <c r="H90" s="198"/>
      <c r="I90" s="198"/>
      <c r="J90" s="584"/>
      <c r="K90" s="584"/>
      <c r="L90" s="584"/>
      <c r="M90" s="208" t="s">
        <v>451</v>
      </c>
      <c r="N90" s="209"/>
      <c r="O90" s="184" t="s">
        <v>697</v>
      </c>
      <c r="P90" s="237">
        <v>30</v>
      </c>
      <c r="Q90" s="237">
        <v>17</v>
      </c>
      <c r="R90" s="237">
        <v>3</v>
      </c>
      <c r="S90" s="237">
        <v>30</v>
      </c>
      <c r="T90" s="194"/>
      <c r="U90" s="777">
        <v>1</v>
      </c>
      <c r="V90" s="210">
        <v>45474</v>
      </c>
      <c r="W90" s="210">
        <v>45657</v>
      </c>
      <c r="X90" s="183">
        <v>183</v>
      </c>
      <c r="Y90" s="183">
        <v>30</v>
      </c>
      <c r="Z90" s="183" t="s">
        <v>682</v>
      </c>
      <c r="AA90" s="183" t="s">
        <v>606</v>
      </c>
      <c r="AB90" s="211" t="s">
        <v>770</v>
      </c>
      <c r="AC90" s="212" t="s">
        <v>760</v>
      </c>
      <c r="AD90" s="183" t="s">
        <v>383</v>
      </c>
      <c r="AE90" s="212" t="s">
        <v>1053</v>
      </c>
      <c r="AF90" s="213">
        <v>50473058</v>
      </c>
      <c r="AG90" s="214" t="s">
        <v>208</v>
      </c>
      <c r="AH90" s="214" t="s">
        <v>193</v>
      </c>
      <c r="AI90" s="193">
        <v>45555</v>
      </c>
      <c r="AJ90" s="194"/>
      <c r="AK90" s="220">
        <v>50473058</v>
      </c>
      <c r="AL90" s="195">
        <v>0</v>
      </c>
      <c r="AM90" s="195">
        <v>0</v>
      </c>
      <c r="AN90" s="195"/>
      <c r="AO90" s="195">
        <v>0</v>
      </c>
      <c r="AP90" s="842"/>
      <c r="AQ90" s="1250"/>
      <c r="AR90" s="1251"/>
      <c r="AS90" s="1252"/>
      <c r="AT90" s="278" t="s">
        <v>334</v>
      </c>
      <c r="AU90" s="197" t="s">
        <v>327</v>
      </c>
      <c r="AV90" s="1271"/>
    </row>
    <row r="91" spans="1:48" s="176" customFormat="1" ht="82.8">
      <c r="A91" s="1234"/>
      <c r="B91" s="1222"/>
      <c r="C91" s="222"/>
      <c r="D91" s="221"/>
      <c r="E91" s="1208"/>
      <c r="F91" s="968"/>
      <c r="G91" s="222"/>
      <c r="H91" s="221"/>
      <c r="I91" s="221"/>
      <c r="J91" s="584"/>
      <c r="K91" s="584"/>
      <c r="L91" s="584"/>
      <c r="M91" s="208" t="s">
        <v>452</v>
      </c>
      <c r="N91" s="209"/>
      <c r="O91" s="223" t="s">
        <v>698</v>
      </c>
      <c r="P91" s="237">
        <v>1</v>
      </c>
      <c r="Q91" s="237">
        <v>0</v>
      </c>
      <c r="R91" s="237">
        <v>0</v>
      </c>
      <c r="S91" s="237">
        <f>Q91+R91</f>
        <v>0</v>
      </c>
      <c r="T91" s="194"/>
      <c r="U91" s="777">
        <v>0</v>
      </c>
      <c r="V91" s="210">
        <v>45474</v>
      </c>
      <c r="W91" s="210">
        <v>45657</v>
      </c>
      <c r="X91" s="183">
        <v>183</v>
      </c>
      <c r="Y91" s="183">
        <v>1059626</v>
      </c>
      <c r="Z91" s="183" t="s">
        <v>682</v>
      </c>
      <c r="AA91" s="183" t="s">
        <v>606</v>
      </c>
      <c r="AB91" s="212" t="s">
        <v>771</v>
      </c>
      <c r="AC91" s="212" t="s">
        <v>1188</v>
      </c>
      <c r="AD91" s="183" t="s">
        <v>383</v>
      </c>
      <c r="AE91" s="212" t="s">
        <v>1054</v>
      </c>
      <c r="AF91" s="213">
        <v>71527959</v>
      </c>
      <c r="AG91" s="214" t="s">
        <v>208</v>
      </c>
      <c r="AH91" s="214" t="s">
        <v>193</v>
      </c>
      <c r="AI91" s="193">
        <v>45555</v>
      </c>
      <c r="AJ91" s="194"/>
      <c r="AK91" s="220">
        <v>71527959</v>
      </c>
      <c r="AL91" s="195">
        <v>0</v>
      </c>
      <c r="AM91" s="195">
        <v>0</v>
      </c>
      <c r="AN91" s="195">
        <v>0</v>
      </c>
      <c r="AO91" s="195">
        <v>0</v>
      </c>
      <c r="AP91" s="843">
        <v>0</v>
      </c>
      <c r="AQ91" s="1250"/>
      <c r="AR91" s="1251"/>
      <c r="AS91" s="1252"/>
      <c r="AT91" s="278" t="s">
        <v>334</v>
      </c>
      <c r="AU91" s="197" t="s">
        <v>327</v>
      </c>
      <c r="AV91" s="1271"/>
    </row>
    <row r="92" spans="1:48" s="176" customFormat="1" ht="55.8" customHeight="1">
      <c r="A92" s="1234"/>
      <c r="B92" s="1222"/>
      <c r="C92" s="219"/>
      <c r="D92" s="962" t="s">
        <v>327</v>
      </c>
      <c r="E92" s="962"/>
      <c r="F92" s="962"/>
      <c r="G92" s="962"/>
      <c r="H92" s="962"/>
      <c r="I92" s="962"/>
      <c r="J92" s="962"/>
      <c r="K92" s="962"/>
      <c r="L92" s="962"/>
      <c r="M92" s="962"/>
      <c r="N92" s="962"/>
      <c r="O92" s="962"/>
      <c r="P92" s="962"/>
      <c r="Q92" s="962"/>
      <c r="R92" s="962"/>
      <c r="S92" s="962"/>
      <c r="T92" s="962"/>
      <c r="U92" s="780">
        <f>AVERAGE(U88:U91)</f>
        <v>0.75</v>
      </c>
      <c r="V92" s="210"/>
      <c r="W92" s="210"/>
      <c r="X92" s="601"/>
      <c r="Y92" s="601"/>
      <c r="Z92" s="601"/>
      <c r="AA92" s="601"/>
      <c r="AB92" s="212"/>
      <c r="AC92" s="212"/>
      <c r="AD92" s="601"/>
      <c r="AE92" s="212"/>
      <c r="AF92" s="213"/>
      <c r="AG92" s="214"/>
      <c r="AH92" s="214"/>
      <c r="AI92" s="193"/>
      <c r="AJ92" s="194"/>
      <c r="AK92" s="220"/>
      <c r="AL92" s="195"/>
      <c r="AM92" s="195"/>
      <c r="AN92" s="195"/>
      <c r="AO92" s="195"/>
      <c r="AP92" s="843"/>
      <c r="AQ92" s="1250"/>
      <c r="AR92" s="1251"/>
      <c r="AS92" s="1252"/>
      <c r="AT92" s="278"/>
      <c r="AU92" s="197"/>
      <c r="AV92" s="1271"/>
    </row>
    <row r="93" spans="1:48" s="176" customFormat="1" ht="289.8">
      <c r="A93" s="1234"/>
      <c r="B93" s="1222"/>
      <c r="C93" s="596" t="s">
        <v>315</v>
      </c>
      <c r="D93" s="177" t="s">
        <v>265</v>
      </c>
      <c r="E93" s="963" t="s">
        <v>328</v>
      </c>
      <c r="F93" s="966">
        <v>2024130010086</v>
      </c>
      <c r="G93" s="177" t="s">
        <v>455</v>
      </c>
      <c r="H93" s="177" t="s">
        <v>456</v>
      </c>
      <c r="I93" s="177" t="s">
        <v>457</v>
      </c>
      <c r="J93" s="575">
        <v>1955</v>
      </c>
      <c r="K93" s="575"/>
      <c r="L93" s="583"/>
      <c r="M93" s="225" t="s">
        <v>458</v>
      </c>
      <c r="N93" s="226"/>
      <c r="O93" s="227" t="s">
        <v>855</v>
      </c>
      <c r="P93" s="240">
        <v>1200</v>
      </c>
      <c r="Q93" s="237">
        <v>368</v>
      </c>
      <c r="R93" s="237">
        <v>208</v>
      </c>
      <c r="S93" s="240">
        <v>1113</v>
      </c>
      <c r="T93" s="194"/>
      <c r="U93" s="789">
        <f>+S93/P93</f>
        <v>0.92749999999999999</v>
      </c>
      <c r="V93" s="193">
        <v>45474</v>
      </c>
      <c r="W93" s="193">
        <v>45657</v>
      </c>
      <c r="X93" s="183">
        <v>183</v>
      </c>
      <c r="Y93" s="183">
        <v>1059626</v>
      </c>
      <c r="Z93" s="183" t="s">
        <v>682</v>
      </c>
      <c r="AA93" s="183" t="s">
        <v>607</v>
      </c>
      <c r="AB93" s="223" t="s">
        <v>761</v>
      </c>
      <c r="AC93" s="212" t="s">
        <v>763</v>
      </c>
      <c r="AD93" s="214" t="s">
        <v>383</v>
      </c>
      <c r="AE93" s="212" t="s">
        <v>1055</v>
      </c>
      <c r="AF93" s="213">
        <v>148700000</v>
      </c>
      <c r="AG93" s="214" t="s">
        <v>208</v>
      </c>
      <c r="AH93" s="214" t="s">
        <v>193</v>
      </c>
      <c r="AI93" s="184"/>
      <c r="AJ93" s="194"/>
      <c r="AK93" s="228">
        <v>180200000</v>
      </c>
      <c r="AL93" s="194"/>
      <c r="AM93" s="183">
        <v>0</v>
      </c>
      <c r="AN93" s="229">
        <v>156027759.94999999</v>
      </c>
      <c r="AO93" s="183">
        <v>0</v>
      </c>
      <c r="AP93" s="844">
        <v>187166117</v>
      </c>
      <c r="AQ93" s="1250"/>
      <c r="AR93" s="1251"/>
      <c r="AS93" s="1252"/>
      <c r="AT93" s="278" t="s">
        <v>334</v>
      </c>
      <c r="AU93" s="197" t="s">
        <v>328</v>
      </c>
      <c r="AV93" s="1271" t="s">
        <v>1219</v>
      </c>
    </row>
    <row r="94" spans="1:48" s="176" customFormat="1" ht="108" customHeight="1">
      <c r="A94" s="1234"/>
      <c r="B94" s="1222"/>
      <c r="C94" s="219"/>
      <c r="D94" s="198"/>
      <c r="E94" s="964"/>
      <c r="F94" s="967"/>
      <c r="G94" s="198"/>
      <c r="H94" s="198"/>
      <c r="I94" s="198"/>
      <c r="J94" s="584"/>
      <c r="K94" s="584"/>
      <c r="L94" s="584"/>
      <c r="M94" s="225" t="s">
        <v>459</v>
      </c>
      <c r="N94" s="226"/>
      <c r="O94" s="227" t="s">
        <v>1196</v>
      </c>
      <c r="P94" s="237">
        <v>800</v>
      </c>
      <c r="Q94" s="237">
        <v>200</v>
      </c>
      <c r="R94" s="237">
        <v>171</v>
      </c>
      <c r="S94" s="237">
        <v>700</v>
      </c>
      <c r="T94" s="194"/>
      <c r="U94" s="789">
        <f t="shared" ref="U94:U104" si="1">+S94/P94</f>
        <v>0.875</v>
      </c>
      <c r="V94" s="193">
        <v>45474</v>
      </c>
      <c r="W94" s="193">
        <v>45657</v>
      </c>
      <c r="X94" s="183">
        <v>183</v>
      </c>
      <c r="Y94" s="183">
        <v>1059626</v>
      </c>
      <c r="Z94" s="183" t="s">
        <v>682</v>
      </c>
      <c r="AA94" s="183" t="s">
        <v>607</v>
      </c>
      <c r="AB94" s="230" t="s">
        <v>762</v>
      </c>
      <c r="AC94" s="184" t="s">
        <v>764</v>
      </c>
      <c r="AD94" s="214" t="s">
        <v>383</v>
      </c>
      <c r="AE94" s="230" t="s">
        <v>1056</v>
      </c>
      <c r="AF94" s="213">
        <v>31500000</v>
      </c>
      <c r="AG94" s="214" t="s">
        <v>208</v>
      </c>
      <c r="AH94" s="214" t="s">
        <v>185</v>
      </c>
      <c r="AI94" s="184"/>
      <c r="AJ94" s="194"/>
      <c r="AK94" s="195">
        <v>48600000</v>
      </c>
      <c r="AL94" s="194"/>
      <c r="AM94" s="183"/>
      <c r="AN94" s="183">
        <v>0</v>
      </c>
      <c r="AO94" s="183"/>
      <c r="AP94" s="844">
        <v>54000000</v>
      </c>
      <c r="AQ94" s="1250"/>
      <c r="AR94" s="1251"/>
      <c r="AS94" s="1252"/>
      <c r="AT94" s="278" t="s">
        <v>335</v>
      </c>
      <c r="AU94" s="197" t="s">
        <v>328</v>
      </c>
      <c r="AV94" s="1271"/>
    </row>
    <row r="95" spans="1:48" s="176" customFormat="1" ht="108" customHeight="1">
      <c r="A95" s="1234"/>
      <c r="B95" s="1222"/>
      <c r="C95" s="219"/>
      <c r="D95" s="198"/>
      <c r="E95" s="964"/>
      <c r="F95" s="967"/>
      <c r="G95" s="198"/>
      <c r="H95" s="198"/>
      <c r="I95" s="198"/>
      <c r="J95" s="584"/>
      <c r="K95" s="584"/>
      <c r="L95" s="584"/>
      <c r="M95" s="225" t="s">
        <v>460</v>
      </c>
      <c r="N95" s="226"/>
      <c r="O95" s="227" t="s">
        <v>856</v>
      </c>
      <c r="P95" s="237">
        <v>1</v>
      </c>
      <c r="Q95" s="237">
        <v>0</v>
      </c>
      <c r="R95" s="237">
        <v>0</v>
      </c>
      <c r="S95" s="237">
        <v>1</v>
      </c>
      <c r="T95" s="194"/>
      <c r="U95" s="789">
        <f t="shared" si="1"/>
        <v>1</v>
      </c>
      <c r="V95" s="193">
        <v>45474</v>
      </c>
      <c r="W95" s="193">
        <v>45657</v>
      </c>
      <c r="X95" s="183">
        <v>183</v>
      </c>
      <c r="Y95" s="183">
        <v>1059626</v>
      </c>
      <c r="Z95" s="183" t="s">
        <v>682</v>
      </c>
      <c r="AA95" s="183" t="s">
        <v>607</v>
      </c>
      <c r="AB95" s="223" t="s">
        <v>1180</v>
      </c>
      <c r="AC95" s="231" t="s">
        <v>765</v>
      </c>
      <c r="AD95" s="214" t="s">
        <v>384</v>
      </c>
      <c r="AE95" s="194"/>
      <c r="AF95" s="184"/>
      <c r="AG95" s="214"/>
      <c r="AH95" s="214"/>
      <c r="AI95" s="184"/>
      <c r="AJ95" s="194"/>
      <c r="AK95" s="195"/>
      <c r="AL95" s="194"/>
      <c r="AM95" s="183"/>
      <c r="AN95" s="183">
        <v>0</v>
      </c>
      <c r="AO95" s="183"/>
      <c r="AP95" s="844">
        <v>0</v>
      </c>
      <c r="AQ95" s="1250"/>
      <c r="AR95" s="1251"/>
      <c r="AS95" s="1252"/>
      <c r="AT95" s="278"/>
      <c r="AU95" s="197"/>
      <c r="AV95" s="1271"/>
    </row>
    <row r="96" spans="1:48" s="176" customFormat="1" ht="55.2">
      <c r="A96" s="1234"/>
      <c r="B96" s="1222"/>
      <c r="C96" s="222"/>
      <c r="D96" s="198"/>
      <c r="E96" s="965"/>
      <c r="F96" s="968"/>
      <c r="G96" s="221"/>
      <c r="H96" s="221"/>
      <c r="I96" s="221"/>
      <c r="J96" s="585"/>
      <c r="K96" s="585"/>
      <c r="L96" s="585"/>
      <c r="M96" s="225" t="s">
        <v>461</v>
      </c>
      <c r="N96" s="226"/>
      <c r="O96" s="232" t="s">
        <v>857</v>
      </c>
      <c r="P96" s="237">
        <v>54</v>
      </c>
      <c r="Q96" s="237">
        <v>0</v>
      </c>
      <c r="R96" s="237">
        <v>33</v>
      </c>
      <c r="S96" s="237">
        <v>54</v>
      </c>
      <c r="T96" s="194"/>
      <c r="U96" s="789">
        <f t="shared" si="1"/>
        <v>1</v>
      </c>
      <c r="V96" s="193">
        <v>45474</v>
      </c>
      <c r="W96" s="193">
        <v>45657</v>
      </c>
      <c r="X96" s="183">
        <v>183</v>
      </c>
      <c r="Y96" s="183">
        <v>1059626</v>
      </c>
      <c r="Z96" s="183" t="s">
        <v>682</v>
      </c>
      <c r="AA96" s="183" t="s">
        <v>607</v>
      </c>
      <c r="AB96" s="194"/>
      <c r="AC96" s="194"/>
      <c r="AD96" s="214" t="s">
        <v>383</v>
      </c>
      <c r="AE96" s="194"/>
      <c r="AF96" s="184"/>
      <c r="AG96" s="214" t="s">
        <v>208</v>
      </c>
      <c r="AH96" s="214"/>
      <c r="AI96" s="184"/>
      <c r="AJ96" s="194"/>
      <c r="AK96" s="195"/>
      <c r="AL96" s="194"/>
      <c r="AM96" s="183"/>
      <c r="AN96" s="183">
        <v>0</v>
      </c>
      <c r="AO96" s="183"/>
      <c r="AP96" s="844">
        <v>0</v>
      </c>
      <c r="AQ96" s="1250"/>
      <c r="AR96" s="1251"/>
      <c r="AS96" s="1252"/>
      <c r="AT96" s="278"/>
      <c r="AU96" s="197"/>
      <c r="AV96" s="1271"/>
    </row>
    <row r="97" spans="1:48" s="176" customFormat="1" ht="55.8" customHeight="1">
      <c r="A97" s="1234"/>
      <c r="B97" s="1222"/>
      <c r="C97" s="390"/>
      <c r="D97" s="962" t="s">
        <v>328</v>
      </c>
      <c r="E97" s="962"/>
      <c r="F97" s="962"/>
      <c r="G97" s="962"/>
      <c r="H97" s="962"/>
      <c r="I97" s="962"/>
      <c r="J97" s="962"/>
      <c r="K97" s="962"/>
      <c r="L97" s="962"/>
      <c r="M97" s="962"/>
      <c r="N97" s="962"/>
      <c r="O97" s="962"/>
      <c r="P97" s="962"/>
      <c r="Q97" s="962"/>
      <c r="R97" s="962"/>
      <c r="S97" s="962"/>
      <c r="T97" s="962"/>
      <c r="U97" s="780">
        <f>AVERAGE(U93:U96)</f>
        <v>0.95062500000000005</v>
      </c>
      <c r="V97" s="193"/>
      <c r="W97" s="193"/>
      <c r="X97" s="601"/>
      <c r="Y97" s="601"/>
      <c r="Z97" s="601"/>
      <c r="AA97" s="601"/>
      <c r="AB97" s="194"/>
      <c r="AC97" s="194"/>
      <c r="AD97" s="214"/>
      <c r="AE97" s="194"/>
      <c r="AF97" s="184"/>
      <c r="AG97" s="214"/>
      <c r="AH97" s="214"/>
      <c r="AI97" s="184"/>
      <c r="AJ97" s="194"/>
      <c r="AK97" s="195"/>
      <c r="AL97" s="194"/>
      <c r="AM97" s="601"/>
      <c r="AN97" s="601"/>
      <c r="AO97" s="601"/>
      <c r="AP97" s="844"/>
      <c r="AQ97" s="1250"/>
      <c r="AR97" s="1251"/>
      <c r="AS97" s="1252"/>
      <c r="AT97" s="278"/>
      <c r="AU97" s="197"/>
      <c r="AV97" s="1271"/>
    </row>
    <row r="98" spans="1:48" s="176" customFormat="1" ht="87.75" customHeight="1">
      <c r="A98" s="1234"/>
      <c r="B98" s="1222"/>
      <c r="C98" s="683" t="s">
        <v>315</v>
      </c>
      <c r="D98" s="233" t="s">
        <v>269</v>
      </c>
      <c r="E98" s="1210" t="s">
        <v>330</v>
      </c>
      <c r="F98" s="966">
        <v>2024130010091</v>
      </c>
      <c r="G98" s="180" t="s">
        <v>465</v>
      </c>
      <c r="H98" s="180" t="s">
        <v>466</v>
      </c>
      <c r="I98" s="180" t="s">
        <v>467</v>
      </c>
      <c r="J98" s="581">
        <v>11360</v>
      </c>
      <c r="K98" s="581"/>
      <c r="L98" s="581"/>
      <c r="M98" s="226" t="s">
        <v>468</v>
      </c>
      <c r="N98" s="226"/>
      <c r="O98" s="234" t="s">
        <v>858</v>
      </c>
      <c r="P98" s="237">
        <v>6200</v>
      </c>
      <c r="Q98" s="237">
        <v>6392</v>
      </c>
      <c r="R98" s="237">
        <v>1464</v>
      </c>
      <c r="S98" s="237">
        <v>9444</v>
      </c>
      <c r="T98" s="235"/>
      <c r="U98" s="789">
        <v>1</v>
      </c>
      <c r="V98" s="236">
        <v>45444</v>
      </c>
      <c r="W98" s="236">
        <v>45657</v>
      </c>
      <c r="X98" s="237">
        <v>213</v>
      </c>
      <c r="Y98" s="237">
        <v>1059626</v>
      </c>
      <c r="Z98" s="237" t="s">
        <v>682</v>
      </c>
      <c r="AA98" s="237" t="s">
        <v>608</v>
      </c>
      <c r="AB98" s="223" t="s">
        <v>772</v>
      </c>
      <c r="AC98" s="223" t="s">
        <v>773</v>
      </c>
      <c r="AD98" s="238" t="s">
        <v>383</v>
      </c>
      <c r="AE98" s="239" t="s">
        <v>1057</v>
      </c>
      <c r="AF98" s="213">
        <v>11700000</v>
      </c>
      <c r="AG98" s="238" t="s">
        <v>208</v>
      </c>
      <c r="AH98" s="238" t="s">
        <v>193</v>
      </c>
      <c r="AI98" s="184"/>
      <c r="AJ98" s="194"/>
      <c r="AK98" s="240">
        <v>12000000</v>
      </c>
      <c r="AL98" s="241"/>
      <c r="AM98" s="237">
        <v>0</v>
      </c>
      <c r="AN98" s="237"/>
      <c r="AO98" s="237">
        <v>0</v>
      </c>
      <c r="AP98" s="845">
        <v>276843818</v>
      </c>
      <c r="AQ98" s="1250"/>
      <c r="AR98" s="1251"/>
      <c r="AS98" s="1252"/>
      <c r="AT98" s="819" t="s">
        <v>335</v>
      </c>
      <c r="AU98" s="197" t="s">
        <v>330</v>
      </c>
      <c r="AV98" s="1271" t="s">
        <v>1220</v>
      </c>
    </row>
    <row r="99" spans="1:48" s="176" customFormat="1" ht="55.2">
      <c r="A99" s="1234"/>
      <c r="B99" s="1222"/>
      <c r="C99" s="684"/>
      <c r="D99" s="99"/>
      <c r="E99" s="1211"/>
      <c r="F99" s="967"/>
      <c r="G99" s="216"/>
      <c r="H99" s="216"/>
      <c r="I99" s="216"/>
      <c r="J99" s="610"/>
      <c r="K99" s="610"/>
      <c r="L99" s="610"/>
      <c r="M99" s="226" t="s">
        <v>469</v>
      </c>
      <c r="N99" s="226"/>
      <c r="O99" s="234" t="s">
        <v>859</v>
      </c>
      <c r="P99" s="237">
        <v>1</v>
      </c>
      <c r="Q99" s="237">
        <v>0</v>
      </c>
      <c r="R99" s="237">
        <v>0</v>
      </c>
      <c r="S99" s="237">
        <f>Q99+R99</f>
        <v>0</v>
      </c>
      <c r="T99" s="235"/>
      <c r="U99" s="789">
        <f t="shared" si="1"/>
        <v>0</v>
      </c>
      <c r="V99" s="236">
        <v>45444</v>
      </c>
      <c r="W99" s="236">
        <v>45657</v>
      </c>
      <c r="X99" s="237">
        <v>213</v>
      </c>
      <c r="Y99" s="237">
        <v>1059626</v>
      </c>
      <c r="Z99" s="237" t="s">
        <v>682</v>
      </c>
      <c r="AA99" s="237" t="s">
        <v>608</v>
      </c>
      <c r="AB99" s="242" t="s">
        <v>1198</v>
      </c>
      <c r="AC99" s="223" t="s">
        <v>774</v>
      </c>
      <c r="AD99" s="238" t="s">
        <v>383</v>
      </c>
      <c r="AE99" s="239" t="s">
        <v>1058</v>
      </c>
      <c r="AF99" s="213">
        <f>99000000-68200000</f>
        <v>30800000</v>
      </c>
      <c r="AG99" s="238" t="s">
        <v>208</v>
      </c>
      <c r="AH99" s="238" t="s">
        <v>193</v>
      </c>
      <c r="AI99" s="184"/>
      <c r="AJ99" s="194"/>
      <c r="AK99" s="240">
        <v>110444000</v>
      </c>
      <c r="AL99" s="241"/>
      <c r="AM99" s="237">
        <v>0</v>
      </c>
      <c r="AN99" s="237"/>
      <c r="AO99" s="237"/>
      <c r="AP99" s="694">
        <v>0</v>
      </c>
      <c r="AQ99" s="1250"/>
      <c r="AR99" s="1251"/>
      <c r="AS99" s="1252"/>
      <c r="AT99" s="819" t="s">
        <v>334</v>
      </c>
      <c r="AU99" s="197" t="s">
        <v>330</v>
      </c>
      <c r="AV99" s="1271"/>
    </row>
    <row r="100" spans="1:48" s="176" customFormat="1" ht="173.25" customHeight="1">
      <c r="A100" s="1234"/>
      <c r="B100" s="1222"/>
      <c r="C100" s="684"/>
      <c r="D100" s="99"/>
      <c r="E100" s="1211"/>
      <c r="F100" s="967"/>
      <c r="G100" s="216"/>
      <c r="H100" s="216"/>
      <c r="I100" s="216"/>
      <c r="J100" s="610"/>
      <c r="K100" s="610"/>
      <c r="L100" s="610"/>
      <c r="M100" s="226" t="s">
        <v>470</v>
      </c>
      <c r="N100" s="226"/>
      <c r="O100" s="234" t="s">
        <v>860</v>
      </c>
      <c r="P100" s="237">
        <v>1400</v>
      </c>
      <c r="Q100" s="237">
        <v>1154</v>
      </c>
      <c r="R100" s="237">
        <v>352</v>
      </c>
      <c r="S100" s="237">
        <v>1787</v>
      </c>
      <c r="T100" s="235"/>
      <c r="U100" s="789">
        <v>1</v>
      </c>
      <c r="V100" s="236">
        <v>45444</v>
      </c>
      <c r="W100" s="236">
        <v>45657</v>
      </c>
      <c r="X100" s="237">
        <v>213</v>
      </c>
      <c r="Y100" s="237">
        <v>1059626</v>
      </c>
      <c r="Z100" s="237" t="s">
        <v>682</v>
      </c>
      <c r="AA100" s="237" t="s">
        <v>608</v>
      </c>
      <c r="AB100" s="239" t="s">
        <v>1199</v>
      </c>
      <c r="AC100" s="223" t="s">
        <v>775</v>
      </c>
      <c r="AD100" s="238" t="s">
        <v>383</v>
      </c>
      <c r="AE100" s="239" t="s">
        <v>1059</v>
      </c>
      <c r="AF100" s="213">
        <v>32926734</v>
      </c>
      <c r="AG100" s="238" t="s">
        <v>208</v>
      </c>
      <c r="AH100" s="243" t="s">
        <v>193</v>
      </c>
      <c r="AI100" s="184"/>
      <c r="AJ100" s="194"/>
      <c r="AK100" s="240"/>
      <c r="AL100" s="235"/>
      <c r="AM100" s="237">
        <v>0</v>
      </c>
      <c r="AN100" s="237"/>
      <c r="AO100" s="237"/>
      <c r="AP100" s="846">
        <v>20616000</v>
      </c>
      <c r="AQ100" s="1250"/>
      <c r="AR100" s="1251"/>
      <c r="AS100" s="1252"/>
      <c r="AT100" s="819" t="s">
        <v>1200</v>
      </c>
      <c r="AU100" s="197" t="s">
        <v>330</v>
      </c>
      <c r="AV100" s="1271"/>
    </row>
    <row r="101" spans="1:48" s="176" customFormat="1" ht="41.4">
      <c r="A101" s="1234"/>
      <c r="B101" s="1222"/>
      <c r="C101" s="684"/>
      <c r="D101" s="99"/>
      <c r="E101" s="1211"/>
      <c r="F101" s="967"/>
      <c r="G101" s="216"/>
      <c r="H101" s="216"/>
      <c r="I101" s="216"/>
      <c r="J101" s="610"/>
      <c r="K101" s="610"/>
      <c r="L101" s="610"/>
      <c r="M101" s="226" t="s">
        <v>471</v>
      </c>
      <c r="N101" s="226"/>
      <c r="O101" s="234" t="s">
        <v>861</v>
      </c>
      <c r="P101" s="237">
        <v>1</v>
      </c>
      <c r="Q101" s="237">
        <v>0</v>
      </c>
      <c r="R101" s="237">
        <v>0</v>
      </c>
      <c r="S101" s="237">
        <f>Q101+R101</f>
        <v>0</v>
      </c>
      <c r="T101" s="244"/>
      <c r="U101" s="789">
        <f t="shared" si="1"/>
        <v>0</v>
      </c>
      <c r="V101" s="245">
        <v>45444</v>
      </c>
      <c r="W101" s="245">
        <v>45657</v>
      </c>
      <c r="X101" s="237">
        <v>213</v>
      </c>
      <c r="Y101" s="237">
        <v>1059626</v>
      </c>
      <c r="Z101" s="237" t="s">
        <v>682</v>
      </c>
      <c r="AA101" s="237" t="s">
        <v>608</v>
      </c>
      <c r="AB101" s="194"/>
      <c r="AC101" s="194"/>
      <c r="AD101" s="238" t="s">
        <v>383</v>
      </c>
      <c r="AE101" s="239" t="s">
        <v>1060</v>
      </c>
      <c r="AF101" s="213">
        <v>12000000</v>
      </c>
      <c r="AG101" s="238" t="s">
        <v>208</v>
      </c>
      <c r="AH101" s="243" t="s">
        <v>193</v>
      </c>
      <c r="AI101" s="184"/>
      <c r="AJ101" s="194"/>
      <c r="AK101" s="240"/>
      <c r="AL101" s="235"/>
      <c r="AM101" s="237">
        <v>0</v>
      </c>
      <c r="AN101" s="237"/>
      <c r="AO101" s="237"/>
      <c r="AP101" s="847">
        <v>0</v>
      </c>
      <c r="AQ101" s="1250"/>
      <c r="AR101" s="1251"/>
      <c r="AS101" s="1252"/>
      <c r="AT101" s="819"/>
      <c r="AU101" s="197" t="s">
        <v>330</v>
      </c>
      <c r="AV101" s="1271"/>
    </row>
    <row r="102" spans="1:48" s="176" customFormat="1" ht="96.6">
      <c r="A102" s="1234"/>
      <c r="B102" s="1222"/>
      <c r="C102" s="684"/>
      <c r="D102" s="99"/>
      <c r="E102" s="1211"/>
      <c r="F102" s="967"/>
      <c r="G102" s="216"/>
      <c r="H102" s="216"/>
      <c r="I102" s="216"/>
      <c r="J102" s="610"/>
      <c r="K102" s="610"/>
      <c r="L102" s="610"/>
      <c r="M102" s="226" t="s">
        <v>472</v>
      </c>
      <c r="N102" s="226"/>
      <c r="O102" s="234" t="s">
        <v>862</v>
      </c>
      <c r="P102" s="237">
        <v>1</v>
      </c>
      <c r="Q102" s="237">
        <v>0</v>
      </c>
      <c r="R102" s="237">
        <v>0.9</v>
      </c>
      <c r="S102" s="237">
        <v>1</v>
      </c>
      <c r="T102" s="244"/>
      <c r="U102" s="789">
        <f t="shared" si="1"/>
        <v>1</v>
      </c>
      <c r="V102" s="245">
        <v>45444</v>
      </c>
      <c r="W102" s="245">
        <v>45657</v>
      </c>
      <c r="X102" s="237">
        <v>213</v>
      </c>
      <c r="Y102" s="237">
        <v>1059626</v>
      </c>
      <c r="Z102" s="237" t="s">
        <v>682</v>
      </c>
      <c r="AA102" s="237" t="s">
        <v>608</v>
      </c>
      <c r="AB102" s="194"/>
      <c r="AC102" s="194"/>
      <c r="AD102" s="238" t="s">
        <v>383</v>
      </c>
      <c r="AE102" s="239" t="s">
        <v>1061</v>
      </c>
      <c r="AF102" s="213">
        <v>10318459</v>
      </c>
      <c r="AG102" s="238" t="s">
        <v>208</v>
      </c>
      <c r="AH102" s="243" t="s">
        <v>193</v>
      </c>
      <c r="AI102" s="184"/>
      <c r="AJ102" s="194"/>
      <c r="AK102" s="240"/>
      <c r="AL102" s="235"/>
      <c r="AM102" s="237">
        <v>0</v>
      </c>
      <c r="AN102" s="237"/>
      <c r="AO102" s="237"/>
      <c r="AP102" s="847">
        <v>0</v>
      </c>
      <c r="AQ102" s="1250"/>
      <c r="AR102" s="1251"/>
      <c r="AS102" s="1252"/>
      <c r="AT102" s="819" t="s">
        <v>1200</v>
      </c>
      <c r="AU102" s="197" t="s">
        <v>330</v>
      </c>
      <c r="AV102" s="1271"/>
    </row>
    <row r="103" spans="1:48" s="176" customFormat="1" ht="94.5" customHeight="1">
      <c r="A103" s="1234"/>
      <c r="B103" s="1222"/>
      <c r="C103" s="684"/>
      <c r="D103" s="99"/>
      <c r="E103" s="1211"/>
      <c r="F103" s="967"/>
      <c r="G103" s="216"/>
      <c r="H103" s="216"/>
      <c r="I103" s="216"/>
      <c r="J103" s="610"/>
      <c r="K103" s="610"/>
      <c r="L103" s="610"/>
      <c r="M103" s="226" t="s">
        <v>473</v>
      </c>
      <c r="N103" s="226"/>
      <c r="O103" s="234" t="s">
        <v>867</v>
      </c>
      <c r="P103" s="237">
        <v>1</v>
      </c>
      <c r="Q103" s="237">
        <v>0</v>
      </c>
      <c r="R103" s="243">
        <v>0.9</v>
      </c>
      <c r="S103" s="237">
        <v>1</v>
      </c>
      <c r="T103" s="244"/>
      <c r="U103" s="789">
        <f t="shared" si="1"/>
        <v>1</v>
      </c>
      <c r="V103" s="245">
        <v>45444</v>
      </c>
      <c r="W103" s="245">
        <v>45657</v>
      </c>
      <c r="X103" s="237">
        <v>213</v>
      </c>
      <c r="Y103" s="237">
        <v>1059626</v>
      </c>
      <c r="Z103" s="237" t="s">
        <v>682</v>
      </c>
      <c r="AA103" s="237" t="s">
        <v>608</v>
      </c>
      <c r="AB103" s="194"/>
      <c r="AC103" s="194"/>
      <c r="AD103" s="238" t="s">
        <v>383</v>
      </c>
      <c r="AE103" s="208" t="s">
        <v>1062</v>
      </c>
      <c r="AF103" s="213"/>
      <c r="AG103" s="238"/>
      <c r="AH103" s="243" t="s">
        <v>185</v>
      </c>
      <c r="AI103" s="184"/>
      <c r="AJ103" s="194"/>
      <c r="AK103" s="240"/>
      <c r="AL103" s="235"/>
      <c r="AM103" s="237">
        <v>0</v>
      </c>
      <c r="AN103" s="237"/>
      <c r="AO103" s="237"/>
      <c r="AP103" s="847">
        <v>0</v>
      </c>
      <c r="AQ103" s="1250"/>
      <c r="AR103" s="1251"/>
      <c r="AS103" s="1252"/>
      <c r="AT103" s="819" t="s">
        <v>1201</v>
      </c>
      <c r="AU103" s="197" t="s">
        <v>330</v>
      </c>
      <c r="AV103" s="1271"/>
    </row>
    <row r="104" spans="1:48" s="176" customFormat="1" ht="112.5" customHeight="1">
      <c r="A104" s="1234"/>
      <c r="B104" s="1222"/>
      <c r="C104" s="724"/>
      <c r="D104" s="101"/>
      <c r="E104" s="1212"/>
      <c r="F104" s="968"/>
      <c r="G104" s="246"/>
      <c r="H104" s="246"/>
      <c r="I104" s="216"/>
      <c r="J104" s="610"/>
      <c r="K104" s="610"/>
      <c r="L104" s="582"/>
      <c r="M104" s="226" t="s">
        <v>474</v>
      </c>
      <c r="N104" s="226"/>
      <c r="O104" s="234" t="s">
        <v>863</v>
      </c>
      <c r="P104" s="237">
        <v>300</v>
      </c>
      <c r="Q104" s="237">
        <v>0</v>
      </c>
      <c r="R104" s="237">
        <v>300</v>
      </c>
      <c r="S104" s="237">
        <f>Q104+R104</f>
        <v>300</v>
      </c>
      <c r="T104" s="244"/>
      <c r="U104" s="789">
        <f t="shared" si="1"/>
        <v>1</v>
      </c>
      <c r="V104" s="245">
        <v>45444</v>
      </c>
      <c r="W104" s="245">
        <v>45657</v>
      </c>
      <c r="X104" s="237">
        <v>213</v>
      </c>
      <c r="Y104" s="237">
        <v>1059626</v>
      </c>
      <c r="Z104" s="237" t="s">
        <v>682</v>
      </c>
      <c r="AA104" s="237" t="s">
        <v>608</v>
      </c>
      <c r="AB104" s="194"/>
      <c r="AC104" s="194"/>
      <c r="AD104" s="238" t="s">
        <v>383</v>
      </c>
      <c r="AE104" s="208" t="s">
        <v>1063</v>
      </c>
      <c r="AF104" s="213">
        <v>24698807</v>
      </c>
      <c r="AG104" s="238" t="s">
        <v>208</v>
      </c>
      <c r="AH104" s="243" t="s">
        <v>193</v>
      </c>
      <c r="AI104" s="184"/>
      <c r="AJ104" s="194"/>
      <c r="AK104" s="240"/>
      <c r="AL104" s="235"/>
      <c r="AM104" s="237">
        <v>0</v>
      </c>
      <c r="AN104" s="237"/>
      <c r="AO104" s="237"/>
      <c r="AP104" s="847">
        <v>0</v>
      </c>
      <c r="AQ104" s="1250"/>
      <c r="AR104" s="1251"/>
      <c r="AS104" s="1252"/>
      <c r="AT104" s="819" t="s">
        <v>1202</v>
      </c>
      <c r="AU104" s="197" t="s">
        <v>330</v>
      </c>
      <c r="AV104" s="1271"/>
    </row>
    <row r="105" spans="1:48" s="176" customFormat="1" ht="79.2" customHeight="1">
      <c r="A105" s="1234"/>
      <c r="B105" s="1222"/>
      <c r="C105" s="684"/>
      <c r="D105" s="962" t="s">
        <v>330</v>
      </c>
      <c r="E105" s="962"/>
      <c r="F105" s="962"/>
      <c r="G105" s="962"/>
      <c r="H105" s="962"/>
      <c r="I105" s="962"/>
      <c r="J105" s="962"/>
      <c r="K105" s="962"/>
      <c r="L105" s="962"/>
      <c r="M105" s="962"/>
      <c r="N105" s="962"/>
      <c r="O105" s="962"/>
      <c r="P105" s="962"/>
      <c r="Q105" s="962"/>
      <c r="R105" s="962"/>
      <c r="S105" s="962"/>
      <c r="T105" s="962"/>
      <c r="U105" s="780">
        <f>AVERAGE(U98:U104)</f>
        <v>0.7142857142857143</v>
      </c>
      <c r="V105" s="700"/>
      <c r="W105" s="700"/>
      <c r="X105" s="590"/>
      <c r="Y105" s="590"/>
      <c r="Z105" s="590"/>
      <c r="AA105" s="590"/>
      <c r="AB105" s="224"/>
      <c r="AC105" s="224"/>
      <c r="AD105" s="605"/>
      <c r="AE105" s="701"/>
      <c r="AF105" s="213"/>
      <c r="AG105" s="238"/>
      <c r="AH105" s="243"/>
      <c r="AI105" s="184"/>
      <c r="AJ105" s="194"/>
      <c r="AK105" s="240"/>
      <c r="AL105" s="235"/>
      <c r="AM105" s="237"/>
      <c r="AN105" s="237"/>
      <c r="AO105" s="237"/>
      <c r="AP105" s="702"/>
      <c r="AQ105" s="1250"/>
      <c r="AR105" s="1251"/>
      <c r="AS105" s="1252"/>
      <c r="AT105" s="819"/>
      <c r="AU105" s="197"/>
      <c r="AV105" s="1271"/>
    </row>
    <row r="106" spans="1:48" s="176" customFormat="1" ht="44.25" customHeight="1">
      <c r="A106" s="1234"/>
      <c r="B106" s="1222"/>
      <c r="C106" s="596" t="s">
        <v>315</v>
      </c>
      <c r="D106" s="177" t="s">
        <v>273</v>
      </c>
      <c r="E106" s="963" t="s">
        <v>329</v>
      </c>
      <c r="F106" s="966">
        <v>2024130010104</v>
      </c>
      <c r="G106" s="177" t="s">
        <v>476</v>
      </c>
      <c r="H106" s="177" t="s">
        <v>477</v>
      </c>
      <c r="I106" s="177" t="s">
        <v>478</v>
      </c>
      <c r="J106" s="614">
        <v>90000</v>
      </c>
      <c r="K106" s="575"/>
      <c r="L106" s="681"/>
      <c r="M106" s="1137" t="s">
        <v>479</v>
      </c>
      <c r="N106" s="247"/>
      <c r="O106" s="1146" t="s">
        <v>863</v>
      </c>
      <c r="P106" s="951">
        <v>1</v>
      </c>
      <c r="Q106" s="1149">
        <v>0</v>
      </c>
      <c r="R106" s="951">
        <v>0.5</v>
      </c>
      <c r="S106" s="951">
        <v>1</v>
      </c>
      <c r="T106" s="1039"/>
      <c r="U106" s="1223">
        <v>1</v>
      </c>
      <c r="V106" s="957">
        <v>45444</v>
      </c>
      <c r="W106" s="957">
        <v>45657</v>
      </c>
      <c r="X106" s="944">
        <v>213</v>
      </c>
      <c r="Y106" s="944">
        <v>1059626</v>
      </c>
      <c r="Z106" s="944" t="s">
        <v>682</v>
      </c>
      <c r="AA106" s="944" t="s">
        <v>609</v>
      </c>
      <c r="AB106" s="1142" t="s">
        <v>776</v>
      </c>
      <c r="AC106" s="1027" t="s">
        <v>777</v>
      </c>
      <c r="AD106" s="1132" t="s">
        <v>383</v>
      </c>
      <c r="AE106" s="1024" t="s">
        <v>1070</v>
      </c>
      <c r="AF106" s="191">
        <v>45500000</v>
      </c>
      <c r="AG106" s="192" t="s">
        <v>208</v>
      </c>
      <c r="AH106" s="248" t="s">
        <v>185</v>
      </c>
      <c r="AI106" s="184"/>
      <c r="AJ106" s="194"/>
      <c r="AK106" s="228">
        <v>70085200</v>
      </c>
      <c r="AL106" s="249">
        <v>70085200</v>
      </c>
      <c r="AM106" s="183">
        <v>0</v>
      </c>
      <c r="AN106" s="183"/>
      <c r="AO106" s="183">
        <v>0</v>
      </c>
      <c r="AP106" s="848">
        <v>69900000</v>
      </c>
      <c r="AQ106" s="1250"/>
      <c r="AR106" s="1251"/>
      <c r="AS106" s="1252"/>
      <c r="AT106" s="278" t="s">
        <v>335</v>
      </c>
      <c r="AU106" s="197" t="s">
        <v>329</v>
      </c>
      <c r="AV106" s="1271" t="s">
        <v>1221</v>
      </c>
    </row>
    <row r="107" spans="1:48" s="176" customFormat="1" ht="39" customHeight="1">
      <c r="A107" s="1234"/>
      <c r="B107" s="1222"/>
      <c r="C107" s="597"/>
      <c r="D107" s="179"/>
      <c r="E107" s="964"/>
      <c r="F107" s="967"/>
      <c r="G107" s="179"/>
      <c r="H107" s="179"/>
      <c r="I107" s="179"/>
      <c r="J107" s="576"/>
      <c r="K107" s="576"/>
      <c r="L107" s="682"/>
      <c r="M107" s="1141"/>
      <c r="N107" s="251"/>
      <c r="O107" s="1147"/>
      <c r="P107" s="1015"/>
      <c r="Q107" s="1150"/>
      <c r="R107" s="1015"/>
      <c r="S107" s="1015"/>
      <c r="T107" s="1060"/>
      <c r="U107" s="1224"/>
      <c r="V107" s="987"/>
      <c r="W107" s="987"/>
      <c r="X107" s="948"/>
      <c r="Y107" s="948"/>
      <c r="Z107" s="948"/>
      <c r="AA107" s="948"/>
      <c r="AB107" s="1143"/>
      <c r="AC107" s="1028"/>
      <c r="AD107" s="1145"/>
      <c r="AE107" s="1026"/>
      <c r="AF107" s="191">
        <v>24500000</v>
      </c>
      <c r="AG107" s="192" t="s">
        <v>208</v>
      </c>
      <c r="AH107" s="248" t="s">
        <v>193</v>
      </c>
      <c r="AI107" s="184"/>
      <c r="AJ107" s="194"/>
      <c r="AK107" s="228"/>
      <c r="AL107" s="249"/>
      <c r="AM107" s="183"/>
      <c r="AN107" s="183"/>
      <c r="AO107" s="183"/>
      <c r="AP107" s="694"/>
      <c r="AQ107" s="1250"/>
      <c r="AR107" s="1251"/>
      <c r="AS107" s="1252"/>
      <c r="AT107" s="278"/>
      <c r="AU107" s="197"/>
      <c r="AV107" s="1271"/>
    </row>
    <row r="108" spans="1:48" s="176" customFormat="1" ht="41.4">
      <c r="A108" s="1234"/>
      <c r="B108" s="1222"/>
      <c r="C108" s="597"/>
      <c r="D108" s="179"/>
      <c r="E108" s="964"/>
      <c r="F108" s="967"/>
      <c r="G108" s="179"/>
      <c r="H108" s="179"/>
      <c r="I108" s="179"/>
      <c r="J108" s="576"/>
      <c r="K108" s="576"/>
      <c r="L108" s="682"/>
      <c r="M108" s="1138"/>
      <c r="N108" s="252"/>
      <c r="O108" s="1148"/>
      <c r="P108" s="952"/>
      <c r="Q108" s="1151"/>
      <c r="R108" s="952"/>
      <c r="S108" s="952"/>
      <c r="T108" s="1040"/>
      <c r="U108" s="1225"/>
      <c r="V108" s="958"/>
      <c r="W108" s="958"/>
      <c r="X108" s="945"/>
      <c r="Y108" s="945"/>
      <c r="Z108" s="945"/>
      <c r="AA108" s="945"/>
      <c r="AB108" s="1144"/>
      <c r="AC108" s="1029"/>
      <c r="AD108" s="1133"/>
      <c r="AE108" s="190" t="s">
        <v>1071</v>
      </c>
      <c r="AF108" s="191">
        <v>64000000</v>
      </c>
      <c r="AG108" s="192" t="s">
        <v>208</v>
      </c>
      <c r="AH108" s="248" t="s">
        <v>193</v>
      </c>
      <c r="AI108" s="184"/>
      <c r="AJ108" s="194"/>
      <c r="AK108" s="228"/>
      <c r="AL108" s="249"/>
      <c r="AM108" s="183"/>
      <c r="AN108" s="183"/>
      <c r="AO108" s="183"/>
      <c r="AP108" s="694"/>
      <c r="AQ108" s="1250"/>
      <c r="AR108" s="1251"/>
      <c r="AS108" s="1252"/>
      <c r="AT108" s="278"/>
      <c r="AU108" s="197"/>
      <c r="AV108" s="1271"/>
    </row>
    <row r="109" spans="1:48" s="176" customFormat="1" ht="54.75" customHeight="1">
      <c r="A109" s="1234"/>
      <c r="B109" s="1222"/>
      <c r="C109" s="767"/>
      <c r="D109" s="254"/>
      <c r="E109" s="964"/>
      <c r="F109" s="967"/>
      <c r="G109" s="254"/>
      <c r="H109" s="254"/>
      <c r="I109" s="253"/>
      <c r="J109" s="254"/>
      <c r="K109" s="254"/>
      <c r="L109" s="254"/>
      <c r="M109" s="1137" t="s">
        <v>480</v>
      </c>
      <c r="N109" s="255"/>
      <c r="O109" s="256" t="s">
        <v>864</v>
      </c>
      <c r="P109" s="790">
        <v>90000</v>
      </c>
      <c r="Q109" s="791">
        <v>615</v>
      </c>
      <c r="R109" s="237">
        <v>70</v>
      </c>
      <c r="S109" s="790">
        <v>90000</v>
      </c>
      <c r="T109" s="194"/>
      <c r="U109" s="795">
        <v>1</v>
      </c>
      <c r="V109" s="193">
        <v>45444</v>
      </c>
      <c r="W109" s="193">
        <v>45657</v>
      </c>
      <c r="X109" s="183">
        <v>213</v>
      </c>
      <c r="Y109" s="183">
        <v>1059626</v>
      </c>
      <c r="Z109" s="183" t="s">
        <v>682</v>
      </c>
      <c r="AA109" s="944" t="s">
        <v>609</v>
      </c>
      <c r="AB109" s="1139" t="s">
        <v>778</v>
      </c>
      <c r="AC109" s="1024" t="s">
        <v>781</v>
      </c>
      <c r="AD109" s="1132" t="s">
        <v>383</v>
      </c>
      <c r="AE109" s="1024" t="s">
        <v>1065</v>
      </c>
      <c r="AF109" s="184">
        <v>24400000</v>
      </c>
      <c r="AG109" s="192" t="s">
        <v>208</v>
      </c>
      <c r="AH109" s="248" t="s">
        <v>185</v>
      </c>
      <c r="AI109" s="184"/>
      <c r="AJ109" s="194"/>
      <c r="AK109" s="228">
        <v>448000000</v>
      </c>
      <c r="AL109" s="249">
        <v>448000000</v>
      </c>
      <c r="AM109" s="183">
        <v>0</v>
      </c>
      <c r="AN109" s="183"/>
      <c r="AO109" s="183">
        <v>0</v>
      </c>
      <c r="AP109" s="694"/>
      <c r="AQ109" s="1250"/>
      <c r="AR109" s="1251"/>
      <c r="AS109" s="1252"/>
      <c r="AT109" s="278" t="s">
        <v>334</v>
      </c>
      <c r="AU109" s="197"/>
      <c r="AV109" s="1271"/>
    </row>
    <row r="110" spans="1:48" s="176" customFormat="1" ht="51" customHeight="1">
      <c r="A110" s="1234"/>
      <c r="B110" s="1222"/>
      <c r="C110" s="767"/>
      <c r="D110" s="254"/>
      <c r="E110" s="964"/>
      <c r="F110" s="967"/>
      <c r="G110" s="254"/>
      <c r="H110" s="254"/>
      <c r="I110" s="253"/>
      <c r="J110" s="254"/>
      <c r="K110" s="254"/>
      <c r="L110" s="254"/>
      <c r="M110" s="1138"/>
      <c r="N110" s="255"/>
      <c r="O110" s="256"/>
      <c r="P110" s="792"/>
      <c r="Q110" s="791"/>
      <c r="R110" s="235"/>
      <c r="S110" s="237"/>
      <c r="T110" s="194"/>
      <c r="U110" s="795"/>
      <c r="V110" s="193"/>
      <c r="W110" s="193"/>
      <c r="X110" s="183"/>
      <c r="Y110" s="183">
        <v>1059626</v>
      </c>
      <c r="Z110" s="183"/>
      <c r="AA110" s="945"/>
      <c r="AB110" s="1140"/>
      <c r="AC110" s="1026"/>
      <c r="AD110" s="1133"/>
      <c r="AE110" s="1026"/>
      <c r="AF110" s="184">
        <v>408964000</v>
      </c>
      <c r="AG110" s="192" t="s">
        <v>208</v>
      </c>
      <c r="AH110" s="248" t="s">
        <v>193</v>
      </c>
      <c r="AI110" s="184"/>
      <c r="AJ110" s="194"/>
      <c r="AK110" s="228"/>
      <c r="AL110" s="249"/>
      <c r="AM110" s="183"/>
      <c r="AN110" s="183"/>
      <c r="AO110" s="183"/>
      <c r="AP110" s="694"/>
      <c r="AQ110" s="1250"/>
      <c r="AR110" s="1251"/>
      <c r="AS110" s="1252"/>
      <c r="AT110" s="278"/>
      <c r="AU110" s="197"/>
      <c r="AV110" s="1271"/>
    </row>
    <row r="111" spans="1:48" s="176" customFormat="1" ht="68.25" customHeight="1">
      <c r="A111" s="1234"/>
      <c r="B111" s="1222"/>
      <c r="C111" s="767"/>
      <c r="D111" s="254"/>
      <c r="E111" s="964"/>
      <c r="F111" s="967"/>
      <c r="G111" s="254"/>
      <c r="H111" s="254"/>
      <c r="I111" s="253"/>
      <c r="J111" s="254"/>
      <c r="K111" s="254"/>
      <c r="L111" s="254"/>
      <c r="M111" s="255" t="s">
        <v>481</v>
      </c>
      <c r="N111" s="255"/>
      <c r="O111" s="258" t="s">
        <v>865</v>
      </c>
      <c r="P111" s="525">
        <v>1</v>
      </c>
      <c r="Q111" s="793">
        <v>0.66</v>
      </c>
      <c r="R111" s="526">
        <v>0.215</v>
      </c>
      <c r="S111" s="525">
        <v>1</v>
      </c>
      <c r="T111" s="194"/>
      <c r="U111" s="795">
        <v>1</v>
      </c>
      <c r="V111" s="193">
        <v>45444</v>
      </c>
      <c r="W111" s="193">
        <v>45657</v>
      </c>
      <c r="X111" s="183">
        <v>213</v>
      </c>
      <c r="Y111" s="183">
        <v>1059626</v>
      </c>
      <c r="Z111" s="183" t="s">
        <v>682</v>
      </c>
      <c r="AA111" s="183" t="s">
        <v>609</v>
      </c>
      <c r="AB111" s="260" t="s">
        <v>779</v>
      </c>
      <c r="AC111" s="190" t="s">
        <v>780</v>
      </c>
      <c r="AD111" s="261" t="s">
        <v>383</v>
      </c>
      <c r="AE111" s="190" t="s">
        <v>1067</v>
      </c>
      <c r="AF111" s="184">
        <v>31000000</v>
      </c>
      <c r="AG111" s="192" t="s">
        <v>208</v>
      </c>
      <c r="AH111" s="248" t="s">
        <v>193</v>
      </c>
      <c r="AI111" s="184"/>
      <c r="AJ111" s="194"/>
      <c r="AK111" s="228">
        <v>64000000</v>
      </c>
      <c r="AL111" s="249">
        <v>64000000</v>
      </c>
      <c r="AM111" s="183">
        <v>0</v>
      </c>
      <c r="AN111" s="183"/>
      <c r="AO111" s="183">
        <v>0</v>
      </c>
      <c r="AP111" s="694"/>
      <c r="AQ111" s="1250"/>
      <c r="AR111" s="1251"/>
      <c r="AS111" s="1252"/>
      <c r="AT111" s="278" t="s">
        <v>347</v>
      </c>
      <c r="AU111" s="197"/>
      <c r="AV111" s="1271"/>
    </row>
    <row r="112" spans="1:48" s="176" customFormat="1" ht="89.25" customHeight="1">
      <c r="A112" s="1234"/>
      <c r="B112" s="1222"/>
      <c r="C112" s="767"/>
      <c r="D112" s="254"/>
      <c r="E112" s="964"/>
      <c r="F112" s="967"/>
      <c r="G112" s="254"/>
      <c r="H112" s="254"/>
      <c r="I112" s="253"/>
      <c r="J112" s="254"/>
      <c r="K112" s="254"/>
      <c r="L112" s="254"/>
      <c r="M112" s="255" t="s">
        <v>482</v>
      </c>
      <c r="N112" s="255"/>
      <c r="O112" s="258" t="s">
        <v>866</v>
      </c>
      <c r="P112" s="792">
        <v>72</v>
      </c>
      <c r="Q112" s="792">
        <v>20</v>
      </c>
      <c r="R112" s="237">
        <v>12</v>
      </c>
      <c r="S112" s="792">
        <v>72</v>
      </c>
      <c r="T112" s="194"/>
      <c r="U112" s="795">
        <v>1</v>
      </c>
      <c r="V112" s="193">
        <v>45444</v>
      </c>
      <c r="W112" s="193">
        <v>45657</v>
      </c>
      <c r="X112" s="183">
        <v>213</v>
      </c>
      <c r="Y112" s="183">
        <v>1059626</v>
      </c>
      <c r="Z112" s="183" t="s">
        <v>682</v>
      </c>
      <c r="AA112" s="183" t="s">
        <v>609</v>
      </c>
      <c r="AB112" s="262"/>
      <c r="AC112" s="263"/>
      <c r="AD112" s="261" t="s">
        <v>383</v>
      </c>
      <c r="AE112" s="264" t="s">
        <v>1066</v>
      </c>
      <c r="AF112" s="184">
        <v>55677326</v>
      </c>
      <c r="AG112" s="192" t="s">
        <v>208</v>
      </c>
      <c r="AH112" s="248" t="s">
        <v>193</v>
      </c>
      <c r="AI112" s="184"/>
      <c r="AJ112" s="194"/>
      <c r="AK112" s="228">
        <v>140141326</v>
      </c>
      <c r="AL112" s="249">
        <v>140141326</v>
      </c>
      <c r="AM112" s="183">
        <v>0</v>
      </c>
      <c r="AN112" s="183"/>
      <c r="AO112" s="183">
        <v>0</v>
      </c>
      <c r="AP112" s="694"/>
      <c r="AQ112" s="1250"/>
      <c r="AR112" s="1251"/>
      <c r="AS112" s="1252"/>
      <c r="AT112" s="278" t="s">
        <v>349</v>
      </c>
      <c r="AU112" s="197"/>
      <c r="AV112" s="1271"/>
    </row>
    <row r="113" spans="1:48" s="176" customFormat="1" ht="90.75" customHeight="1">
      <c r="A113" s="1234"/>
      <c r="B113" s="1222"/>
      <c r="C113" s="767"/>
      <c r="D113" s="254"/>
      <c r="E113" s="964"/>
      <c r="F113" s="967"/>
      <c r="G113" s="254"/>
      <c r="H113" s="254"/>
      <c r="I113" s="253"/>
      <c r="J113" s="254"/>
      <c r="K113" s="254"/>
      <c r="L113" s="254"/>
      <c r="M113" s="265" t="s">
        <v>483</v>
      </c>
      <c r="N113" s="265"/>
      <c r="O113" s="258" t="s">
        <v>854</v>
      </c>
      <c r="P113" s="237">
        <v>1</v>
      </c>
      <c r="Q113" s="791">
        <v>0</v>
      </c>
      <c r="R113" s="237">
        <v>0.5</v>
      </c>
      <c r="S113" s="237">
        <v>1</v>
      </c>
      <c r="T113" s="194"/>
      <c r="U113" s="795">
        <v>1</v>
      </c>
      <c r="V113" s="193">
        <v>45444</v>
      </c>
      <c r="W113" s="193">
        <v>45657</v>
      </c>
      <c r="X113" s="183">
        <v>213</v>
      </c>
      <c r="Y113" s="183">
        <v>1059626</v>
      </c>
      <c r="Z113" s="183" t="s">
        <v>682</v>
      </c>
      <c r="AA113" s="183" t="s">
        <v>609</v>
      </c>
      <c r="AB113" s="262"/>
      <c r="AC113" s="263"/>
      <c r="AD113" s="261" t="s">
        <v>383</v>
      </c>
      <c r="AE113" s="264" t="s">
        <v>1068</v>
      </c>
      <c r="AF113" s="184">
        <v>68000000</v>
      </c>
      <c r="AG113" s="192" t="s">
        <v>208</v>
      </c>
      <c r="AH113" s="248" t="s">
        <v>193</v>
      </c>
      <c r="AI113" s="184"/>
      <c r="AJ113" s="194"/>
      <c r="AK113" s="195"/>
      <c r="AL113" s="257"/>
      <c r="AM113" s="183">
        <v>0</v>
      </c>
      <c r="AN113" s="183"/>
      <c r="AO113" s="183">
        <v>0</v>
      </c>
      <c r="AP113" s="694"/>
      <c r="AQ113" s="1250"/>
      <c r="AR113" s="1251"/>
      <c r="AS113" s="1252"/>
      <c r="AT113" s="278"/>
      <c r="AU113" s="197"/>
      <c r="AV113" s="1271"/>
    </row>
    <row r="114" spans="1:48" s="176" customFormat="1" ht="55.2">
      <c r="A114" s="1234"/>
      <c r="B114" s="1222"/>
      <c r="C114" s="768"/>
      <c r="D114" s="267"/>
      <c r="E114" s="965"/>
      <c r="F114" s="968"/>
      <c r="G114" s="267"/>
      <c r="H114" s="267"/>
      <c r="I114" s="266"/>
      <c r="J114" s="267"/>
      <c r="K114" s="267"/>
      <c r="L114" s="267"/>
      <c r="M114" s="265" t="s">
        <v>484</v>
      </c>
      <c r="N114" s="265"/>
      <c r="O114" s="258" t="s">
        <v>854</v>
      </c>
      <c r="P114" s="525">
        <v>1</v>
      </c>
      <c r="Q114" s="794">
        <v>0.66</v>
      </c>
      <c r="R114" s="526">
        <v>0.215</v>
      </c>
      <c r="S114" s="525">
        <v>1</v>
      </c>
      <c r="T114" s="194"/>
      <c r="U114" s="795">
        <v>1</v>
      </c>
      <c r="V114" s="193">
        <v>45444</v>
      </c>
      <c r="W114" s="193">
        <v>45657</v>
      </c>
      <c r="X114" s="183">
        <v>213</v>
      </c>
      <c r="Y114" s="183">
        <v>1059626</v>
      </c>
      <c r="Z114" s="183" t="s">
        <v>682</v>
      </c>
      <c r="AA114" s="183" t="s">
        <v>609</v>
      </c>
      <c r="AB114" s="262"/>
      <c r="AC114" s="268"/>
      <c r="AD114" s="261" t="s">
        <v>383</v>
      </c>
      <c r="AE114" s="264" t="s">
        <v>1069</v>
      </c>
      <c r="AF114" s="184">
        <v>185200</v>
      </c>
      <c r="AG114" s="192" t="s">
        <v>208</v>
      </c>
      <c r="AH114" s="248" t="s">
        <v>185</v>
      </c>
      <c r="AI114" s="184"/>
      <c r="AJ114" s="194"/>
      <c r="AK114" s="195"/>
      <c r="AL114" s="257"/>
      <c r="AM114" s="183">
        <v>0</v>
      </c>
      <c r="AN114" s="183"/>
      <c r="AO114" s="183">
        <v>0</v>
      </c>
      <c r="AP114" s="694"/>
      <c r="AQ114" s="1250"/>
      <c r="AR114" s="1251"/>
      <c r="AS114" s="1252"/>
      <c r="AT114" s="278"/>
      <c r="AU114" s="197"/>
      <c r="AV114" s="1271"/>
    </row>
    <row r="115" spans="1:48" s="176" customFormat="1" ht="75.599999999999994" customHeight="1">
      <c r="A115" s="1234"/>
      <c r="B115" s="1222"/>
      <c r="C115" s="767"/>
      <c r="D115" s="962" t="s">
        <v>329</v>
      </c>
      <c r="E115" s="962"/>
      <c r="F115" s="962"/>
      <c r="G115" s="962"/>
      <c r="H115" s="962"/>
      <c r="I115" s="962"/>
      <c r="J115" s="962"/>
      <c r="K115" s="962"/>
      <c r="L115" s="962"/>
      <c r="M115" s="962"/>
      <c r="N115" s="962"/>
      <c r="O115" s="962"/>
      <c r="P115" s="962"/>
      <c r="Q115" s="962"/>
      <c r="R115" s="962"/>
      <c r="S115" s="962"/>
      <c r="T115" s="962"/>
      <c r="U115" s="780">
        <v>1</v>
      </c>
      <c r="V115" s="193"/>
      <c r="W115" s="193"/>
      <c r="X115" s="601"/>
      <c r="Y115" s="575"/>
      <c r="Z115" s="575"/>
      <c r="AA115" s="575"/>
      <c r="AB115" s="703"/>
      <c r="AC115" s="704"/>
      <c r="AD115" s="606"/>
      <c r="AE115" s="264"/>
      <c r="AF115" s="184"/>
      <c r="AG115" s="192"/>
      <c r="AH115" s="248"/>
      <c r="AI115" s="184"/>
      <c r="AJ115" s="194"/>
      <c r="AK115" s="195"/>
      <c r="AL115" s="257"/>
      <c r="AM115" s="601"/>
      <c r="AN115" s="601"/>
      <c r="AO115" s="601"/>
      <c r="AP115" s="390"/>
      <c r="AQ115" s="1250"/>
      <c r="AR115" s="1251"/>
      <c r="AS115" s="1252"/>
      <c r="AT115" s="278"/>
      <c r="AU115" s="197"/>
      <c r="AV115" s="1271"/>
    </row>
    <row r="116" spans="1:48" s="176" customFormat="1" ht="82.5" customHeight="1">
      <c r="A116" s="1234"/>
      <c r="B116" s="1222"/>
      <c r="C116" s="766" t="s">
        <v>315</v>
      </c>
      <c r="D116" s="180" t="s">
        <v>277</v>
      </c>
      <c r="E116" s="1209" t="s">
        <v>331</v>
      </c>
      <c r="F116" s="966">
        <v>2024130010146</v>
      </c>
      <c r="G116" s="1024" t="s">
        <v>486</v>
      </c>
      <c r="H116" s="180" t="s">
        <v>485</v>
      </c>
      <c r="I116" s="216" t="s">
        <v>487</v>
      </c>
      <c r="J116" s="576">
        <v>15</v>
      </c>
      <c r="K116" s="610"/>
      <c r="L116" s="581"/>
      <c r="M116" s="1057" t="s">
        <v>488</v>
      </c>
      <c r="N116" s="949"/>
      <c r="O116" s="1167" t="s">
        <v>869</v>
      </c>
      <c r="P116" s="951">
        <v>164</v>
      </c>
      <c r="Q116" s="951">
        <v>139</v>
      </c>
      <c r="R116" s="951">
        <v>19</v>
      </c>
      <c r="S116" s="951">
        <v>187</v>
      </c>
      <c r="T116" s="1039"/>
      <c r="U116" s="1226">
        <v>1</v>
      </c>
      <c r="V116" s="193">
        <v>45444</v>
      </c>
      <c r="W116" s="193">
        <v>45657</v>
      </c>
      <c r="X116" s="183">
        <v>213</v>
      </c>
      <c r="Y116" s="944">
        <v>1059626</v>
      </c>
      <c r="Z116" s="944" t="s">
        <v>682</v>
      </c>
      <c r="AA116" s="1154" t="s">
        <v>610</v>
      </c>
      <c r="AB116" s="1157" t="s">
        <v>782</v>
      </c>
      <c r="AC116" s="1160" t="s">
        <v>783</v>
      </c>
      <c r="AD116" s="1134" t="s">
        <v>383</v>
      </c>
      <c r="AE116" s="242" t="s">
        <v>1074</v>
      </c>
      <c r="AF116" s="184">
        <v>2200000</v>
      </c>
      <c r="AG116" s="238" t="s">
        <v>208</v>
      </c>
      <c r="AH116" s="238" t="s">
        <v>193</v>
      </c>
      <c r="AI116" s="184"/>
      <c r="AJ116" s="194"/>
      <c r="AK116" s="195">
        <v>164457189</v>
      </c>
      <c r="AL116" s="195">
        <v>164457189</v>
      </c>
      <c r="AM116" s="183">
        <v>0</v>
      </c>
      <c r="AN116" s="183"/>
      <c r="AO116" s="183">
        <v>0</v>
      </c>
      <c r="AP116" s="848">
        <v>1449531155700</v>
      </c>
      <c r="AQ116" s="1250"/>
      <c r="AR116" s="1251"/>
      <c r="AS116" s="1252"/>
      <c r="AT116" s="278" t="s">
        <v>334</v>
      </c>
      <c r="AU116" s="197" t="s">
        <v>331</v>
      </c>
      <c r="AV116" s="1271" t="s">
        <v>1222</v>
      </c>
    </row>
    <row r="117" spans="1:48" s="176" customFormat="1" ht="79.5" customHeight="1">
      <c r="A117" s="1234"/>
      <c r="B117" s="1222"/>
      <c r="C117" s="696"/>
      <c r="D117" s="216"/>
      <c r="E117" s="1207"/>
      <c r="F117" s="967"/>
      <c r="G117" s="1025"/>
      <c r="H117" s="216"/>
      <c r="I117" s="216"/>
      <c r="J117" s="269"/>
      <c r="K117" s="610"/>
      <c r="L117" s="610"/>
      <c r="M117" s="1058"/>
      <c r="N117" s="1056"/>
      <c r="O117" s="1168"/>
      <c r="P117" s="1015"/>
      <c r="Q117" s="1015"/>
      <c r="R117" s="1015"/>
      <c r="S117" s="1015"/>
      <c r="T117" s="1060"/>
      <c r="U117" s="1227"/>
      <c r="V117" s="193"/>
      <c r="W117" s="193"/>
      <c r="X117" s="183"/>
      <c r="Y117" s="948"/>
      <c r="Z117" s="948"/>
      <c r="AA117" s="1155"/>
      <c r="AB117" s="1158"/>
      <c r="AC117" s="1161"/>
      <c r="AD117" s="1135"/>
      <c r="AE117" s="242" t="s">
        <v>1072</v>
      </c>
      <c r="AF117" s="184">
        <v>3200000</v>
      </c>
      <c r="AG117" s="238" t="s">
        <v>208</v>
      </c>
      <c r="AH117" s="238" t="s">
        <v>193</v>
      </c>
      <c r="AI117" s="184"/>
      <c r="AJ117" s="194"/>
      <c r="AK117" s="195"/>
      <c r="AL117" s="195"/>
      <c r="AM117" s="183"/>
      <c r="AN117" s="183"/>
      <c r="AO117" s="244"/>
      <c r="AP117" s="694"/>
      <c r="AQ117" s="1250"/>
      <c r="AR117" s="1251"/>
      <c r="AS117" s="1252"/>
      <c r="AT117" s="278"/>
      <c r="AU117" s="197"/>
      <c r="AV117" s="1271"/>
    </row>
    <row r="118" spans="1:48" s="176" customFormat="1" ht="39" customHeight="1">
      <c r="A118" s="1234"/>
      <c r="B118" s="1222"/>
      <c r="C118" s="696"/>
      <c r="D118" s="216"/>
      <c r="E118" s="1207"/>
      <c r="F118" s="967"/>
      <c r="G118" s="1025"/>
      <c r="H118" s="216"/>
      <c r="I118" s="216"/>
      <c r="J118" s="269"/>
      <c r="K118" s="610"/>
      <c r="L118" s="610"/>
      <c r="M118" s="1058"/>
      <c r="N118" s="1056"/>
      <c r="O118" s="1168"/>
      <c r="P118" s="1015"/>
      <c r="Q118" s="1015"/>
      <c r="R118" s="1015"/>
      <c r="S118" s="1015"/>
      <c r="T118" s="1060"/>
      <c r="U118" s="1227"/>
      <c r="V118" s="193"/>
      <c r="W118" s="193"/>
      <c r="X118" s="183"/>
      <c r="Y118" s="948"/>
      <c r="Z118" s="948"/>
      <c r="AA118" s="1155"/>
      <c r="AB118" s="1158"/>
      <c r="AC118" s="1161"/>
      <c r="AD118" s="1136"/>
      <c r="AE118" s="270" t="s">
        <v>1073</v>
      </c>
      <c r="AF118" s="184">
        <v>2400000</v>
      </c>
      <c r="AG118" s="238" t="s">
        <v>208</v>
      </c>
      <c r="AH118" s="238" t="s">
        <v>193</v>
      </c>
      <c r="AI118" s="184"/>
      <c r="AJ118" s="194"/>
      <c r="AK118" s="195"/>
      <c r="AL118" s="195"/>
      <c r="AM118" s="183"/>
      <c r="AN118" s="183"/>
      <c r="AO118" s="183"/>
      <c r="AP118" s="694"/>
      <c r="AQ118" s="1250"/>
      <c r="AR118" s="1251"/>
      <c r="AS118" s="1252"/>
      <c r="AT118" s="278"/>
      <c r="AU118" s="197"/>
      <c r="AV118" s="1271"/>
    </row>
    <row r="119" spans="1:48" s="176" customFormat="1" ht="75.75" customHeight="1">
      <c r="A119" s="1234"/>
      <c r="B119" s="1222"/>
      <c r="C119" s="696"/>
      <c r="D119" s="216"/>
      <c r="E119" s="1207"/>
      <c r="F119" s="967"/>
      <c r="G119" s="1025"/>
      <c r="H119" s="216"/>
      <c r="I119" s="216"/>
      <c r="J119" s="269"/>
      <c r="K119" s="610"/>
      <c r="L119" s="610"/>
      <c r="M119" s="1058"/>
      <c r="N119" s="1056"/>
      <c r="O119" s="1168"/>
      <c r="P119" s="1015"/>
      <c r="Q119" s="1015"/>
      <c r="R119" s="1015"/>
      <c r="S119" s="1015"/>
      <c r="T119" s="1060"/>
      <c r="U119" s="1227"/>
      <c r="V119" s="193"/>
      <c r="W119" s="193"/>
      <c r="X119" s="183"/>
      <c r="Y119" s="948"/>
      <c r="Z119" s="948"/>
      <c r="AA119" s="1155"/>
      <c r="AB119" s="1158"/>
      <c r="AC119" s="1161"/>
      <c r="AD119" s="271" t="s">
        <v>383</v>
      </c>
      <c r="AE119" s="1157" t="s">
        <v>1080</v>
      </c>
      <c r="AF119" s="184">
        <v>1350000</v>
      </c>
      <c r="AG119" s="238" t="s">
        <v>208</v>
      </c>
      <c r="AH119" s="238" t="s">
        <v>193</v>
      </c>
      <c r="AI119" s="184"/>
      <c r="AJ119" s="194"/>
      <c r="AK119" s="195"/>
      <c r="AL119" s="195"/>
      <c r="AM119" s="183"/>
      <c r="AN119" s="183"/>
      <c r="AO119" s="183"/>
      <c r="AP119" s="694"/>
      <c r="AQ119" s="1250"/>
      <c r="AR119" s="1251"/>
      <c r="AS119" s="1252"/>
      <c r="AT119" s="278"/>
      <c r="AU119" s="197"/>
      <c r="AV119" s="1271"/>
    </row>
    <row r="120" spans="1:48" s="176" customFormat="1" ht="74.25" customHeight="1">
      <c r="A120" s="1234"/>
      <c r="B120" s="1222"/>
      <c r="C120" s="696"/>
      <c r="D120" s="216"/>
      <c r="E120" s="1207"/>
      <c r="F120" s="967"/>
      <c r="G120" s="1025"/>
      <c r="H120" s="216"/>
      <c r="I120" s="216"/>
      <c r="J120" s="269"/>
      <c r="K120" s="610"/>
      <c r="L120" s="610"/>
      <c r="M120" s="1058"/>
      <c r="N120" s="1056"/>
      <c r="O120" s="1168"/>
      <c r="P120" s="1015"/>
      <c r="Q120" s="1015"/>
      <c r="R120" s="1015"/>
      <c r="S120" s="1015"/>
      <c r="T120" s="1060"/>
      <c r="U120" s="1227"/>
      <c r="V120" s="193"/>
      <c r="W120" s="193"/>
      <c r="X120" s="183"/>
      <c r="Y120" s="948"/>
      <c r="Z120" s="948"/>
      <c r="AA120" s="1155"/>
      <c r="AB120" s="1158"/>
      <c r="AC120" s="1161"/>
      <c r="AD120" s="271" t="s">
        <v>383</v>
      </c>
      <c r="AE120" s="1159"/>
      <c r="AF120" s="184">
        <v>4950000</v>
      </c>
      <c r="AG120" s="238" t="s">
        <v>208</v>
      </c>
      <c r="AH120" s="238" t="s">
        <v>193</v>
      </c>
      <c r="AI120" s="184"/>
      <c r="AJ120" s="194"/>
      <c r="AK120" s="195"/>
      <c r="AL120" s="195"/>
      <c r="AM120" s="183"/>
      <c r="AN120" s="183"/>
      <c r="AO120" s="183"/>
      <c r="AP120" s="694"/>
      <c r="AQ120" s="1250"/>
      <c r="AR120" s="1251"/>
      <c r="AS120" s="1252"/>
      <c r="AT120" s="278"/>
      <c r="AU120" s="197"/>
      <c r="AV120" s="1271"/>
    </row>
    <row r="121" spans="1:48" s="176" customFormat="1" ht="39" customHeight="1">
      <c r="A121" s="1234"/>
      <c r="B121" s="1222"/>
      <c r="C121" s="696"/>
      <c r="D121" s="216"/>
      <c r="E121" s="1207"/>
      <c r="F121" s="967"/>
      <c r="G121" s="1025"/>
      <c r="H121" s="216"/>
      <c r="I121" s="216"/>
      <c r="J121" s="269"/>
      <c r="K121" s="610"/>
      <c r="L121" s="610"/>
      <c r="M121" s="1058"/>
      <c r="N121" s="1056"/>
      <c r="O121" s="1168"/>
      <c r="P121" s="1015"/>
      <c r="Q121" s="1015"/>
      <c r="R121" s="1015"/>
      <c r="S121" s="1015"/>
      <c r="T121" s="1060"/>
      <c r="U121" s="1227"/>
      <c r="V121" s="193"/>
      <c r="W121" s="193"/>
      <c r="X121" s="183"/>
      <c r="Y121" s="948"/>
      <c r="Z121" s="948"/>
      <c r="AA121" s="1155"/>
      <c r="AB121" s="1158"/>
      <c r="AC121" s="1161"/>
      <c r="AD121" s="271" t="s">
        <v>383</v>
      </c>
      <c r="AE121" s="1157" t="s">
        <v>1081</v>
      </c>
      <c r="AF121" s="184">
        <v>2100000</v>
      </c>
      <c r="AG121" s="238" t="s">
        <v>208</v>
      </c>
      <c r="AH121" s="238" t="s">
        <v>193</v>
      </c>
      <c r="AI121" s="184"/>
      <c r="AJ121" s="194"/>
      <c r="AK121" s="195"/>
      <c r="AL121" s="195"/>
      <c r="AM121" s="183"/>
      <c r="AN121" s="183"/>
      <c r="AO121" s="183"/>
      <c r="AP121" s="694"/>
      <c r="AQ121" s="1250"/>
      <c r="AR121" s="1251"/>
      <c r="AS121" s="1252"/>
      <c r="AT121" s="278"/>
      <c r="AU121" s="197"/>
      <c r="AV121" s="1271"/>
    </row>
    <row r="122" spans="1:48" s="176" customFormat="1" ht="39" customHeight="1">
      <c r="A122" s="1234"/>
      <c r="B122" s="1222"/>
      <c r="C122" s="696"/>
      <c r="D122" s="216"/>
      <c r="E122" s="1207"/>
      <c r="F122" s="967"/>
      <c r="G122" s="1025"/>
      <c r="H122" s="216"/>
      <c r="I122" s="216"/>
      <c r="J122" s="269"/>
      <c r="K122" s="610"/>
      <c r="L122" s="610"/>
      <c r="M122" s="1058"/>
      <c r="N122" s="1056"/>
      <c r="O122" s="1168"/>
      <c r="P122" s="1015"/>
      <c r="Q122" s="1015"/>
      <c r="R122" s="1015"/>
      <c r="S122" s="1015"/>
      <c r="T122" s="1060"/>
      <c r="U122" s="1227"/>
      <c r="V122" s="193"/>
      <c r="W122" s="193"/>
      <c r="X122" s="183"/>
      <c r="Y122" s="948"/>
      <c r="Z122" s="948"/>
      <c r="AA122" s="1155"/>
      <c r="AB122" s="1158"/>
      <c r="AC122" s="1161"/>
      <c r="AD122" s="271" t="s">
        <v>383</v>
      </c>
      <c r="AE122" s="1158"/>
      <c r="AF122" s="184">
        <v>13500000</v>
      </c>
      <c r="AG122" s="238" t="s">
        <v>208</v>
      </c>
      <c r="AH122" s="238" t="s">
        <v>193</v>
      </c>
      <c r="AI122" s="184"/>
      <c r="AJ122" s="194"/>
      <c r="AK122" s="195"/>
      <c r="AL122" s="195"/>
      <c r="AM122" s="183"/>
      <c r="AN122" s="183"/>
      <c r="AO122" s="183"/>
      <c r="AP122" s="694"/>
      <c r="AQ122" s="1250"/>
      <c r="AR122" s="1251"/>
      <c r="AS122" s="1252"/>
      <c r="AT122" s="278"/>
      <c r="AU122" s="197"/>
      <c r="AV122" s="1271"/>
    </row>
    <row r="123" spans="1:48" s="176" customFormat="1" ht="39" customHeight="1">
      <c r="A123" s="1234"/>
      <c r="B123" s="1222"/>
      <c r="C123" s="696"/>
      <c r="D123" s="216"/>
      <c r="E123" s="1207"/>
      <c r="F123" s="967"/>
      <c r="G123" s="1025"/>
      <c r="H123" s="216"/>
      <c r="I123" s="216"/>
      <c r="J123" s="269"/>
      <c r="K123" s="610"/>
      <c r="L123" s="610"/>
      <c r="M123" s="1058"/>
      <c r="N123" s="1056"/>
      <c r="O123" s="1168"/>
      <c r="P123" s="1015"/>
      <c r="Q123" s="1015"/>
      <c r="R123" s="1015"/>
      <c r="S123" s="1015"/>
      <c r="T123" s="1060"/>
      <c r="U123" s="1227"/>
      <c r="V123" s="193"/>
      <c r="W123" s="193"/>
      <c r="X123" s="183"/>
      <c r="Y123" s="948"/>
      <c r="Z123" s="948"/>
      <c r="AA123" s="1155"/>
      <c r="AB123" s="1158"/>
      <c r="AC123" s="1161"/>
      <c r="AD123" s="271" t="s">
        <v>383</v>
      </c>
      <c r="AE123" s="1159"/>
      <c r="AF123" s="184">
        <v>3600000</v>
      </c>
      <c r="AG123" s="238" t="s">
        <v>208</v>
      </c>
      <c r="AH123" s="238" t="s">
        <v>193</v>
      </c>
      <c r="AI123" s="184"/>
      <c r="AJ123" s="194"/>
      <c r="AK123" s="195"/>
      <c r="AL123" s="195"/>
      <c r="AM123" s="183"/>
      <c r="AN123" s="183"/>
      <c r="AO123" s="183"/>
      <c r="AP123" s="694"/>
      <c r="AQ123" s="1250"/>
      <c r="AR123" s="1251"/>
      <c r="AS123" s="1252"/>
      <c r="AT123" s="278"/>
      <c r="AU123" s="197"/>
      <c r="AV123" s="1271"/>
    </row>
    <row r="124" spans="1:48" s="176" customFormat="1" ht="160.5" customHeight="1">
      <c r="A124" s="1234"/>
      <c r="B124" s="1222"/>
      <c r="C124" s="696"/>
      <c r="D124" s="216"/>
      <c r="E124" s="1207"/>
      <c r="F124" s="967"/>
      <c r="G124" s="1025"/>
      <c r="H124" s="216"/>
      <c r="I124" s="216"/>
      <c r="J124" s="269"/>
      <c r="K124" s="610"/>
      <c r="L124" s="610"/>
      <c r="M124" s="1059"/>
      <c r="N124" s="950"/>
      <c r="O124" s="1169"/>
      <c r="P124" s="952"/>
      <c r="Q124" s="952"/>
      <c r="R124" s="952"/>
      <c r="S124" s="952"/>
      <c r="T124" s="1040"/>
      <c r="U124" s="1228"/>
      <c r="V124" s="193"/>
      <c r="W124" s="193"/>
      <c r="X124" s="183"/>
      <c r="Y124" s="945"/>
      <c r="Z124" s="945"/>
      <c r="AA124" s="1156"/>
      <c r="AB124" s="1159"/>
      <c r="AC124" s="1162"/>
      <c r="AD124" s="271" t="s">
        <v>383</v>
      </c>
      <c r="AE124" s="270" t="s">
        <v>1082</v>
      </c>
      <c r="AF124" s="184">
        <v>1650000</v>
      </c>
      <c r="AG124" s="238" t="s">
        <v>208</v>
      </c>
      <c r="AH124" s="238" t="s">
        <v>193</v>
      </c>
      <c r="AI124" s="184"/>
      <c r="AJ124" s="194"/>
      <c r="AK124" s="195"/>
      <c r="AL124" s="195"/>
      <c r="AM124" s="183"/>
      <c r="AN124" s="183"/>
      <c r="AO124" s="183"/>
      <c r="AP124" s="694"/>
      <c r="AQ124" s="1250"/>
      <c r="AR124" s="1251"/>
      <c r="AS124" s="1252"/>
      <c r="AT124" s="278"/>
      <c r="AU124" s="197"/>
      <c r="AV124" s="1271"/>
    </row>
    <row r="125" spans="1:48" s="176" customFormat="1" ht="220.8">
      <c r="A125" s="1234"/>
      <c r="B125" s="1222"/>
      <c r="C125" s="218"/>
      <c r="D125" s="216"/>
      <c r="E125" s="1207"/>
      <c r="F125" s="967"/>
      <c r="G125" s="1025"/>
      <c r="H125" s="216"/>
      <c r="I125" s="216"/>
      <c r="J125" s="610"/>
      <c r="K125" s="610"/>
      <c r="L125" s="610"/>
      <c r="M125" s="272" t="s">
        <v>489</v>
      </c>
      <c r="N125" s="272"/>
      <c r="O125" s="273" t="s">
        <v>870</v>
      </c>
      <c r="P125" s="525">
        <v>1</v>
      </c>
      <c r="Q125" s="525">
        <v>0.66</v>
      </c>
      <c r="R125" s="526">
        <v>0.215</v>
      </c>
      <c r="S125" s="525">
        <v>1</v>
      </c>
      <c r="T125" s="194"/>
      <c r="U125" s="777">
        <v>1</v>
      </c>
      <c r="V125" s="193">
        <v>45444</v>
      </c>
      <c r="W125" s="193">
        <v>45657</v>
      </c>
      <c r="X125" s="183">
        <v>213</v>
      </c>
      <c r="Y125" s="183">
        <v>1059626</v>
      </c>
      <c r="Z125" s="183" t="s">
        <v>682</v>
      </c>
      <c r="AA125" s="183" t="s">
        <v>610</v>
      </c>
      <c r="AB125" s="239" t="s">
        <v>784</v>
      </c>
      <c r="AC125" s="190" t="s">
        <v>785</v>
      </c>
      <c r="AD125" s="238" t="s">
        <v>383</v>
      </c>
      <c r="AE125" s="242" t="s">
        <v>1075</v>
      </c>
      <c r="AF125" s="184">
        <v>4400000</v>
      </c>
      <c r="AG125" s="238" t="s">
        <v>208</v>
      </c>
      <c r="AH125" s="238" t="s">
        <v>193</v>
      </c>
      <c r="AI125" s="184"/>
      <c r="AJ125" s="194"/>
      <c r="AK125" s="195"/>
      <c r="AL125" s="194"/>
      <c r="AM125" s="183"/>
      <c r="AN125" s="183"/>
      <c r="AO125" s="183"/>
      <c r="AP125" s="694"/>
      <c r="AQ125" s="1250"/>
      <c r="AR125" s="1251"/>
      <c r="AS125" s="1252"/>
      <c r="AT125" s="278"/>
      <c r="AU125" s="197"/>
      <c r="AV125" s="1271"/>
    </row>
    <row r="126" spans="1:48" s="176" customFormat="1" ht="120" customHeight="1">
      <c r="A126" s="1234"/>
      <c r="B126" s="1222"/>
      <c r="C126" s="218"/>
      <c r="D126" s="216"/>
      <c r="E126" s="1207"/>
      <c r="F126" s="967"/>
      <c r="G126" s="1025"/>
      <c r="H126" s="216"/>
      <c r="I126" s="216"/>
      <c r="J126" s="610"/>
      <c r="K126" s="610"/>
      <c r="L126" s="610"/>
      <c r="M126" s="1047" t="s">
        <v>490</v>
      </c>
      <c r="N126" s="274"/>
      <c r="O126" s="273" t="s">
        <v>871</v>
      </c>
      <c r="P126" s="525">
        <v>1</v>
      </c>
      <c r="Q126" s="525">
        <v>0.66</v>
      </c>
      <c r="R126" s="796">
        <v>0.22</v>
      </c>
      <c r="S126" s="525">
        <v>1</v>
      </c>
      <c r="T126" s="194"/>
      <c r="U126" s="777">
        <v>1</v>
      </c>
      <c r="V126" s="193">
        <v>45444</v>
      </c>
      <c r="W126" s="193">
        <v>45657</v>
      </c>
      <c r="X126" s="183">
        <v>213</v>
      </c>
      <c r="Y126" s="183">
        <v>1059626</v>
      </c>
      <c r="Z126" s="183" t="s">
        <v>682</v>
      </c>
      <c r="AA126" s="944" t="s">
        <v>610</v>
      </c>
      <c r="AB126" s="1163" t="s">
        <v>786</v>
      </c>
      <c r="AC126" s="1165" t="s">
        <v>787</v>
      </c>
      <c r="AD126" s="238" t="s">
        <v>383</v>
      </c>
      <c r="AE126" s="1157" t="s">
        <v>1076</v>
      </c>
      <c r="AF126" s="275">
        <v>2016666.66666667</v>
      </c>
      <c r="AG126" s="238" t="s">
        <v>208</v>
      </c>
      <c r="AH126" s="238" t="s">
        <v>193</v>
      </c>
      <c r="AI126" s="184"/>
      <c r="AJ126" s="194"/>
      <c r="AK126" s="195"/>
      <c r="AL126" s="194"/>
      <c r="AM126" s="183"/>
      <c r="AN126" s="183"/>
      <c r="AO126" s="183"/>
      <c r="AP126" s="694"/>
      <c r="AQ126" s="1250"/>
      <c r="AR126" s="1251"/>
      <c r="AS126" s="1252"/>
      <c r="AT126" s="278"/>
      <c r="AU126" s="197"/>
      <c r="AV126" s="1271"/>
    </row>
    <row r="127" spans="1:48" s="176" customFormat="1" ht="82.5" customHeight="1">
      <c r="A127" s="1234"/>
      <c r="B127" s="1222"/>
      <c r="C127" s="218"/>
      <c r="D127" s="216"/>
      <c r="E127" s="1207"/>
      <c r="F127" s="967"/>
      <c r="G127" s="1025"/>
      <c r="H127" s="216"/>
      <c r="I127" s="216"/>
      <c r="J127" s="610"/>
      <c r="K127" s="610"/>
      <c r="L127" s="610"/>
      <c r="M127" s="1048"/>
      <c r="N127" s="274"/>
      <c r="O127" s="273"/>
      <c r="P127" s="525"/>
      <c r="Q127" s="525"/>
      <c r="R127" s="237"/>
      <c r="S127" s="237"/>
      <c r="T127" s="194"/>
      <c r="U127" s="777"/>
      <c r="V127" s="193"/>
      <c r="W127" s="193"/>
      <c r="X127" s="183"/>
      <c r="Y127" s="183"/>
      <c r="Z127" s="183"/>
      <c r="AA127" s="945"/>
      <c r="AB127" s="1164"/>
      <c r="AC127" s="1166"/>
      <c r="AD127" s="238" t="s">
        <v>383</v>
      </c>
      <c r="AE127" s="1159"/>
      <c r="AF127" s="275">
        <v>2933333.33</v>
      </c>
      <c r="AG127" s="238" t="s">
        <v>208</v>
      </c>
      <c r="AH127" s="238" t="s">
        <v>193</v>
      </c>
      <c r="AI127" s="184"/>
      <c r="AJ127" s="194"/>
      <c r="AK127" s="195"/>
      <c r="AL127" s="194"/>
      <c r="AM127" s="183"/>
      <c r="AN127" s="183"/>
      <c r="AO127" s="183"/>
      <c r="AP127" s="694"/>
      <c r="AQ127" s="1250"/>
      <c r="AR127" s="1251"/>
      <c r="AS127" s="1252"/>
      <c r="AT127" s="278"/>
      <c r="AU127" s="197"/>
      <c r="AV127" s="1271"/>
    </row>
    <row r="128" spans="1:48" s="176" customFormat="1" ht="73.5" customHeight="1">
      <c r="A128" s="1234"/>
      <c r="B128" s="1222"/>
      <c r="C128" s="218"/>
      <c r="D128" s="216"/>
      <c r="E128" s="1207"/>
      <c r="F128" s="967"/>
      <c r="G128" s="1025"/>
      <c r="H128" s="216"/>
      <c r="I128" s="216"/>
      <c r="J128" s="610"/>
      <c r="K128" s="610"/>
      <c r="L128" s="610"/>
      <c r="M128" s="274" t="s">
        <v>491</v>
      </c>
      <c r="N128" s="274"/>
      <c r="O128" s="276" t="s">
        <v>872</v>
      </c>
      <c r="P128" s="525">
        <v>1</v>
      </c>
      <c r="Q128" s="525">
        <v>0.66</v>
      </c>
      <c r="R128" s="526">
        <v>0.22500000000000001</v>
      </c>
      <c r="S128" s="525">
        <v>1</v>
      </c>
      <c r="T128" s="194"/>
      <c r="U128" s="777">
        <v>1</v>
      </c>
      <c r="V128" s="193">
        <v>45444</v>
      </c>
      <c r="W128" s="193">
        <v>45657</v>
      </c>
      <c r="X128" s="183">
        <v>213</v>
      </c>
      <c r="Y128" s="183">
        <v>1059626</v>
      </c>
      <c r="Z128" s="183" t="s">
        <v>682</v>
      </c>
      <c r="AA128" s="183" t="s">
        <v>610</v>
      </c>
      <c r="AB128" s="194"/>
      <c r="AC128" s="194"/>
      <c r="AD128" s="238" t="s">
        <v>383</v>
      </c>
      <c r="AE128" s="242" t="s">
        <v>1077</v>
      </c>
      <c r="AF128" s="184">
        <v>2420000</v>
      </c>
      <c r="AG128" s="238" t="s">
        <v>208</v>
      </c>
      <c r="AH128" s="238" t="s">
        <v>193</v>
      </c>
      <c r="AI128" s="184"/>
      <c r="AJ128" s="194"/>
      <c r="AK128" s="195"/>
      <c r="AL128" s="194"/>
      <c r="AM128" s="183"/>
      <c r="AN128" s="183"/>
      <c r="AO128" s="183"/>
      <c r="AP128" s="694"/>
      <c r="AQ128" s="1250"/>
      <c r="AR128" s="1251"/>
      <c r="AS128" s="1252"/>
      <c r="AT128" s="278"/>
      <c r="AU128" s="197"/>
      <c r="AV128" s="1271"/>
    </row>
    <row r="129" spans="1:48" s="176" customFormat="1" ht="73.5" customHeight="1">
      <c r="A129" s="1234"/>
      <c r="B129" s="1222"/>
      <c r="C129" s="218"/>
      <c r="D129" s="216"/>
      <c r="E129" s="1207"/>
      <c r="F129" s="967"/>
      <c r="G129" s="1025"/>
      <c r="H129" s="216"/>
      <c r="I129" s="216"/>
      <c r="J129" s="610"/>
      <c r="K129" s="610"/>
      <c r="L129" s="610"/>
      <c r="M129" s="1047" t="s">
        <v>492</v>
      </c>
      <c r="N129" s="274"/>
      <c r="O129" s="277" t="s">
        <v>873</v>
      </c>
      <c r="P129" s="525">
        <v>1</v>
      </c>
      <c r="Q129" s="525">
        <v>0.66</v>
      </c>
      <c r="R129" s="525">
        <v>0.04</v>
      </c>
      <c r="S129" s="525">
        <v>1</v>
      </c>
      <c r="T129" s="194"/>
      <c r="U129" s="777">
        <v>1</v>
      </c>
      <c r="V129" s="193"/>
      <c r="W129" s="193"/>
      <c r="X129" s="183"/>
      <c r="Y129" s="183"/>
      <c r="Z129" s="183"/>
      <c r="AA129" s="944" t="s">
        <v>610</v>
      </c>
      <c r="AB129" s="1039"/>
      <c r="AC129" s="1039"/>
      <c r="AD129" s="1134" t="s">
        <v>383</v>
      </c>
      <c r="AE129" s="1152" t="s">
        <v>1078</v>
      </c>
      <c r="AF129" s="184">
        <v>1200000</v>
      </c>
      <c r="AG129" s="238" t="s">
        <v>208</v>
      </c>
      <c r="AH129" s="238" t="s">
        <v>193</v>
      </c>
      <c r="AI129" s="184"/>
      <c r="AJ129" s="194"/>
      <c r="AK129" s="195"/>
      <c r="AL129" s="194"/>
      <c r="AM129" s="183"/>
      <c r="AN129" s="183"/>
      <c r="AO129" s="183"/>
      <c r="AP129" s="694"/>
      <c r="AQ129" s="1250"/>
      <c r="AR129" s="1251"/>
      <c r="AS129" s="1252"/>
      <c r="AT129" s="278"/>
      <c r="AU129" s="197"/>
      <c r="AV129" s="1271"/>
    </row>
    <row r="130" spans="1:48" s="176" customFormat="1" ht="73.5" customHeight="1">
      <c r="A130" s="1234"/>
      <c r="B130" s="1222"/>
      <c r="C130" s="218"/>
      <c r="D130" s="216"/>
      <c r="E130" s="1207"/>
      <c r="F130" s="967"/>
      <c r="G130" s="1025"/>
      <c r="H130" s="216"/>
      <c r="I130" s="216"/>
      <c r="J130" s="610"/>
      <c r="K130" s="610"/>
      <c r="L130" s="610"/>
      <c r="M130" s="1073"/>
      <c r="N130" s="274"/>
      <c r="O130" s="273"/>
      <c r="P130" s="525"/>
      <c r="Q130" s="525"/>
      <c r="R130" s="235"/>
      <c r="S130" s="237"/>
      <c r="T130" s="194"/>
      <c r="U130" s="194"/>
      <c r="V130" s="193"/>
      <c r="W130" s="193"/>
      <c r="X130" s="183"/>
      <c r="Y130" s="183"/>
      <c r="Z130" s="183"/>
      <c r="AA130" s="948"/>
      <c r="AB130" s="1060"/>
      <c r="AC130" s="1060"/>
      <c r="AD130" s="1136"/>
      <c r="AE130" s="1153"/>
      <c r="AF130" s="184">
        <v>1000000</v>
      </c>
      <c r="AG130" s="238" t="s">
        <v>208</v>
      </c>
      <c r="AH130" s="238" t="s">
        <v>193</v>
      </c>
      <c r="AI130" s="184"/>
      <c r="AJ130" s="194"/>
      <c r="AK130" s="195"/>
      <c r="AL130" s="194"/>
      <c r="AM130" s="183"/>
      <c r="AN130" s="183"/>
      <c r="AO130" s="183"/>
      <c r="AP130" s="694"/>
      <c r="AQ130" s="1250"/>
      <c r="AR130" s="1251"/>
      <c r="AS130" s="1252"/>
      <c r="AT130" s="278"/>
      <c r="AU130" s="197"/>
      <c r="AV130" s="1271"/>
    </row>
    <row r="131" spans="1:48" s="176" customFormat="1" ht="85.5" customHeight="1">
      <c r="A131" s="1234"/>
      <c r="B131" s="1222"/>
      <c r="C131" s="769"/>
      <c r="D131" s="246"/>
      <c r="E131" s="1208"/>
      <c r="F131" s="968"/>
      <c r="G131" s="1026"/>
      <c r="H131" s="246"/>
      <c r="I131" s="216"/>
      <c r="J131" s="610"/>
      <c r="K131" s="610"/>
      <c r="L131" s="610"/>
      <c r="M131" s="1048"/>
      <c r="N131" s="274"/>
      <c r="O131" s="277"/>
      <c r="P131" s="525"/>
      <c r="Q131" s="525"/>
      <c r="R131" s="525"/>
      <c r="S131" s="525"/>
      <c r="T131" s="194"/>
      <c r="U131" s="194"/>
      <c r="V131" s="193">
        <v>45444</v>
      </c>
      <c r="W131" s="193">
        <v>45657</v>
      </c>
      <c r="X131" s="183">
        <v>213</v>
      </c>
      <c r="Y131" s="183">
        <v>1059626</v>
      </c>
      <c r="Z131" s="183" t="s">
        <v>682</v>
      </c>
      <c r="AA131" s="945"/>
      <c r="AB131" s="1040"/>
      <c r="AC131" s="1040"/>
      <c r="AD131" s="238" t="s">
        <v>383</v>
      </c>
      <c r="AE131" s="270" t="s">
        <v>1079</v>
      </c>
      <c r="AF131" s="184">
        <v>115537189</v>
      </c>
      <c r="AG131" s="238" t="s">
        <v>208</v>
      </c>
      <c r="AH131" s="238" t="s">
        <v>193</v>
      </c>
      <c r="AI131" s="184"/>
      <c r="AJ131" s="194"/>
      <c r="AK131" s="195"/>
      <c r="AL131" s="194"/>
      <c r="AM131" s="183"/>
      <c r="AN131" s="183"/>
      <c r="AO131" s="183"/>
      <c r="AP131" s="694"/>
      <c r="AQ131" s="1250"/>
      <c r="AR131" s="1251"/>
      <c r="AS131" s="1252"/>
      <c r="AT131" s="278"/>
      <c r="AU131" s="197"/>
      <c r="AV131" s="1271"/>
    </row>
    <row r="132" spans="1:48" s="176" customFormat="1" ht="85.5" customHeight="1">
      <c r="A132" s="1235"/>
      <c r="B132" s="1222"/>
      <c r="C132" s="218"/>
      <c r="D132" s="962" t="s">
        <v>331</v>
      </c>
      <c r="E132" s="962"/>
      <c r="F132" s="962"/>
      <c r="G132" s="962"/>
      <c r="H132" s="962"/>
      <c r="I132" s="962"/>
      <c r="J132" s="962"/>
      <c r="K132" s="962"/>
      <c r="L132" s="962"/>
      <c r="M132" s="962"/>
      <c r="N132" s="962"/>
      <c r="O132" s="962"/>
      <c r="P132" s="962"/>
      <c r="Q132" s="962"/>
      <c r="R132" s="962"/>
      <c r="S132" s="962"/>
      <c r="T132" s="962"/>
      <c r="U132" s="780">
        <v>1</v>
      </c>
      <c r="V132" s="193"/>
      <c r="W132" s="193"/>
      <c r="X132" s="601"/>
      <c r="Y132" s="601"/>
      <c r="Z132" s="601"/>
      <c r="AA132" s="577"/>
      <c r="AB132" s="585"/>
      <c r="AC132" s="585"/>
      <c r="AD132" s="238"/>
      <c r="AE132" s="270"/>
      <c r="AF132" s="184"/>
      <c r="AG132" s="238"/>
      <c r="AH132" s="238"/>
      <c r="AI132" s="184"/>
      <c r="AJ132" s="390"/>
      <c r="AK132" s="195"/>
      <c r="AL132" s="194"/>
      <c r="AM132" s="601"/>
      <c r="AN132" s="601"/>
      <c r="AO132" s="601"/>
      <c r="AP132" s="694"/>
      <c r="AQ132" s="1250"/>
      <c r="AR132" s="1251"/>
      <c r="AS132" s="1252"/>
      <c r="AT132" s="278"/>
      <c r="AU132" s="197"/>
      <c r="AV132" s="1271"/>
    </row>
    <row r="133" spans="1:48" s="176" customFormat="1" ht="124.2">
      <c r="A133" s="197" t="s">
        <v>270</v>
      </c>
      <c r="B133" s="1222"/>
      <c r="C133" s="425" t="s">
        <v>315</v>
      </c>
      <c r="D133" s="177" t="s">
        <v>280</v>
      </c>
      <c r="E133" s="963" t="s">
        <v>332</v>
      </c>
      <c r="F133" s="966">
        <v>2024130010150</v>
      </c>
      <c r="G133" s="177" t="s">
        <v>493</v>
      </c>
      <c r="H133" s="177" t="s">
        <v>494</v>
      </c>
      <c r="I133" s="177" t="s">
        <v>495</v>
      </c>
      <c r="J133" s="575">
        <v>250</v>
      </c>
      <c r="K133" s="575"/>
      <c r="L133" s="575"/>
      <c r="M133" s="278" t="s">
        <v>496</v>
      </c>
      <c r="N133" s="278"/>
      <c r="O133" s="279" t="s">
        <v>730</v>
      </c>
      <c r="P133" s="525">
        <v>1</v>
      </c>
      <c r="Q133" s="525">
        <v>0.5</v>
      </c>
      <c r="R133" s="525">
        <v>0.2</v>
      </c>
      <c r="S133" s="479">
        <v>1</v>
      </c>
      <c r="T133" s="280"/>
      <c r="U133" s="777">
        <v>1</v>
      </c>
      <c r="V133" s="193">
        <v>45444</v>
      </c>
      <c r="W133" s="193">
        <v>45657</v>
      </c>
      <c r="X133" s="183">
        <v>213</v>
      </c>
      <c r="Y133" s="281">
        <v>1</v>
      </c>
      <c r="Z133" s="282" t="s">
        <v>682</v>
      </c>
      <c r="AA133" s="183" t="s">
        <v>611</v>
      </c>
      <c r="AB133" s="283" t="s">
        <v>788</v>
      </c>
      <c r="AC133" s="284" t="s">
        <v>789</v>
      </c>
      <c r="AD133" s="214" t="s">
        <v>383</v>
      </c>
      <c r="AE133" s="283" t="s">
        <v>1083</v>
      </c>
      <c r="AF133" s="280"/>
      <c r="AG133" s="214" t="s">
        <v>208</v>
      </c>
      <c r="AH133" s="214" t="s">
        <v>193</v>
      </c>
      <c r="AI133" s="285"/>
      <c r="AJ133" s="286" t="s">
        <v>1189</v>
      </c>
      <c r="AK133" s="287"/>
      <c r="AL133" s="287"/>
      <c r="AM133" s="287">
        <v>0</v>
      </c>
      <c r="AN133" s="280"/>
      <c r="AO133" s="287">
        <v>0</v>
      </c>
      <c r="AP133" s="849">
        <v>682458587</v>
      </c>
      <c r="AQ133" s="1250"/>
      <c r="AR133" s="1251"/>
      <c r="AS133" s="1252"/>
      <c r="AT133" s="771" t="s">
        <v>334</v>
      </c>
      <c r="AU133" s="288" t="s">
        <v>332</v>
      </c>
      <c r="AV133" s="1271" t="s">
        <v>1223</v>
      </c>
    </row>
    <row r="134" spans="1:48" s="176" customFormat="1" ht="110.4">
      <c r="A134" s="99" t="s">
        <v>258</v>
      </c>
      <c r="B134" s="1222"/>
      <c r="C134" s="431"/>
      <c r="D134" s="179"/>
      <c r="E134" s="964"/>
      <c r="F134" s="967"/>
      <c r="G134" s="179"/>
      <c r="H134" s="179"/>
      <c r="I134" s="179"/>
      <c r="J134" s="576"/>
      <c r="K134" s="576"/>
      <c r="L134" s="576"/>
      <c r="M134" s="278" t="s">
        <v>497</v>
      </c>
      <c r="N134" s="278"/>
      <c r="O134" s="279" t="s">
        <v>731</v>
      </c>
      <c r="P134" s="525">
        <v>1</v>
      </c>
      <c r="Q134" s="525">
        <v>0.5</v>
      </c>
      <c r="R134" s="525">
        <v>0.2</v>
      </c>
      <c r="S134" s="797">
        <v>1</v>
      </c>
      <c r="T134" s="280"/>
      <c r="U134" s="777">
        <v>1</v>
      </c>
      <c r="V134" s="193">
        <v>45444</v>
      </c>
      <c r="W134" s="193">
        <v>45657</v>
      </c>
      <c r="X134" s="183">
        <v>213</v>
      </c>
      <c r="Y134" s="281">
        <v>1</v>
      </c>
      <c r="Z134" s="282" t="s">
        <v>682</v>
      </c>
      <c r="AA134" s="183" t="s">
        <v>611</v>
      </c>
      <c r="AB134" s="283" t="s">
        <v>790</v>
      </c>
      <c r="AC134" s="284" t="s">
        <v>765</v>
      </c>
      <c r="AD134" s="214" t="s">
        <v>383</v>
      </c>
      <c r="AE134" s="283" t="s">
        <v>1084</v>
      </c>
      <c r="AF134" s="289">
        <v>23000000</v>
      </c>
      <c r="AG134" s="214" t="s">
        <v>208</v>
      </c>
      <c r="AH134" s="214" t="s">
        <v>193</v>
      </c>
      <c r="AI134" s="285"/>
      <c r="AJ134" s="286" t="s">
        <v>1190</v>
      </c>
      <c r="AK134" s="290">
        <v>23000000</v>
      </c>
      <c r="AL134" s="291">
        <v>23000000</v>
      </c>
      <c r="AM134" s="287">
        <v>0</v>
      </c>
      <c r="AN134" s="280"/>
      <c r="AO134" s="287">
        <v>0</v>
      </c>
      <c r="AP134" s="850"/>
      <c r="AQ134" s="1250"/>
      <c r="AR134" s="1251"/>
      <c r="AS134" s="1252"/>
      <c r="AT134" s="771" t="s">
        <v>334</v>
      </c>
      <c r="AU134" s="292" t="s">
        <v>332</v>
      </c>
      <c r="AV134" s="1271"/>
    </row>
    <row r="135" spans="1:48" s="176" customFormat="1" ht="91.5" customHeight="1">
      <c r="A135" s="99"/>
      <c r="B135" s="1222"/>
      <c r="C135" s="431"/>
      <c r="D135" s="179"/>
      <c r="E135" s="964"/>
      <c r="F135" s="967"/>
      <c r="G135" s="179"/>
      <c r="H135" s="179"/>
      <c r="I135" s="179"/>
      <c r="J135" s="576"/>
      <c r="K135" s="576"/>
      <c r="L135" s="576"/>
      <c r="M135" s="1047" t="s">
        <v>498</v>
      </c>
      <c r="N135" s="944"/>
      <c r="O135" s="1070" t="s">
        <v>732</v>
      </c>
      <c r="P135" s="951">
        <v>42</v>
      </c>
      <c r="Q135" s="951">
        <v>18</v>
      </c>
      <c r="R135" s="953">
        <v>15</v>
      </c>
      <c r="S135" s="590">
        <v>42</v>
      </c>
      <c r="T135" s="955"/>
      <c r="U135" s="799">
        <v>1</v>
      </c>
      <c r="V135" s="957">
        <v>45444</v>
      </c>
      <c r="W135" s="957">
        <v>45657</v>
      </c>
      <c r="X135" s="944">
        <v>213</v>
      </c>
      <c r="Y135" s="944">
        <v>42</v>
      </c>
      <c r="Z135" s="949" t="s">
        <v>682</v>
      </c>
      <c r="AA135" s="944" t="s">
        <v>611</v>
      </c>
      <c r="AB135" s="1070" t="s">
        <v>791</v>
      </c>
      <c r="AC135" s="1088" t="s">
        <v>765</v>
      </c>
      <c r="AD135" s="1074" t="s">
        <v>383</v>
      </c>
      <c r="AE135" s="1070" t="s">
        <v>1085</v>
      </c>
      <c r="AF135" s="289">
        <v>23232000</v>
      </c>
      <c r="AG135" s="214" t="s">
        <v>208</v>
      </c>
      <c r="AH135" s="214" t="s">
        <v>193</v>
      </c>
      <c r="AI135" s="285"/>
      <c r="AJ135" s="286" t="s">
        <v>1191</v>
      </c>
      <c r="AK135" s="290">
        <v>26832000</v>
      </c>
      <c r="AL135" s="291">
        <v>26832000</v>
      </c>
      <c r="AM135" s="287">
        <v>0</v>
      </c>
      <c r="AN135" s="280"/>
      <c r="AO135" s="287">
        <v>0</v>
      </c>
      <c r="AP135" s="850"/>
      <c r="AQ135" s="1250"/>
      <c r="AR135" s="1251"/>
      <c r="AS135" s="1252"/>
      <c r="AT135" s="771" t="s">
        <v>334</v>
      </c>
      <c r="AU135" s="292" t="s">
        <v>332</v>
      </c>
      <c r="AV135" s="1271"/>
    </row>
    <row r="136" spans="1:48" s="176" customFormat="1" ht="36.75" customHeight="1">
      <c r="A136" s="99"/>
      <c r="B136" s="1222"/>
      <c r="C136" s="431"/>
      <c r="D136" s="179"/>
      <c r="E136" s="964"/>
      <c r="F136" s="967"/>
      <c r="G136" s="179"/>
      <c r="H136" s="179"/>
      <c r="I136" s="179"/>
      <c r="J136" s="576"/>
      <c r="K136" s="576"/>
      <c r="L136" s="576"/>
      <c r="M136" s="1048"/>
      <c r="N136" s="945"/>
      <c r="O136" s="1072"/>
      <c r="P136" s="952"/>
      <c r="Q136" s="952"/>
      <c r="R136" s="954"/>
      <c r="S136" s="592"/>
      <c r="T136" s="956"/>
      <c r="U136" s="800"/>
      <c r="V136" s="958"/>
      <c r="W136" s="958"/>
      <c r="X136" s="945"/>
      <c r="Y136" s="945"/>
      <c r="Z136" s="950"/>
      <c r="AA136" s="945"/>
      <c r="AB136" s="1072"/>
      <c r="AC136" s="1089"/>
      <c r="AD136" s="1075"/>
      <c r="AE136" s="1072"/>
      <c r="AF136" s="289">
        <v>3600000</v>
      </c>
      <c r="AG136" s="214" t="s">
        <v>208</v>
      </c>
      <c r="AH136" s="214"/>
      <c r="AI136" s="285"/>
      <c r="AJ136" s="286" t="s">
        <v>1192</v>
      </c>
      <c r="AK136" s="290"/>
      <c r="AL136" s="291"/>
      <c r="AM136" s="287"/>
      <c r="AN136" s="280"/>
      <c r="AO136" s="287"/>
      <c r="AP136" s="850"/>
      <c r="AQ136" s="1250"/>
      <c r="AR136" s="1251"/>
      <c r="AS136" s="1252"/>
      <c r="AT136" s="771"/>
      <c r="AU136" s="292"/>
      <c r="AV136" s="1271"/>
    </row>
    <row r="137" spans="1:48" s="176" customFormat="1" ht="58.5" customHeight="1">
      <c r="A137" s="476"/>
      <c r="B137" s="1222"/>
      <c r="C137" s="219"/>
      <c r="D137" s="198"/>
      <c r="E137" s="964"/>
      <c r="F137" s="967"/>
      <c r="G137" s="198"/>
      <c r="H137" s="198"/>
      <c r="I137" s="198"/>
      <c r="J137" s="584"/>
      <c r="K137" s="584"/>
      <c r="L137" s="584"/>
      <c r="M137" s="197" t="s">
        <v>499</v>
      </c>
      <c r="N137" s="197"/>
      <c r="O137" s="280" t="s">
        <v>733</v>
      </c>
      <c r="P137" s="237">
        <v>12</v>
      </c>
      <c r="Q137" s="237">
        <v>8</v>
      </c>
      <c r="R137" s="237">
        <v>2</v>
      </c>
      <c r="S137" s="592">
        <v>12</v>
      </c>
      <c r="T137" s="280"/>
      <c r="U137" s="777">
        <v>1</v>
      </c>
      <c r="V137" s="193">
        <v>45444</v>
      </c>
      <c r="W137" s="193">
        <v>45657</v>
      </c>
      <c r="X137" s="183">
        <v>213</v>
      </c>
      <c r="Y137" s="280" t="s">
        <v>737</v>
      </c>
      <c r="Z137" s="282" t="s">
        <v>682</v>
      </c>
      <c r="AA137" s="183" t="s">
        <v>611</v>
      </c>
      <c r="AB137" s="280"/>
      <c r="AC137" s="280"/>
      <c r="AD137" s="214" t="s">
        <v>383</v>
      </c>
      <c r="AE137" s="283" t="s">
        <v>1086</v>
      </c>
      <c r="AF137" s="280"/>
      <c r="AG137" s="214" t="s">
        <v>208</v>
      </c>
      <c r="AH137" s="214" t="s">
        <v>193</v>
      </c>
      <c r="AI137" s="285"/>
      <c r="AJ137" s="286" t="s">
        <v>1190</v>
      </c>
      <c r="AK137" s="290"/>
      <c r="AL137" s="291"/>
      <c r="AM137" s="287">
        <v>0</v>
      </c>
      <c r="AN137" s="287">
        <v>8712000</v>
      </c>
      <c r="AO137" s="287">
        <v>0</v>
      </c>
      <c r="AP137" s="850"/>
      <c r="AQ137" s="1250"/>
      <c r="AR137" s="1251"/>
      <c r="AS137" s="1252"/>
      <c r="AT137" s="771" t="s">
        <v>334</v>
      </c>
      <c r="AU137" s="292" t="s">
        <v>332</v>
      </c>
      <c r="AV137" s="1271"/>
    </row>
    <row r="138" spans="1:48" s="176" customFormat="1" ht="138">
      <c r="A138" s="476"/>
      <c r="B138" s="1222"/>
      <c r="C138" s="219"/>
      <c r="D138" s="198"/>
      <c r="E138" s="964"/>
      <c r="F138" s="967"/>
      <c r="G138" s="198"/>
      <c r="H138" s="198"/>
      <c r="I138" s="198"/>
      <c r="J138" s="584"/>
      <c r="K138" s="584"/>
      <c r="L138" s="584"/>
      <c r="M138" s="197" t="s">
        <v>500</v>
      </c>
      <c r="N138" s="197"/>
      <c r="O138" s="279" t="s">
        <v>734</v>
      </c>
      <c r="P138" s="525">
        <v>1</v>
      </c>
      <c r="Q138" s="525">
        <v>0.66</v>
      </c>
      <c r="R138" s="525">
        <v>0.2</v>
      </c>
      <c r="S138" s="479">
        <v>1</v>
      </c>
      <c r="T138" s="280"/>
      <c r="U138" s="777">
        <v>1</v>
      </c>
      <c r="V138" s="193">
        <v>45444</v>
      </c>
      <c r="W138" s="193">
        <v>45657</v>
      </c>
      <c r="X138" s="183">
        <v>213</v>
      </c>
      <c r="Y138" s="280"/>
      <c r="Z138" s="282" t="s">
        <v>682</v>
      </c>
      <c r="AA138" s="183" t="s">
        <v>611</v>
      </c>
      <c r="AB138" s="280"/>
      <c r="AC138" s="280"/>
      <c r="AD138" s="214" t="s">
        <v>383</v>
      </c>
      <c r="AE138" s="283" t="s">
        <v>1087</v>
      </c>
      <c r="AF138" s="280"/>
      <c r="AG138" s="214" t="s">
        <v>208</v>
      </c>
      <c r="AH138" s="214" t="s">
        <v>193</v>
      </c>
      <c r="AI138" s="285"/>
      <c r="AJ138" s="286" t="s">
        <v>1193</v>
      </c>
      <c r="AK138" s="290"/>
      <c r="AL138" s="291"/>
      <c r="AM138" s="287">
        <v>0</v>
      </c>
      <c r="AN138" s="280"/>
      <c r="AO138" s="287">
        <v>0</v>
      </c>
      <c r="AP138" s="850"/>
      <c r="AQ138" s="1250"/>
      <c r="AR138" s="1251"/>
      <c r="AS138" s="1252"/>
      <c r="AT138" s="771" t="s">
        <v>334</v>
      </c>
      <c r="AU138" s="292" t="s">
        <v>332</v>
      </c>
      <c r="AV138" s="1271"/>
    </row>
    <row r="139" spans="1:48" s="176" customFormat="1" ht="73.5" customHeight="1">
      <c r="A139" s="476"/>
      <c r="B139" s="1222"/>
      <c r="C139" s="219"/>
      <c r="D139" s="198"/>
      <c r="E139" s="964"/>
      <c r="F139" s="967"/>
      <c r="G139" s="198"/>
      <c r="H139" s="198"/>
      <c r="I139" s="198"/>
      <c r="J139" s="584"/>
      <c r="K139" s="584"/>
      <c r="L139" s="584"/>
      <c r="M139" s="197" t="s">
        <v>501</v>
      </c>
      <c r="N139" s="197"/>
      <c r="O139" s="279" t="s">
        <v>735</v>
      </c>
      <c r="P139" s="525">
        <v>1</v>
      </c>
      <c r="Q139" s="525">
        <v>0.66</v>
      </c>
      <c r="R139" s="525">
        <v>0.2</v>
      </c>
      <c r="S139" s="479">
        <v>1</v>
      </c>
      <c r="T139" s="280"/>
      <c r="U139" s="777">
        <v>1</v>
      </c>
      <c r="V139" s="193">
        <v>45444</v>
      </c>
      <c r="W139" s="193">
        <v>45657</v>
      </c>
      <c r="X139" s="183">
        <v>213</v>
      </c>
      <c r="Y139" s="280"/>
      <c r="Z139" s="282" t="s">
        <v>682</v>
      </c>
      <c r="AA139" s="183" t="s">
        <v>611</v>
      </c>
      <c r="AB139" s="280"/>
      <c r="AC139" s="280"/>
      <c r="AD139" s="214" t="s">
        <v>383</v>
      </c>
      <c r="AE139" s="283" t="s">
        <v>1088</v>
      </c>
      <c r="AF139" s="280"/>
      <c r="AG139" s="214" t="s">
        <v>208</v>
      </c>
      <c r="AH139" s="214" t="s">
        <v>193</v>
      </c>
      <c r="AI139" s="285"/>
      <c r="AJ139" s="286" t="s">
        <v>1194</v>
      </c>
      <c r="AK139" s="290"/>
      <c r="AL139" s="291"/>
      <c r="AM139" s="287">
        <v>0</v>
      </c>
      <c r="AN139" s="280"/>
      <c r="AO139" s="287">
        <v>0</v>
      </c>
      <c r="AP139" s="850"/>
      <c r="AQ139" s="1250"/>
      <c r="AR139" s="1251"/>
      <c r="AS139" s="1252"/>
      <c r="AT139" s="771" t="s">
        <v>334</v>
      </c>
      <c r="AU139" s="294" t="s">
        <v>332</v>
      </c>
      <c r="AV139" s="1271"/>
    </row>
    <row r="140" spans="1:48" s="176" customFormat="1" ht="69">
      <c r="A140" s="476"/>
      <c r="B140" s="1222"/>
      <c r="C140" s="219"/>
      <c r="D140" s="198"/>
      <c r="E140" s="964"/>
      <c r="F140" s="967"/>
      <c r="G140" s="198"/>
      <c r="H140" s="198"/>
      <c r="I140" s="198"/>
      <c r="J140" s="584"/>
      <c r="K140" s="584"/>
      <c r="L140" s="584"/>
      <c r="M140" s="197" t="s">
        <v>502</v>
      </c>
      <c r="N140" s="197"/>
      <c r="O140" s="283" t="s">
        <v>736</v>
      </c>
      <c r="P140" s="525">
        <v>1</v>
      </c>
      <c r="Q140" s="525">
        <v>0.66</v>
      </c>
      <c r="R140" s="525">
        <v>0.2</v>
      </c>
      <c r="S140" s="797">
        <v>1</v>
      </c>
      <c r="T140" s="280"/>
      <c r="U140" s="777">
        <v>1</v>
      </c>
      <c r="V140" s="193">
        <v>45444</v>
      </c>
      <c r="W140" s="193">
        <v>45657</v>
      </c>
      <c r="X140" s="183">
        <v>213</v>
      </c>
      <c r="Y140" s="280"/>
      <c r="Z140" s="282" t="s">
        <v>682</v>
      </c>
      <c r="AA140" s="183" t="s">
        <v>611</v>
      </c>
      <c r="AB140" s="280"/>
      <c r="AC140" s="280"/>
      <c r="AD140" s="214" t="s">
        <v>383</v>
      </c>
      <c r="AE140" s="283" t="s">
        <v>1088</v>
      </c>
      <c r="AF140" s="280"/>
      <c r="AG140" s="214" t="s">
        <v>208</v>
      </c>
      <c r="AH140" s="214" t="s">
        <v>193</v>
      </c>
      <c r="AI140" s="285"/>
      <c r="AJ140" s="286" t="s">
        <v>1195</v>
      </c>
      <c r="AK140" s="290"/>
      <c r="AL140" s="291"/>
      <c r="AM140" s="287">
        <v>0</v>
      </c>
      <c r="AN140" s="280"/>
      <c r="AO140" s="287">
        <v>0</v>
      </c>
      <c r="AP140" s="850"/>
      <c r="AQ140" s="1250"/>
      <c r="AR140" s="1251"/>
      <c r="AS140" s="1252"/>
      <c r="AT140" s="771" t="s">
        <v>334</v>
      </c>
      <c r="AU140" s="294" t="s">
        <v>332</v>
      </c>
      <c r="AV140" s="1271"/>
    </row>
    <row r="141" spans="1:48" s="176" customFormat="1" ht="60" customHeight="1">
      <c r="A141" s="476"/>
      <c r="B141" s="1222"/>
      <c r="C141" s="219"/>
      <c r="D141" s="198"/>
      <c r="E141" s="964"/>
      <c r="F141" s="967"/>
      <c r="G141" s="198"/>
      <c r="H141" s="198"/>
      <c r="I141" s="198"/>
      <c r="J141" s="584"/>
      <c r="K141" s="584"/>
      <c r="L141" s="584"/>
      <c r="M141" s="1047" t="s">
        <v>503</v>
      </c>
      <c r="N141" s="944"/>
      <c r="O141" s="1070" t="s">
        <v>736</v>
      </c>
      <c r="P141" s="960">
        <v>1</v>
      </c>
      <c r="Q141" s="960">
        <v>0.66</v>
      </c>
      <c r="R141" s="959">
        <v>0.2</v>
      </c>
      <c r="S141" s="797">
        <v>1</v>
      </c>
      <c r="T141" s="955"/>
      <c r="U141" s="799">
        <v>1</v>
      </c>
      <c r="V141" s="957">
        <v>45444</v>
      </c>
      <c r="W141" s="957">
        <v>45657</v>
      </c>
      <c r="X141" s="944">
        <v>213</v>
      </c>
      <c r="Y141" s="944"/>
      <c r="Z141" s="949" t="s">
        <v>682</v>
      </c>
      <c r="AA141" s="944" t="s">
        <v>611</v>
      </c>
      <c r="AB141" s="944"/>
      <c r="AC141" s="944"/>
      <c r="AD141" s="1074" t="s">
        <v>383</v>
      </c>
      <c r="AE141" s="1070" t="s">
        <v>1089</v>
      </c>
      <c r="AF141" s="289">
        <v>4500000</v>
      </c>
      <c r="AG141" s="214" t="s">
        <v>208</v>
      </c>
      <c r="AH141" s="214" t="s">
        <v>193</v>
      </c>
      <c r="AI141" s="285"/>
      <c r="AJ141" s="286" t="s">
        <v>1195</v>
      </c>
      <c r="AK141" s="290">
        <v>27000000</v>
      </c>
      <c r="AL141" s="291">
        <v>27000000</v>
      </c>
      <c r="AM141" s="287">
        <v>0</v>
      </c>
      <c r="AN141" s="287">
        <v>18000000</v>
      </c>
      <c r="AO141" s="287">
        <v>0</v>
      </c>
      <c r="AP141" s="850"/>
      <c r="AQ141" s="1250"/>
      <c r="AR141" s="1251"/>
      <c r="AS141" s="1252"/>
      <c r="AT141" s="771" t="s">
        <v>334</v>
      </c>
      <c r="AU141" s="294" t="s">
        <v>332</v>
      </c>
      <c r="AV141" s="1271"/>
    </row>
    <row r="142" spans="1:48" s="176" customFormat="1" ht="41.25" customHeight="1">
      <c r="A142" s="476"/>
      <c r="B142" s="1222"/>
      <c r="C142" s="219"/>
      <c r="D142" s="198"/>
      <c r="E142" s="964"/>
      <c r="F142" s="967"/>
      <c r="G142" s="198"/>
      <c r="H142" s="198"/>
      <c r="I142" s="198"/>
      <c r="J142" s="584"/>
      <c r="K142" s="584"/>
      <c r="L142" s="584"/>
      <c r="M142" s="1048"/>
      <c r="N142" s="945"/>
      <c r="O142" s="1072"/>
      <c r="P142" s="961"/>
      <c r="Q142" s="961"/>
      <c r="R142" s="954"/>
      <c r="S142" s="592"/>
      <c r="T142" s="956"/>
      <c r="U142" s="800"/>
      <c r="V142" s="958"/>
      <c r="W142" s="958"/>
      <c r="X142" s="945"/>
      <c r="Y142" s="945"/>
      <c r="Z142" s="950"/>
      <c r="AA142" s="945"/>
      <c r="AB142" s="945"/>
      <c r="AC142" s="945"/>
      <c r="AD142" s="1075"/>
      <c r="AE142" s="1072"/>
      <c r="AF142" s="289">
        <v>18000000</v>
      </c>
      <c r="AG142" s="214"/>
      <c r="AH142" s="214"/>
      <c r="AI142" s="285"/>
      <c r="AJ142" s="279"/>
      <c r="AK142" s="290"/>
      <c r="AL142" s="291"/>
      <c r="AM142" s="287"/>
      <c r="AN142" s="287"/>
      <c r="AO142" s="287"/>
      <c r="AP142" s="850"/>
      <c r="AQ142" s="1250"/>
      <c r="AR142" s="1251"/>
      <c r="AS142" s="1252"/>
      <c r="AT142" s="771"/>
      <c r="AU142" s="294"/>
      <c r="AV142" s="1271"/>
    </row>
    <row r="143" spans="1:48" s="176" customFormat="1" ht="82.8">
      <c r="A143" s="476"/>
      <c r="B143" s="1222"/>
      <c r="C143" s="219"/>
      <c r="D143" s="198"/>
      <c r="E143" s="964"/>
      <c r="F143" s="967"/>
      <c r="G143" s="198"/>
      <c r="H143" s="198"/>
      <c r="I143" s="198"/>
      <c r="J143" s="584"/>
      <c r="K143" s="584"/>
      <c r="L143" s="584"/>
      <c r="M143" s="197" t="s">
        <v>504</v>
      </c>
      <c r="N143" s="197"/>
      <c r="O143" s="283" t="s">
        <v>736</v>
      </c>
      <c r="P143" s="525">
        <v>1</v>
      </c>
      <c r="Q143" s="525">
        <v>0.66</v>
      </c>
      <c r="R143" s="525">
        <v>0.2</v>
      </c>
      <c r="S143" s="798">
        <v>1</v>
      </c>
      <c r="T143" s="280"/>
      <c r="U143" s="777">
        <v>1</v>
      </c>
      <c r="V143" s="193">
        <v>45444</v>
      </c>
      <c r="W143" s="193">
        <v>45657</v>
      </c>
      <c r="X143" s="183">
        <v>213</v>
      </c>
      <c r="Y143" s="280"/>
      <c r="Z143" s="282" t="s">
        <v>682</v>
      </c>
      <c r="AA143" s="183" t="s">
        <v>611</v>
      </c>
      <c r="AB143" s="280"/>
      <c r="AC143" s="280"/>
      <c r="AD143" s="214" t="s">
        <v>383</v>
      </c>
      <c r="AE143" s="283" t="s">
        <v>1090</v>
      </c>
      <c r="AF143" s="280"/>
      <c r="AG143" s="214" t="s">
        <v>208</v>
      </c>
      <c r="AH143" s="214" t="s">
        <v>193</v>
      </c>
      <c r="AI143" s="285"/>
      <c r="AJ143" s="286" t="s">
        <v>1195</v>
      </c>
      <c r="AK143" s="290"/>
      <c r="AL143" s="291"/>
      <c r="AM143" s="287">
        <v>0</v>
      </c>
      <c r="AN143" s="287">
        <v>22500000</v>
      </c>
      <c r="AO143" s="287">
        <v>0</v>
      </c>
      <c r="AP143" s="850"/>
      <c r="AQ143" s="1250"/>
      <c r="AR143" s="1251"/>
      <c r="AS143" s="1252"/>
      <c r="AT143" s="771" t="s">
        <v>334</v>
      </c>
      <c r="AU143" s="294" t="s">
        <v>332</v>
      </c>
      <c r="AV143" s="1271"/>
    </row>
    <row r="144" spans="1:48" s="176" customFormat="1" ht="105" customHeight="1">
      <c r="A144" s="476"/>
      <c r="B144" s="1222"/>
      <c r="C144" s="219"/>
      <c r="D144" s="198"/>
      <c r="E144" s="964"/>
      <c r="F144" s="967"/>
      <c r="G144" s="198"/>
      <c r="H144" s="198"/>
      <c r="I144" s="198"/>
      <c r="J144" s="584"/>
      <c r="K144" s="584"/>
      <c r="L144" s="584"/>
      <c r="M144" s="197" t="s">
        <v>505</v>
      </c>
      <c r="N144" s="197"/>
      <c r="O144" s="283" t="s">
        <v>736</v>
      </c>
      <c r="P144" s="237">
        <v>30</v>
      </c>
      <c r="Q144" s="237">
        <v>27</v>
      </c>
      <c r="R144" s="237">
        <v>8</v>
      </c>
      <c r="S144" s="237">
        <f>Q144+R144</f>
        <v>35</v>
      </c>
      <c r="T144" s="280"/>
      <c r="U144" s="777">
        <v>1</v>
      </c>
      <c r="V144" s="193">
        <v>45444</v>
      </c>
      <c r="W144" s="193">
        <v>45657</v>
      </c>
      <c r="X144" s="183">
        <v>213</v>
      </c>
      <c r="Y144" s="280"/>
      <c r="Z144" s="282" t="s">
        <v>682</v>
      </c>
      <c r="AA144" s="183" t="s">
        <v>611</v>
      </c>
      <c r="AB144" s="280"/>
      <c r="AC144" s="280"/>
      <c r="AD144" s="214" t="s">
        <v>383</v>
      </c>
      <c r="AE144" s="283" t="s">
        <v>1091</v>
      </c>
      <c r="AF144" s="289">
        <v>13500000</v>
      </c>
      <c r="AG144" s="214" t="s">
        <v>208</v>
      </c>
      <c r="AH144" s="214" t="s">
        <v>193</v>
      </c>
      <c r="AI144" s="285"/>
      <c r="AJ144" s="286" t="s">
        <v>1190</v>
      </c>
      <c r="AK144" s="290">
        <v>13500000</v>
      </c>
      <c r="AL144" s="291">
        <v>13500000</v>
      </c>
      <c r="AM144" s="287">
        <v>0</v>
      </c>
      <c r="AN144" s="280"/>
      <c r="AO144" s="287">
        <v>0</v>
      </c>
      <c r="AP144" s="850"/>
      <c r="AQ144" s="1250"/>
      <c r="AR144" s="1251"/>
      <c r="AS144" s="1252"/>
      <c r="AT144" s="771" t="s">
        <v>334</v>
      </c>
      <c r="AU144" s="294" t="s">
        <v>332</v>
      </c>
      <c r="AV144" s="1271"/>
    </row>
    <row r="145" spans="1:48" s="176" customFormat="1" ht="96.6">
      <c r="A145" s="476"/>
      <c r="B145" s="1222"/>
      <c r="C145" s="219"/>
      <c r="D145" s="198"/>
      <c r="E145" s="964"/>
      <c r="F145" s="967"/>
      <c r="G145" s="198"/>
      <c r="H145" s="198"/>
      <c r="I145" s="198"/>
      <c r="J145" s="584"/>
      <c r="K145" s="584"/>
      <c r="L145" s="584"/>
      <c r="M145" s="197" t="s">
        <v>506</v>
      </c>
      <c r="N145" s="197"/>
      <c r="O145" s="283" t="s">
        <v>736</v>
      </c>
      <c r="P145" s="237">
        <v>1</v>
      </c>
      <c r="Q145" s="237">
        <v>0</v>
      </c>
      <c r="R145" s="237">
        <v>0.5</v>
      </c>
      <c r="S145" s="237">
        <v>1</v>
      </c>
      <c r="T145" s="280"/>
      <c r="U145" s="777">
        <v>1</v>
      </c>
      <c r="V145" s="193">
        <v>45444</v>
      </c>
      <c r="W145" s="193">
        <v>45657</v>
      </c>
      <c r="X145" s="183">
        <v>213</v>
      </c>
      <c r="Y145" s="280"/>
      <c r="Z145" s="282" t="s">
        <v>682</v>
      </c>
      <c r="AA145" s="183" t="s">
        <v>611</v>
      </c>
      <c r="AB145" s="280"/>
      <c r="AC145" s="280"/>
      <c r="AD145" s="214" t="s">
        <v>383</v>
      </c>
      <c r="AE145" s="283" t="s">
        <v>1092</v>
      </c>
      <c r="AF145" s="280"/>
      <c r="AG145" s="214" t="s">
        <v>208</v>
      </c>
      <c r="AH145" s="214" t="s">
        <v>193</v>
      </c>
      <c r="AI145" s="280"/>
      <c r="AJ145" s="280"/>
      <c r="AK145" s="290"/>
      <c r="AL145" s="291"/>
      <c r="AM145" s="280"/>
      <c r="AN145" s="280"/>
      <c r="AO145" s="280"/>
      <c r="AP145" s="850"/>
      <c r="AQ145" s="1250"/>
      <c r="AR145" s="1251"/>
      <c r="AS145" s="1252"/>
      <c r="AT145" s="771"/>
      <c r="AU145" s="280"/>
      <c r="AV145" s="1271"/>
    </row>
    <row r="146" spans="1:48" s="176" customFormat="1" ht="124.2">
      <c r="A146" s="476"/>
      <c r="B146" s="1222"/>
      <c r="C146" s="219"/>
      <c r="D146" s="198"/>
      <c r="E146" s="964"/>
      <c r="F146" s="967"/>
      <c r="G146" s="198"/>
      <c r="H146" s="198"/>
      <c r="I146" s="198"/>
      <c r="J146" s="584"/>
      <c r="K146" s="584"/>
      <c r="L146" s="584"/>
      <c r="M146" s="197" t="s">
        <v>507</v>
      </c>
      <c r="N146" s="197"/>
      <c r="O146" s="283" t="s">
        <v>736</v>
      </c>
      <c r="P146" s="237">
        <v>8</v>
      </c>
      <c r="Q146" s="237">
        <v>0</v>
      </c>
      <c r="R146" s="237">
        <v>0.5</v>
      </c>
      <c r="S146" s="237">
        <v>8</v>
      </c>
      <c r="T146" s="280"/>
      <c r="U146" s="777">
        <v>1</v>
      </c>
      <c r="V146" s="193">
        <v>45444</v>
      </c>
      <c r="W146" s="193">
        <v>45657</v>
      </c>
      <c r="X146" s="183">
        <v>213</v>
      </c>
      <c r="Y146" s="280"/>
      <c r="Z146" s="282" t="s">
        <v>682</v>
      </c>
      <c r="AA146" s="183" t="s">
        <v>611</v>
      </c>
      <c r="AB146" s="280"/>
      <c r="AC146" s="280"/>
      <c r="AD146" s="214" t="s">
        <v>383</v>
      </c>
      <c r="AE146" s="295" t="s">
        <v>1092</v>
      </c>
      <c r="AF146" s="280"/>
      <c r="AG146" s="214" t="s">
        <v>208</v>
      </c>
      <c r="AH146" s="214" t="s">
        <v>193</v>
      </c>
      <c r="AI146" s="280"/>
      <c r="AJ146" s="280"/>
      <c r="AK146" s="290"/>
      <c r="AL146" s="291"/>
      <c r="AM146" s="280"/>
      <c r="AN146" s="280"/>
      <c r="AO146" s="280"/>
      <c r="AP146" s="850"/>
      <c r="AQ146" s="1250"/>
      <c r="AR146" s="1251"/>
      <c r="AS146" s="1252"/>
      <c r="AT146" s="771"/>
      <c r="AU146" s="280"/>
      <c r="AV146" s="1271"/>
    </row>
    <row r="147" spans="1:48" s="176" customFormat="1" ht="124.2">
      <c r="A147" s="476"/>
      <c r="B147" s="1222"/>
      <c r="C147" s="219"/>
      <c r="D147" s="198"/>
      <c r="E147" s="964"/>
      <c r="F147" s="967"/>
      <c r="G147" s="198"/>
      <c r="H147" s="198"/>
      <c r="I147" s="198"/>
      <c r="J147" s="584"/>
      <c r="K147" s="584"/>
      <c r="L147" s="584"/>
      <c r="M147" s="197" t="s">
        <v>508</v>
      </c>
      <c r="N147" s="197"/>
      <c r="O147" s="283" t="s">
        <v>736</v>
      </c>
      <c r="P147" s="237">
        <v>4</v>
      </c>
      <c r="Q147" s="237">
        <v>0</v>
      </c>
      <c r="R147" s="237">
        <v>0.5</v>
      </c>
      <c r="S147" s="237">
        <v>4</v>
      </c>
      <c r="T147" s="280"/>
      <c r="U147" s="777">
        <v>1</v>
      </c>
      <c r="V147" s="193">
        <v>45444</v>
      </c>
      <c r="W147" s="193">
        <v>45657</v>
      </c>
      <c r="X147" s="183">
        <v>213</v>
      </c>
      <c r="Y147" s="280"/>
      <c r="Z147" s="282" t="s">
        <v>682</v>
      </c>
      <c r="AA147" s="183" t="s">
        <v>611</v>
      </c>
      <c r="AB147" s="280"/>
      <c r="AC147" s="280"/>
      <c r="AD147" s="214" t="s">
        <v>383</v>
      </c>
      <c r="AE147" s="295" t="s">
        <v>1092</v>
      </c>
      <c r="AF147" s="280"/>
      <c r="AG147" s="214" t="s">
        <v>208</v>
      </c>
      <c r="AH147" s="214" t="s">
        <v>193</v>
      </c>
      <c r="AI147" s="280"/>
      <c r="AJ147" s="280"/>
      <c r="AK147" s="290"/>
      <c r="AL147" s="291"/>
      <c r="AM147" s="280"/>
      <c r="AN147" s="280"/>
      <c r="AO147" s="280"/>
      <c r="AP147" s="850"/>
      <c r="AQ147" s="1250"/>
      <c r="AR147" s="1251"/>
      <c r="AS147" s="1252"/>
      <c r="AT147" s="771"/>
      <c r="AU147" s="280"/>
      <c r="AV147" s="1271"/>
    </row>
    <row r="148" spans="1:48" s="176" customFormat="1" ht="110.4">
      <c r="A148" s="476"/>
      <c r="B148" s="1222"/>
      <c r="C148" s="219"/>
      <c r="D148" s="198"/>
      <c r="E148" s="964"/>
      <c r="F148" s="967"/>
      <c r="G148" s="198"/>
      <c r="H148" s="198"/>
      <c r="I148" s="198"/>
      <c r="J148" s="584"/>
      <c r="K148" s="584"/>
      <c r="L148" s="584"/>
      <c r="M148" s="197" t="s">
        <v>509</v>
      </c>
      <c r="N148" s="197"/>
      <c r="O148" s="283" t="s">
        <v>736</v>
      </c>
      <c r="P148" s="237">
        <v>5</v>
      </c>
      <c r="Q148" s="237">
        <v>0</v>
      </c>
      <c r="R148" s="237">
        <v>0.5</v>
      </c>
      <c r="S148" s="237">
        <v>5</v>
      </c>
      <c r="T148" s="280"/>
      <c r="U148" s="777">
        <v>1</v>
      </c>
      <c r="V148" s="193">
        <v>45444</v>
      </c>
      <c r="W148" s="193">
        <v>45657</v>
      </c>
      <c r="X148" s="183">
        <v>213</v>
      </c>
      <c r="Y148" s="280"/>
      <c r="Z148" s="282" t="s">
        <v>682</v>
      </c>
      <c r="AA148" s="183" t="s">
        <v>611</v>
      </c>
      <c r="AB148" s="280"/>
      <c r="AC148" s="280"/>
      <c r="AD148" s="214" t="s">
        <v>383</v>
      </c>
      <c r="AE148" s="295" t="s">
        <v>1092</v>
      </c>
      <c r="AF148" s="280"/>
      <c r="AG148" s="214" t="s">
        <v>208</v>
      </c>
      <c r="AH148" s="214" t="s">
        <v>193</v>
      </c>
      <c r="AI148" s="280"/>
      <c r="AJ148" s="280"/>
      <c r="AK148" s="290"/>
      <c r="AL148" s="291"/>
      <c r="AM148" s="280"/>
      <c r="AN148" s="280"/>
      <c r="AO148" s="280"/>
      <c r="AP148" s="850"/>
      <c r="AQ148" s="1250"/>
      <c r="AR148" s="1251"/>
      <c r="AS148" s="1252"/>
      <c r="AT148" s="771"/>
      <c r="AU148" s="280"/>
      <c r="AV148" s="1271"/>
    </row>
    <row r="149" spans="1:48" s="176" customFormat="1" ht="82.8">
      <c r="A149" s="476"/>
      <c r="B149" s="1222"/>
      <c r="C149" s="219"/>
      <c r="D149" s="198"/>
      <c r="E149" s="964"/>
      <c r="F149" s="967"/>
      <c r="G149" s="198"/>
      <c r="H149" s="198"/>
      <c r="I149" s="198"/>
      <c r="J149" s="584"/>
      <c r="K149" s="584"/>
      <c r="L149" s="584"/>
      <c r="M149" s="197" t="s">
        <v>510</v>
      </c>
      <c r="N149" s="197"/>
      <c r="O149" s="283" t="s">
        <v>736</v>
      </c>
      <c r="P149" s="237">
        <v>4</v>
      </c>
      <c r="Q149" s="237">
        <v>0</v>
      </c>
      <c r="R149" s="237">
        <v>0</v>
      </c>
      <c r="S149" s="237">
        <v>0</v>
      </c>
      <c r="T149" s="280"/>
      <c r="U149" s="777">
        <v>0</v>
      </c>
      <c r="V149" s="193">
        <v>45444</v>
      </c>
      <c r="W149" s="193">
        <v>45657</v>
      </c>
      <c r="X149" s="183">
        <v>213</v>
      </c>
      <c r="Y149" s="280"/>
      <c r="Z149" s="282" t="s">
        <v>682</v>
      </c>
      <c r="AA149" s="183" t="s">
        <v>611</v>
      </c>
      <c r="AB149" s="280"/>
      <c r="AC149" s="280"/>
      <c r="AD149" s="214" t="s">
        <v>383</v>
      </c>
      <c r="AE149" s="295" t="s">
        <v>1092</v>
      </c>
      <c r="AF149" s="289">
        <v>42927500</v>
      </c>
      <c r="AG149" s="214" t="s">
        <v>208</v>
      </c>
      <c r="AH149" s="214" t="s">
        <v>193</v>
      </c>
      <c r="AI149" s="280"/>
      <c r="AJ149" s="280" t="s">
        <v>695</v>
      </c>
      <c r="AK149" s="296">
        <v>43193500</v>
      </c>
      <c r="AL149" s="297">
        <v>43193500</v>
      </c>
      <c r="AM149" s="280"/>
      <c r="AN149" s="280"/>
      <c r="AO149" s="280"/>
      <c r="AP149" s="850"/>
      <c r="AQ149" s="1250"/>
      <c r="AR149" s="1251"/>
      <c r="AS149" s="1252"/>
      <c r="AT149" s="771"/>
      <c r="AU149" s="280"/>
      <c r="AV149" s="1271"/>
    </row>
    <row r="150" spans="1:48" s="176" customFormat="1" ht="82.8">
      <c r="A150" s="762"/>
      <c r="B150" s="1222"/>
      <c r="C150" s="222"/>
      <c r="D150" s="221"/>
      <c r="E150" s="965"/>
      <c r="F150" s="968"/>
      <c r="G150" s="221"/>
      <c r="H150" s="221"/>
      <c r="I150" s="221"/>
      <c r="J150" s="585"/>
      <c r="K150" s="585"/>
      <c r="L150" s="585"/>
      <c r="M150" s="197" t="s">
        <v>510</v>
      </c>
      <c r="N150" s="197"/>
      <c r="O150" s="283" t="s">
        <v>736</v>
      </c>
      <c r="P150" s="237">
        <v>4</v>
      </c>
      <c r="Q150" s="237">
        <v>0</v>
      </c>
      <c r="R150" s="237">
        <v>0</v>
      </c>
      <c r="S150" s="237">
        <v>0</v>
      </c>
      <c r="T150" s="280"/>
      <c r="U150" s="777">
        <v>0</v>
      </c>
      <c r="V150" s="193">
        <v>45444</v>
      </c>
      <c r="W150" s="193">
        <v>45657</v>
      </c>
      <c r="X150" s="183">
        <v>213</v>
      </c>
      <c r="Y150" s="280"/>
      <c r="Z150" s="282" t="s">
        <v>682</v>
      </c>
      <c r="AA150" s="183" t="s">
        <v>611</v>
      </c>
      <c r="AB150" s="280"/>
      <c r="AC150" s="280"/>
      <c r="AD150" s="214" t="s">
        <v>1064</v>
      </c>
      <c r="AE150" s="295" t="s">
        <v>1092</v>
      </c>
      <c r="AF150" s="289">
        <v>43193500</v>
      </c>
      <c r="AG150" s="214" t="s">
        <v>208</v>
      </c>
      <c r="AH150" s="214" t="s">
        <v>193</v>
      </c>
      <c r="AI150" s="280"/>
      <c r="AJ150" s="280" t="s">
        <v>695</v>
      </c>
      <c r="AK150" s="296">
        <v>42927500</v>
      </c>
      <c r="AL150" s="298">
        <v>42927500</v>
      </c>
      <c r="AM150" s="280"/>
      <c r="AN150" s="280"/>
      <c r="AO150" s="280"/>
      <c r="AP150" s="850"/>
      <c r="AQ150" s="1250"/>
      <c r="AR150" s="1251"/>
      <c r="AS150" s="1252"/>
      <c r="AT150" s="771"/>
      <c r="AU150" s="280"/>
      <c r="AV150" s="1271"/>
    </row>
    <row r="151" spans="1:48" s="176" customFormat="1" ht="52.8" customHeight="1">
      <c r="A151" s="476"/>
      <c r="B151" s="1222"/>
      <c r="C151" s="219"/>
      <c r="D151" s="962" t="s">
        <v>332</v>
      </c>
      <c r="E151" s="962"/>
      <c r="F151" s="962"/>
      <c r="G151" s="962"/>
      <c r="H151" s="962"/>
      <c r="I151" s="962"/>
      <c r="J151" s="962"/>
      <c r="K151" s="962"/>
      <c r="L151" s="962"/>
      <c r="M151" s="962"/>
      <c r="N151" s="962"/>
      <c r="O151" s="962"/>
      <c r="P151" s="962"/>
      <c r="Q151" s="962"/>
      <c r="R151" s="962"/>
      <c r="S151" s="962"/>
      <c r="T151" s="962"/>
      <c r="U151" s="780">
        <f>AVERAGE(U133:U150)</f>
        <v>0.875</v>
      </c>
      <c r="V151" s="193"/>
      <c r="W151" s="193"/>
      <c r="X151" s="601"/>
      <c r="Y151" s="280"/>
      <c r="Z151" s="282"/>
      <c r="AA151" s="601"/>
      <c r="AB151" s="280"/>
      <c r="AC151" s="280"/>
      <c r="AD151" s="214"/>
      <c r="AE151" s="705"/>
      <c r="AF151" s="289"/>
      <c r="AG151" s="214"/>
      <c r="AH151" s="214"/>
      <c r="AI151" s="280"/>
      <c r="AJ151" s="280"/>
      <c r="AK151" s="296"/>
      <c r="AL151" s="298"/>
      <c r="AM151" s="280"/>
      <c r="AN151" s="280"/>
      <c r="AO151" s="280"/>
      <c r="AP151" s="850"/>
      <c r="AQ151" s="1250"/>
      <c r="AR151" s="1251"/>
      <c r="AS151" s="1252"/>
      <c r="AT151" s="771"/>
      <c r="AU151" s="280"/>
      <c r="AV151" s="1271"/>
    </row>
    <row r="152" spans="1:48" s="176" customFormat="1" ht="76.95" customHeight="1">
      <c r="A152" s="763" t="s">
        <v>262</v>
      </c>
      <c r="B152" s="1222"/>
      <c r="C152" s="1194" t="s">
        <v>315</v>
      </c>
      <c r="D152" s="1024" t="s">
        <v>282</v>
      </c>
      <c r="E152" s="1027" t="s">
        <v>341</v>
      </c>
      <c r="F152" s="966">
        <v>2024130010151</v>
      </c>
      <c r="G152" s="1024" t="s">
        <v>511</v>
      </c>
      <c r="H152" s="1196" t="s">
        <v>512</v>
      </c>
      <c r="I152" s="1024" t="s">
        <v>519</v>
      </c>
      <c r="J152" s="955">
        <v>2</v>
      </c>
      <c r="K152" s="576">
        <v>1</v>
      </c>
      <c r="L152" s="944"/>
      <c r="M152" s="300" t="s">
        <v>513</v>
      </c>
      <c r="N152" s="300"/>
      <c r="O152" s="277" t="s">
        <v>874</v>
      </c>
      <c r="P152" s="525">
        <v>1</v>
      </c>
      <c r="Q152" s="525">
        <v>0.66</v>
      </c>
      <c r="R152" s="525">
        <v>0.24</v>
      </c>
      <c r="S152" s="797">
        <v>1</v>
      </c>
      <c r="T152" s="194"/>
      <c r="U152" s="802">
        <v>1</v>
      </c>
      <c r="V152" s="193">
        <v>45444</v>
      </c>
      <c r="W152" s="193">
        <v>45657</v>
      </c>
      <c r="X152" s="183">
        <v>213</v>
      </c>
      <c r="Y152" s="195">
        <v>1059626</v>
      </c>
      <c r="Z152" s="183" t="s">
        <v>682</v>
      </c>
      <c r="AA152" s="183" t="s">
        <v>612</v>
      </c>
      <c r="AB152" s="239" t="s">
        <v>792</v>
      </c>
      <c r="AC152" s="301" t="s">
        <v>793</v>
      </c>
      <c r="AD152" s="238" t="s">
        <v>383</v>
      </c>
      <c r="AE152" s="302" t="s">
        <v>1094</v>
      </c>
      <c r="AF152" s="184">
        <v>38400000</v>
      </c>
      <c r="AG152" s="238" t="s">
        <v>208</v>
      </c>
      <c r="AH152" s="238" t="s">
        <v>193</v>
      </c>
      <c r="AI152" s="303"/>
      <c r="AJ152" s="238" t="s">
        <v>695</v>
      </c>
      <c r="AK152" s="195">
        <v>319501092</v>
      </c>
      <c r="AL152" s="194"/>
      <c r="AM152" s="183">
        <v>0</v>
      </c>
      <c r="AN152" s="183"/>
      <c r="AO152" s="183">
        <v>0</v>
      </c>
      <c r="AP152" s="851">
        <v>639208055</v>
      </c>
      <c r="AQ152" s="1250"/>
      <c r="AR152" s="1251"/>
      <c r="AS152" s="1252"/>
      <c r="AT152" s="278" t="s">
        <v>334</v>
      </c>
      <c r="AU152" s="197" t="s">
        <v>341</v>
      </c>
      <c r="AV152" s="1271" t="s">
        <v>1224</v>
      </c>
    </row>
    <row r="153" spans="1:48" s="176" customFormat="1" ht="81" customHeight="1">
      <c r="A153" s="476"/>
      <c r="B153" s="1222"/>
      <c r="C153" s="1195"/>
      <c r="D153" s="1025"/>
      <c r="E153" s="1028"/>
      <c r="F153" s="967"/>
      <c r="G153" s="1025"/>
      <c r="H153" s="1197"/>
      <c r="I153" s="1025"/>
      <c r="J153" s="1030"/>
      <c r="K153" s="576"/>
      <c r="L153" s="948"/>
      <c r="M153" s="1092" t="s">
        <v>514</v>
      </c>
      <c r="N153" s="1090"/>
      <c r="O153" s="1095" t="s">
        <v>868</v>
      </c>
      <c r="P153" s="966">
        <v>4</v>
      </c>
      <c r="Q153" s="966">
        <v>0</v>
      </c>
      <c r="R153" s="953">
        <v>2.5</v>
      </c>
      <c r="S153" s="590">
        <v>4</v>
      </c>
      <c r="T153" s="984"/>
      <c r="U153" s="803">
        <v>1</v>
      </c>
      <c r="V153" s="957">
        <v>45444</v>
      </c>
      <c r="W153" s="957">
        <v>45657</v>
      </c>
      <c r="X153" s="944">
        <v>213</v>
      </c>
      <c r="Y153" s="946">
        <v>1059626</v>
      </c>
      <c r="Z153" s="944" t="s">
        <v>682</v>
      </c>
      <c r="AA153" s="944" t="s">
        <v>612</v>
      </c>
      <c r="AB153" s="1039"/>
      <c r="AC153" s="1039"/>
      <c r="AD153" s="238" t="s">
        <v>383</v>
      </c>
      <c r="AE153" s="302" t="s">
        <v>1095</v>
      </c>
      <c r="AF153" s="184">
        <v>102091092</v>
      </c>
      <c r="AG153" s="238" t="s">
        <v>208</v>
      </c>
      <c r="AH153" s="238" t="s">
        <v>187</v>
      </c>
      <c r="AI153" s="184"/>
      <c r="AJ153" s="194"/>
      <c r="AK153" s="195">
        <v>15020000</v>
      </c>
      <c r="AL153" s="194"/>
      <c r="AM153" s="183">
        <v>0</v>
      </c>
      <c r="AN153" s="183"/>
      <c r="AO153" s="183">
        <v>0</v>
      </c>
      <c r="AP153" s="694"/>
      <c r="AQ153" s="1250"/>
      <c r="AR153" s="1251"/>
      <c r="AS153" s="1252"/>
      <c r="AT153" s="278" t="s">
        <v>342</v>
      </c>
      <c r="AU153" s="197" t="s">
        <v>341</v>
      </c>
      <c r="AV153" s="1271"/>
    </row>
    <row r="154" spans="1:48" s="176" customFormat="1" ht="83.25" customHeight="1">
      <c r="A154" s="476"/>
      <c r="B154" s="1222"/>
      <c r="C154" s="1195"/>
      <c r="D154" s="1025"/>
      <c r="E154" s="1028"/>
      <c r="F154" s="967"/>
      <c r="G154" s="1025"/>
      <c r="H154" s="1197"/>
      <c r="I154" s="1025"/>
      <c r="J154" s="1030"/>
      <c r="K154" s="576"/>
      <c r="L154" s="948"/>
      <c r="M154" s="1094"/>
      <c r="N154" s="1091"/>
      <c r="O154" s="1096"/>
      <c r="P154" s="968"/>
      <c r="Q154" s="968"/>
      <c r="R154" s="954"/>
      <c r="S154" s="592"/>
      <c r="T154" s="986"/>
      <c r="U154" s="804"/>
      <c r="V154" s="958"/>
      <c r="W154" s="958"/>
      <c r="X154" s="945"/>
      <c r="Y154" s="947"/>
      <c r="Z154" s="945"/>
      <c r="AA154" s="945"/>
      <c r="AB154" s="1040"/>
      <c r="AC154" s="1040"/>
      <c r="AD154" s="238" t="s">
        <v>383</v>
      </c>
      <c r="AE154" s="302" t="s">
        <v>1095</v>
      </c>
      <c r="AF154" s="184">
        <v>15020000</v>
      </c>
      <c r="AG154" s="238" t="s">
        <v>208</v>
      </c>
      <c r="AH154" s="238"/>
      <c r="AI154" s="184"/>
      <c r="AJ154" s="194"/>
      <c r="AK154" s="195"/>
      <c r="AL154" s="194"/>
      <c r="AM154" s="183"/>
      <c r="AN154" s="183"/>
      <c r="AO154" s="183"/>
      <c r="AP154" s="694"/>
      <c r="AQ154" s="1250"/>
      <c r="AR154" s="1251"/>
      <c r="AS154" s="1252"/>
      <c r="AT154" s="278"/>
      <c r="AU154" s="197"/>
      <c r="AV154" s="1271"/>
    </row>
    <row r="155" spans="1:48" s="176" customFormat="1" ht="69">
      <c r="A155" s="476"/>
      <c r="B155" s="1222"/>
      <c r="C155" s="1195"/>
      <c r="D155" s="1025"/>
      <c r="E155" s="1028"/>
      <c r="F155" s="967"/>
      <c r="G155" s="1025"/>
      <c r="H155" s="1197"/>
      <c r="I155" s="1025"/>
      <c r="J155" s="1030"/>
      <c r="K155" s="576"/>
      <c r="L155" s="948"/>
      <c r="M155" s="300" t="s">
        <v>515</v>
      </c>
      <c r="N155" s="300"/>
      <c r="O155" s="277" t="s">
        <v>875</v>
      </c>
      <c r="P155" s="525">
        <v>1</v>
      </c>
      <c r="Q155" s="525">
        <v>0.66</v>
      </c>
      <c r="R155" s="525">
        <v>0.24</v>
      </c>
      <c r="S155" s="801">
        <v>1</v>
      </c>
      <c r="T155" s="194"/>
      <c r="U155" s="802">
        <v>1</v>
      </c>
      <c r="V155" s="193">
        <v>45444</v>
      </c>
      <c r="W155" s="193">
        <v>45657</v>
      </c>
      <c r="X155" s="183">
        <v>213</v>
      </c>
      <c r="Y155" s="195">
        <v>1059626</v>
      </c>
      <c r="Z155" s="183" t="s">
        <v>682</v>
      </c>
      <c r="AA155" s="183" t="s">
        <v>612</v>
      </c>
      <c r="AB155" s="194"/>
      <c r="AC155" s="194"/>
      <c r="AD155" s="238" t="s">
        <v>383</v>
      </c>
      <c r="AE155" s="302" t="s">
        <v>1096</v>
      </c>
      <c r="AF155" s="184">
        <v>7790000</v>
      </c>
      <c r="AG155" s="238" t="s">
        <v>208</v>
      </c>
      <c r="AH155" s="238"/>
      <c r="AI155" s="184"/>
      <c r="AJ155" s="194"/>
      <c r="AK155" s="195"/>
      <c r="AL155" s="194"/>
      <c r="AM155" s="183"/>
      <c r="AN155" s="183"/>
      <c r="AO155" s="183"/>
      <c r="AP155" s="694"/>
      <c r="AQ155" s="1250"/>
      <c r="AR155" s="1251"/>
      <c r="AS155" s="1252"/>
      <c r="AT155" s="278"/>
      <c r="AU155" s="197"/>
      <c r="AV155" s="1271"/>
    </row>
    <row r="156" spans="1:48" s="176" customFormat="1" ht="82.8" customHeight="1">
      <c r="A156" s="99"/>
      <c r="B156" s="1222"/>
      <c r="C156" s="1195"/>
      <c r="D156" s="1025"/>
      <c r="E156" s="1028"/>
      <c r="F156" s="967"/>
      <c r="G156" s="1025"/>
      <c r="H156" s="1197"/>
      <c r="I156" s="1025"/>
      <c r="J156" s="1030"/>
      <c r="K156" s="576"/>
      <c r="L156" s="948"/>
      <c r="M156" s="300" t="s">
        <v>516</v>
      </c>
      <c r="N156" s="300"/>
      <c r="O156" s="277" t="s">
        <v>874</v>
      </c>
      <c r="P156" s="525">
        <v>1</v>
      </c>
      <c r="Q156" s="525">
        <v>0.66</v>
      </c>
      <c r="R156" s="525">
        <v>0.24</v>
      </c>
      <c r="S156" s="797">
        <v>1</v>
      </c>
      <c r="T156" s="194"/>
      <c r="U156" s="802">
        <v>1</v>
      </c>
      <c r="V156" s="193">
        <v>45444</v>
      </c>
      <c r="W156" s="193">
        <v>45657</v>
      </c>
      <c r="X156" s="183">
        <v>213</v>
      </c>
      <c r="Y156" s="195">
        <v>1059626</v>
      </c>
      <c r="Z156" s="183" t="s">
        <v>682</v>
      </c>
      <c r="AA156" s="183" t="s">
        <v>612</v>
      </c>
      <c r="AB156" s="194"/>
      <c r="AC156" s="194"/>
      <c r="AD156" s="238" t="s">
        <v>383</v>
      </c>
      <c r="AE156" s="302" t="s">
        <v>1097</v>
      </c>
      <c r="AF156" s="184">
        <v>7220000</v>
      </c>
      <c r="AG156" s="238" t="s">
        <v>208</v>
      </c>
      <c r="AH156" s="238"/>
      <c r="AI156" s="184"/>
      <c r="AJ156" s="194"/>
      <c r="AK156" s="195"/>
      <c r="AL156" s="194"/>
      <c r="AM156" s="183"/>
      <c r="AN156" s="183"/>
      <c r="AO156" s="183"/>
      <c r="AP156" s="694"/>
      <c r="AQ156" s="1250"/>
      <c r="AR156" s="1251"/>
      <c r="AS156" s="1252"/>
      <c r="AT156" s="278"/>
      <c r="AU156" s="197"/>
      <c r="AV156" s="1271"/>
    </row>
    <row r="157" spans="1:48" s="176" customFormat="1" ht="69">
      <c r="A157" s="99"/>
      <c r="B157" s="1222"/>
      <c r="C157" s="1195"/>
      <c r="D157" s="1025"/>
      <c r="E157" s="1028"/>
      <c r="F157" s="967"/>
      <c r="G157" s="1025"/>
      <c r="H157" s="1197"/>
      <c r="I157" s="1025"/>
      <c r="J157" s="1030"/>
      <c r="K157" s="576"/>
      <c r="L157" s="948"/>
      <c r="M157" s="1092" t="s">
        <v>517</v>
      </c>
      <c r="N157" s="1090"/>
      <c r="O157" s="1095" t="s">
        <v>876</v>
      </c>
      <c r="P157" s="960">
        <v>1</v>
      </c>
      <c r="Q157" s="960">
        <v>0.66</v>
      </c>
      <c r="R157" s="959">
        <v>0.24</v>
      </c>
      <c r="S157" s="797">
        <v>1</v>
      </c>
      <c r="T157" s="984"/>
      <c r="U157" s="803"/>
      <c r="V157" s="957">
        <v>45444</v>
      </c>
      <c r="W157" s="957">
        <v>45657</v>
      </c>
      <c r="X157" s="944">
        <v>213</v>
      </c>
      <c r="Y157" s="946">
        <v>1059626</v>
      </c>
      <c r="Z157" s="944" t="s">
        <v>682</v>
      </c>
      <c r="AA157" s="944" t="s">
        <v>612</v>
      </c>
      <c r="AB157" s="1039"/>
      <c r="AC157" s="1039"/>
      <c r="AD157" s="238" t="s">
        <v>383</v>
      </c>
      <c r="AE157" s="302" t="s">
        <v>1098</v>
      </c>
      <c r="AF157" s="184">
        <v>72000000</v>
      </c>
      <c r="AG157" s="238" t="s">
        <v>208</v>
      </c>
      <c r="AH157" s="243"/>
      <c r="AI157" s="184"/>
      <c r="AJ157" s="194"/>
      <c r="AK157" s="195"/>
      <c r="AL157" s="194"/>
      <c r="AM157" s="183"/>
      <c r="AN157" s="183"/>
      <c r="AO157" s="183"/>
      <c r="AP157" s="694"/>
      <c r="AQ157" s="1250"/>
      <c r="AR157" s="1251"/>
      <c r="AS157" s="1252"/>
      <c r="AT157" s="278"/>
      <c r="AU157" s="197"/>
      <c r="AV157" s="1271"/>
    </row>
    <row r="158" spans="1:48" s="176" customFormat="1" ht="55.2" customHeight="1">
      <c r="A158" s="99"/>
      <c r="B158" s="1222"/>
      <c r="C158" s="1195"/>
      <c r="D158" s="1025"/>
      <c r="E158" s="1028"/>
      <c r="F158" s="967"/>
      <c r="G158" s="1025"/>
      <c r="H158" s="1197"/>
      <c r="I158" s="1025"/>
      <c r="J158" s="1030"/>
      <c r="K158" s="576"/>
      <c r="L158" s="948"/>
      <c r="M158" s="1094"/>
      <c r="N158" s="1091"/>
      <c r="O158" s="1096"/>
      <c r="P158" s="961"/>
      <c r="Q158" s="961"/>
      <c r="R158" s="954"/>
      <c r="S158" s="591"/>
      <c r="T158" s="986"/>
      <c r="U158" s="804">
        <v>1</v>
      </c>
      <c r="V158" s="958"/>
      <c r="W158" s="958"/>
      <c r="X158" s="945"/>
      <c r="Y158" s="947"/>
      <c r="Z158" s="945"/>
      <c r="AA158" s="945"/>
      <c r="AB158" s="1040"/>
      <c r="AC158" s="1040"/>
      <c r="AD158" s="238" t="s">
        <v>383</v>
      </c>
      <c r="AE158" s="302" t="s">
        <v>1099</v>
      </c>
      <c r="AF158" s="184">
        <v>0</v>
      </c>
      <c r="AG158" s="238"/>
      <c r="AH158" s="243"/>
      <c r="AI158" s="184"/>
      <c r="AJ158" s="194"/>
      <c r="AK158" s="195"/>
      <c r="AL158" s="194"/>
      <c r="AM158" s="183"/>
      <c r="AN158" s="183"/>
      <c r="AO158" s="183"/>
      <c r="AP158" s="694"/>
      <c r="AQ158" s="1250"/>
      <c r="AR158" s="1251"/>
      <c r="AS158" s="1252"/>
      <c r="AT158" s="278"/>
      <c r="AU158" s="197"/>
      <c r="AV158" s="1271"/>
    </row>
    <row r="159" spans="1:48" s="176" customFormat="1" ht="93" customHeight="1">
      <c r="A159" s="99"/>
      <c r="B159" s="1222"/>
      <c r="C159" s="1195"/>
      <c r="D159" s="1025"/>
      <c r="E159" s="1028"/>
      <c r="F159" s="967"/>
      <c r="G159" s="1025"/>
      <c r="H159" s="1197"/>
      <c r="I159" s="1025"/>
      <c r="J159" s="1030"/>
      <c r="K159" s="577"/>
      <c r="L159" s="948"/>
      <c r="M159" s="1092" t="s">
        <v>518</v>
      </c>
      <c r="N159" s="1090"/>
      <c r="O159" s="1095" t="s">
        <v>877</v>
      </c>
      <c r="P159" s="960">
        <v>1</v>
      </c>
      <c r="Q159" s="960">
        <v>0</v>
      </c>
      <c r="R159" s="953">
        <v>0</v>
      </c>
      <c r="S159" s="960">
        <v>0.75</v>
      </c>
      <c r="T159" s="984"/>
      <c r="U159" s="1229">
        <v>0.75</v>
      </c>
      <c r="V159" s="957">
        <v>45444</v>
      </c>
      <c r="W159" s="957">
        <v>45657</v>
      </c>
      <c r="X159" s="944">
        <v>213</v>
      </c>
      <c r="Y159" s="946">
        <v>1059626</v>
      </c>
      <c r="Z159" s="944" t="s">
        <v>682</v>
      </c>
      <c r="AA159" s="944" t="s">
        <v>612</v>
      </c>
      <c r="AB159" s="1039"/>
      <c r="AC159" s="1039"/>
      <c r="AD159" s="238" t="s">
        <v>383</v>
      </c>
      <c r="AE159" s="302" t="s">
        <v>1100</v>
      </c>
      <c r="AF159" s="184">
        <v>0</v>
      </c>
      <c r="AG159" s="238" t="s">
        <v>208</v>
      </c>
      <c r="AH159" s="243"/>
      <c r="AI159" s="184"/>
      <c r="AJ159" s="194"/>
      <c r="AK159" s="195"/>
      <c r="AL159" s="194"/>
      <c r="AM159" s="183"/>
      <c r="AN159" s="183"/>
      <c r="AO159" s="183"/>
      <c r="AP159" s="694"/>
      <c r="AQ159" s="1250"/>
      <c r="AR159" s="1251"/>
      <c r="AS159" s="1252"/>
      <c r="AT159" s="278"/>
      <c r="AU159" s="197"/>
      <c r="AV159" s="1271"/>
    </row>
    <row r="160" spans="1:48" s="176" customFormat="1" ht="138">
      <c r="A160" s="99"/>
      <c r="B160" s="1222"/>
      <c r="C160" s="1195"/>
      <c r="D160" s="1025"/>
      <c r="E160" s="1028"/>
      <c r="F160" s="967"/>
      <c r="G160" s="1025"/>
      <c r="H160" s="1197"/>
      <c r="I160" s="1025"/>
      <c r="J160" s="1030"/>
      <c r="K160" s="576"/>
      <c r="L160" s="948"/>
      <c r="M160" s="1093"/>
      <c r="N160" s="1214"/>
      <c r="O160" s="1213"/>
      <c r="P160" s="1215"/>
      <c r="Q160" s="1215"/>
      <c r="R160" s="1066"/>
      <c r="S160" s="1215"/>
      <c r="T160" s="985"/>
      <c r="U160" s="1230"/>
      <c r="V160" s="987"/>
      <c r="W160" s="987"/>
      <c r="X160" s="948"/>
      <c r="Y160" s="988"/>
      <c r="Z160" s="948"/>
      <c r="AA160" s="948"/>
      <c r="AB160" s="1060"/>
      <c r="AC160" s="1060"/>
      <c r="AD160" s="238" t="s">
        <v>383</v>
      </c>
      <c r="AE160" s="302" t="s">
        <v>1101</v>
      </c>
      <c r="AF160" s="184">
        <v>46000000</v>
      </c>
      <c r="AG160" s="238" t="s">
        <v>208</v>
      </c>
      <c r="AH160" s="243"/>
      <c r="AI160" s="184"/>
      <c r="AJ160" s="194"/>
      <c r="AK160" s="195"/>
      <c r="AL160" s="194"/>
      <c r="AM160" s="183"/>
      <c r="AN160" s="183"/>
      <c r="AO160" s="183"/>
      <c r="AP160" s="694"/>
      <c r="AQ160" s="1250"/>
      <c r="AR160" s="1251"/>
      <c r="AS160" s="1252"/>
      <c r="AT160" s="278"/>
      <c r="AU160" s="197"/>
      <c r="AV160" s="1271"/>
    </row>
    <row r="161" spans="1:48" s="176" customFormat="1" ht="114" customHeight="1">
      <c r="A161" s="99"/>
      <c r="B161" s="1222"/>
      <c r="C161" s="1195"/>
      <c r="D161" s="1025"/>
      <c r="E161" s="1028"/>
      <c r="F161" s="967"/>
      <c r="G161" s="1025"/>
      <c r="H161" s="1197"/>
      <c r="I161" s="1025"/>
      <c r="J161" s="1030"/>
      <c r="K161" s="576"/>
      <c r="L161" s="948"/>
      <c r="M161" s="1094"/>
      <c r="N161" s="1091"/>
      <c r="O161" s="1096"/>
      <c r="P161" s="961"/>
      <c r="Q161" s="961"/>
      <c r="R161" s="954"/>
      <c r="S161" s="961"/>
      <c r="T161" s="986"/>
      <c r="U161" s="1231"/>
      <c r="V161" s="958"/>
      <c r="W161" s="958"/>
      <c r="X161" s="945"/>
      <c r="Y161" s="947"/>
      <c r="Z161" s="945"/>
      <c r="AA161" s="945"/>
      <c r="AB161" s="1040"/>
      <c r="AC161" s="1040"/>
      <c r="AD161" s="238" t="s">
        <v>383</v>
      </c>
      <c r="AE161" s="302" t="s">
        <v>1102</v>
      </c>
      <c r="AF161" s="184">
        <v>46000000</v>
      </c>
      <c r="AG161" s="238" t="s">
        <v>208</v>
      </c>
      <c r="AH161" s="243"/>
      <c r="AI161" s="184"/>
      <c r="AJ161" s="194"/>
      <c r="AK161" s="195"/>
      <c r="AL161" s="194"/>
      <c r="AM161" s="183"/>
      <c r="AN161" s="183"/>
      <c r="AO161" s="183"/>
      <c r="AP161" s="694"/>
      <c r="AQ161" s="1250"/>
      <c r="AR161" s="1251"/>
      <c r="AS161" s="1252"/>
      <c r="AT161" s="278"/>
      <c r="AU161" s="197"/>
      <c r="AV161" s="1271"/>
    </row>
    <row r="162" spans="1:48" s="390" customFormat="1" ht="57" customHeight="1">
      <c r="A162" s="99"/>
      <c r="B162" s="1222"/>
      <c r="C162" s="770"/>
      <c r="D162" s="304"/>
      <c r="E162" s="304"/>
      <c r="F162" s="968"/>
      <c r="G162" s="304"/>
      <c r="H162" s="305"/>
      <c r="I162" s="706" t="s">
        <v>1093</v>
      </c>
      <c r="J162" s="597"/>
      <c r="K162" s="576"/>
      <c r="L162" s="576"/>
      <c r="M162" s="707" t="s">
        <v>1103</v>
      </c>
      <c r="N162" s="708"/>
      <c r="O162" s="709"/>
      <c r="P162" s="796"/>
      <c r="Q162" s="796"/>
      <c r="R162" s="590"/>
      <c r="S162" s="591"/>
      <c r="T162" s="224"/>
      <c r="U162" s="224"/>
      <c r="V162" s="612"/>
      <c r="W162" s="612"/>
      <c r="X162" s="575"/>
      <c r="Y162" s="614"/>
      <c r="Z162" s="575"/>
      <c r="AA162" s="607" t="s">
        <v>612</v>
      </c>
      <c r="AB162" s="584"/>
      <c r="AC162" s="584"/>
      <c r="AD162" s="605"/>
      <c r="AE162" s="710"/>
      <c r="AF162" s="677"/>
      <c r="AG162" s="605"/>
      <c r="AH162" s="711"/>
      <c r="AI162" s="677"/>
      <c r="AJ162" s="224"/>
      <c r="AK162" s="614"/>
      <c r="AL162" s="224"/>
      <c r="AM162" s="575"/>
      <c r="AN162" s="575"/>
      <c r="AO162" s="575"/>
      <c r="AP162" s="693"/>
      <c r="AQ162" s="1250"/>
      <c r="AR162" s="1251"/>
      <c r="AS162" s="1252"/>
      <c r="AT162" s="425"/>
      <c r="AU162" s="177"/>
      <c r="AV162" s="1271"/>
    </row>
    <row r="163" spans="1:48" s="194" customFormat="1" ht="57" customHeight="1">
      <c r="A163" s="181"/>
      <c r="B163" s="1222"/>
      <c r="C163" s="771"/>
      <c r="D163" s="962" t="s">
        <v>341</v>
      </c>
      <c r="E163" s="962"/>
      <c r="F163" s="962"/>
      <c r="G163" s="962"/>
      <c r="H163" s="962"/>
      <c r="I163" s="962"/>
      <c r="J163" s="962"/>
      <c r="K163" s="962"/>
      <c r="L163" s="962"/>
      <c r="M163" s="962"/>
      <c r="N163" s="962"/>
      <c r="O163" s="962"/>
      <c r="P163" s="962"/>
      <c r="Q163" s="962"/>
      <c r="R163" s="962"/>
      <c r="S163" s="962"/>
      <c r="T163" s="962"/>
      <c r="U163" s="780">
        <f>AVERAGE(U152:U162)</f>
        <v>0.95833333333333337</v>
      </c>
      <c r="V163" s="193"/>
      <c r="W163" s="193"/>
      <c r="X163" s="601"/>
      <c r="Y163" s="195"/>
      <c r="Z163" s="601"/>
      <c r="AA163" s="238"/>
      <c r="AB163" s="602"/>
      <c r="AC163" s="602"/>
      <c r="AD163" s="238"/>
      <c r="AE163" s="712"/>
      <c r="AF163" s="184"/>
      <c r="AG163" s="238"/>
      <c r="AH163" s="243"/>
      <c r="AI163" s="184"/>
      <c r="AK163" s="195"/>
      <c r="AM163" s="601"/>
      <c r="AN163" s="601"/>
      <c r="AO163" s="601"/>
      <c r="AP163" s="694"/>
      <c r="AQ163" s="1250"/>
      <c r="AR163" s="1251"/>
      <c r="AS163" s="1252"/>
      <c r="AT163" s="278"/>
      <c r="AU163" s="197"/>
      <c r="AV163" s="1271"/>
    </row>
    <row r="164" spans="1:48" s="176" customFormat="1" ht="96.6">
      <c r="A164" s="1188" t="s">
        <v>244</v>
      </c>
      <c r="B164" s="1222"/>
      <c r="C164" s="1191" t="s">
        <v>315</v>
      </c>
      <c r="D164" s="1097" t="s">
        <v>1044</v>
      </c>
      <c r="E164" s="1100" t="s">
        <v>337</v>
      </c>
      <c r="F164" s="1000">
        <v>2024130010123</v>
      </c>
      <c r="G164" s="1097" t="s">
        <v>520</v>
      </c>
      <c r="H164" s="1097" t="s">
        <v>521</v>
      </c>
      <c r="I164" s="1097" t="s">
        <v>522</v>
      </c>
      <c r="J164" s="1106">
        <v>90</v>
      </c>
      <c r="K164" s="593"/>
      <c r="L164" s="1103">
        <v>0.13</v>
      </c>
      <c r="M164" s="197" t="s">
        <v>523</v>
      </c>
      <c r="N164" s="197" t="s">
        <v>655</v>
      </c>
      <c r="O164" s="184" t="s">
        <v>656</v>
      </c>
      <c r="P164" s="237">
        <v>7</v>
      </c>
      <c r="Q164" s="520">
        <v>0</v>
      </c>
      <c r="R164" s="520">
        <v>0</v>
      </c>
      <c r="S164" s="237">
        <v>7</v>
      </c>
      <c r="T164" s="194"/>
      <c r="U164" s="777">
        <v>1</v>
      </c>
      <c r="V164" s="193">
        <v>45474</v>
      </c>
      <c r="W164" s="193">
        <v>45657</v>
      </c>
      <c r="X164" s="183">
        <v>183</v>
      </c>
      <c r="Y164" s="195">
        <v>1059626</v>
      </c>
      <c r="Z164" s="282" t="s">
        <v>682</v>
      </c>
      <c r="AA164" s="183" t="s">
        <v>613</v>
      </c>
      <c r="AB164" s="212" t="s">
        <v>794</v>
      </c>
      <c r="AC164" s="284" t="s">
        <v>795</v>
      </c>
      <c r="AD164" s="214" t="s">
        <v>383</v>
      </c>
      <c r="AE164" s="307" t="s">
        <v>1104</v>
      </c>
      <c r="AF164" s="308">
        <v>110000000</v>
      </c>
      <c r="AG164" s="214" t="s">
        <v>208</v>
      </c>
      <c r="AH164" s="214" t="s">
        <v>193</v>
      </c>
      <c r="AI164" s="193">
        <v>45566</v>
      </c>
      <c r="AJ164" s="194"/>
      <c r="AK164" s="228">
        <v>187486720</v>
      </c>
      <c r="AL164" s="195">
        <v>187486720</v>
      </c>
      <c r="AM164" s="282">
        <v>0</v>
      </c>
      <c r="AN164" s="282">
        <v>0</v>
      </c>
      <c r="AO164" s="282">
        <v>0</v>
      </c>
      <c r="AP164" s="852">
        <v>262376520</v>
      </c>
      <c r="AQ164" s="1250"/>
      <c r="AR164" s="1251"/>
      <c r="AS164" s="1252"/>
      <c r="AT164" s="278" t="s">
        <v>334</v>
      </c>
      <c r="AU164" s="197" t="s">
        <v>337</v>
      </c>
      <c r="AV164" s="1271" t="s">
        <v>1225</v>
      </c>
    </row>
    <row r="165" spans="1:48" s="176" customFormat="1" ht="82.8">
      <c r="A165" s="1189"/>
      <c r="B165" s="1222"/>
      <c r="C165" s="1192"/>
      <c r="D165" s="1098"/>
      <c r="E165" s="1101"/>
      <c r="F165" s="1001"/>
      <c r="G165" s="1098"/>
      <c r="H165" s="1098"/>
      <c r="I165" s="1098"/>
      <c r="J165" s="1107"/>
      <c r="K165" s="594"/>
      <c r="L165" s="1104"/>
      <c r="M165" s="197" t="s">
        <v>524</v>
      </c>
      <c r="N165" s="197" t="s">
        <v>655</v>
      </c>
      <c r="O165" s="184" t="s">
        <v>656</v>
      </c>
      <c r="P165" s="237">
        <v>1</v>
      </c>
      <c r="Q165" s="520">
        <v>0</v>
      </c>
      <c r="R165" s="520">
        <v>0</v>
      </c>
      <c r="S165" s="237">
        <f>Q165+R165</f>
        <v>0</v>
      </c>
      <c r="T165" s="194"/>
      <c r="U165" s="777">
        <v>0</v>
      </c>
      <c r="V165" s="193">
        <v>45474</v>
      </c>
      <c r="W165" s="193">
        <v>45657</v>
      </c>
      <c r="X165" s="183">
        <v>183</v>
      </c>
      <c r="Y165" s="195">
        <v>1059626</v>
      </c>
      <c r="Z165" s="282" t="s">
        <v>682</v>
      </c>
      <c r="AA165" s="183" t="s">
        <v>613</v>
      </c>
      <c r="AB165" s="212" t="s">
        <v>796</v>
      </c>
      <c r="AC165" s="284" t="s">
        <v>797</v>
      </c>
      <c r="AD165" s="214" t="s">
        <v>383</v>
      </c>
      <c r="AE165" s="307" t="s">
        <v>1105</v>
      </c>
      <c r="AF165" s="308">
        <v>35678720</v>
      </c>
      <c r="AG165" s="214" t="s">
        <v>208</v>
      </c>
      <c r="AH165" s="214" t="s">
        <v>193</v>
      </c>
      <c r="AI165" s="310">
        <v>45566</v>
      </c>
      <c r="AJ165" s="194"/>
      <c r="AK165" s="195"/>
      <c r="AL165" s="194"/>
      <c r="AM165" s="282">
        <v>0</v>
      </c>
      <c r="AN165" s="282">
        <v>0</v>
      </c>
      <c r="AO165" s="282">
        <v>0</v>
      </c>
      <c r="AP165" s="747">
        <v>0</v>
      </c>
      <c r="AQ165" s="1250"/>
      <c r="AR165" s="1251"/>
      <c r="AS165" s="1252"/>
      <c r="AT165" s="278"/>
      <c r="AU165" s="197"/>
      <c r="AV165" s="1271"/>
    </row>
    <row r="166" spans="1:48" s="176" customFormat="1" ht="82.8">
      <c r="A166" s="1189"/>
      <c r="B166" s="1222"/>
      <c r="C166" s="1192"/>
      <c r="D166" s="1098"/>
      <c r="E166" s="1101"/>
      <c r="F166" s="1001"/>
      <c r="G166" s="1098"/>
      <c r="H166" s="1098"/>
      <c r="I166" s="1098"/>
      <c r="J166" s="1107"/>
      <c r="K166" s="594"/>
      <c r="L166" s="1104"/>
      <c r="M166" s="197" t="s">
        <v>525</v>
      </c>
      <c r="N166" s="197" t="s">
        <v>655</v>
      </c>
      <c r="O166" s="184" t="s">
        <v>657</v>
      </c>
      <c r="P166" s="525">
        <v>1</v>
      </c>
      <c r="Q166" s="788">
        <v>0.66</v>
      </c>
      <c r="R166" s="805">
        <v>0.2</v>
      </c>
      <c r="S166" s="797">
        <v>1</v>
      </c>
      <c r="T166" s="194"/>
      <c r="U166" s="777">
        <v>1</v>
      </c>
      <c r="V166" s="193">
        <v>45474</v>
      </c>
      <c r="W166" s="193">
        <v>45657</v>
      </c>
      <c r="X166" s="183">
        <v>183</v>
      </c>
      <c r="Y166" s="195">
        <v>1059626</v>
      </c>
      <c r="Z166" s="311" t="s">
        <v>682</v>
      </c>
      <c r="AA166" s="183" t="s">
        <v>613</v>
      </c>
      <c r="AB166" s="212" t="s">
        <v>798</v>
      </c>
      <c r="AC166" s="284" t="s">
        <v>799</v>
      </c>
      <c r="AD166" s="214" t="s">
        <v>383</v>
      </c>
      <c r="AE166" s="307" t="s">
        <v>1106</v>
      </c>
      <c r="AF166" s="312">
        <v>1161600</v>
      </c>
      <c r="AG166" s="214" t="s">
        <v>208</v>
      </c>
      <c r="AH166" s="214" t="s">
        <v>193</v>
      </c>
      <c r="AI166" s="310">
        <v>45645</v>
      </c>
      <c r="AJ166" s="194"/>
      <c r="AK166" s="195"/>
      <c r="AL166" s="194"/>
      <c r="AM166" s="282">
        <v>0</v>
      </c>
      <c r="AN166" s="282">
        <v>0</v>
      </c>
      <c r="AO166" s="282">
        <v>0</v>
      </c>
      <c r="AP166" s="747">
        <v>0</v>
      </c>
      <c r="AQ166" s="1250"/>
      <c r="AR166" s="1251"/>
      <c r="AS166" s="1252"/>
      <c r="AT166" s="278"/>
      <c r="AU166" s="197"/>
      <c r="AV166" s="1271"/>
    </row>
    <row r="167" spans="1:48" s="176" customFormat="1" ht="110.4">
      <c r="A167" s="1189"/>
      <c r="B167" s="1222"/>
      <c r="C167" s="1192"/>
      <c r="D167" s="1098"/>
      <c r="E167" s="1101"/>
      <c r="F167" s="1001"/>
      <c r="G167" s="1098"/>
      <c r="H167" s="1098"/>
      <c r="I167" s="1098"/>
      <c r="J167" s="1107"/>
      <c r="K167" s="595"/>
      <c r="L167" s="1104"/>
      <c r="M167" s="1057" t="s">
        <v>526</v>
      </c>
      <c r="N167" s="944" t="s">
        <v>655</v>
      </c>
      <c r="O167" s="944" t="s">
        <v>658</v>
      </c>
      <c r="P167" s="951">
        <v>40</v>
      </c>
      <c r="Q167" s="1016">
        <v>11</v>
      </c>
      <c r="R167" s="963">
        <v>8</v>
      </c>
      <c r="S167" s="963">
        <v>40</v>
      </c>
      <c r="T167" s="1039"/>
      <c r="U167" s="1229">
        <v>1</v>
      </c>
      <c r="V167" s="957">
        <v>45474</v>
      </c>
      <c r="W167" s="957">
        <v>45657</v>
      </c>
      <c r="X167" s="944">
        <v>183</v>
      </c>
      <c r="Y167" s="946">
        <v>1059626</v>
      </c>
      <c r="Z167" s="949" t="s">
        <v>682</v>
      </c>
      <c r="AA167" s="944" t="s">
        <v>613</v>
      </c>
      <c r="AB167" s="944"/>
      <c r="AC167" s="949"/>
      <c r="AD167" s="214" t="s">
        <v>383</v>
      </c>
      <c r="AE167" s="307" t="s">
        <v>1107</v>
      </c>
      <c r="AF167" s="312">
        <v>3600000</v>
      </c>
      <c r="AG167" s="214" t="s">
        <v>208</v>
      </c>
      <c r="AH167" s="214" t="s">
        <v>193</v>
      </c>
      <c r="AI167" s="310">
        <v>45645</v>
      </c>
      <c r="AJ167" s="194"/>
      <c r="AK167" s="195"/>
      <c r="AL167" s="194"/>
      <c r="AM167" s="282">
        <v>0</v>
      </c>
      <c r="AN167" s="282">
        <v>0</v>
      </c>
      <c r="AO167" s="282">
        <v>0</v>
      </c>
      <c r="AP167" s="747">
        <v>0</v>
      </c>
      <c r="AQ167" s="1250"/>
      <c r="AR167" s="1251"/>
      <c r="AS167" s="1252"/>
      <c r="AT167" s="278"/>
      <c r="AU167" s="197"/>
      <c r="AV167" s="1271"/>
    </row>
    <row r="168" spans="1:48" s="176" customFormat="1" ht="110.4">
      <c r="A168" s="1189"/>
      <c r="B168" s="1222"/>
      <c r="C168" s="1192"/>
      <c r="D168" s="1098"/>
      <c r="E168" s="1101"/>
      <c r="F168" s="1001"/>
      <c r="G168" s="1098"/>
      <c r="H168" s="1098"/>
      <c r="I168" s="1098"/>
      <c r="J168" s="1107"/>
      <c r="K168" s="594"/>
      <c r="L168" s="1104"/>
      <c r="M168" s="1058"/>
      <c r="N168" s="948"/>
      <c r="O168" s="948"/>
      <c r="P168" s="1015"/>
      <c r="Q168" s="1017"/>
      <c r="R168" s="964"/>
      <c r="S168" s="964"/>
      <c r="T168" s="1060"/>
      <c r="U168" s="1230"/>
      <c r="V168" s="987"/>
      <c r="W168" s="987"/>
      <c r="X168" s="948"/>
      <c r="Y168" s="988"/>
      <c r="Z168" s="1056"/>
      <c r="AA168" s="948"/>
      <c r="AB168" s="948"/>
      <c r="AC168" s="1056"/>
      <c r="AD168" s="214" t="s">
        <v>383</v>
      </c>
      <c r="AE168" s="307" t="s">
        <v>1107</v>
      </c>
      <c r="AF168" s="312">
        <v>3750000</v>
      </c>
      <c r="AG168" s="214" t="s">
        <v>208</v>
      </c>
      <c r="AH168" s="214" t="s">
        <v>193</v>
      </c>
      <c r="AI168" s="310">
        <v>45632</v>
      </c>
      <c r="AJ168" s="194"/>
      <c r="AK168" s="195"/>
      <c r="AL168" s="194"/>
      <c r="AM168" s="282">
        <v>0</v>
      </c>
      <c r="AN168" s="282">
        <v>0</v>
      </c>
      <c r="AO168" s="282">
        <v>0</v>
      </c>
      <c r="AP168" s="747">
        <v>0</v>
      </c>
      <c r="AQ168" s="1250"/>
      <c r="AR168" s="1251"/>
      <c r="AS168" s="1252"/>
      <c r="AT168" s="278"/>
      <c r="AU168" s="197"/>
      <c r="AV168" s="1271"/>
    </row>
    <row r="169" spans="1:48" s="176" customFormat="1" ht="69">
      <c r="A169" s="1190"/>
      <c r="B169" s="1222"/>
      <c r="C169" s="1193"/>
      <c r="D169" s="1099"/>
      <c r="E169" s="1102"/>
      <c r="F169" s="1002"/>
      <c r="G169" s="1099"/>
      <c r="H169" s="1099"/>
      <c r="I169" s="1099"/>
      <c r="J169" s="1108"/>
      <c r="K169" s="594"/>
      <c r="L169" s="1105"/>
      <c r="M169" s="1059"/>
      <c r="N169" s="945"/>
      <c r="O169" s="945"/>
      <c r="P169" s="952"/>
      <c r="Q169" s="1018"/>
      <c r="R169" s="965"/>
      <c r="S169" s="965"/>
      <c r="T169" s="1040"/>
      <c r="U169" s="1231"/>
      <c r="V169" s="958"/>
      <c r="W169" s="958"/>
      <c r="X169" s="945"/>
      <c r="Y169" s="947"/>
      <c r="Z169" s="950"/>
      <c r="AA169" s="945"/>
      <c r="AB169" s="945"/>
      <c r="AC169" s="950"/>
      <c r="AD169" s="214" t="s">
        <v>383</v>
      </c>
      <c r="AE169" s="307" t="s">
        <v>1108</v>
      </c>
      <c r="AF169" s="312">
        <v>33296400</v>
      </c>
      <c r="AG169" s="214" t="s">
        <v>208</v>
      </c>
      <c r="AH169" s="214" t="s">
        <v>193</v>
      </c>
      <c r="AI169" s="310">
        <v>45632</v>
      </c>
      <c r="AJ169" s="194"/>
      <c r="AK169" s="195"/>
      <c r="AL169" s="194"/>
      <c r="AM169" s="282">
        <v>0</v>
      </c>
      <c r="AN169" s="282">
        <v>0</v>
      </c>
      <c r="AO169" s="282">
        <v>0</v>
      </c>
      <c r="AP169" s="747">
        <v>0</v>
      </c>
      <c r="AQ169" s="1250"/>
      <c r="AR169" s="1251"/>
      <c r="AS169" s="1252"/>
      <c r="AT169" s="278"/>
      <c r="AU169" s="197"/>
      <c r="AV169" s="1271"/>
    </row>
    <row r="170" spans="1:48" s="176" customFormat="1" ht="39.6" customHeight="1">
      <c r="A170" s="713"/>
      <c r="B170" s="1222"/>
      <c r="C170" s="761"/>
      <c r="D170" s="962" t="s">
        <v>337</v>
      </c>
      <c r="E170" s="962"/>
      <c r="F170" s="962"/>
      <c r="G170" s="962"/>
      <c r="H170" s="962"/>
      <c r="I170" s="962"/>
      <c r="J170" s="962"/>
      <c r="K170" s="962"/>
      <c r="L170" s="962"/>
      <c r="M170" s="962"/>
      <c r="N170" s="962"/>
      <c r="O170" s="962"/>
      <c r="P170" s="962"/>
      <c r="Q170" s="962"/>
      <c r="R170" s="962"/>
      <c r="S170" s="962"/>
      <c r="T170" s="962"/>
      <c r="U170" s="780">
        <f>AVERAGE(U164:U169)</f>
        <v>0.75</v>
      </c>
      <c r="V170" s="580"/>
      <c r="W170" s="580"/>
      <c r="X170" s="577"/>
      <c r="Y170" s="615"/>
      <c r="Z170" s="574"/>
      <c r="AA170" s="577"/>
      <c r="AB170" s="577"/>
      <c r="AC170" s="574"/>
      <c r="AD170" s="214"/>
      <c r="AE170" s="307"/>
      <c r="AF170" s="312"/>
      <c r="AG170" s="214"/>
      <c r="AH170" s="214"/>
      <c r="AI170" s="310"/>
      <c r="AJ170" s="194"/>
      <c r="AK170" s="195"/>
      <c r="AL170" s="194"/>
      <c r="AM170" s="282"/>
      <c r="AN170" s="282"/>
      <c r="AO170" s="282"/>
      <c r="AP170" s="747"/>
      <c r="AQ170" s="1250"/>
      <c r="AR170" s="1251"/>
      <c r="AS170" s="1252"/>
      <c r="AT170" s="278"/>
      <c r="AU170" s="197"/>
      <c r="AV170" s="1271"/>
    </row>
    <row r="171" spans="1:48" s="176" customFormat="1" ht="96.6">
      <c r="A171" s="390"/>
      <c r="B171" s="1222"/>
      <c r="C171" s="596" t="s">
        <v>315</v>
      </c>
      <c r="D171" s="177" t="s">
        <v>286</v>
      </c>
      <c r="E171" s="963" t="s">
        <v>333</v>
      </c>
      <c r="F171" s="966">
        <v>2024130010118</v>
      </c>
      <c r="G171" s="177" t="s">
        <v>527</v>
      </c>
      <c r="H171" s="177" t="s">
        <v>528</v>
      </c>
      <c r="I171" s="177" t="s">
        <v>467</v>
      </c>
      <c r="J171" s="614">
        <v>3500</v>
      </c>
      <c r="K171" s="575"/>
      <c r="L171" s="598">
        <v>1</v>
      </c>
      <c r="M171" s="300" t="s">
        <v>533</v>
      </c>
      <c r="N171" s="315"/>
      <c r="O171" s="280" t="s">
        <v>696</v>
      </c>
      <c r="P171" s="237">
        <v>3000</v>
      </c>
      <c r="Q171" s="237">
        <v>2266</v>
      </c>
      <c r="R171" s="592">
        <v>550</v>
      </c>
      <c r="S171" s="592">
        <v>3000</v>
      </c>
      <c r="T171" s="194"/>
      <c r="U171" s="777">
        <v>1</v>
      </c>
      <c r="V171" s="316">
        <v>45474</v>
      </c>
      <c r="W171" s="316">
        <v>45657</v>
      </c>
      <c r="X171" s="183">
        <v>183</v>
      </c>
      <c r="Y171" s="183">
        <v>3000</v>
      </c>
      <c r="Z171" s="183" t="s">
        <v>682</v>
      </c>
      <c r="AA171" s="183" t="s">
        <v>606</v>
      </c>
      <c r="AB171" s="317" t="s">
        <v>800</v>
      </c>
      <c r="AC171" s="284" t="s">
        <v>801</v>
      </c>
      <c r="AD171" s="183" t="s">
        <v>383</v>
      </c>
      <c r="AE171" s="318" t="s">
        <v>1109</v>
      </c>
      <c r="AF171" s="319">
        <v>1500000</v>
      </c>
      <c r="AG171" s="214" t="s">
        <v>208</v>
      </c>
      <c r="AH171" s="214" t="s">
        <v>193</v>
      </c>
      <c r="AI171" s="193">
        <v>45555</v>
      </c>
      <c r="AJ171" s="194"/>
      <c r="AK171" s="195">
        <v>119841062</v>
      </c>
      <c r="AL171" s="195">
        <v>119841062</v>
      </c>
      <c r="AM171" s="183">
        <v>0</v>
      </c>
      <c r="AN171" s="183">
        <v>0</v>
      </c>
      <c r="AO171" s="183">
        <v>0</v>
      </c>
      <c r="AP171" s="842">
        <v>349608000</v>
      </c>
      <c r="AQ171" s="1250"/>
      <c r="AR171" s="1251"/>
      <c r="AS171" s="1252"/>
      <c r="AT171" s="278" t="s">
        <v>334</v>
      </c>
      <c r="AU171" s="197" t="s">
        <v>333</v>
      </c>
      <c r="AV171" s="1271" t="s">
        <v>1226</v>
      </c>
    </row>
    <row r="172" spans="1:48" s="176" customFormat="1" ht="192.75" customHeight="1">
      <c r="A172" s="476"/>
      <c r="B172" s="1222"/>
      <c r="C172" s="219"/>
      <c r="D172" s="198"/>
      <c r="E172" s="964"/>
      <c r="F172" s="967"/>
      <c r="G172" s="198"/>
      <c r="H172" s="198"/>
      <c r="I172" s="198"/>
      <c r="J172" s="584"/>
      <c r="K172" s="584"/>
      <c r="L172" s="584"/>
      <c r="M172" s="300" t="s">
        <v>529</v>
      </c>
      <c r="N172" s="315"/>
      <c r="O172" s="280" t="s">
        <v>696</v>
      </c>
      <c r="P172" s="237">
        <v>100</v>
      </c>
      <c r="Q172" s="237">
        <v>67</v>
      </c>
      <c r="R172" s="237">
        <v>23</v>
      </c>
      <c r="S172" s="590">
        <v>100</v>
      </c>
      <c r="T172" s="194"/>
      <c r="U172" s="777">
        <v>1</v>
      </c>
      <c r="V172" s="316">
        <v>45474</v>
      </c>
      <c r="W172" s="316">
        <v>45657</v>
      </c>
      <c r="X172" s="183">
        <v>183</v>
      </c>
      <c r="Y172" s="183">
        <v>100</v>
      </c>
      <c r="Z172" s="183" t="s">
        <v>682</v>
      </c>
      <c r="AA172" s="183" t="s">
        <v>606</v>
      </c>
      <c r="AB172" s="317" t="s">
        <v>802</v>
      </c>
      <c r="AC172" s="284" t="s">
        <v>803</v>
      </c>
      <c r="AD172" s="183" t="s">
        <v>383</v>
      </c>
      <c r="AE172" s="318" t="s">
        <v>1110</v>
      </c>
      <c r="AF172" s="319">
        <v>2850000</v>
      </c>
      <c r="AG172" s="214" t="s">
        <v>208</v>
      </c>
      <c r="AH172" s="214" t="s">
        <v>193</v>
      </c>
      <c r="AI172" s="193">
        <v>45555</v>
      </c>
      <c r="AJ172" s="194"/>
      <c r="AK172" s="195"/>
      <c r="AL172" s="194"/>
      <c r="AM172" s="183">
        <v>0</v>
      </c>
      <c r="AN172" s="183">
        <v>0</v>
      </c>
      <c r="AO172" s="183">
        <v>0</v>
      </c>
      <c r="AP172" s="694">
        <v>0</v>
      </c>
      <c r="AQ172" s="1250"/>
      <c r="AR172" s="1251"/>
      <c r="AS172" s="1252"/>
      <c r="AT172" s="278"/>
      <c r="AU172" s="197"/>
      <c r="AV172" s="1271"/>
    </row>
    <row r="173" spans="1:48" s="176" customFormat="1" ht="100.5" customHeight="1">
      <c r="A173" s="476"/>
      <c r="B173" s="1222"/>
      <c r="C173" s="219"/>
      <c r="D173" s="198"/>
      <c r="E173" s="964"/>
      <c r="F173" s="967"/>
      <c r="G173" s="198"/>
      <c r="H173" s="198"/>
      <c r="I173" s="198"/>
      <c r="J173" s="584"/>
      <c r="K173" s="584"/>
      <c r="L173" s="584"/>
      <c r="M173" s="1086" t="s">
        <v>530</v>
      </c>
      <c r="N173" s="1090"/>
      <c r="O173" s="944" t="s">
        <v>699</v>
      </c>
      <c r="P173" s="951">
        <v>100</v>
      </c>
      <c r="Q173" s="951">
        <v>0</v>
      </c>
      <c r="R173" s="953">
        <v>0</v>
      </c>
      <c r="S173" s="590">
        <f>Q173+R173</f>
        <v>0</v>
      </c>
      <c r="T173" s="984"/>
      <c r="U173" s="799">
        <v>0</v>
      </c>
      <c r="V173" s="957">
        <v>45474</v>
      </c>
      <c r="W173" s="957">
        <v>45657</v>
      </c>
      <c r="X173" s="944">
        <v>183</v>
      </c>
      <c r="Y173" s="944">
        <v>100</v>
      </c>
      <c r="Z173" s="944" t="s">
        <v>682</v>
      </c>
      <c r="AA173" s="944" t="s">
        <v>606</v>
      </c>
      <c r="AB173" s="1064" t="s">
        <v>804</v>
      </c>
      <c r="AC173" s="1088" t="s">
        <v>760</v>
      </c>
      <c r="AD173" s="183" t="s">
        <v>383</v>
      </c>
      <c r="AE173" s="318" t="s">
        <v>1111</v>
      </c>
      <c r="AF173" s="319">
        <v>85029400</v>
      </c>
      <c r="AG173" s="214" t="s">
        <v>208</v>
      </c>
      <c r="AH173" s="214" t="s">
        <v>193</v>
      </c>
      <c r="AI173" s="193">
        <v>45555</v>
      </c>
      <c r="AJ173" s="194"/>
      <c r="AK173" s="195"/>
      <c r="AL173" s="194"/>
      <c r="AM173" s="183">
        <v>0</v>
      </c>
      <c r="AN173" s="183">
        <v>0</v>
      </c>
      <c r="AO173" s="183">
        <v>0</v>
      </c>
      <c r="AP173" s="694">
        <v>0</v>
      </c>
      <c r="AQ173" s="1250"/>
      <c r="AR173" s="1251"/>
      <c r="AS173" s="1252"/>
      <c r="AT173" s="278"/>
      <c r="AU173" s="197"/>
      <c r="AV173" s="1271"/>
    </row>
    <row r="174" spans="1:48" s="176" customFormat="1" ht="56.25" customHeight="1">
      <c r="A174" s="476"/>
      <c r="B174" s="1222"/>
      <c r="C174" s="219"/>
      <c r="D174" s="198"/>
      <c r="E174" s="964"/>
      <c r="F174" s="967"/>
      <c r="G174" s="198"/>
      <c r="H174" s="198"/>
      <c r="I174" s="198"/>
      <c r="J174" s="584"/>
      <c r="K174" s="584"/>
      <c r="L174" s="584"/>
      <c r="M174" s="1087"/>
      <c r="N174" s="1091"/>
      <c r="O174" s="945"/>
      <c r="P174" s="952"/>
      <c r="Q174" s="952"/>
      <c r="R174" s="954"/>
      <c r="S174" s="592"/>
      <c r="T174" s="986"/>
      <c r="U174" s="800"/>
      <c r="V174" s="958"/>
      <c r="W174" s="958"/>
      <c r="X174" s="945"/>
      <c r="Y174" s="945"/>
      <c r="Z174" s="945"/>
      <c r="AA174" s="945"/>
      <c r="AB174" s="1065"/>
      <c r="AC174" s="1089"/>
      <c r="AD174" s="214" t="s">
        <v>383</v>
      </c>
      <c r="AE174" s="318" t="s">
        <v>1112</v>
      </c>
      <c r="AF174" s="319"/>
      <c r="AG174" s="214"/>
      <c r="AH174" s="214"/>
      <c r="AI174" s="193"/>
      <c r="AJ174" s="194"/>
      <c r="AK174" s="195"/>
      <c r="AL174" s="194"/>
      <c r="AM174" s="183"/>
      <c r="AN174" s="183">
        <v>0</v>
      </c>
      <c r="AO174" s="183"/>
      <c r="AP174" s="694">
        <v>0</v>
      </c>
      <c r="AQ174" s="1250"/>
      <c r="AR174" s="1251"/>
      <c r="AS174" s="1252"/>
      <c r="AT174" s="278"/>
      <c r="AU174" s="197"/>
      <c r="AV174" s="1271"/>
    </row>
    <row r="175" spans="1:48" s="176" customFormat="1" ht="124.2">
      <c r="A175" s="476"/>
      <c r="B175" s="1222"/>
      <c r="C175" s="219"/>
      <c r="D175" s="198"/>
      <c r="E175" s="964"/>
      <c r="F175" s="967"/>
      <c r="G175" s="198"/>
      <c r="H175" s="198"/>
      <c r="I175" s="198"/>
      <c r="J175" s="584"/>
      <c r="K175" s="584"/>
      <c r="L175" s="584"/>
      <c r="M175" s="300" t="s">
        <v>531</v>
      </c>
      <c r="N175" s="315"/>
      <c r="O175" s="279" t="s">
        <v>700</v>
      </c>
      <c r="P175" s="237">
        <v>1000</v>
      </c>
      <c r="Q175" s="237">
        <v>667</v>
      </c>
      <c r="R175" s="237">
        <v>208</v>
      </c>
      <c r="S175" s="592">
        <v>1000</v>
      </c>
      <c r="T175" s="194"/>
      <c r="U175" s="777">
        <v>1</v>
      </c>
      <c r="V175" s="316">
        <v>45474</v>
      </c>
      <c r="W175" s="316">
        <v>45657</v>
      </c>
      <c r="X175" s="183">
        <v>183</v>
      </c>
      <c r="Y175" s="183">
        <v>1000</v>
      </c>
      <c r="Z175" s="183" t="s">
        <v>682</v>
      </c>
      <c r="AA175" s="183" t="s">
        <v>606</v>
      </c>
      <c r="AB175" s="320"/>
      <c r="AC175" s="320"/>
      <c r="AD175" s="183" t="s">
        <v>383</v>
      </c>
      <c r="AE175" s="318" t="s">
        <v>1113</v>
      </c>
      <c r="AF175" s="319">
        <v>1548800</v>
      </c>
      <c r="AG175" s="214" t="s">
        <v>208</v>
      </c>
      <c r="AH175" s="214" t="s">
        <v>193</v>
      </c>
      <c r="AI175" s="193">
        <v>45555</v>
      </c>
      <c r="AJ175" s="194"/>
      <c r="AK175" s="195"/>
      <c r="AL175" s="194"/>
      <c r="AM175" s="183">
        <v>0</v>
      </c>
      <c r="AN175" s="183">
        <v>0</v>
      </c>
      <c r="AO175" s="183">
        <v>0</v>
      </c>
      <c r="AP175" s="694">
        <v>0</v>
      </c>
      <c r="AQ175" s="1250"/>
      <c r="AR175" s="1251"/>
      <c r="AS175" s="1252"/>
      <c r="AT175" s="278"/>
      <c r="AU175" s="197"/>
      <c r="AV175" s="1271"/>
    </row>
    <row r="176" spans="1:48" s="176" customFormat="1" ht="55.2">
      <c r="A176" s="476"/>
      <c r="B176" s="1222"/>
      <c r="C176" s="222"/>
      <c r="D176" s="221"/>
      <c r="E176" s="965"/>
      <c r="F176" s="968"/>
      <c r="G176" s="221"/>
      <c r="H176" s="221"/>
      <c r="I176" s="221"/>
      <c r="J176" s="585"/>
      <c r="K176" s="585"/>
      <c r="L176" s="585"/>
      <c r="M176" s="300" t="s">
        <v>532</v>
      </c>
      <c r="N176" s="315"/>
      <c r="O176" s="280" t="s">
        <v>698</v>
      </c>
      <c r="P176" s="237">
        <v>1</v>
      </c>
      <c r="Q176" s="237">
        <v>0</v>
      </c>
      <c r="R176" s="237">
        <v>0</v>
      </c>
      <c r="S176" s="590">
        <f>Q176+R176</f>
        <v>0</v>
      </c>
      <c r="T176" s="194"/>
      <c r="U176" s="777">
        <v>0</v>
      </c>
      <c r="V176" s="316">
        <v>45474</v>
      </c>
      <c r="W176" s="316">
        <v>45657</v>
      </c>
      <c r="X176" s="183">
        <v>183</v>
      </c>
      <c r="Y176" s="183">
        <v>1059626</v>
      </c>
      <c r="Z176" s="183" t="s">
        <v>682</v>
      </c>
      <c r="AA176" s="183" t="s">
        <v>606</v>
      </c>
      <c r="AB176" s="320"/>
      <c r="AC176" s="320"/>
      <c r="AD176" s="183" t="s">
        <v>383</v>
      </c>
      <c r="AE176" s="318" t="s">
        <v>532</v>
      </c>
      <c r="AF176" s="319">
        <v>28912862</v>
      </c>
      <c r="AG176" s="214" t="s">
        <v>208</v>
      </c>
      <c r="AH176" s="214" t="s">
        <v>193</v>
      </c>
      <c r="AI176" s="193">
        <v>45555</v>
      </c>
      <c r="AJ176" s="194"/>
      <c r="AK176" s="195"/>
      <c r="AL176" s="194"/>
      <c r="AM176" s="183">
        <v>0</v>
      </c>
      <c r="AN176" s="183">
        <v>0</v>
      </c>
      <c r="AO176" s="183">
        <v>0</v>
      </c>
      <c r="AP176" s="694">
        <v>0</v>
      </c>
      <c r="AQ176" s="1250"/>
      <c r="AR176" s="1251"/>
      <c r="AS176" s="1252"/>
      <c r="AT176" s="278"/>
      <c r="AU176" s="197"/>
      <c r="AV176" s="1271"/>
    </row>
    <row r="177" spans="1:48" s="176" customFormat="1" ht="76.8" customHeight="1">
      <c r="A177" s="476"/>
      <c r="B177" s="1222"/>
      <c r="C177" s="219"/>
      <c r="D177" s="962" t="s">
        <v>333</v>
      </c>
      <c r="E177" s="962"/>
      <c r="F177" s="962"/>
      <c r="G177" s="962"/>
      <c r="H177" s="962"/>
      <c r="I177" s="962"/>
      <c r="J177" s="962"/>
      <c r="K177" s="962"/>
      <c r="L177" s="962"/>
      <c r="M177" s="962"/>
      <c r="N177" s="962"/>
      <c r="O177" s="962"/>
      <c r="P177" s="962"/>
      <c r="Q177" s="962"/>
      <c r="R177" s="962"/>
      <c r="S177" s="962"/>
      <c r="T177" s="962"/>
      <c r="U177" s="780">
        <f>AVERAGE(U171:U176)</f>
        <v>0.6</v>
      </c>
      <c r="V177" s="579"/>
      <c r="W177" s="579"/>
      <c r="X177" s="575"/>
      <c r="Y177" s="575"/>
      <c r="Z177" s="575"/>
      <c r="AA177" s="575"/>
      <c r="AB177" s="714"/>
      <c r="AC177" s="714"/>
      <c r="AD177" s="601"/>
      <c r="AE177" s="715"/>
      <c r="AF177" s="319"/>
      <c r="AG177" s="214"/>
      <c r="AH177" s="214"/>
      <c r="AI177" s="193"/>
      <c r="AJ177" s="194"/>
      <c r="AK177" s="195"/>
      <c r="AL177" s="194"/>
      <c r="AM177" s="601"/>
      <c r="AN177" s="601"/>
      <c r="AO177" s="601"/>
      <c r="AP177" s="694"/>
      <c r="AQ177" s="1250"/>
      <c r="AR177" s="1251"/>
      <c r="AS177" s="1252"/>
      <c r="AT177" s="278"/>
      <c r="AU177" s="197"/>
      <c r="AV177" s="1271"/>
    </row>
    <row r="178" spans="1:48" s="176" customFormat="1" ht="136.5" customHeight="1">
      <c r="A178" s="233" t="s">
        <v>227</v>
      </c>
      <c r="B178" s="1222"/>
      <c r="C178" s="760" t="s">
        <v>315</v>
      </c>
      <c r="D178" s="299" t="s">
        <v>289</v>
      </c>
      <c r="E178" s="924" t="s">
        <v>340</v>
      </c>
      <c r="F178" s="1000">
        <v>2024130010126</v>
      </c>
      <c r="G178" s="299" t="s">
        <v>534</v>
      </c>
      <c r="H178" s="299" t="s">
        <v>535</v>
      </c>
      <c r="I178" s="299" t="s">
        <v>536</v>
      </c>
      <c r="J178" s="321">
        <v>95</v>
      </c>
      <c r="K178" s="321"/>
      <c r="L178" s="322"/>
      <c r="M178" s="991" t="s">
        <v>537</v>
      </c>
      <c r="N178" s="991" t="s">
        <v>702</v>
      </c>
      <c r="O178" s="1007" t="s">
        <v>703</v>
      </c>
      <c r="P178" s="1009">
        <v>73</v>
      </c>
      <c r="Q178" s="1009">
        <v>40</v>
      </c>
      <c r="R178" s="1011">
        <v>26</v>
      </c>
      <c r="S178" s="590">
        <v>73</v>
      </c>
      <c r="T178" s="1013"/>
      <c r="U178" s="807">
        <v>1</v>
      </c>
      <c r="V178" s="989">
        <v>45474</v>
      </c>
      <c r="W178" s="989">
        <v>45657</v>
      </c>
      <c r="X178" s="1003">
        <v>183</v>
      </c>
      <c r="Y178" s="1005" t="s">
        <v>711</v>
      </c>
      <c r="Z178" s="1003" t="s">
        <v>682</v>
      </c>
      <c r="AA178" s="1003" t="s">
        <v>614</v>
      </c>
      <c r="AB178" s="1170" t="s">
        <v>805</v>
      </c>
      <c r="AC178" s="991" t="s">
        <v>806</v>
      </c>
      <c r="AD178" s="323" t="s">
        <v>383</v>
      </c>
      <c r="AE178" s="324" t="s">
        <v>1114</v>
      </c>
      <c r="AF178" s="325">
        <v>20250000</v>
      </c>
      <c r="AG178" s="323" t="s">
        <v>208</v>
      </c>
      <c r="AH178" s="323" t="s">
        <v>193</v>
      </c>
      <c r="AI178" s="326">
        <v>45555</v>
      </c>
      <c r="AJ178" s="327"/>
      <c r="AK178" s="328">
        <v>198786536</v>
      </c>
      <c r="AL178" s="329">
        <v>198786536</v>
      </c>
      <c r="AM178" s="323">
        <v>0</v>
      </c>
      <c r="AN178" s="323"/>
      <c r="AO178" s="323">
        <v>0</v>
      </c>
      <c r="AP178" s="853">
        <v>150000000</v>
      </c>
      <c r="AQ178" s="1250"/>
      <c r="AR178" s="1251"/>
      <c r="AS178" s="1252"/>
      <c r="AT178" s="859" t="s">
        <v>334</v>
      </c>
      <c r="AU178" s="330" t="s">
        <v>340</v>
      </c>
      <c r="AV178" s="1271" t="s">
        <v>1227</v>
      </c>
    </row>
    <row r="179" spans="1:48" s="176" customFormat="1" ht="84" customHeight="1">
      <c r="A179" s="99"/>
      <c r="B179" s="1222"/>
      <c r="C179" s="761"/>
      <c r="D179" s="309"/>
      <c r="E179" s="999"/>
      <c r="F179" s="1001"/>
      <c r="G179" s="309"/>
      <c r="H179" s="309"/>
      <c r="I179" s="309"/>
      <c r="J179" s="332"/>
      <c r="K179" s="332"/>
      <c r="L179" s="333"/>
      <c r="M179" s="992"/>
      <c r="N179" s="992"/>
      <c r="O179" s="1008"/>
      <c r="P179" s="1010"/>
      <c r="Q179" s="1010"/>
      <c r="R179" s="1012"/>
      <c r="S179" s="592"/>
      <c r="T179" s="1014"/>
      <c r="U179" s="808"/>
      <c r="V179" s="990"/>
      <c r="W179" s="990"/>
      <c r="X179" s="1004"/>
      <c r="Y179" s="1006"/>
      <c r="Z179" s="1004"/>
      <c r="AA179" s="1004"/>
      <c r="AB179" s="1171"/>
      <c r="AC179" s="992"/>
      <c r="AD179" s="323" t="s">
        <v>383</v>
      </c>
      <c r="AE179" s="324" t="s">
        <v>1114</v>
      </c>
      <c r="AF179" s="325">
        <v>25875000</v>
      </c>
      <c r="AG179" s="323" t="s">
        <v>208</v>
      </c>
      <c r="AH179" s="323" t="s">
        <v>193</v>
      </c>
      <c r="AI179" s="326">
        <v>45555</v>
      </c>
      <c r="AJ179" s="327"/>
      <c r="AK179" s="328"/>
      <c r="AL179" s="329"/>
      <c r="AM179" s="323"/>
      <c r="AN179" s="323"/>
      <c r="AO179" s="323"/>
      <c r="AP179" s="854"/>
      <c r="AQ179" s="1250"/>
      <c r="AR179" s="1251"/>
      <c r="AS179" s="1252"/>
      <c r="AT179" s="859"/>
      <c r="AU179" s="330"/>
      <c r="AV179" s="1271"/>
    </row>
    <row r="180" spans="1:48" s="176" customFormat="1" ht="69">
      <c r="A180" s="476"/>
      <c r="B180" s="1222"/>
      <c r="C180" s="331"/>
      <c r="D180" s="309"/>
      <c r="E180" s="999"/>
      <c r="F180" s="1001"/>
      <c r="G180" s="309"/>
      <c r="H180" s="309"/>
      <c r="I180" s="309"/>
      <c r="J180" s="594"/>
      <c r="K180" s="594"/>
      <c r="L180" s="594"/>
      <c r="M180" s="334" t="s">
        <v>538</v>
      </c>
      <c r="N180" s="334" t="s">
        <v>702</v>
      </c>
      <c r="O180" s="335" t="s">
        <v>703</v>
      </c>
      <c r="P180" s="806">
        <v>8</v>
      </c>
      <c r="Q180" s="806">
        <v>4</v>
      </c>
      <c r="R180" s="806">
        <v>2</v>
      </c>
      <c r="S180" s="479">
        <v>1</v>
      </c>
      <c r="T180" s="335"/>
      <c r="U180" s="809">
        <v>1</v>
      </c>
      <c r="V180" s="326">
        <v>45474</v>
      </c>
      <c r="W180" s="326">
        <v>45657</v>
      </c>
      <c r="X180" s="323">
        <v>183</v>
      </c>
      <c r="Y180" s="329" t="s">
        <v>711</v>
      </c>
      <c r="Z180" s="323" t="s">
        <v>682</v>
      </c>
      <c r="AA180" s="323" t="s">
        <v>614</v>
      </c>
      <c r="AB180" s="336" t="s">
        <v>807</v>
      </c>
      <c r="AC180" s="336" t="s">
        <v>765</v>
      </c>
      <c r="AD180" s="323" t="s">
        <v>383</v>
      </c>
      <c r="AE180" s="337" t="s">
        <v>1115</v>
      </c>
      <c r="AF180" s="325">
        <v>51750000</v>
      </c>
      <c r="AG180" s="323" t="s">
        <v>208</v>
      </c>
      <c r="AH180" s="323" t="s">
        <v>193</v>
      </c>
      <c r="AI180" s="326">
        <v>45555</v>
      </c>
      <c r="AJ180" s="327"/>
      <c r="AK180" s="329"/>
      <c r="AL180" s="327"/>
      <c r="AM180" s="323"/>
      <c r="AN180" s="323"/>
      <c r="AO180" s="323"/>
      <c r="AP180" s="854"/>
      <c r="AQ180" s="1250"/>
      <c r="AR180" s="1251"/>
      <c r="AS180" s="1252"/>
      <c r="AT180" s="859"/>
      <c r="AU180" s="330"/>
      <c r="AV180" s="1271"/>
    </row>
    <row r="181" spans="1:48" s="176" customFormat="1" ht="82.8">
      <c r="A181" s="764"/>
      <c r="B181" s="1222"/>
      <c r="C181" s="331"/>
      <c r="D181" s="309"/>
      <c r="E181" s="999"/>
      <c r="F181" s="1001"/>
      <c r="G181" s="309"/>
      <c r="H181" s="309"/>
      <c r="I181" s="309"/>
      <c r="J181" s="594"/>
      <c r="K181" s="594"/>
      <c r="L181" s="594"/>
      <c r="M181" s="334" t="s">
        <v>539</v>
      </c>
      <c r="N181" s="334" t="s">
        <v>702</v>
      </c>
      <c r="O181" s="335" t="s">
        <v>703</v>
      </c>
      <c r="P181" s="806">
        <v>1</v>
      </c>
      <c r="Q181" s="806">
        <v>0</v>
      </c>
      <c r="R181" s="806">
        <v>0</v>
      </c>
      <c r="S181" s="237">
        <v>1</v>
      </c>
      <c r="T181" s="335"/>
      <c r="U181" s="809">
        <v>1</v>
      </c>
      <c r="V181" s="326">
        <v>45474</v>
      </c>
      <c r="W181" s="326">
        <v>45657</v>
      </c>
      <c r="X181" s="323">
        <v>183</v>
      </c>
      <c r="Y181" s="338" t="s">
        <v>712</v>
      </c>
      <c r="Z181" s="323" t="s">
        <v>682</v>
      </c>
      <c r="AA181" s="323" t="s">
        <v>614</v>
      </c>
      <c r="AB181" s="336" t="s">
        <v>808</v>
      </c>
      <c r="AC181" s="336" t="s">
        <v>809</v>
      </c>
      <c r="AD181" s="323" t="s">
        <v>383</v>
      </c>
      <c r="AE181" s="337" t="s">
        <v>1116</v>
      </c>
      <c r="AF181" s="325">
        <v>0</v>
      </c>
      <c r="AG181" s="323" t="s">
        <v>194</v>
      </c>
      <c r="AH181" s="323" t="s">
        <v>193</v>
      </c>
      <c r="AI181" s="326">
        <v>45555</v>
      </c>
      <c r="AJ181" s="327"/>
      <c r="AK181" s="329"/>
      <c r="AL181" s="327"/>
      <c r="AM181" s="323"/>
      <c r="AN181" s="323"/>
      <c r="AO181" s="323"/>
      <c r="AP181" s="854"/>
      <c r="AQ181" s="1250"/>
      <c r="AR181" s="1251"/>
      <c r="AS181" s="1252"/>
      <c r="AT181" s="859"/>
      <c r="AU181" s="330"/>
      <c r="AV181" s="1271"/>
    </row>
    <row r="182" spans="1:48" s="176" customFormat="1" ht="87" customHeight="1">
      <c r="A182" s="476"/>
      <c r="B182" s="1222"/>
      <c r="C182" s="331"/>
      <c r="D182" s="309"/>
      <c r="E182" s="999"/>
      <c r="F182" s="1001"/>
      <c r="G182" s="309"/>
      <c r="H182" s="309"/>
      <c r="I182" s="309"/>
      <c r="J182" s="594"/>
      <c r="K182" s="594"/>
      <c r="L182" s="594"/>
      <c r="M182" s="334" t="s">
        <v>540</v>
      </c>
      <c r="N182" s="334" t="s">
        <v>702</v>
      </c>
      <c r="O182" s="335" t="s">
        <v>704</v>
      </c>
      <c r="P182" s="806">
        <v>6</v>
      </c>
      <c r="Q182" s="806">
        <v>0</v>
      </c>
      <c r="R182" s="806">
        <v>4</v>
      </c>
      <c r="S182" s="237">
        <v>6</v>
      </c>
      <c r="T182" s="335"/>
      <c r="U182" s="809">
        <v>1</v>
      </c>
      <c r="V182" s="326">
        <v>45474</v>
      </c>
      <c r="W182" s="326">
        <v>45657</v>
      </c>
      <c r="X182" s="323">
        <v>183</v>
      </c>
      <c r="Y182" s="323" t="s">
        <v>713</v>
      </c>
      <c r="Z182" s="323" t="s">
        <v>682</v>
      </c>
      <c r="AA182" s="323" t="s">
        <v>614</v>
      </c>
      <c r="AB182" s="336"/>
      <c r="AC182" s="336"/>
      <c r="AD182" s="323" t="s">
        <v>383</v>
      </c>
      <c r="AE182" s="337" t="s">
        <v>1117</v>
      </c>
      <c r="AF182" s="325">
        <v>0</v>
      </c>
      <c r="AG182" s="323" t="s">
        <v>194</v>
      </c>
      <c r="AH182" s="323" t="s">
        <v>193</v>
      </c>
      <c r="AI182" s="326">
        <v>45555</v>
      </c>
      <c r="AJ182" s="327"/>
      <c r="AK182" s="329"/>
      <c r="AL182" s="327"/>
      <c r="AM182" s="323"/>
      <c r="AN182" s="323"/>
      <c r="AO182" s="323"/>
      <c r="AP182" s="854"/>
      <c r="AQ182" s="1250"/>
      <c r="AR182" s="1251"/>
      <c r="AS182" s="1252"/>
      <c r="AT182" s="859"/>
      <c r="AU182" s="330"/>
      <c r="AV182" s="1271"/>
    </row>
    <row r="183" spans="1:48" s="176" customFormat="1" ht="69">
      <c r="A183" s="764"/>
      <c r="B183" s="1222"/>
      <c r="C183" s="331"/>
      <c r="D183" s="309"/>
      <c r="E183" s="999"/>
      <c r="F183" s="1001"/>
      <c r="G183" s="309"/>
      <c r="H183" s="309"/>
      <c r="I183" s="309"/>
      <c r="J183" s="594"/>
      <c r="K183" s="594"/>
      <c r="L183" s="594"/>
      <c r="M183" s="334" t="s">
        <v>541</v>
      </c>
      <c r="N183" s="334" t="s">
        <v>702</v>
      </c>
      <c r="O183" s="335" t="s">
        <v>705</v>
      </c>
      <c r="P183" s="806">
        <v>1</v>
      </c>
      <c r="Q183" s="806">
        <v>0</v>
      </c>
      <c r="R183" s="806">
        <v>0</v>
      </c>
      <c r="S183" s="237">
        <v>0</v>
      </c>
      <c r="T183" s="335"/>
      <c r="U183" s="809">
        <v>0</v>
      </c>
      <c r="V183" s="326">
        <v>45474</v>
      </c>
      <c r="W183" s="326">
        <v>45657</v>
      </c>
      <c r="X183" s="323">
        <v>183</v>
      </c>
      <c r="Y183" s="329" t="s">
        <v>711</v>
      </c>
      <c r="Z183" s="323" t="s">
        <v>682</v>
      </c>
      <c r="AA183" s="323" t="s">
        <v>614</v>
      </c>
      <c r="AB183" s="336"/>
      <c r="AC183" s="336"/>
      <c r="AD183" s="323" t="s">
        <v>383</v>
      </c>
      <c r="AE183" s="337" t="s">
        <v>1118</v>
      </c>
      <c r="AF183" s="325">
        <v>40911536</v>
      </c>
      <c r="AG183" s="323" t="s">
        <v>194</v>
      </c>
      <c r="AH183" s="323" t="s">
        <v>193</v>
      </c>
      <c r="AI183" s="326">
        <v>45555</v>
      </c>
      <c r="AJ183" s="327"/>
      <c r="AK183" s="329"/>
      <c r="AL183" s="327"/>
      <c r="AM183" s="323"/>
      <c r="AN183" s="323"/>
      <c r="AO183" s="323"/>
      <c r="AP183" s="854"/>
      <c r="AQ183" s="1250"/>
      <c r="AR183" s="1251"/>
      <c r="AS183" s="1252"/>
      <c r="AT183" s="859"/>
      <c r="AU183" s="330"/>
      <c r="AV183" s="1271"/>
    </row>
    <row r="184" spans="1:48" s="176" customFormat="1" ht="69" customHeight="1">
      <c r="A184" s="765"/>
      <c r="B184" s="1222"/>
      <c r="C184" s="331"/>
      <c r="D184" s="309"/>
      <c r="E184" s="999"/>
      <c r="F184" s="1002"/>
      <c r="G184" s="309"/>
      <c r="H184" s="309"/>
      <c r="I184" s="309"/>
      <c r="J184" s="594"/>
      <c r="K184" s="594"/>
      <c r="L184" s="595"/>
      <c r="M184" s="334" t="s">
        <v>542</v>
      </c>
      <c r="N184" s="334" t="s">
        <v>702</v>
      </c>
      <c r="O184" s="335" t="s">
        <v>706</v>
      </c>
      <c r="P184" s="806">
        <v>6</v>
      </c>
      <c r="Q184" s="806">
        <v>0</v>
      </c>
      <c r="R184" s="806">
        <v>2</v>
      </c>
      <c r="S184" s="237">
        <v>6</v>
      </c>
      <c r="T184" s="335"/>
      <c r="U184" s="809">
        <v>1</v>
      </c>
      <c r="V184" s="326">
        <v>45474</v>
      </c>
      <c r="W184" s="326">
        <v>45657</v>
      </c>
      <c r="X184" s="323">
        <v>183</v>
      </c>
      <c r="Y184" s="323" t="s">
        <v>714</v>
      </c>
      <c r="Z184" s="323" t="s">
        <v>682</v>
      </c>
      <c r="AA184" s="323" t="s">
        <v>614</v>
      </c>
      <c r="AB184" s="336"/>
      <c r="AC184" s="336"/>
      <c r="AD184" s="323" t="s">
        <v>383</v>
      </c>
      <c r="AE184" s="337" t="s">
        <v>1119</v>
      </c>
      <c r="AF184" s="325">
        <v>60000000</v>
      </c>
      <c r="AG184" s="323" t="s">
        <v>194</v>
      </c>
      <c r="AH184" s="323" t="s">
        <v>193</v>
      </c>
      <c r="AI184" s="326">
        <v>45555</v>
      </c>
      <c r="AJ184" s="327"/>
      <c r="AK184" s="329"/>
      <c r="AL184" s="327"/>
      <c r="AM184" s="323"/>
      <c r="AN184" s="323"/>
      <c r="AO184" s="323"/>
      <c r="AP184" s="854"/>
      <c r="AQ184" s="1250"/>
      <c r="AR184" s="1251"/>
      <c r="AS184" s="1252"/>
      <c r="AT184" s="859"/>
      <c r="AU184" s="330"/>
      <c r="AV184" s="1271"/>
    </row>
    <row r="185" spans="1:48" s="176" customFormat="1" ht="78.599999999999994" customHeight="1">
      <c r="A185" s="764"/>
      <c r="B185" s="1222"/>
      <c r="C185" s="331"/>
      <c r="D185" s="962" t="s">
        <v>340</v>
      </c>
      <c r="E185" s="962"/>
      <c r="F185" s="962"/>
      <c r="G185" s="962"/>
      <c r="H185" s="962"/>
      <c r="I185" s="962"/>
      <c r="J185" s="962"/>
      <c r="K185" s="962"/>
      <c r="L185" s="962"/>
      <c r="M185" s="962"/>
      <c r="N185" s="962"/>
      <c r="O185" s="962"/>
      <c r="P185" s="962"/>
      <c r="Q185" s="962"/>
      <c r="R185" s="962"/>
      <c r="S185" s="962"/>
      <c r="T185" s="962"/>
      <c r="U185" s="780">
        <f>AVERAGE(U178:U184)</f>
        <v>0.83333333333333337</v>
      </c>
      <c r="V185" s="326"/>
      <c r="W185" s="326"/>
      <c r="X185" s="323"/>
      <c r="Y185" s="323"/>
      <c r="Z185" s="323"/>
      <c r="AA185" s="323"/>
      <c r="AB185" s="336"/>
      <c r="AC185" s="336"/>
      <c r="AD185" s="323"/>
      <c r="AE185" s="337"/>
      <c r="AF185" s="325"/>
      <c r="AG185" s="323"/>
      <c r="AH185" s="323"/>
      <c r="AI185" s="326"/>
      <c r="AJ185" s="327"/>
      <c r="AK185" s="329"/>
      <c r="AL185" s="327"/>
      <c r="AM185" s="323"/>
      <c r="AN185" s="323"/>
      <c r="AO185" s="323"/>
      <c r="AP185" s="854"/>
      <c r="AQ185" s="1250"/>
      <c r="AR185" s="1251"/>
      <c r="AS185" s="1252"/>
      <c r="AT185" s="859"/>
      <c r="AU185" s="330"/>
      <c r="AV185" s="1271"/>
    </row>
    <row r="186" spans="1:48" s="176" customFormat="1" ht="124.2">
      <c r="A186" s="450" t="s">
        <v>231</v>
      </c>
      <c r="B186" s="1222"/>
      <c r="C186" s="760" t="s">
        <v>315</v>
      </c>
      <c r="D186" s="299" t="s">
        <v>292</v>
      </c>
      <c r="E186" s="924" t="s">
        <v>339</v>
      </c>
      <c r="F186" s="1000">
        <v>2024130010138</v>
      </c>
      <c r="G186" s="299" t="s">
        <v>543</v>
      </c>
      <c r="H186" s="299" t="s">
        <v>550</v>
      </c>
      <c r="I186" s="299" t="s">
        <v>536</v>
      </c>
      <c r="J186" s="593">
        <v>674</v>
      </c>
      <c r="K186" s="593"/>
      <c r="L186" s="611">
        <v>1</v>
      </c>
      <c r="M186" s="274" t="s">
        <v>544</v>
      </c>
      <c r="N186" s="274" t="s">
        <v>707</v>
      </c>
      <c r="O186" s="280" t="s">
        <v>706</v>
      </c>
      <c r="P186" s="237">
        <v>7</v>
      </c>
      <c r="Q186" s="237">
        <v>0</v>
      </c>
      <c r="R186" s="237">
        <v>4</v>
      </c>
      <c r="S186" s="237">
        <v>7</v>
      </c>
      <c r="T186" s="280"/>
      <c r="U186" s="777">
        <v>1</v>
      </c>
      <c r="V186" s="193">
        <v>45474</v>
      </c>
      <c r="W186" s="193">
        <v>45657</v>
      </c>
      <c r="X186" s="183">
        <v>183</v>
      </c>
      <c r="Y186" s="183" t="s">
        <v>715</v>
      </c>
      <c r="Z186" s="183" t="s">
        <v>682</v>
      </c>
      <c r="AA186" s="183" t="s">
        <v>614</v>
      </c>
      <c r="AB186" s="199" t="s">
        <v>810</v>
      </c>
      <c r="AC186" s="223" t="s">
        <v>811</v>
      </c>
      <c r="AD186" s="183" t="s">
        <v>652</v>
      </c>
      <c r="AE186" s="339" t="s">
        <v>544</v>
      </c>
      <c r="AF186" s="340">
        <v>70000000</v>
      </c>
      <c r="AG186" s="192" t="s">
        <v>194</v>
      </c>
      <c r="AH186" s="192" t="s">
        <v>193</v>
      </c>
      <c r="AI186" s="193">
        <v>45555</v>
      </c>
      <c r="AJ186" s="194"/>
      <c r="AK186" s="195">
        <v>202411044</v>
      </c>
      <c r="AL186" s="195">
        <v>202411044</v>
      </c>
      <c r="AM186" s="183">
        <v>0</v>
      </c>
      <c r="AN186" s="183"/>
      <c r="AO186" s="183">
        <v>0</v>
      </c>
      <c r="AP186" s="842">
        <v>607786512</v>
      </c>
      <c r="AQ186" s="1250"/>
      <c r="AR186" s="1251"/>
      <c r="AS186" s="1252"/>
      <c r="AT186" s="278" t="s">
        <v>334</v>
      </c>
      <c r="AU186" s="197" t="s">
        <v>339</v>
      </c>
      <c r="AV186" s="1271" t="s">
        <v>1228</v>
      </c>
    </row>
    <row r="187" spans="1:48" s="176" customFormat="1" ht="96.6">
      <c r="A187" s="924" t="s">
        <v>235</v>
      </c>
      <c r="B187" s="1222"/>
      <c r="C187" s="331"/>
      <c r="D187" s="309"/>
      <c r="E187" s="999"/>
      <c r="F187" s="1001"/>
      <c r="G187" s="309"/>
      <c r="H187" s="309"/>
      <c r="I187" s="309"/>
      <c r="J187" s="594"/>
      <c r="K187" s="594"/>
      <c r="L187" s="594"/>
      <c r="M187" s="274" t="s">
        <v>545</v>
      </c>
      <c r="N187" s="274" t="s">
        <v>707</v>
      </c>
      <c r="O187" s="280" t="s">
        <v>706</v>
      </c>
      <c r="P187" s="237">
        <v>1</v>
      </c>
      <c r="Q187" s="237">
        <v>0</v>
      </c>
      <c r="R187" s="237">
        <v>0</v>
      </c>
      <c r="S187" s="237">
        <f>Q187+R187</f>
        <v>0</v>
      </c>
      <c r="T187" s="280"/>
      <c r="U187" s="777">
        <v>0</v>
      </c>
      <c r="V187" s="193">
        <v>45474</v>
      </c>
      <c r="W187" s="193">
        <v>45657</v>
      </c>
      <c r="X187" s="183">
        <v>183</v>
      </c>
      <c r="Y187" s="195" t="s">
        <v>716</v>
      </c>
      <c r="Z187" s="183" t="s">
        <v>682</v>
      </c>
      <c r="AA187" s="183" t="s">
        <v>614</v>
      </c>
      <c r="AB187" s="199" t="s">
        <v>812</v>
      </c>
      <c r="AC187" s="223" t="s">
        <v>813</v>
      </c>
      <c r="AD187" s="183" t="s">
        <v>652</v>
      </c>
      <c r="AE187" s="339" t="s">
        <v>1120</v>
      </c>
      <c r="AF187" s="340">
        <v>30000000</v>
      </c>
      <c r="AG187" s="192" t="s">
        <v>194</v>
      </c>
      <c r="AH187" s="192" t="s">
        <v>193</v>
      </c>
      <c r="AI187" s="193">
        <v>45555</v>
      </c>
      <c r="AJ187" s="194"/>
      <c r="AK187" s="195"/>
      <c r="AL187" s="194"/>
      <c r="AM187" s="183"/>
      <c r="AN187" s="183"/>
      <c r="AO187" s="183"/>
      <c r="AP187" s="694"/>
      <c r="AQ187" s="1250"/>
      <c r="AR187" s="1251"/>
      <c r="AS187" s="1252"/>
      <c r="AT187" s="278"/>
      <c r="AU187" s="197"/>
      <c r="AV187" s="1271"/>
    </row>
    <row r="188" spans="1:48" s="176" customFormat="1" ht="69">
      <c r="A188" s="999"/>
      <c r="B188" s="1222"/>
      <c r="C188" s="331"/>
      <c r="D188" s="309"/>
      <c r="E188" s="999"/>
      <c r="F188" s="1001"/>
      <c r="G188" s="309"/>
      <c r="H188" s="309"/>
      <c r="I188" s="309"/>
      <c r="J188" s="594"/>
      <c r="K188" s="594"/>
      <c r="L188" s="594"/>
      <c r="M188" s="274" t="s">
        <v>546</v>
      </c>
      <c r="N188" s="274" t="s">
        <v>707</v>
      </c>
      <c r="O188" s="280" t="s">
        <v>703</v>
      </c>
      <c r="P188" s="237">
        <v>80</v>
      </c>
      <c r="Q188" s="237">
        <v>60</v>
      </c>
      <c r="R188" s="237">
        <v>20</v>
      </c>
      <c r="S188" s="237">
        <v>1</v>
      </c>
      <c r="T188" s="280"/>
      <c r="U188" s="777">
        <v>1</v>
      </c>
      <c r="V188" s="193">
        <v>45474</v>
      </c>
      <c r="W188" s="193">
        <v>45657</v>
      </c>
      <c r="X188" s="183">
        <v>183</v>
      </c>
      <c r="Y188" s="195" t="s">
        <v>716</v>
      </c>
      <c r="Z188" s="183" t="s">
        <v>682</v>
      </c>
      <c r="AA188" s="183" t="s">
        <v>614</v>
      </c>
      <c r="AB188" s="199" t="s">
        <v>814</v>
      </c>
      <c r="AC188" s="223" t="s">
        <v>815</v>
      </c>
      <c r="AD188" s="183" t="s">
        <v>652</v>
      </c>
      <c r="AE188" s="341" t="s">
        <v>1121</v>
      </c>
      <c r="AF188" s="340">
        <v>2400000</v>
      </c>
      <c r="AG188" s="192" t="s">
        <v>208</v>
      </c>
      <c r="AH188" s="192" t="s">
        <v>193</v>
      </c>
      <c r="AI188" s="193">
        <v>45555</v>
      </c>
      <c r="AJ188" s="194"/>
      <c r="AK188" s="195"/>
      <c r="AL188" s="194"/>
      <c r="AM188" s="183"/>
      <c r="AN188" s="183"/>
      <c r="AO188" s="183"/>
      <c r="AP188" s="694"/>
      <c r="AQ188" s="1250"/>
      <c r="AR188" s="1251"/>
      <c r="AS188" s="1252"/>
      <c r="AT188" s="278"/>
      <c r="AU188" s="197"/>
      <c r="AV188" s="1271"/>
    </row>
    <row r="189" spans="1:48" s="176" customFormat="1" ht="96.6">
      <c r="A189" s="999"/>
      <c r="B189" s="1222"/>
      <c r="C189" s="331"/>
      <c r="D189" s="309"/>
      <c r="E189" s="999"/>
      <c r="F189" s="1001"/>
      <c r="G189" s="309"/>
      <c r="H189" s="309"/>
      <c r="I189" s="309"/>
      <c r="J189" s="594"/>
      <c r="K189" s="594"/>
      <c r="L189" s="594"/>
      <c r="M189" s="274" t="s">
        <v>547</v>
      </c>
      <c r="N189" s="274" t="s">
        <v>708</v>
      </c>
      <c r="O189" s="280" t="s">
        <v>706</v>
      </c>
      <c r="P189" s="237">
        <v>1</v>
      </c>
      <c r="Q189" s="237">
        <v>0</v>
      </c>
      <c r="R189" s="237">
        <v>0.3</v>
      </c>
      <c r="S189" s="237">
        <v>1</v>
      </c>
      <c r="T189" s="280"/>
      <c r="U189" s="777">
        <v>1</v>
      </c>
      <c r="V189" s="193">
        <v>45474</v>
      </c>
      <c r="W189" s="193">
        <v>45657</v>
      </c>
      <c r="X189" s="183">
        <v>183</v>
      </c>
      <c r="Y189" s="183" t="s">
        <v>717</v>
      </c>
      <c r="Z189" s="183" t="s">
        <v>682</v>
      </c>
      <c r="AA189" s="183" t="s">
        <v>614</v>
      </c>
      <c r="AB189" s="223"/>
      <c r="AC189" s="223"/>
      <c r="AD189" s="183" t="s">
        <v>652</v>
      </c>
      <c r="AE189" s="341" t="s">
        <v>1122</v>
      </c>
      <c r="AF189" s="340">
        <v>97495044</v>
      </c>
      <c r="AG189" s="192" t="s">
        <v>194</v>
      </c>
      <c r="AH189" s="192" t="s">
        <v>193</v>
      </c>
      <c r="AI189" s="193">
        <v>45555</v>
      </c>
      <c r="AJ189" s="194"/>
      <c r="AK189" s="195"/>
      <c r="AL189" s="194"/>
      <c r="AM189" s="183"/>
      <c r="AN189" s="183"/>
      <c r="AO189" s="183"/>
      <c r="AP189" s="694"/>
      <c r="AQ189" s="1250"/>
      <c r="AR189" s="1251"/>
      <c r="AS189" s="1252"/>
      <c r="AT189" s="278"/>
      <c r="AU189" s="197"/>
      <c r="AV189" s="1271"/>
    </row>
    <row r="190" spans="1:48" s="176" customFormat="1" ht="69">
      <c r="A190" s="999"/>
      <c r="B190" s="1222"/>
      <c r="C190" s="331"/>
      <c r="D190" s="309"/>
      <c r="E190" s="999"/>
      <c r="F190" s="1001"/>
      <c r="G190" s="309"/>
      <c r="H190" s="309"/>
      <c r="I190" s="309"/>
      <c r="J190" s="594"/>
      <c r="K190" s="594"/>
      <c r="L190" s="594"/>
      <c r="M190" s="274" t="s">
        <v>548</v>
      </c>
      <c r="N190" s="274" t="s">
        <v>708</v>
      </c>
      <c r="O190" s="280" t="s">
        <v>709</v>
      </c>
      <c r="P190" s="237">
        <v>30</v>
      </c>
      <c r="Q190" s="237">
        <v>17</v>
      </c>
      <c r="R190" s="237">
        <v>12</v>
      </c>
      <c r="S190" s="237">
        <v>30</v>
      </c>
      <c r="T190" s="280"/>
      <c r="U190" s="777">
        <v>1</v>
      </c>
      <c r="V190" s="193">
        <v>45474</v>
      </c>
      <c r="W190" s="193">
        <v>45657</v>
      </c>
      <c r="X190" s="183">
        <v>183</v>
      </c>
      <c r="Y190" s="183" t="s">
        <v>718</v>
      </c>
      <c r="Z190" s="183" t="s">
        <v>682</v>
      </c>
      <c r="AA190" s="183" t="s">
        <v>614</v>
      </c>
      <c r="AB190" s="223"/>
      <c r="AC190" s="223"/>
      <c r="AD190" s="183" t="s">
        <v>652</v>
      </c>
      <c r="AE190" s="341" t="s">
        <v>1123</v>
      </c>
      <c r="AF190" s="340">
        <v>968000</v>
      </c>
      <c r="AG190" s="192" t="s">
        <v>208</v>
      </c>
      <c r="AH190" s="192" t="s">
        <v>193</v>
      </c>
      <c r="AI190" s="193">
        <v>45555</v>
      </c>
      <c r="AJ190" s="194"/>
      <c r="AK190" s="195"/>
      <c r="AL190" s="194"/>
      <c r="AM190" s="183"/>
      <c r="AN190" s="183"/>
      <c r="AO190" s="183"/>
      <c r="AP190" s="694"/>
      <c r="AQ190" s="1250"/>
      <c r="AR190" s="1251"/>
      <c r="AS190" s="1252"/>
      <c r="AT190" s="278"/>
      <c r="AU190" s="197"/>
      <c r="AV190" s="1271"/>
    </row>
    <row r="191" spans="1:48" s="176" customFormat="1" ht="96.6">
      <c r="A191" s="999"/>
      <c r="B191" s="1222"/>
      <c r="C191" s="331"/>
      <c r="D191" s="309"/>
      <c r="E191" s="1232"/>
      <c r="F191" s="1002"/>
      <c r="G191" s="309"/>
      <c r="H191" s="309"/>
      <c r="I191" s="309"/>
      <c r="J191" s="594"/>
      <c r="K191" s="594"/>
      <c r="L191" s="594"/>
      <c r="M191" s="272" t="s">
        <v>549</v>
      </c>
      <c r="N191" s="274" t="s">
        <v>710</v>
      </c>
      <c r="O191" s="280" t="s">
        <v>703</v>
      </c>
      <c r="P191" s="237">
        <v>110</v>
      </c>
      <c r="Q191" s="237">
        <v>71</v>
      </c>
      <c r="R191" s="237">
        <v>25</v>
      </c>
      <c r="S191" s="237">
        <v>110</v>
      </c>
      <c r="T191" s="280"/>
      <c r="U191" s="777">
        <v>1</v>
      </c>
      <c r="V191" s="193">
        <v>45474</v>
      </c>
      <c r="W191" s="193">
        <v>45657</v>
      </c>
      <c r="X191" s="183">
        <v>183</v>
      </c>
      <c r="Y191" s="183" t="s">
        <v>719</v>
      </c>
      <c r="Z191" s="183" t="s">
        <v>682</v>
      </c>
      <c r="AA191" s="183" t="s">
        <v>614</v>
      </c>
      <c r="AB191" s="223"/>
      <c r="AC191" s="223"/>
      <c r="AD191" s="183" t="s">
        <v>652</v>
      </c>
      <c r="AE191" s="342" t="s">
        <v>1124</v>
      </c>
      <c r="AF191" s="340">
        <v>1548000</v>
      </c>
      <c r="AG191" s="192" t="s">
        <v>208</v>
      </c>
      <c r="AH191" s="192" t="s">
        <v>193</v>
      </c>
      <c r="AI191" s="193">
        <v>45555</v>
      </c>
      <c r="AJ191" s="194"/>
      <c r="AK191" s="195"/>
      <c r="AL191" s="194"/>
      <c r="AM191" s="183"/>
      <c r="AN191" s="183"/>
      <c r="AO191" s="183"/>
      <c r="AP191" s="694"/>
      <c r="AQ191" s="1250"/>
      <c r="AR191" s="1251"/>
      <c r="AS191" s="1252"/>
      <c r="AT191" s="278"/>
      <c r="AU191" s="197"/>
      <c r="AV191" s="1271"/>
    </row>
    <row r="192" spans="1:48" s="176" customFormat="1" ht="88.8" customHeight="1">
      <c r="A192" s="1232"/>
      <c r="B192" s="1222"/>
      <c r="C192" s="772"/>
      <c r="D192" s="962" t="s">
        <v>339</v>
      </c>
      <c r="E192" s="962"/>
      <c r="F192" s="962"/>
      <c r="G192" s="962"/>
      <c r="H192" s="962"/>
      <c r="I192" s="962"/>
      <c r="J192" s="962"/>
      <c r="K192" s="962"/>
      <c r="L192" s="962"/>
      <c r="M192" s="962"/>
      <c r="N192" s="962"/>
      <c r="O192" s="962"/>
      <c r="P192" s="962"/>
      <c r="Q192" s="962"/>
      <c r="R192" s="962"/>
      <c r="S192" s="962"/>
      <c r="T192" s="962"/>
      <c r="U192" s="780">
        <f>AVERAGE(U186:U191)</f>
        <v>0.83333333333333337</v>
      </c>
      <c r="V192" s="193"/>
      <c r="W192" s="193"/>
      <c r="X192" s="601"/>
      <c r="Y192" s="601"/>
      <c r="Z192" s="601"/>
      <c r="AA192" s="601"/>
      <c r="AB192" s="223"/>
      <c r="AC192" s="223"/>
      <c r="AD192" s="601"/>
      <c r="AE192" s="342"/>
      <c r="AF192" s="340"/>
      <c r="AG192" s="192"/>
      <c r="AH192" s="192"/>
      <c r="AI192" s="193"/>
      <c r="AJ192" s="194"/>
      <c r="AK192" s="195"/>
      <c r="AL192" s="194"/>
      <c r="AM192" s="684"/>
      <c r="AN192" s="601"/>
      <c r="AO192" s="601"/>
      <c r="AP192" s="694"/>
      <c r="AQ192" s="1250"/>
      <c r="AR192" s="1251"/>
      <c r="AS192" s="1252"/>
      <c r="AT192" s="278"/>
      <c r="AU192" s="197"/>
      <c r="AV192" s="1271"/>
    </row>
    <row r="193" spans="1:48" s="176" customFormat="1" ht="105.6">
      <c r="A193" s="924" t="s">
        <v>274</v>
      </c>
      <c r="B193" s="1222"/>
      <c r="C193" s="596" t="s">
        <v>315</v>
      </c>
      <c r="D193" s="177" t="s">
        <v>295</v>
      </c>
      <c r="E193" s="963" t="s">
        <v>351</v>
      </c>
      <c r="F193" s="1000">
        <v>2024130010122</v>
      </c>
      <c r="G193" s="177" t="s">
        <v>551</v>
      </c>
      <c r="H193" s="177" t="s">
        <v>552</v>
      </c>
      <c r="I193" s="177" t="s">
        <v>553</v>
      </c>
      <c r="J193" s="575">
        <v>12957</v>
      </c>
      <c r="K193" s="575"/>
      <c r="L193" s="343"/>
      <c r="M193" s="278" t="s">
        <v>554</v>
      </c>
      <c r="N193" s="278" t="s">
        <v>677</v>
      </c>
      <c r="O193" s="223" t="s">
        <v>678</v>
      </c>
      <c r="P193" s="237">
        <v>70</v>
      </c>
      <c r="Q193" s="810">
        <v>49</v>
      </c>
      <c r="R193" s="237">
        <v>18</v>
      </c>
      <c r="S193" s="237">
        <v>70</v>
      </c>
      <c r="T193" s="194"/>
      <c r="U193" s="777">
        <v>1</v>
      </c>
      <c r="V193" s="193">
        <v>45474</v>
      </c>
      <c r="W193" s="193">
        <v>45657</v>
      </c>
      <c r="X193" s="183">
        <f>W193-V193</f>
        <v>183</v>
      </c>
      <c r="Y193" s="195">
        <v>104263</v>
      </c>
      <c r="Z193" s="183" t="s">
        <v>682</v>
      </c>
      <c r="AA193" s="183" t="s">
        <v>615</v>
      </c>
      <c r="AB193" s="344" t="s">
        <v>816</v>
      </c>
      <c r="AC193" s="345" t="s">
        <v>683</v>
      </c>
      <c r="AD193" s="183" t="s">
        <v>652</v>
      </c>
      <c r="AE193" s="223" t="s">
        <v>684</v>
      </c>
      <c r="AF193" s="346">
        <v>27832704</v>
      </c>
      <c r="AG193" s="238" t="s">
        <v>208</v>
      </c>
      <c r="AH193" s="238" t="s">
        <v>193</v>
      </c>
      <c r="AI193" s="184"/>
      <c r="AJ193" s="194"/>
      <c r="AK193" s="195">
        <v>27832704</v>
      </c>
      <c r="AL193" s="195">
        <v>27832704</v>
      </c>
      <c r="AM193" s="347">
        <v>64980000</v>
      </c>
      <c r="AN193" s="348">
        <v>43320000</v>
      </c>
      <c r="AO193" s="183">
        <v>0</v>
      </c>
      <c r="AP193" s="842">
        <v>937965035</v>
      </c>
      <c r="AQ193" s="1250"/>
      <c r="AR193" s="1251"/>
      <c r="AS193" s="1252"/>
      <c r="AT193" s="278" t="s">
        <v>349</v>
      </c>
      <c r="AU193" s="197" t="s">
        <v>351</v>
      </c>
      <c r="AV193" s="1271" t="s">
        <v>1229</v>
      </c>
    </row>
    <row r="194" spans="1:48" s="176" customFormat="1" ht="92.4">
      <c r="A194" s="999"/>
      <c r="B194" s="1222"/>
      <c r="C194" s="431"/>
      <c r="D194" s="179"/>
      <c r="E194" s="964"/>
      <c r="F194" s="1001"/>
      <c r="G194" s="179"/>
      <c r="H194" s="179"/>
      <c r="I194" s="179"/>
      <c r="J194" s="576"/>
      <c r="K194" s="576"/>
      <c r="L194" s="576"/>
      <c r="M194" s="278" t="s">
        <v>555</v>
      </c>
      <c r="N194" s="278" t="s">
        <v>677</v>
      </c>
      <c r="O194" s="223" t="s">
        <v>679</v>
      </c>
      <c r="P194" s="237">
        <v>24</v>
      </c>
      <c r="Q194" s="810">
        <v>24</v>
      </c>
      <c r="R194" s="237">
        <v>0</v>
      </c>
      <c r="S194" s="237">
        <f>Q194+R194</f>
        <v>24</v>
      </c>
      <c r="T194" s="194"/>
      <c r="U194" s="777">
        <v>1</v>
      </c>
      <c r="V194" s="193">
        <v>45474</v>
      </c>
      <c r="W194" s="193">
        <v>45657</v>
      </c>
      <c r="X194" s="183">
        <v>183</v>
      </c>
      <c r="Y194" s="195">
        <v>104263</v>
      </c>
      <c r="Z194" s="183" t="s">
        <v>682</v>
      </c>
      <c r="AA194" s="183" t="s">
        <v>615</v>
      </c>
      <c r="AB194" s="344" t="s">
        <v>817</v>
      </c>
      <c r="AC194" s="345" t="s">
        <v>683</v>
      </c>
      <c r="AD194" s="183" t="s">
        <v>652</v>
      </c>
      <c r="AE194" s="223" t="s">
        <v>685</v>
      </c>
      <c r="AF194" s="349">
        <v>53250000</v>
      </c>
      <c r="AG194" s="238" t="s">
        <v>208</v>
      </c>
      <c r="AH194" s="238" t="s">
        <v>193</v>
      </c>
      <c r="AI194" s="184"/>
      <c r="AJ194" s="194"/>
      <c r="AK194" s="195">
        <v>53250000</v>
      </c>
      <c r="AL194" s="195">
        <v>53250000</v>
      </c>
      <c r="AM194" s="350">
        <v>40500000</v>
      </c>
      <c r="AN194" s="351">
        <v>36000000</v>
      </c>
      <c r="AO194" s="183">
        <v>0</v>
      </c>
      <c r="AP194" s="694"/>
      <c r="AQ194" s="1250"/>
      <c r="AR194" s="1251"/>
      <c r="AS194" s="1252"/>
      <c r="AT194" s="278" t="s">
        <v>334</v>
      </c>
      <c r="AU194" s="197" t="s">
        <v>351</v>
      </c>
      <c r="AV194" s="1271"/>
    </row>
    <row r="195" spans="1:48" s="176" customFormat="1" ht="96.6">
      <c r="A195" s="999"/>
      <c r="B195" s="1222"/>
      <c r="C195" s="431"/>
      <c r="D195" s="179"/>
      <c r="E195" s="964"/>
      <c r="F195" s="1001"/>
      <c r="G195" s="179"/>
      <c r="H195" s="179"/>
      <c r="I195" s="179"/>
      <c r="J195" s="576"/>
      <c r="K195" s="576"/>
      <c r="L195" s="576"/>
      <c r="M195" s="278" t="s">
        <v>556</v>
      </c>
      <c r="N195" s="278" t="s">
        <v>677</v>
      </c>
      <c r="O195" s="223" t="s">
        <v>680</v>
      </c>
      <c r="P195" s="237">
        <v>12</v>
      </c>
      <c r="Q195" s="810">
        <v>8</v>
      </c>
      <c r="R195" s="237">
        <v>2</v>
      </c>
      <c r="S195" s="237">
        <v>12</v>
      </c>
      <c r="T195" s="194"/>
      <c r="U195" s="777">
        <v>1</v>
      </c>
      <c r="V195" s="193">
        <v>45474</v>
      </c>
      <c r="W195" s="193">
        <v>45657</v>
      </c>
      <c r="X195" s="183">
        <v>183</v>
      </c>
      <c r="Y195" s="195">
        <v>104263</v>
      </c>
      <c r="Z195" s="183" t="s">
        <v>682</v>
      </c>
      <c r="AA195" s="183" t="s">
        <v>615</v>
      </c>
      <c r="AB195" s="344" t="s">
        <v>818</v>
      </c>
      <c r="AC195" s="345" t="s">
        <v>683</v>
      </c>
      <c r="AD195" s="183" t="s">
        <v>652</v>
      </c>
      <c r="AE195" s="223" t="s">
        <v>686</v>
      </c>
      <c r="AF195" s="346">
        <v>207168626</v>
      </c>
      <c r="AG195" s="238" t="s">
        <v>208</v>
      </c>
      <c r="AH195" s="238" t="s">
        <v>185</v>
      </c>
      <c r="AI195" s="184"/>
      <c r="AJ195" s="194"/>
      <c r="AK195" s="195">
        <v>207168626</v>
      </c>
      <c r="AL195" s="195">
        <v>207168626</v>
      </c>
      <c r="AM195" s="352">
        <v>49212000</v>
      </c>
      <c r="AN195" s="353">
        <v>29904000</v>
      </c>
      <c r="AO195" s="183">
        <v>0</v>
      </c>
      <c r="AP195" s="694"/>
      <c r="AQ195" s="1250"/>
      <c r="AR195" s="1251"/>
      <c r="AS195" s="1252"/>
      <c r="AT195" s="278" t="s">
        <v>335</v>
      </c>
      <c r="AU195" s="197" t="s">
        <v>351</v>
      </c>
      <c r="AV195" s="1271"/>
    </row>
    <row r="196" spans="1:48" s="176" customFormat="1" ht="110.4">
      <c r="A196" s="999"/>
      <c r="B196" s="1222"/>
      <c r="C196" s="431"/>
      <c r="D196" s="179"/>
      <c r="E196" s="964"/>
      <c r="F196" s="1001"/>
      <c r="G196" s="179"/>
      <c r="H196" s="179"/>
      <c r="I196" s="179"/>
      <c r="J196" s="576"/>
      <c r="K196" s="576"/>
      <c r="L196" s="576"/>
      <c r="M196" s="278" t="s">
        <v>558</v>
      </c>
      <c r="N196" s="278" t="s">
        <v>677</v>
      </c>
      <c r="O196" s="223" t="s">
        <v>681</v>
      </c>
      <c r="P196" s="237">
        <v>12</v>
      </c>
      <c r="Q196" s="810">
        <v>8</v>
      </c>
      <c r="R196" s="237">
        <v>2</v>
      </c>
      <c r="S196" s="237">
        <v>12</v>
      </c>
      <c r="T196" s="194"/>
      <c r="U196" s="777">
        <v>1</v>
      </c>
      <c r="V196" s="193">
        <v>45474</v>
      </c>
      <c r="W196" s="193">
        <v>45657</v>
      </c>
      <c r="X196" s="183">
        <v>183</v>
      </c>
      <c r="Y196" s="195">
        <v>104263</v>
      </c>
      <c r="Z196" s="183" t="s">
        <v>682</v>
      </c>
      <c r="AA196" s="183" t="s">
        <v>615</v>
      </c>
      <c r="AB196" s="344"/>
      <c r="AC196" s="345"/>
      <c r="AD196" s="183" t="s">
        <v>652</v>
      </c>
      <c r="AE196" s="223" t="s">
        <v>687</v>
      </c>
      <c r="AF196" s="346">
        <v>52132000</v>
      </c>
      <c r="AG196" s="238" t="s">
        <v>208</v>
      </c>
      <c r="AH196" s="238" t="s">
        <v>193</v>
      </c>
      <c r="AI196" s="184"/>
      <c r="AJ196" s="194"/>
      <c r="AK196" s="195">
        <v>52132000</v>
      </c>
      <c r="AL196" s="195">
        <v>52132000</v>
      </c>
      <c r="AM196" s="352">
        <v>43296000</v>
      </c>
      <c r="AN196" s="351">
        <v>28864000</v>
      </c>
      <c r="AO196" s="183">
        <v>0</v>
      </c>
      <c r="AP196" s="694"/>
      <c r="AQ196" s="1250"/>
      <c r="AR196" s="1251"/>
      <c r="AS196" s="1252"/>
      <c r="AT196" s="278" t="s">
        <v>348</v>
      </c>
      <c r="AU196" s="197" t="s">
        <v>351</v>
      </c>
      <c r="AV196" s="1271"/>
    </row>
    <row r="197" spans="1:48" s="176" customFormat="1" ht="96.6">
      <c r="A197" s="999"/>
      <c r="B197" s="1222"/>
      <c r="C197" s="395"/>
      <c r="D197" s="207"/>
      <c r="E197" s="965"/>
      <c r="F197" s="1002"/>
      <c r="G197" s="207"/>
      <c r="H197" s="207"/>
      <c r="I197" s="179"/>
      <c r="J197" s="576"/>
      <c r="K197" s="576"/>
      <c r="L197" s="577"/>
      <c r="M197" s="197" t="s">
        <v>557</v>
      </c>
      <c r="N197" s="278" t="s">
        <v>677</v>
      </c>
      <c r="O197" s="239" t="s">
        <v>868</v>
      </c>
      <c r="P197" s="237">
        <v>1</v>
      </c>
      <c r="Q197" s="810">
        <v>0</v>
      </c>
      <c r="R197" s="237">
        <v>0</v>
      </c>
      <c r="S197" s="590">
        <v>1</v>
      </c>
      <c r="T197" s="194"/>
      <c r="U197" s="777">
        <v>1</v>
      </c>
      <c r="V197" s="193">
        <v>45474</v>
      </c>
      <c r="W197" s="193">
        <v>45657</v>
      </c>
      <c r="X197" s="183">
        <v>183</v>
      </c>
      <c r="Y197" s="195">
        <v>104263</v>
      </c>
      <c r="Z197" s="183" t="s">
        <v>682</v>
      </c>
      <c r="AA197" s="183" t="s">
        <v>615</v>
      </c>
      <c r="AB197" s="344"/>
      <c r="AC197" s="345"/>
      <c r="AD197" s="183" t="s">
        <v>652</v>
      </c>
      <c r="AE197" s="223" t="s">
        <v>688</v>
      </c>
      <c r="AF197" s="346">
        <v>228192414</v>
      </c>
      <c r="AG197" s="238" t="s">
        <v>208</v>
      </c>
      <c r="AH197" s="238" t="s">
        <v>193</v>
      </c>
      <c r="AI197" s="184"/>
      <c r="AJ197" s="194"/>
      <c r="AK197" s="195">
        <v>228192414</v>
      </c>
      <c r="AL197" s="195">
        <v>228192414</v>
      </c>
      <c r="AM197" s="354">
        <v>0</v>
      </c>
      <c r="AN197" s="183"/>
      <c r="AO197" s="183">
        <v>0</v>
      </c>
      <c r="AP197" s="694"/>
      <c r="AQ197" s="1250"/>
      <c r="AR197" s="1251"/>
      <c r="AS197" s="1252"/>
      <c r="AT197" s="278" t="s">
        <v>347</v>
      </c>
      <c r="AU197" s="197" t="s">
        <v>351</v>
      </c>
      <c r="AV197" s="1271"/>
    </row>
    <row r="198" spans="1:48" s="176" customFormat="1" ht="76.8" customHeight="1">
      <c r="A198" s="1232"/>
      <c r="B198" s="1222"/>
      <c r="C198" s="431"/>
      <c r="D198" s="962" t="s">
        <v>351</v>
      </c>
      <c r="E198" s="962"/>
      <c r="F198" s="962"/>
      <c r="G198" s="962"/>
      <c r="H198" s="962"/>
      <c r="I198" s="962"/>
      <c r="J198" s="962"/>
      <c r="K198" s="962"/>
      <c r="L198" s="962"/>
      <c r="M198" s="962"/>
      <c r="N198" s="962"/>
      <c r="O198" s="962"/>
      <c r="P198" s="962"/>
      <c r="Q198" s="962"/>
      <c r="R198" s="962"/>
      <c r="S198" s="962"/>
      <c r="T198" s="962"/>
      <c r="U198" s="780">
        <f>AVERAGE(U193:U197)</f>
        <v>1</v>
      </c>
      <c r="V198" s="612"/>
      <c r="W198" s="612"/>
      <c r="X198" s="575"/>
      <c r="Y198" s="614"/>
      <c r="Z198" s="575"/>
      <c r="AA198" s="575"/>
      <c r="AB198" s="716"/>
      <c r="AC198" s="717"/>
      <c r="AD198" s="601"/>
      <c r="AE198" s="718"/>
      <c r="AF198" s="346"/>
      <c r="AG198" s="238"/>
      <c r="AH198" s="238"/>
      <c r="AI198" s="184"/>
      <c r="AJ198" s="194"/>
      <c r="AK198" s="195"/>
      <c r="AL198" s="195"/>
      <c r="AM198" s="578"/>
      <c r="AN198" s="601"/>
      <c r="AO198" s="684"/>
      <c r="AP198" s="694"/>
      <c r="AQ198" s="1250"/>
      <c r="AR198" s="1251"/>
      <c r="AS198" s="1252"/>
      <c r="AT198" s="278"/>
      <c r="AU198" s="197"/>
      <c r="AV198" s="1271"/>
    </row>
    <row r="199" spans="1:48" s="176" customFormat="1" ht="82.8">
      <c r="A199" s="963" t="s">
        <v>266</v>
      </c>
      <c r="B199" s="1222"/>
      <c r="C199" s="596" t="s">
        <v>315</v>
      </c>
      <c r="D199" s="177" t="s">
        <v>297</v>
      </c>
      <c r="E199" s="963" t="s">
        <v>354</v>
      </c>
      <c r="F199" s="1000">
        <v>2024130010095</v>
      </c>
      <c r="G199" s="177" t="s">
        <v>559</v>
      </c>
      <c r="H199" s="177" t="s">
        <v>560</v>
      </c>
      <c r="I199" s="177" t="s">
        <v>561</v>
      </c>
      <c r="J199" s="575">
        <v>7</v>
      </c>
      <c r="K199" s="575"/>
      <c r="L199" s="575"/>
      <c r="M199" s="1031" t="s">
        <v>562</v>
      </c>
      <c r="N199" s="975"/>
      <c r="O199" s="981" t="s">
        <v>868</v>
      </c>
      <c r="P199" s="993">
        <v>7</v>
      </c>
      <c r="Q199" s="993">
        <v>6</v>
      </c>
      <c r="R199" s="996">
        <v>0.33</v>
      </c>
      <c r="S199" s="590">
        <v>7</v>
      </c>
      <c r="T199" s="969"/>
      <c r="U199" s="812">
        <v>1</v>
      </c>
      <c r="V199" s="972">
        <v>45444</v>
      </c>
      <c r="W199" s="972">
        <v>45657</v>
      </c>
      <c r="X199" s="975">
        <v>213</v>
      </c>
      <c r="Y199" s="978"/>
      <c r="Z199" s="975" t="s">
        <v>682</v>
      </c>
      <c r="AA199" s="975" t="s">
        <v>608</v>
      </c>
      <c r="AB199" s="1031" t="s">
        <v>819</v>
      </c>
      <c r="AC199" s="1031" t="s">
        <v>821</v>
      </c>
      <c r="AD199" s="355" t="s">
        <v>383</v>
      </c>
      <c r="AE199" s="356" t="s">
        <v>1125</v>
      </c>
      <c r="AF199" s="357">
        <v>37920000</v>
      </c>
      <c r="AG199" s="355" t="s">
        <v>208</v>
      </c>
      <c r="AH199" s="358" t="s">
        <v>193</v>
      </c>
      <c r="AI199" s="359"/>
      <c r="AJ199" s="360"/>
      <c r="AK199" s="361">
        <v>60000000</v>
      </c>
      <c r="AL199" s="361">
        <v>60000000</v>
      </c>
      <c r="AM199" s="355">
        <v>0</v>
      </c>
      <c r="AN199" s="355"/>
      <c r="AO199" s="362"/>
      <c r="AP199" s="855">
        <v>1640811396</v>
      </c>
      <c r="AQ199" s="1250"/>
      <c r="AR199" s="1251"/>
      <c r="AS199" s="1252"/>
      <c r="AT199" s="860" t="s">
        <v>345</v>
      </c>
      <c r="AU199" s="363" t="s">
        <v>354</v>
      </c>
      <c r="AV199" s="1271" t="s">
        <v>1230</v>
      </c>
    </row>
    <row r="200" spans="1:48" s="176" customFormat="1" ht="36.75" customHeight="1">
      <c r="A200" s="964"/>
      <c r="B200" s="1222"/>
      <c r="C200" s="597"/>
      <c r="D200" s="179"/>
      <c r="E200" s="964"/>
      <c r="F200" s="1001"/>
      <c r="G200" s="179"/>
      <c r="H200" s="179"/>
      <c r="I200" s="179"/>
      <c r="J200" s="576"/>
      <c r="K200" s="576"/>
      <c r="L200" s="576"/>
      <c r="M200" s="1032"/>
      <c r="N200" s="976"/>
      <c r="O200" s="982"/>
      <c r="P200" s="994"/>
      <c r="Q200" s="994"/>
      <c r="R200" s="997"/>
      <c r="S200" s="591"/>
      <c r="T200" s="970"/>
      <c r="U200" s="813"/>
      <c r="V200" s="973"/>
      <c r="W200" s="973"/>
      <c r="X200" s="976"/>
      <c r="Y200" s="979"/>
      <c r="Z200" s="976"/>
      <c r="AA200" s="976"/>
      <c r="AB200" s="1032"/>
      <c r="AC200" s="1032"/>
      <c r="AD200" s="355" t="s">
        <v>383</v>
      </c>
      <c r="AE200" s="356" t="s">
        <v>1126</v>
      </c>
      <c r="AF200" s="357">
        <v>121882255</v>
      </c>
      <c r="AG200" s="355" t="s">
        <v>208</v>
      </c>
      <c r="AH200" s="358"/>
      <c r="AI200" s="359"/>
      <c r="AJ200" s="360"/>
      <c r="AK200" s="361">
        <v>740697099</v>
      </c>
      <c r="AL200" s="361">
        <v>740697099</v>
      </c>
      <c r="AM200" s="364">
        <v>77734344</v>
      </c>
      <c r="AN200" s="355"/>
      <c r="AO200" s="364">
        <v>77734344</v>
      </c>
      <c r="AP200" s="856"/>
      <c r="AQ200" s="1250"/>
      <c r="AR200" s="1251"/>
      <c r="AS200" s="1252"/>
      <c r="AT200" s="860" t="s">
        <v>344</v>
      </c>
      <c r="AU200" s="363" t="s">
        <v>354</v>
      </c>
      <c r="AV200" s="1271"/>
    </row>
    <row r="201" spans="1:48" s="176" customFormat="1" ht="42" customHeight="1">
      <c r="A201" s="964"/>
      <c r="B201" s="1222"/>
      <c r="C201" s="597"/>
      <c r="D201" s="179"/>
      <c r="E201" s="964"/>
      <c r="F201" s="1001"/>
      <c r="G201" s="179"/>
      <c r="H201" s="179"/>
      <c r="I201" s="179"/>
      <c r="J201" s="576"/>
      <c r="K201" s="576"/>
      <c r="L201" s="576"/>
      <c r="M201" s="1085"/>
      <c r="N201" s="977"/>
      <c r="O201" s="983"/>
      <c r="P201" s="995"/>
      <c r="Q201" s="995"/>
      <c r="R201" s="998"/>
      <c r="S201" s="592"/>
      <c r="T201" s="971"/>
      <c r="U201" s="814"/>
      <c r="V201" s="974"/>
      <c r="W201" s="974"/>
      <c r="X201" s="977"/>
      <c r="Y201" s="980"/>
      <c r="Z201" s="977"/>
      <c r="AA201" s="977"/>
      <c r="AB201" s="1085"/>
      <c r="AC201" s="1085"/>
      <c r="AD201" s="355" t="s">
        <v>383</v>
      </c>
      <c r="AE201" s="365" t="s">
        <v>1127</v>
      </c>
      <c r="AF201" s="357">
        <v>113000000</v>
      </c>
      <c r="AG201" s="355"/>
      <c r="AH201" s="358"/>
      <c r="AI201" s="359"/>
      <c r="AJ201" s="360"/>
      <c r="AK201" s="361">
        <v>311672395</v>
      </c>
      <c r="AL201" s="361">
        <v>311672395</v>
      </c>
      <c r="AM201" s="355">
        <v>0</v>
      </c>
      <c r="AN201" s="355"/>
      <c r="AO201" s="355">
        <v>0</v>
      </c>
      <c r="AP201" s="857">
        <v>0</v>
      </c>
      <c r="AQ201" s="1250"/>
      <c r="AR201" s="1251"/>
      <c r="AS201" s="1252"/>
      <c r="AT201" s="860" t="s">
        <v>334</v>
      </c>
      <c r="AU201" s="363" t="s">
        <v>354</v>
      </c>
      <c r="AV201" s="1271"/>
    </row>
    <row r="202" spans="1:48" s="176" customFormat="1" ht="105" customHeight="1">
      <c r="A202" s="964"/>
      <c r="B202" s="1222"/>
      <c r="C202" s="597"/>
      <c r="D202" s="179"/>
      <c r="E202" s="964"/>
      <c r="F202" s="1001"/>
      <c r="G202" s="179"/>
      <c r="H202" s="179"/>
      <c r="I202" s="179"/>
      <c r="J202" s="576"/>
      <c r="K202" s="576"/>
      <c r="L202" s="576"/>
      <c r="M202" s="363" t="s">
        <v>563</v>
      </c>
      <c r="N202" s="363"/>
      <c r="O202" s="360" t="s">
        <v>868</v>
      </c>
      <c r="P202" s="358">
        <v>12</v>
      </c>
      <c r="Q202" s="358">
        <v>7</v>
      </c>
      <c r="R202" s="358">
        <v>2</v>
      </c>
      <c r="S202" s="591">
        <v>12</v>
      </c>
      <c r="T202" s="367"/>
      <c r="U202" s="815">
        <v>1</v>
      </c>
      <c r="V202" s="368">
        <v>45444</v>
      </c>
      <c r="W202" s="368">
        <v>45657</v>
      </c>
      <c r="X202" s="355">
        <v>213</v>
      </c>
      <c r="Y202" s="367"/>
      <c r="Z202" s="355" t="s">
        <v>682</v>
      </c>
      <c r="AA202" s="355" t="s">
        <v>608</v>
      </c>
      <c r="AB202" s="369" t="s">
        <v>820</v>
      </c>
      <c r="AC202" s="363" t="s">
        <v>822</v>
      </c>
      <c r="AD202" s="355" t="s">
        <v>383</v>
      </c>
      <c r="AE202" s="360"/>
      <c r="AF202" s="359"/>
      <c r="AG202" s="355"/>
      <c r="AH202" s="358"/>
      <c r="AI202" s="359"/>
      <c r="AJ202" s="360"/>
      <c r="AK202" s="361">
        <v>71882255</v>
      </c>
      <c r="AL202" s="361">
        <v>71882255</v>
      </c>
      <c r="AM202" s="355">
        <v>0</v>
      </c>
      <c r="AN202" s="355"/>
      <c r="AO202" s="355">
        <v>0</v>
      </c>
      <c r="AP202" s="857"/>
      <c r="AQ202" s="1250"/>
      <c r="AR202" s="1251"/>
      <c r="AS202" s="1252"/>
      <c r="AT202" s="860" t="s">
        <v>335</v>
      </c>
      <c r="AU202" s="363" t="s">
        <v>354</v>
      </c>
      <c r="AV202" s="1271"/>
    </row>
    <row r="203" spans="1:48" s="176" customFormat="1" ht="45" customHeight="1">
      <c r="A203" s="964"/>
      <c r="B203" s="1222"/>
      <c r="C203" s="597"/>
      <c r="D203" s="179"/>
      <c r="E203" s="964"/>
      <c r="F203" s="1001"/>
      <c r="G203" s="179"/>
      <c r="H203" s="179"/>
      <c r="I203" s="179"/>
      <c r="J203" s="576"/>
      <c r="K203" s="576"/>
      <c r="L203" s="576"/>
      <c r="M203" s="1031" t="s">
        <v>564</v>
      </c>
      <c r="N203" s="975"/>
      <c r="O203" s="981" t="s">
        <v>868</v>
      </c>
      <c r="P203" s="1022">
        <v>1</v>
      </c>
      <c r="Q203" s="1022">
        <v>0.25</v>
      </c>
      <c r="R203" s="1175">
        <v>0.4</v>
      </c>
      <c r="S203" s="1022">
        <v>1</v>
      </c>
      <c r="T203" s="969"/>
      <c r="U203" s="812"/>
      <c r="V203" s="972">
        <v>45444</v>
      </c>
      <c r="W203" s="972">
        <v>45657</v>
      </c>
      <c r="X203" s="975">
        <v>213</v>
      </c>
      <c r="Y203" s="978"/>
      <c r="Z203" s="975" t="s">
        <v>682</v>
      </c>
      <c r="AA203" s="975" t="s">
        <v>608</v>
      </c>
      <c r="AB203" s="1031" t="s">
        <v>823</v>
      </c>
      <c r="AC203" s="1031" t="s">
        <v>824</v>
      </c>
      <c r="AD203" s="355" t="s">
        <v>383</v>
      </c>
      <c r="AE203" s="356" t="s">
        <v>1128</v>
      </c>
      <c r="AF203" s="357">
        <v>100000000</v>
      </c>
      <c r="AG203" s="355" t="s">
        <v>208</v>
      </c>
      <c r="AH203" s="358" t="s">
        <v>193</v>
      </c>
      <c r="AI203" s="359"/>
      <c r="AJ203" s="360"/>
      <c r="AK203" s="361">
        <v>150000000</v>
      </c>
      <c r="AL203" s="361">
        <v>150000000</v>
      </c>
      <c r="AM203" s="355">
        <v>0</v>
      </c>
      <c r="AN203" s="355"/>
      <c r="AO203" s="355">
        <v>0</v>
      </c>
      <c r="AP203" s="857">
        <v>0</v>
      </c>
      <c r="AQ203" s="1250"/>
      <c r="AR203" s="1251"/>
      <c r="AS203" s="1252"/>
      <c r="AT203" s="860" t="s">
        <v>355</v>
      </c>
      <c r="AU203" s="363" t="s">
        <v>354</v>
      </c>
      <c r="AV203" s="1271"/>
    </row>
    <row r="204" spans="1:48" s="176" customFormat="1" ht="82.8">
      <c r="A204" s="964"/>
      <c r="B204" s="1222"/>
      <c r="C204" s="597"/>
      <c r="D204" s="179"/>
      <c r="E204" s="964"/>
      <c r="F204" s="1001"/>
      <c r="G204" s="179"/>
      <c r="H204" s="179"/>
      <c r="I204" s="179"/>
      <c r="J204" s="576"/>
      <c r="K204" s="576"/>
      <c r="L204" s="576"/>
      <c r="M204" s="1032"/>
      <c r="N204" s="976"/>
      <c r="O204" s="982"/>
      <c r="P204" s="1206"/>
      <c r="Q204" s="1206"/>
      <c r="R204" s="997"/>
      <c r="S204" s="1206"/>
      <c r="T204" s="970"/>
      <c r="U204" s="813">
        <v>1</v>
      </c>
      <c r="V204" s="973"/>
      <c r="W204" s="973"/>
      <c r="X204" s="976"/>
      <c r="Y204" s="979"/>
      <c r="Z204" s="976"/>
      <c r="AA204" s="976"/>
      <c r="AB204" s="1032"/>
      <c r="AC204" s="1032"/>
      <c r="AD204" s="355" t="s">
        <v>383</v>
      </c>
      <c r="AE204" s="356" t="s">
        <v>1129</v>
      </c>
      <c r="AF204" s="357">
        <v>262487993</v>
      </c>
      <c r="AG204" s="355" t="s">
        <v>208</v>
      </c>
      <c r="AH204" s="358" t="s">
        <v>193</v>
      </c>
      <c r="AI204" s="359"/>
      <c r="AJ204" s="360"/>
      <c r="AK204" s="361">
        <v>115858674</v>
      </c>
      <c r="AL204" s="361">
        <v>115858674</v>
      </c>
      <c r="AM204" s="355">
        <v>0</v>
      </c>
      <c r="AN204" s="355"/>
      <c r="AO204" s="355">
        <v>0</v>
      </c>
      <c r="AP204" s="857">
        <v>0</v>
      </c>
      <c r="AQ204" s="1250"/>
      <c r="AR204" s="1251"/>
      <c r="AS204" s="1252"/>
      <c r="AT204" s="860" t="s">
        <v>348</v>
      </c>
      <c r="AU204" s="363" t="s">
        <v>354</v>
      </c>
      <c r="AV204" s="1271"/>
    </row>
    <row r="205" spans="1:48" s="176" customFormat="1" ht="41.4">
      <c r="A205" s="964"/>
      <c r="B205" s="1222"/>
      <c r="C205" s="597"/>
      <c r="D205" s="179"/>
      <c r="E205" s="964"/>
      <c r="F205" s="1001"/>
      <c r="G205" s="179"/>
      <c r="H205" s="179"/>
      <c r="I205" s="179"/>
      <c r="J205" s="576"/>
      <c r="K205" s="576"/>
      <c r="L205" s="576"/>
      <c r="M205" s="1085"/>
      <c r="N205" s="977"/>
      <c r="O205" s="983"/>
      <c r="P205" s="1023"/>
      <c r="Q205" s="1023"/>
      <c r="R205" s="998"/>
      <c r="S205" s="1023"/>
      <c r="T205" s="971"/>
      <c r="U205" s="814"/>
      <c r="V205" s="974"/>
      <c r="W205" s="974"/>
      <c r="X205" s="977"/>
      <c r="Y205" s="980"/>
      <c r="Z205" s="977"/>
      <c r="AA205" s="977"/>
      <c r="AB205" s="1085"/>
      <c r="AC205" s="1085"/>
      <c r="AD205" s="355" t="s">
        <v>383</v>
      </c>
      <c r="AE205" s="356" t="s">
        <v>1130</v>
      </c>
      <c r="AF205" s="357">
        <v>100000000</v>
      </c>
      <c r="AG205" s="355" t="s">
        <v>208</v>
      </c>
      <c r="AH205" s="358" t="s">
        <v>193</v>
      </c>
      <c r="AI205" s="359"/>
      <c r="AJ205" s="360"/>
      <c r="AK205" s="361">
        <v>132804435</v>
      </c>
      <c r="AL205" s="361">
        <v>132804435</v>
      </c>
      <c r="AM205" s="355">
        <v>0</v>
      </c>
      <c r="AN205" s="355"/>
      <c r="AO205" s="355">
        <v>0</v>
      </c>
      <c r="AP205" s="857">
        <v>0</v>
      </c>
      <c r="AQ205" s="1250"/>
      <c r="AR205" s="1251"/>
      <c r="AS205" s="1252"/>
      <c r="AT205" s="860" t="s">
        <v>346</v>
      </c>
      <c r="AU205" s="363" t="s">
        <v>354</v>
      </c>
      <c r="AV205" s="1271"/>
    </row>
    <row r="206" spans="1:48" s="176" customFormat="1" ht="55.2">
      <c r="A206" s="964"/>
      <c r="B206" s="1222"/>
      <c r="C206" s="597"/>
      <c r="D206" s="179"/>
      <c r="E206" s="964"/>
      <c r="F206" s="1001"/>
      <c r="G206" s="179"/>
      <c r="H206" s="179"/>
      <c r="I206" s="179"/>
      <c r="J206" s="576"/>
      <c r="K206" s="576"/>
      <c r="L206" s="576"/>
      <c r="M206" s="363" t="s">
        <v>565</v>
      </c>
      <c r="N206" s="363"/>
      <c r="O206" s="360" t="s">
        <v>878</v>
      </c>
      <c r="P206" s="811">
        <v>1</v>
      </c>
      <c r="Q206" s="811">
        <v>0.5</v>
      </c>
      <c r="R206" s="811">
        <v>0.4</v>
      </c>
      <c r="S206" s="811">
        <v>1</v>
      </c>
      <c r="T206" s="367"/>
      <c r="U206" s="815">
        <v>1</v>
      </c>
      <c r="V206" s="370">
        <v>45444</v>
      </c>
      <c r="W206" s="370">
        <v>45657</v>
      </c>
      <c r="X206" s="355">
        <v>213</v>
      </c>
      <c r="Y206" s="367"/>
      <c r="Z206" s="355" t="s">
        <v>682</v>
      </c>
      <c r="AA206" s="355" t="s">
        <v>608</v>
      </c>
      <c r="AB206" s="360"/>
      <c r="AC206" s="360"/>
      <c r="AD206" s="355" t="s">
        <v>383</v>
      </c>
      <c r="AE206" s="356" t="s">
        <v>1131</v>
      </c>
      <c r="AF206" s="357">
        <v>17160000</v>
      </c>
      <c r="AG206" s="355" t="s">
        <v>208</v>
      </c>
      <c r="AH206" s="358" t="s">
        <v>193</v>
      </c>
      <c r="AI206" s="359"/>
      <c r="AJ206" s="360"/>
      <c r="AK206" s="361">
        <v>212896597</v>
      </c>
      <c r="AL206" s="361">
        <v>212896597</v>
      </c>
      <c r="AM206" s="355">
        <v>0</v>
      </c>
      <c r="AN206" s="355"/>
      <c r="AO206" s="355">
        <v>0</v>
      </c>
      <c r="AP206" s="856"/>
      <c r="AQ206" s="1250"/>
      <c r="AR206" s="1251"/>
      <c r="AS206" s="1252"/>
      <c r="AT206" s="860" t="s">
        <v>347</v>
      </c>
      <c r="AU206" s="363" t="s">
        <v>354</v>
      </c>
      <c r="AV206" s="1271"/>
    </row>
    <row r="207" spans="1:48" s="176" customFormat="1" ht="82.8">
      <c r="A207" s="964"/>
      <c r="B207" s="1222"/>
      <c r="C207" s="597"/>
      <c r="D207" s="179"/>
      <c r="E207" s="964"/>
      <c r="F207" s="1001"/>
      <c r="G207" s="179"/>
      <c r="H207" s="179"/>
      <c r="I207" s="179"/>
      <c r="J207" s="576"/>
      <c r="K207" s="576"/>
      <c r="L207" s="576"/>
      <c r="M207" s="1031" t="s">
        <v>566</v>
      </c>
      <c r="N207" s="975"/>
      <c r="O207" s="981" t="s">
        <v>879</v>
      </c>
      <c r="P207" s="1022">
        <v>1</v>
      </c>
      <c r="Q207" s="1022">
        <v>0.5</v>
      </c>
      <c r="R207" s="1175">
        <v>0.2</v>
      </c>
      <c r="S207" s="797">
        <v>0.96</v>
      </c>
      <c r="T207" s="969"/>
      <c r="U207" s="812">
        <v>0.96</v>
      </c>
      <c r="V207" s="972">
        <v>45444</v>
      </c>
      <c r="W207" s="972">
        <v>45657</v>
      </c>
      <c r="X207" s="975">
        <v>213</v>
      </c>
      <c r="Y207" s="978"/>
      <c r="Z207" s="975" t="s">
        <v>682</v>
      </c>
      <c r="AA207" s="975" t="s">
        <v>608</v>
      </c>
      <c r="AB207" s="978"/>
      <c r="AC207" s="978"/>
      <c r="AD207" s="355" t="s">
        <v>383</v>
      </c>
      <c r="AE207" s="356" t="s">
        <v>1132</v>
      </c>
      <c r="AF207" s="357">
        <v>109859673.00000001</v>
      </c>
      <c r="AG207" s="355" t="s">
        <v>208</v>
      </c>
      <c r="AH207" s="358" t="s">
        <v>193</v>
      </c>
      <c r="AI207" s="359"/>
      <c r="AJ207" s="360"/>
      <c r="AK207" s="361">
        <v>222414767</v>
      </c>
      <c r="AL207" s="361">
        <v>222414767</v>
      </c>
      <c r="AM207" s="355">
        <v>0</v>
      </c>
      <c r="AN207" s="355"/>
      <c r="AO207" s="355">
        <v>0</v>
      </c>
      <c r="AP207" s="856"/>
      <c r="AQ207" s="1250"/>
      <c r="AR207" s="1251"/>
      <c r="AS207" s="1252"/>
      <c r="AT207" s="860" t="s">
        <v>342</v>
      </c>
      <c r="AU207" s="363" t="s">
        <v>354</v>
      </c>
      <c r="AV207" s="1271"/>
    </row>
    <row r="208" spans="1:48" s="176" customFormat="1" ht="41.4">
      <c r="A208" s="964"/>
      <c r="B208" s="1222"/>
      <c r="C208" s="597"/>
      <c r="D208" s="179"/>
      <c r="E208" s="964"/>
      <c r="F208" s="1001"/>
      <c r="G208" s="179"/>
      <c r="H208" s="179"/>
      <c r="I208" s="179"/>
      <c r="J208" s="576"/>
      <c r="K208" s="576"/>
      <c r="L208" s="576"/>
      <c r="M208" s="1032"/>
      <c r="N208" s="977"/>
      <c r="O208" s="983"/>
      <c r="P208" s="1023"/>
      <c r="Q208" s="1023"/>
      <c r="R208" s="998"/>
      <c r="S208" s="592"/>
      <c r="T208" s="971"/>
      <c r="U208" s="814"/>
      <c r="V208" s="974"/>
      <c r="W208" s="974"/>
      <c r="X208" s="977"/>
      <c r="Y208" s="980"/>
      <c r="Z208" s="977"/>
      <c r="AA208" s="977"/>
      <c r="AB208" s="980"/>
      <c r="AC208" s="980"/>
      <c r="AD208" s="355" t="s">
        <v>384</v>
      </c>
      <c r="AE208" s="365" t="s">
        <v>1133</v>
      </c>
      <c r="AF208" s="357">
        <v>740697099</v>
      </c>
      <c r="AG208" s="355"/>
      <c r="AH208" s="358"/>
      <c r="AI208" s="359"/>
      <c r="AJ208" s="360"/>
      <c r="AK208" s="361">
        <v>13229184</v>
      </c>
      <c r="AL208" s="361">
        <v>13229184</v>
      </c>
      <c r="AM208" s="355">
        <v>0</v>
      </c>
      <c r="AN208" s="355"/>
      <c r="AO208" s="355">
        <v>0</v>
      </c>
      <c r="AP208" s="857"/>
      <c r="AQ208" s="1250"/>
      <c r="AR208" s="1251"/>
      <c r="AS208" s="1252"/>
      <c r="AT208" s="860" t="s">
        <v>356</v>
      </c>
      <c r="AU208" s="363" t="s">
        <v>354</v>
      </c>
      <c r="AV208" s="1271"/>
    </row>
    <row r="209" spans="1:48" s="176" customFormat="1" ht="48.75" customHeight="1">
      <c r="A209" s="964"/>
      <c r="B209" s="1222"/>
      <c r="C209" s="604"/>
      <c r="D209" s="179"/>
      <c r="E209" s="965"/>
      <c r="F209" s="1002"/>
      <c r="G209" s="179"/>
      <c r="H209" s="179"/>
      <c r="I209" s="179"/>
      <c r="J209" s="576"/>
      <c r="K209" s="576"/>
      <c r="L209" s="576"/>
      <c r="M209" s="366" t="s">
        <v>1135</v>
      </c>
      <c r="N209" s="360"/>
      <c r="O209" s="360"/>
      <c r="P209" s="366"/>
      <c r="Q209" s="358"/>
      <c r="R209" s="366"/>
      <c r="S209" s="591"/>
      <c r="T209" s="367"/>
      <c r="U209" s="815"/>
      <c r="V209" s="372"/>
      <c r="W209" s="372"/>
      <c r="X209" s="360"/>
      <c r="Y209" s="367"/>
      <c r="Z209" s="355"/>
      <c r="AA209" s="355" t="s">
        <v>608</v>
      </c>
      <c r="AB209" s="360"/>
      <c r="AC209" s="360"/>
      <c r="AD209" s="355" t="s">
        <v>384</v>
      </c>
      <c r="AE209" s="373" t="s">
        <v>1134</v>
      </c>
      <c r="AF209" s="374">
        <v>428448386</v>
      </c>
      <c r="AG209" s="355"/>
      <c r="AH209" s="358"/>
      <c r="AI209" s="359"/>
      <c r="AJ209" s="360"/>
      <c r="AK209" s="361"/>
      <c r="AL209" s="361"/>
      <c r="AM209" s="355"/>
      <c r="AN209" s="355"/>
      <c r="AO209" s="355"/>
      <c r="AP209" s="857"/>
      <c r="AQ209" s="1250"/>
      <c r="AR209" s="1251"/>
      <c r="AS209" s="1252"/>
      <c r="AT209" s="860"/>
      <c r="AU209" s="363"/>
      <c r="AV209" s="1271"/>
    </row>
    <row r="210" spans="1:48" s="176" customFormat="1" ht="48.75" customHeight="1">
      <c r="A210" s="965"/>
      <c r="B210" s="1222"/>
      <c r="C210" s="604"/>
      <c r="D210" s="962" t="s">
        <v>354</v>
      </c>
      <c r="E210" s="962"/>
      <c r="F210" s="962"/>
      <c r="G210" s="962"/>
      <c r="H210" s="962"/>
      <c r="I210" s="962"/>
      <c r="J210" s="962"/>
      <c r="K210" s="962"/>
      <c r="L210" s="962"/>
      <c r="M210" s="962"/>
      <c r="N210" s="962"/>
      <c r="O210" s="962"/>
      <c r="P210" s="962"/>
      <c r="Q210" s="962"/>
      <c r="R210" s="962"/>
      <c r="S210" s="962"/>
      <c r="T210" s="962"/>
      <c r="U210" s="780">
        <f>AVERAGE(U199:U209)</f>
        <v>0.99199999999999999</v>
      </c>
      <c r="V210" s="720"/>
      <c r="W210" s="720"/>
      <c r="X210" s="719"/>
      <c r="Y210" s="588"/>
      <c r="Z210" s="572"/>
      <c r="AA210" s="572"/>
      <c r="AB210" s="719"/>
      <c r="AC210" s="719"/>
      <c r="AD210" s="355"/>
      <c r="AE210" s="721"/>
      <c r="AF210" s="374"/>
      <c r="AG210" s="355"/>
      <c r="AH210" s="358"/>
      <c r="AI210" s="359"/>
      <c r="AJ210" s="360"/>
      <c r="AK210" s="361"/>
      <c r="AL210" s="361"/>
      <c r="AM210" s="355"/>
      <c r="AN210" s="355"/>
      <c r="AO210" s="355"/>
      <c r="AP210" s="857"/>
      <c r="AQ210" s="1250"/>
      <c r="AR210" s="1251"/>
      <c r="AS210" s="1252"/>
      <c r="AT210" s="860"/>
      <c r="AU210" s="363"/>
      <c r="AV210" s="1271"/>
    </row>
    <row r="211" spans="1:48" s="176" customFormat="1" ht="96.6">
      <c r="A211" s="1248" t="s">
        <v>253</v>
      </c>
      <c r="B211" s="1222"/>
      <c r="C211" s="596" t="s">
        <v>315</v>
      </c>
      <c r="D211" s="177" t="s">
        <v>300</v>
      </c>
      <c r="E211" s="963" t="s">
        <v>353</v>
      </c>
      <c r="F211" s="1000">
        <v>2024130010141</v>
      </c>
      <c r="G211" s="177" t="s">
        <v>568</v>
      </c>
      <c r="H211" s="177" t="s">
        <v>569</v>
      </c>
      <c r="I211" s="177" t="s">
        <v>570</v>
      </c>
      <c r="J211" s="1019">
        <v>4</v>
      </c>
      <c r="K211" s="575"/>
      <c r="L211" s="575"/>
      <c r="M211" s="1057" t="s">
        <v>571</v>
      </c>
      <c r="N211" s="944"/>
      <c r="O211" s="1033" t="s">
        <v>874</v>
      </c>
      <c r="P211" s="1035">
        <v>20</v>
      </c>
      <c r="Q211" s="1035">
        <v>6</v>
      </c>
      <c r="R211" s="953">
        <v>0</v>
      </c>
      <c r="S211" s="951">
        <v>20</v>
      </c>
      <c r="T211" s="984"/>
      <c r="U211" s="799"/>
      <c r="V211" s="957">
        <v>45444</v>
      </c>
      <c r="W211" s="957">
        <v>45657</v>
      </c>
      <c r="X211" s="944">
        <v>213</v>
      </c>
      <c r="Y211" s="1039"/>
      <c r="Z211" s="944" t="s">
        <v>682</v>
      </c>
      <c r="AA211" s="1154" t="s">
        <v>567</v>
      </c>
      <c r="AB211" s="1172" t="s">
        <v>825</v>
      </c>
      <c r="AC211" s="1172" t="s">
        <v>826</v>
      </c>
      <c r="AD211" s="261" t="s">
        <v>383</v>
      </c>
      <c r="AE211" s="375" t="s">
        <v>1137</v>
      </c>
      <c r="AF211" s="376">
        <v>13500000</v>
      </c>
      <c r="AG211" s="192" t="s">
        <v>208</v>
      </c>
      <c r="AH211" s="248" t="s">
        <v>193</v>
      </c>
      <c r="AI211" s="184"/>
      <c r="AJ211" s="194"/>
      <c r="AK211" s="195">
        <v>155800323</v>
      </c>
      <c r="AL211" s="195">
        <v>155800323</v>
      </c>
      <c r="AM211" s="183">
        <v>0</v>
      </c>
      <c r="AN211" s="183"/>
      <c r="AO211" s="183">
        <v>0</v>
      </c>
      <c r="AP211" s="694"/>
      <c r="AQ211" s="1250"/>
      <c r="AR211" s="1251"/>
      <c r="AS211" s="1252"/>
      <c r="AT211" s="278" t="s">
        <v>334</v>
      </c>
      <c r="AU211" s="197" t="s">
        <v>353</v>
      </c>
      <c r="AV211" s="1271" t="s">
        <v>1231</v>
      </c>
    </row>
    <row r="212" spans="1:48" s="176" customFormat="1" ht="105.75" customHeight="1">
      <c r="A212" s="1248"/>
      <c r="B212" s="1222"/>
      <c r="C212" s="597"/>
      <c r="D212" s="179"/>
      <c r="E212" s="964"/>
      <c r="F212" s="1001"/>
      <c r="G212" s="179"/>
      <c r="H212" s="179"/>
      <c r="I212" s="179"/>
      <c r="J212" s="1020"/>
      <c r="K212" s="576"/>
      <c r="L212" s="576"/>
      <c r="M212" s="1058"/>
      <c r="N212" s="948"/>
      <c r="O212" s="1176"/>
      <c r="P212" s="1177"/>
      <c r="Q212" s="1177"/>
      <c r="R212" s="1066"/>
      <c r="S212" s="1015"/>
      <c r="T212" s="985"/>
      <c r="U212" s="816">
        <v>1</v>
      </c>
      <c r="V212" s="987"/>
      <c r="W212" s="987"/>
      <c r="X212" s="948"/>
      <c r="Y212" s="1060"/>
      <c r="Z212" s="948"/>
      <c r="AA212" s="1155"/>
      <c r="AB212" s="1173"/>
      <c r="AC212" s="1173"/>
      <c r="AD212" s="377" t="s">
        <v>383</v>
      </c>
      <c r="AE212" s="375" t="s">
        <v>1138</v>
      </c>
      <c r="AF212" s="376">
        <v>23000000</v>
      </c>
      <c r="AG212" s="192" t="s">
        <v>208</v>
      </c>
      <c r="AH212" s="248" t="s">
        <v>193</v>
      </c>
      <c r="AI212" s="184"/>
      <c r="AJ212" s="194"/>
      <c r="AK212" s="195">
        <v>125000000</v>
      </c>
      <c r="AL212" s="195">
        <v>125000000</v>
      </c>
      <c r="AM212" s="183">
        <v>0</v>
      </c>
      <c r="AN212" s="183"/>
      <c r="AO212" s="183">
        <v>0</v>
      </c>
      <c r="AP212" s="694"/>
      <c r="AQ212" s="1250"/>
      <c r="AR212" s="1251"/>
      <c r="AS212" s="1252"/>
      <c r="AT212" s="278" t="s">
        <v>347</v>
      </c>
      <c r="AU212" s="197" t="s">
        <v>353</v>
      </c>
      <c r="AV212" s="1271"/>
    </row>
    <row r="213" spans="1:48" s="176" customFormat="1" ht="55.2">
      <c r="A213" s="1248"/>
      <c r="B213" s="1222"/>
      <c r="C213" s="597"/>
      <c r="D213" s="179"/>
      <c r="E213" s="964"/>
      <c r="F213" s="1001"/>
      <c r="G213" s="179"/>
      <c r="H213" s="179"/>
      <c r="I213" s="179"/>
      <c r="J213" s="1020"/>
      <c r="K213" s="576"/>
      <c r="L213" s="576"/>
      <c r="M213" s="1058"/>
      <c r="N213" s="948"/>
      <c r="O213" s="1176"/>
      <c r="P213" s="1177"/>
      <c r="Q213" s="1177"/>
      <c r="R213" s="1066"/>
      <c r="S213" s="1015"/>
      <c r="T213" s="985"/>
      <c r="U213" s="816"/>
      <c r="V213" s="987"/>
      <c r="W213" s="987"/>
      <c r="X213" s="948"/>
      <c r="Y213" s="1060"/>
      <c r="Z213" s="948"/>
      <c r="AA213" s="1155"/>
      <c r="AB213" s="1173"/>
      <c r="AC213" s="1173"/>
      <c r="AD213" s="377" t="s">
        <v>383</v>
      </c>
      <c r="AE213" s="375" t="s">
        <v>1139</v>
      </c>
      <c r="AF213" s="376">
        <v>18000000</v>
      </c>
      <c r="AG213" s="192" t="s">
        <v>208</v>
      </c>
      <c r="AH213" s="248" t="s">
        <v>193</v>
      </c>
      <c r="AI213" s="184"/>
      <c r="AJ213" s="194"/>
      <c r="AK213" s="195">
        <v>29862608</v>
      </c>
      <c r="AL213" s="195">
        <v>29862608</v>
      </c>
      <c r="AM213" s="183">
        <v>0</v>
      </c>
      <c r="AN213" s="183"/>
      <c r="AO213" s="183">
        <v>0</v>
      </c>
      <c r="AP213" s="694"/>
      <c r="AQ213" s="1250"/>
      <c r="AR213" s="1251"/>
      <c r="AS213" s="1252"/>
      <c r="AT213" s="278" t="s">
        <v>349</v>
      </c>
      <c r="AU213" s="197" t="s">
        <v>353</v>
      </c>
      <c r="AV213" s="1271"/>
    </row>
    <row r="214" spans="1:48" s="176" customFormat="1" ht="82.8">
      <c r="A214" s="1248"/>
      <c r="B214" s="1222"/>
      <c r="C214" s="597"/>
      <c r="D214" s="179"/>
      <c r="E214" s="964"/>
      <c r="F214" s="1001"/>
      <c r="G214" s="179"/>
      <c r="H214" s="179"/>
      <c r="I214" s="179"/>
      <c r="J214" s="1020"/>
      <c r="K214" s="576"/>
      <c r="L214" s="576"/>
      <c r="M214" s="1058"/>
      <c r="N214" s="945"/>
      <c r="O214" s="1034"/>
      <c r="P214" s="1036"/>
      <c r="Q214" s="1036"/>
      <c r="R214" s="954"/>
      <c r="S214" s="952"/>
      <c r="T214" s="986"/>
      <c r="U214" s="800"/>
      <c r="V214" s="958"/>
      <c r="W214" s="958"/>
      <c r="X214" s="945"/>
      <c r="Y214" s="1040"/>
      <c r="Z214" s="945"/>
      <c r="AA214" s="1156"/>
      <c r="AB214" s="1174"/>
      <c r="AC214" s="1174"/>
      <c r="AD214" s="377" t="s">
        <v>383</v>
      </c>
      <c r="AE214" s="375" t="s">
        <v>1140</v>
      </c>
      <c r="AF214" s="376">
        <v>23000000</v>
      </c>
      <c r="AG214" s="192" t="s">
        <v>208</v>
      </c>
      <c r="AH214" s="248" t="s">
        <v>193</v>
      </c>
      <c r="AI214" s="184"/>
      <c r="AJ214" s="194"/>
      <c r="AK214" s="195">
        <v>4277021</v>
      </c>
      <c r="AL214" s="195">
        <v>4277021</v>
      </c>
      <c r="AM214" s="183">
        <v>0</v>
      </c>
      <c r="AN214" s="183"/>
      <c r="AO214" s="183">
        <v>0</v>
      </c>
      <c r="AP214" s="694"/>
      <c r="AQ214" s="1250"/>
      <c r="AR214" s="1251"/>
      <c r="AS214" s="1252"/>
      <c r="AT214" s="278" t="s">
        <v>348</v>
      </c>
      <c r="AU214" s="197" t="s">
        <v>353</v>
      </c>
      <c r="AV214" s="1271"/>
    </row>
    <row r="215" spans="1:48" s="176" customFormat="1" ht="69">
      <c r="A215" s="1248"/>
      <c r="B215" s="1222"/>
      <c r="C215" s="597"/>
      <c r="D215" s="179"/>
      <c r="E215" s="964"/>
      <c r="F215" s="1001"/>
      <c r="G215" s="179"/>
      <c r="H215" s="179"/>
      <c r="I215" s="179"/>
      <c r="J215" s="1020"/>
      <c r="K215" s="576"/>
      <c r="L215" s="576"/>
      <c r="M215" s="378" t="s">
        <v>1136</v>
      </c>
      <c r="N215" s="197"/>
      <c r="O215" s="182"/>
      <c r="P215" s="792"/>
      <c r="Q215" s="792"/>
      <c r="R215" s="237"/>
      <c r="S215" s="592"/>
      <c r="T215" s="194"/>
      <c r="U215" s="777"/>
      <c r="V215" s="316"/>
      <c r="W215" s="316"/>
      <c r="X215" s="183"/>
      <c r="Y215" s="244"/>
      <c r="Z215" s="379" t="s">
        <v>682</v>
      </c>
      <c r="AA215" s="183" t="s">
        <v>567</v>
      </c>
      <c r="AB215" s="199" t="s">
        <v>827</v>
      </c>
      <c r="AC215" s="345" t="s">
        <v>828</v>
      </c>
      <c r="AD215" s="377" t="s">
        <v>383</v>
      </c>
      <c r="AE215" s="375" t="s">
        <v>1141</v>
      </c>
      <c r="AF215" s="376">
        <v>34500000</v>
      </c>
      <c r="AG215" s="192" t="s">
        <v>208</v>
      </c>
      <c r="AH215" s="248" t="s">
        <v>193</v>
      </c>
      <c r="AI215" s="184"/>
      <c r="AJ215" s="194"/>
      <c r="AK215" s="195"/>
      <c r="AL215" s="195"/>
      <c r="AM215" s="183"/>
      <c r="AN215" s="183"/>
      <c r="AO215" s="183"/>
      <c r="AP215" s="694"/>
      <c r="AQ215" s="1250"/>
      <c r="AR215" s="1251"/>
      <c r="AS215" s="1252"/>
      <c r="AT215" s="278"/>
      <c r="AU215" s="197"/>
      <c r="AV215" s="1271"/>
    </row>
    <row r="216" spans="1:48" s="176" customFormat="1" ht="87.75" customHeight="1">
      <c r="A216" s="1248" t="s">
        <v>249</v>
      </c>
      <c r="B216" s="1222"/>
      <c r="C216" s="431"/>
      <c r="D216" s="179"/>
      <c r="E216" s="964"/>
      <c r="F216" s="1001"/>
      <c r="G216" s="179"/>
      <c r="H216" s="179"/>
      <c r="I216" s="179"/>
      <c r="J216" s="1020"/>
      <c r="K216" s="576"/>
      <c r="L216" s="576"/>
      <c r="M216" s="197" t="s">
        <v>572</v>
      </c>
      <c r="N216" s="197"/>
      <c r="O216" s="182" t="s">
        <v>868</v>
      </c>
      <c r="P216" s="792">
        <v>30</v>
      </c>
      <c r="Q216" s="792">
        <v>9</v>
      </c>
      <c r="R216" s="237">
        <v>0</v>
      </c>
      <c r="S216" s="792">
        <v>30</v>
      </c>
      <c r="T216" s="194"/>
      <c r="U216" s="777">
        <v>1</v>
      </c>
      <c r="V216" s="316">
        <v>45444</v>
      </c>
      <c r="W216" s="316">
        <v>45657</v>
      </c>
      <c r="X216" s="183">
        <v>213</v>
      </c>
      <c r="Y216" s="244"/>
      <c r="Z216" s="183" t="s">
        <v>682</v>
      </c>
      <c r="AA216" s="183" t="s">
        <v>567</v>
      </c>
      <c r="AB216" s="380" t="s">
        <v>829</v>
      </c>
      <c r="AC216" s="345" t="s">
        <v>830</v>
      </c>
      <c r="AD216" s="377" t="s">
        <v>383</v>
      </c>
      <c r="AE216" s="375" t="s">
        <v>1142</v>
      </c>
      <c r="AF216" s="376">
        <v>4277021</v>
      </c>
      <c r="AG216" s="192" t="s">
        <v>208</v>
      </c>
      <c r="AH216" s="248" t="s">
        <v>193</v>
      </c>
      <c r="AI216" s="184"/>
      <c r="AJ216" s="194"/>
      <c r="AK216" s="195"/>
      <c r="AL216" s="195"/>
      <c r="AM216" s="183"/>
      <c r="AN216" s="183"/>
      <c r="AO216" s="183"/>
      <c r="AP216" s="694"/>
      <c r="AQ216" s="1250"/>
      <c r="AR216" s="1251"/>
      <c r="AS216" s="1252"/>
      <c r="AT216" s="278"/>
      <c r="AU216" s="197"/>
      <c r="AV216" s="1271"/>
    </row>
    <row r="217" spans="1:48" s="176" customFormat="1" ht="27.6">
      <c r="A217" s="1248"/>
      <c r="B217" s="1222"/>
      <c r="C217" s="431"/>
      <c r="D217" s="179"/>
      <c r="E217" s="964"/>
      <c r="F217" s="1001"/>
      <c r="G217" s="179"/>
      <c r="H217" s="179"/>
      <c r="I217" s="179"/>
      <c r="J217" s="1020"/>
      <c r="K217" s="576"/>
      <c r="L217" s="576"/>
      <c r="M217" s="1057" t="s">
        <v>573</v>
      </c>
      <c r="N217" s="944"/>
      <c r="O217" s="1033" t="s">
        <v>868</v>
      </c>
      <c r="P217" s="1035">
        <v>150</v>
      </c>
      <c r="Q217" s="1035">
        <v>67</v>
      </c>
      <c r="R217" s="953">
        <v>0</v>
      </c>
      <c r="S217" s="963">
        <f>Q217+R217</f>
        <v>67</v>
      </c>
      <c r="T217" s="984"/>
      <c r="U217" s="1229">
        <f>+S217/P217</f>
        <v>0.44666666666666666</v>
      </c>
      <c r="V217" s="957">
        <v>45444</v>
      </c>
      <c r="W217" s="957">
        <v>45657</v>
      </c>
      <c r="X217" s="944">
        <v>213</v>
      </c>
      <c r="Y217" s="1039"/>
      <c r="Z217" s="944" t="s">
        <v>682</v>
      </c>
      <c r="AA217" s="944" t="s">
        <v>567</v>
      </c>
      <c r="AB217" s="1043"/>
      <c r="AC217" s="1045"/>
      <c r="AD217" s="261" t="s">
        <v>383</v>
      </c>
      <c r="AE217" s="375" t="s">
        <v>1143</v>
      </c>
      <c r="AF217" s="376">
        <v>42862608</v>
      </c>
      <c r="AG217" s="192" t="s">
        <v>208</v>
      </c>
      <c r="AH217" s="248" t="s">
        <v>193</v>
      </c>
      <c r="AI217" s="184"/>
      <c r="AJ217" s="194"/>
      <c r="AK217" s="195"/>
      <c r="AL217" s="195"/>
      <c r="AM217" s="183"/>
      <c r="AN217" s="183"/>
      <c r="AO217" s="183"/>
      <c r="AP217" s="694"/>
      <c r="AQ217" s="1250"/>
      <c r="AR217" s="1251"/>
      <c r="AS217" s="1252"/>
      <c r="AT217" s="278"/>
      <c r="AU217" s="197"/>
      <c r="AV217" s="1271"/>
    </row>
    <row r="218" spans="1:48" s="176" customFormat="1" ht="55.2">
      <c r="A218" s="1248"/>
      <c r="B218" s="1222"/>
      <c r="C218" s="431"/>
      <c r="D218" s="179"/>
      <c r="E218" s="965"/>
      <c r="F218" s="1002"/>
      <c r="G218" s="179"/>
      <c r="H218" s="179"/>
      <c r="I218" s="179"/>
      <c r="J218" s="1021"/>
      <c r="K218" s="576"/>
      <c r="L218" s="576"/>
      <c r="M218" s="1059"/>
      <c r="N218" s="945"/>
      <c r="O218" s="1034"/>
      <c r="P218" s="1036"/>
      <c r="Q218" s="1036"/>
      <c r="R218" s="954"/>
      <c r="S218" s="965"/>
      <c r="T218" s="986"/>
      <c r="U218" s="1231"/>
      <c r="V218" s="958"/>
      <c r="W218" s="958"/>
      <c r="X218" s="945"/>
      <c r="Y218" s="1040"/>
      <c r="Z218" s="945"/>
      <c r="AA218" s="945"/>
      <c r="AB218" s="1044"/>
      <c r="AC218" s="1046"/>
      <c r="AD218" s="261" t="s">
        <v>383</v>
      </c>
      <c r="AE218" s="375" t="s">
        <v>1144</v>
      </c>
      <c r="AF218" s="376">
        <v>155800323</v>
      </c>
      <c r="AG218" s="192" t="s">
        <v>208</v>
      </c>
      <c r="AH218" s="248" t="s">
        <v>193</v>
      </c>
      <c r="AI218" s="184"/>
      <c r="AJ218" s="194"/>
      <c r="AK218" s="195"/>
      <c r="AL218" s="195"/>
      <c r="AM218" s="183"/>
      <c r="AN218" s="183"/>
      <c r="AO218" s="183"/>
      <c r="AP218" s="694"/>
      <c r="AQ218" s="1250"/>
      <c r="AR218" s="1251"/>
      <c r="AS218" s="1252"/>
      <c r="AT218" s="278"/>
      <c r="AU218" s="197"/>
      <c r="AV218" s="1271"/>
    </row>
    <row r="219" spans="1:48" s="176" customFormat="1" ht="52.8" customHeight="1">
      <c r="A219" s="1248"/>
      <c r="B219" s="1222"/>
      <c r="C219" s="431"/>
      <c r="D219" s="962" t="s">
        <v>353</v>
      </c>
      <c r="E219" s="962"/>
      <c r="F219" s="962"/>
      <c r="G219" s="962"/>
      <c r="H219" s="962"/>
      <c r="I219" s="962"/>
      <c r="J219" s="962"/>
      <c r="K219" s="962"/>
      <c r="L219" s="962"/>
      <c r="M219" s="962"/>
      <c r="N219" s="962"/>
      <c r="O219" s="962"/>
      <c r="P219" s="962"/>
      <c r="Q219" s="962"/>
      <c r="R219" s="962"/>
      <c r="S219" s="962"/>
      <c r="T219" s="962"/>
      <c r="U219" s="780">
        <f>AVERAGE(U211:U218)</f>
        <v>0.81555555555555559</v>
      </c>
      <c r="V219" s="580"/>
      <c r="W219" s="580"/>
      <c r="X219" s="577"/>
      <c r="Y219" s="585"/>
      <c r="Z219" s="577"/>
      <c r="AA219" s="576"/>
      <c r="AB219" s="722"/>
      <c r="AC219" s="723"/>
      <c r="AD219" s="261"/>
      <c r="AE219" s="375"/>
      <c r="AF219" s="376"/>
      <c r="AG219" s="192"/>
      <c r="AH219" s="248"/>
      <c r="AI219" s="184"/>
      <c r="AJ219" s="194"/>
      <c r="AK219" s="195"/>
      <c r="AL219" s="195"/>
      <c r="AM219" s="601"/>
      <c r="AN219" s="601"/>
      <c r="AO219" s="601"/>
      <c r="AP219" s="694"/>
      <c r="AQ219" s="1250"/>
      <c r="AR219" s="1251"/>
      <c r="AS219" s="1252"/>
      <c r="AT219" s="278"/>
      <c r="AU219" s="197"/>
      <c r="AV219" s="1271"/>
    </row>
    <row r="220" spans="1:48" s="176" customFormat="1" ht="78" customHeight="1">
      <c r="A220" s="1248" t="s">
        <v>240</v>
      </c>
      <c r="B220" s="1222"/>
      <c r="C220" s="596" t="s">
        <v>315</v>
      </c>
      <c r="D220" s="177" t="s">
        <v>303</v>
      </c>
      <c r="E220" s="963" t="s">
        <v>352</v>
      </c>
      <c r="F220" s="1000">
        <v>2024130010148</v>
      </c>
      <c r="G220" s="381" t="s">
        <v>574</v>
      </c>
      <c r="H220" s="177" t="s">
        <v>575</v>
      </c>
      <c r="I220" s="381" t="s">
        <v>576</v>
      </c>
      <c r="J220" s="1178">
        <v>70</v>
      </c>
      <c r="K220" s="683"/>
      <c r="L220" s="586"/>
      <c r="M220" s="1047" t="s">
        <v>577</v>
      </c>
      <c r="N220" s="1181"/>
      <c r="O220" s="1182" t="s">
        <v>874</v>
      </c>
      <c r="P220" s="1183">
        <v>10</v>
      </c>
      <c r="Q220" s="1183">
        <v>0</v>
      </c>
      <c r="R220" s="1184">
        <v>0</v>
      </c>
      <c r="S220" s="951">
        <v>10</v>
      </c>
      <c r="T220" s="1185"/>
      <c r="U220" s="1229">
        <v>1</v>
      </c>
      <c r="V220" s="1186">
        <v>45444</v>
      </c>
      <c r="W220" s="1186">
        <v>45657</v>
      </c>
      <c r="X220" s="1181">
        <v>213</v>
      </c>
      <c r="Y220" s="1187"/>
      <c r="Z220" s="1181" t="s">
        <v>682</v>
      </c>
      <c r="AA220" s="944" t="s">
        <v>567</v>
      </c>
      <c r="AB220" s="1047" t="s">
        <v>1157</v>
      </c>
      <c r="AC220" s="1067" t="s">
        <v>1158</v>
      </c>
      <c r="AD220" s="261" t="s">
        <v>383</v>
      </c>
      <c r="AE220" s="382" t="s">
        <v>1150</v>
      </c>
      <c r="AF220" s="383">
        <v>2875000</v>
      </c>
      <c r="AG220" s="355" t="s">
        <v>208</v>
      </c>
      <c r="AH220" s="355" t="s">
        <v>193</v>
      </c>
      <c r="AI220" s="359"/>
      <c r="AJ220" s="360"/>
      <c r="AK220" s="361">
        <v>228425482</v>
      </c>
      <c r="AL220" s="361">
        <v>228425482</v>
      </c>
      <c r="AM220" s="355">
        <v>0</v>
      </c>
      <c r="AN220" s="355"/>
      <c r="AO220" s="355">
        <v>0</v>
      </c>
      <c r="AP220" s="858"/>
      <c r="AQ220" s="1250"/>
      <c r="AR220" s="1251"/>
      <c r="AS220" s="1252"/>
      <c r="AT220" s="860" t="s">
        <v>334</v>
      </c>
      <c r="AU220" s="363" t="s">
        <v>352</v>
      </c>
      <c r="AV220" s="1271" t="s">
        <v>1232</v>
      </c>
    </row>
    <row r="221" spans="1:48" s="176" customFormat="1" ht="84" customHeight="1">
      <c r="A221" s="1248"/>
      <c r="B221" s="1222"/>
      <c r="C221" s="597"/>
      <c r="D221" s="179"/>
      <c r="E221" s="964"/>
      <c r="F221" s="1001"/>
      <c r="G221" s="384"/>
      <c r="H221" s="179"/>
      <c r="I221" s="384"/>
      <c r="J221" s="1179"/>
      <c r="K221" s="684"/>
      <c r="L221" s="684"/>
      <c r="M221" s="1048"/>
      <c r="N221" s="1181"/>
      <c r="O221" s="1182"/>
      <c r="P221" s="1183"/>
      <c r="Q221" s="1183"/>
      <c r="R221" s="1184"/>
      <c r="S221" s="952"/>
      <c r="T221" s="1185"/>
      <c r="U221" s="1231"/>
      <c r="V221" s="1186"/>
      <c r="W221" s="1186"/>
      <c r="X221" s="1181"/>
      <c r="Y221" s="1187"/>
      <c r="Z221" s="1181"/>
      <c r="AA221" s="948"/>
      <c r="AB221" s="1068"/>
      <c r="AC221" s="1068"/>
      <c r="AD221" s="385" t="s">
        <v>383</v>
      </c>
      <c r="AE221" s="386" t="s">
        <v>1151</v>
      </c>
      <c r="AF221" s="387">
        <v>2875000</v>
      </c>
      <c r="AG221" s="388" t="s">
        <v>208</v>
      </c>
      <c r="AH221" s="388" t="s">
        <v>193</v>
      </c>
      <c r="AI221" s="389"/>
      <c r="AJ221" s="360"/>
      <c r="AK221" s="361"/>
      <c r="AL221" s="361"/>
      <c r="AM221" s="355"/>
      <c r="AN221" s="355"/>
      <c r="AO221" s="355"/>
      <c r="AP221" s="858"/>
      <c r="AQ221" s="1250"/>
      <c r="AR221" s="1251"/>
      <c r="AS221" s="1252"/>
      <c r="AT221" s="860"/>
      <c r="AU221" s="363"/>
      <c r="AV221" s="1271"/>
    </row>
    <row r="222" spans="1:48" s="176" customFormat="1" ht="55.2">
      <c r="A222" s="1248"/>
      <c r="B222" s="1222"/>
      <c r="C222" s="219"/>
      <c r="D222" s="198"/>
      <c r="E222" s="964"/>
      <c r="F222" s="1001"/>
      <c r="G222" s="390"/>
      <c r="H222" s="198"/>
      <c r="I222" s="390"/>
      <c r="J222" s="1179"/>
      <c r="K222" s="685"/>
      <c r="L222" s="445"/>
      <c r="M222" s="391" t="s">
        <v>1145</v>
      </c>
      <c r="N222" s="194"/>
      <c r="O222" s="194"/>
      <c r="P222" s="235"/>
      <c r="Q222" s="237"/>
      <c r="R222" s="237"/>
      <c r="S222" s="591"/>
      <c r="T222" s="194"/>
      <c r="U222" s="777"/>
      <c r="V222" s="392"/>
      <c r="W222" s="392"/>
      <c r="X222" s="194"/>
      <c r="Y222" s="244"/>
      <c r="Z222" s="393" t="s">
        <v>682</v>
      </c>
      <c r="AA222" s="183" t="s">
        <v>567</v>
      </c>
      <c r="AB222" s="230" t="s">
        <v>1159</v>
      </c>
      <c r="AC222" s="184" t="s">
        <v>765</v>
      </c>
      <c r="AD222" s="377" t="s">
        <v>383</v>
      </c>
      <c r="AE222" s="391" t="s">
        <v>1152</v>
      </c>
      <c r="AF222" s="394">
        <v>0</v>
      </c>
      <c r="AG222" s="355" t="s">
        <v>208</v>
      </c>
      <c r="AH222" s="358" t="s">
        <v>193</v>
      </c>
      <c r="AI222" s="359"/>
      <c r="AJ222" s="360"/>
      <c r="AK222" s="361"/>
      <c r="AL222" s="360"/>
      <c r="AM222" s="355"/>
      <c r="AN222" s="355"/>
      <c r="AO222" s="355"/>
      <c r="AP222" s="858"/>
      <c r="AQ222" s="1250"/>
      <c r="AR222" s="1251"/>
      <c r="AS222" s="1252"/>
      <c r="AT222" s="860"/>
      <c r="AU222" s="363"/>
      <c r="AV222" s="1271"/>
    </row>
    <row r="223" spans="1:48" s="176" customFormat="1" ht="116.25" customHeight="1">
      <c r="A223" s="1248"/>
      <c r="B223" s="1222"/>
      <c r="C223" s="597"/>
      <c r="D223" s="179"/>
      <c r="E223" s="964"/>
      <c r="F223" s="1001"/>
      <c r="G223" s="384"/>
      <c r="H223" s="179"/>
      <c r="I223" s="384"/>
      <c r="J223" s="1179"/>
      <c r="K223" s="684"/>
      <c r="L223" s="600"/>
      <c r="M223" s="391" t="s">
        <v>1146</v>
      </c>
      <c r="N223" s="395"/>
      <c r="O223" s="396"/>
      <c r="P223" s="817"/>
      <c r="Q223" s="817">
        <v>0</v>
      </c>
      <c r="R223" s="592">
        <v>0</v>
      </c>
      <c r="S223" s="590">
        <v>10</v>
      </c>
      <c r="T223" s="221"/>
      <c r="U223" s="818"/>
      <c r="V223" s="397"/>
      <c r="W223" s="397"/>
      <c r="X223" s="293"/>
      <c r="Y223" s="306"/>
      <c r="Z223" s="398" t="s">
        <v>682</v>
      </c>
      <c r="AA223" s="293" t="s">
        <v>567</v>
      </c>
      <c r="AB223" s="399" t="s">
        <v>1160</v>
      </c>
      <c r="AC223" s="400" t="s">
        <v>1161</v>
      </c>
      <c r="AD223" s="401" t="s">
        <v>383</v>
      </c>
      <c r="AE223" s="402" t="s">
        <v>1153</v>
      </c>
      <c r="AF223" s="403">
        <v>0</v>
      </c>
      <c r="AG223" s="404" t="s">
        <v>208</v>
      </c>
      <c r="AH223" s="405" t="s">
        <v>193</v>
      </c>
      <c r="AI223" s="406"/>
      <c r="AJ223" s="360"/>
      <c r="AK223" s="361"/>
      <c r="AL223" s="361"/>
      <c r="AM223" s="355"/>
      <c r="AN223" s="355"/>
      <c r="AO223" s="355"/>
      <c r="AP223" s="858"/>
      <c r="AQ223" s="1250"/>
      <c r="AR223" s="1251"/>
      <c r="AS223" s="1252"/>
      <c r="AT223" s="860"/>
      <c r="AU223" s="363"/>
      <c r="AV223" s="1271"/>
    </row>
    <row r="224" spans="1:48" s="176" customFormat="1" ht="104.25" customHeight="1">
      <c r="A224" s="1248"/>
      <c r="B224" s="1222"/>
      <c r="C224" s="597"/>
      <c r="D224" s="179"/>
      <c r="E224" s="964"/>
      <c r="F224" s="1001"/>
      <c r="G224" s="384"/>
      <c r="H224" s="179"/>
      <c r="I224" s="384"/>
      <c r="J224" s="1179"/>
      <c r="K224" s="684"/>
      <c r="L224" s="600"/>
      <c r="M224" s="391" t="s">
        <v>1147</v>
      </c>
      <c r="N224" s="395"/>
      <c r="O224" s="258"/>
      <c r="P224" s="792"/>
      <c r="Q224" s="792">
        <v>0</v>
      </c>
      <c r="R224" s="237">
        <v>0</v>
      </c>
      <c r="S224" s="590">
        <v>8</v>
      </c>
      <c r="T224" s="194"/>
      <c r="U224" s="777"/>
      <c r="V224" s="193"/>
      <c r="W224" s="193"/>
      <c r="X224" s="183"/>
      <c r="Y224" s="244"/>
      <c r="Z224" s="379" t="s">
        <v>682</v>
      </c>
      <c r="AA224" s="183" t="s">
        <v>567</v>
      </c>
      <c r="AB224" s="194"/>
      <c r="AC224" s="194"/>
      <c r="AD224" s="377" t="s">
        <v>383</v>
      </c>
      <c r="AE224" s="382" t="s">
        <v>1138</v>
      </c>
      <c r="AF224" s="394">
        <v>0</v>
      </c>
      <c r="AG224" s="355" t="s">
        <v>208</v>
      </c>
      <c r="AH224" s="358" t="s">
        <v>193</v>
      </c>
      <c r="AI224" s="359"/>
      <c r="AJ224" s="360"/>
      <c r="AK224" s="361"/>
      <c r="AL224" s="361"/>
      <c r="AM224" s="355"/>
      <c r="AN224" s="355"/>
      <c r="AO224" s="355"/>
      <c r="AP224" s="858"/>
      <c r="AQ224" s="1250"/>
      <c r="AR224" s="1251"/>
      <c r="AS224" s="1252"/>
      <c r="AT224" s="860"/>
      <c r="AU224" s="363"/>
      <c r="AV224" s="1271"/>
    </row>
    <row r="225" spans="1:48" s="176" customFormat="1" ht="60" customHeight="1">
      <c r="A225" s="1248"/>
      <c r="B225" s="1222"/>
      <c r="C225" s="597"/>
      <c r="D225" s="179"/>
      <c r="E225" s="964"/>
      <c r="F225" s="1001"/>
      <c r="G225" s="384"/>
      <c r="H225" s="179"/>
      <c r="I225" s="384"/>
      <c r="J225" s="1179"/>
      <c r="K225" s="684"/>
      <c r="L225" s="600"/>
      <c r="M225" s="391" t="s">
        <v>1148</v>
      </c>
      <c r="N225" s="395"/>
      <c r="O225" s="258"/>
      <c r="P225" s="792"/>
      <c r="Q225" s="792">
        <v>0</v>
      </c>
      <c r="R225" s="237">
        <v>37</v>
      </c>
      <c r="S225" s="590">
        <v>37</v>
      </c>
      <c r="T225" s="194"/>
      <c r="U225" s="777"/>
      <c r="V225" s="193"/>
      <c r="W225" s="193"/>
      <c r="X225" s="183"/>
      <c r="Y225" s="244"/>
      <c r="Z225" s="379" t="s">
        <v>682</v>
      </c>
      <c r="AA225" s="183" t="s">
        <v>567</v>
      </c>
      <c r="AB225" s="194"/>
      <c r="AC225" s="194"/>
      <c r="AD225" s="377" t="s">
        <v>383</v>
      </c>
      <c r="AE225" s="382" t="s">
        <v>1139</v>
      </c>
      <c r="AF225" s="394">
        <v>0</v>
      </c>
      <c r="AG225" s="355" t="s">
        <v>208</v>
      </c>
      <c r="AH225" s="358" t="s">
        <v>193</v>
      </c>
      <c r="AI225" s="359"/>
      <c r="AJ225" s="360"/>
      <c r="AK225" s="361"/>
      <c r="AL225" s="361"/>
      <c r="AM225" s="355"/>
      <c r="AN225" s="355"/>
      <c r="AO225" s="355"/>
      <c r="AP225" s="858"/>
      <c r="AQ225" s="1250"/>
      <c r="AR225" s="1251"/>
      <c r="AS225" s="1252"/>
      <c r="AT225" s="860"/>
      <c r="AU225" s="363"/>
      <c r="AV225" s="1271"/>
    </row>
    <row r="226" spans="1:48" s="176" customFormat="1" ht="82.5" customHeight="1">
      <c r="A226" s="1248"/>
      <c r="B226" s="1222"/>
      <c r="C226" s="597"/>
      <c r="D226" s="179"/>
      <c r="E226" s="964"/>
      <c r="F226" s="1001"/>
      <c r="G226" s="384"/>
      <c r="H226" s="179"/>
      <c r="I226" s="384"/>
      <c r="J226" s="1179"/>
      <c r="K226" s="684"/>
      <c r="L226" s="600"/>
      <c r="M226" s="1047" t="s">
        <v>578</v>
      </c>
      <c r="N226" s="944"/>
      <c r="O226" s="1033" t="s">
        <v>868</v>
      </c>
      <c r="P226" s="1035">
        <v>2</v>
      </c>
      <c r="Q226" s="1035">
        <v>0</v>
      </c>
      <c r="R226" s="953">
        <v>1</v>
      </c>
      <c r="S226" s="590">
        <v>2</v>
      </c>
      <c r="T226" s="984"/>
      <c r="U226" s="799">
        <v>1</v>
      </c>
      <c r="V226" s="957">
        <v>45444</v>
      </c>
      <c r="W226" s="957">
        <v>45657</v>
      </c>
      <c r="X226" s="944">
        <v>213</v>
      </c>
      <c r="Y226" s="1039"/>
      <c r="Z226" s="944" t="s">
        <v>682</v>
      </c>
      <c r="AA226" s="944" t="s">
        <v>567</v>
      </c>
      <c r="AB226" s="1039"/>
      <c r="AC226" s="1039"/>
      <c r="AD226" s="261" t="s">
        <v>383</v>
      </c>
      <c r="AE226" s="382" t="s">
        <v>1154</v>
      </c>
      <c r="AF226" s="407">
        <v>166979896</v>
      </c>
      <c r="AG226" s="355" t="s">
        <v>208</v>
      </c>
      <c r="AH226" s="358" t="s">
        <v>193</v>
      </c>
      <c r="AI226" s="359"/>
      <c r="AJ226" s="360"/>
      <c r="AK226" s="361"/>
      <c r="AL226" s="361"/>
      <c r="AM226" s="355">
        <v>0</v>
      </c>
      <c r="AN226" s="355"/>
      <c r="AO226" s="355">
        <v>0</v>
      </c>
      <c r="AP226" s="858"/>
      <c r="AQ226" s="1250"/>
      <c r="AR226" s="1251"/>
      <c r="AS226" s="1252"/>
      <c r="AT226" s="860"/>
      <c r="AU226" s="363"/>
      <c r="AV226" s="1271"/>
    </row>
    <row r="227" spans="1:48" s="176" customFormat="1" ht="55.5" customHeight="1">
      <c r="A227" s="1248"/>
      <c r="B227" s="1222"/>
      <c r="C227" s="597"/>
      <c r="D227" s="179"/>
      <c r="E227" s="964"/>
      <c r="F227" s="1001"/>
      <c r="G227" s="384"/>
      <c r="H227" s="179"/>
      <c r="I227" s="384"/>
      <c r="J227" s="1179"/>
      <c r="K227" s="684"/>
      <c r="L227" s="600"/>
      <c r="M227" s="1048"/>
      <c r="N227" s="945"/>
      <c r="O227" s="1034"/>
      <c r="P227" s="1036"/>
      <c r="Q227" s="1036"/>
      <c r="R227" s="954"/>
      <c r="S227" s="592"/>
      <c r="T227" s="986"/>
      <c r="U227" s="800"/>
      <c r="V227" s="958"/>
      <c r="W227" s="958"/>
      <c r="X227" s="945"/>
      <c r="Y227" s="1040"/>
      <c r="Z227" s="945"/>
      <c r="AA227" s="945"/>
      <c r="AB227" s="1040"/>
      <c r="AC227" s="1040"/>
      <c r="AD227" s="377" t="s">
        <v>383</v>
      </c>
      <c r="AE227" s="382" t="s">
        <v>1155</v>
      </c>
      <c r="AF227" s="407">
        <v>55695586</v>
      </c>
      <c r="AG227" s="355" t="s">
        <v>208</v>
      </c>
      <c r="AH227" s="358" t="s">
        <v>193</v>
      </c>
      <c r="AI227" s="359"/>
      <c r="AJ227" s="360"/>
      <c r="AK227" s="361"/>
      <c r="AL227" s="361"/>
      <c r="AM227" s="355"/>
      <c r="AN227" s="355"/>
      <c r="AO227" s="355"/>
      <c r="AP227" s="858"/>
      <c r="AQ227" s="1250"/>
      <c r="AR227" s="1251"/>
      <c r="AS227" s="1252"/>
      <c r="AT227" s="860"/>
      <c r="AU227" s="363"/>
      <c r="AV227" s="1271"/>
    </row>
    <row r="228" spans="1:48" s="176" customFormat="1" ht="97.5" customHeight="1">
      <c r="A228" s="1248"/>
      <c r="B228" s="1222"/>
      <c r="C228" s="395"/>
      <c r="D228" s="207"/>
      <c r="E228" s="965"/>
      <c r="F228" s="1002"/>
      <c r="G228" s="408"/>
      <c r="H228" s="207"/>
      <c r="I228" s="384"/>
      <c r="J228" s="1180"/>
      <c r="K228" s="684"/>
      <c r="L228" s="587"/>
      <c r="M228" s="391" t="s">
        <v>1149</v>
      </c>
      <c r="N228" s="197"/>
      <c r="O228" s="182" t="s">
        <v>868</v>
      </c>
      <c r="P228" s="792">
        <v>2</v>
      </c>
      <c r="Q228" s="792">
        <v>0</v>
      </c>
      <c r="R228" s="237">
        <v>1.9</v>
      </c>
      <c r="S228" s="591">
        <v>2</v>
      </c>
      <c r="T228" s="194"/>
      <c r="U228" s="777">
        <v>1</v>
      </c>
      <c r="V228" s="193">
        <v>45444</v>
      </c>
      <c r="W228" s="193">
        <v>45657</v>
      </c>
      <c r="X228" s="183">
        <v>213</v>
      </c>
      <c r="Y228" s="244"/>
      <c r="Z228" s="183" t="s">
        <v>682</v>
      </c>
      <c r="AA228" s="183" t="s">
        <v>567</v>
      </c>
      <c r="AB228" s="194"/>
      <c r="AC228" s="194"/>
      <c r="AD228" s="261" t="s">
        <v>383</v>
      </c>
      <c r="AE228" s="382" t="s">
        <v>1156</v>
      </c>
      <c r="AF228" s="407">
        <v>0</v>
      </c>
      <c r="AG228" s="355" t="s">
        <v>208</v>
      </c>
      <c r="AH228" s="358" t="s">
        <v>193</v>
      </c>
      <c r="AI228" s="359"/>
      <c r="AJ228" s="360"/>
      <c r="AK228" s="361"/>
      <c r="AL228" s="361"/>
      <c r="AM228" s="355">
        <v>0</v>
      </c>
      <c r="AN228" s="355"/>
      <c r="AO228" s="355">
        <v>0</v>
      </c>
      <c r="AP228" s="858"/>
      <c r="AQ228" s="1250"/>
      <c r="AR228" s="1251"/>
      <c r="AS228" s="1252"/>
      <c r="AT228" s="860"/>
      <c r="AU228" s="363"/>
      <c r="AV228" s="1271"/>
    </row>
    <row r="229" spans="1:48" s="176" customFormat="1" ht="73.2" customHeight="1">
      <c r="A229" s="1248"/>
      <c r="B229" s="1222"/>
      <c r="C229" s="431"/>
      <c r="D229" s="962" t="s">
        <v>352</v>
      </c>
      <c r="E229" s="962"/>
      <c r="F229" s="962"/>
      <c r="G229" s="962"/>
      <c r="H229" s="962"/>
      <c r="I229" s="962"/>
      <c r="J229" s="962"/>
      <c r="K229" s="962"/>
      <c r="L229" s="962"/>
      <c r="M229" s="962"/>
      <c r="N229" s="962"/>
      <c r="O229" s="962"/>
      <c r="P229" s="962"/>
      <c r="Q229" s="962"/>
      <c r="R229" s="962"/>
      <c r="S229" s="962"/>
      <c r="T229" s="962"/>
      <c r="U229" s="780">
        <v>1</v>
      </c>
      <c r="V229" s="612"/>
      <c r="W229" s="612"/>
      <c r="X229" s="575"/>
      <c r="Y229" s="583"/>
      <c r="Z229" s="575"/>
      <c r="AA229" s="575"/>
      <c r="AB229" s="224"/>
      <c r="AC229" s="224"/>
      <c r="AD229" s="606"/>
      <c r="AE229" s="386"/>
      <c r="AF229" s="407"/>
      <c r="AG229" s="355"/>
      <c r="AH229" s="358"/>
      <c r="AI229" s="359"/>
      <c r="AJ229" s="360"/>
      <c r="AK229" s="361"/>
      <c r="AL229" s="361"/>
      <c r="AM229" s="355"/>
      <c r="AN229" s="355"/>
      <c r="AO229" s="355"/>
      <c r="AP229" s="858"/>
      <c r="AQ229" s="1250"/>
      <c r="AR229" s="1251"/>
      <c r="AS229" s="1252"/>
      <c r="AT229" s="860"/>
      <c r="AU229" s="363"/>
      <c r="AV229" s="1271"/>
    </row>
    <row r="230" spans="1:48" s="176" customFormat="1" ht="97.5" customHeight="1">
      <c r="A230" s="1248"/>
      <c r="B230" s="1222"/>
      <c r="C230" s="955" t="s">
        <v>315</v>
      </c>
      <c r="D230" s="1024" t="s">
        <v>306</v>
      </c>
      <c r="E230" s="1027" t="s">
        <v>350</v>
      </c>
      <c r="F230" s="1000">
        <v>2024130010094</v>
      </c>
      <c r="G230" s="1024" t="s">
        <v>580</v>
      </c>
      <c r="H230" s="1024" t="s">
        <v>579</v>
      </c>
      <c r="I230" s="1201" t="s">
        <v>390</v>
      </c>
      <c r="J230" s="586">
        <v>75</v>
      </c>
      <c r="K230" s="586"/>
      <c r="L230" s="586"/>
      <c r="M230" s="1047" t="s">
        <v>581</v>
      </c>
      <c r="N230" s="944"/>
      <c r="O230" s="1051" t="s">
        <v>871</v>
      </c>
      <c r="P230" s="1053">
        <v>1</v>
      </c>
      <c r="Q230" s="1053">
        <v>0.66</v>
      </c>
      <c r="R230" s="959">
        <v>0.21</v>
      </c>
      <c r="S230" s="797">
        <v>1</v>
      </c>
      <c r="T230" s="984"/>
      <c r="U230" s="799">
        <v>1</v>
      </c>
      <c r="V230" s="1041">
        <v>45444</v>
      </c>
      <c r="W230" s="1041">
        <v>45657</v>
      </c>
      <c r="X230" s="944">
        <v>213</v>
      </c>
      <c r="Y230" s="1039"/>
      <c r="Z230" s="944" t="s">
        <v>682</v>
      </c>
      <c r="AA230" s="944" t="s">
        <v>593</v>
      </c>
      <c r="AB230" s="1070" t="s">
        <v>846</v>
      </c>
      <c r="AC230" s="1031" t="s">
        <v>831</v>
      </c>
      <c r="AD230" s="975" t="s">
        <v>383</v>
      </c>
      <c r="AE230" s="1081" t="s">
        <v>1162</v>
      </c>
      <c r="AF230" s="409">
        <v>18000000</v>
      </c>
      <c r="AG230" s="355" t="s">
        <v>208</v>
      </c>
      <c r="AH230" s="355" t="s">
        <v>187</v>
      </c>
      <c r="AI230" s="360"/>
      <c r="AJ230" s="360"/>
      <c r="AK230" s="361">
        <v>186003200</v>
      </c>
      <c r="AL230" s="366"/>
      <c r="AM230" s="410"/>
      <c r="AN230" s="410"/>
      <c r="AO230" s="410"/>
      <c r="AP230" s="858"/>
      <c r="AQ230" s="1250"/>
      <c r="AR230" s="1251"/>
      <c r="AS230" s="1252"/>
      <c r="AT230" s="860" t="s">
        <v>334</v>
      </c>
      <c r="AU230" s="363" t="s">
        <v>350</v>
      </c>
      <c r="AV230" s="1271" t="s">
        <v>1233</v>
      </c>
    </row>
    <row r="231" spans="1:48" s="176" customFormat="1" ht="57" customHeight="1">
      <c r="A231" s="1248"/>
      <c r="B231" s="1222"/>
      <c r="C231" s="1030"/>
      <c r="D231" s="1025"/>
      <c r="E231" s="1028"/>
      <c r="F231" s="1001"/>
      <c r="G231" s="1025"/>
      <c r="H231" s="1025"/>
      <c r="I231" s="1202"/>
      <c r="J231" s="600"/>
      <c r="K231" s="600"/>
      <c r="L231" s="600"/>
      <c r="M231" s="1048"/>
      <c r="N231" s="945"/>
      <c r="O231" s="1052"/>
      <c r="P231" s="1054"/>
      <c r="Q231" s="1054"/>
      <c r="R231" s="954"/>
      <c r="S231" s="592"/>
      <c r="T231" s="986"/>
      <c r="U231" s="800"/>
      <c r="V231" s="1042"/>
      <c r="W231" s="1042"/>
      <c r="X231" s="945"/>
      <c r="Y231" s="1040"/>
      <c r="Z231" s="945"/>
      <c r="AA231" s="945"/>
      <c r="AB231" s="1072"/>
      <c r="AC231" s="1085"/>
      <c r="AD231" s="977"/>
      <c r="AE231" s="1082"/>
      <c r="AF231" s="409">
        <v>46464000</v>
      </c>
      <c r="AG231" s="355" t="s">
        <v>208</v>
      </c>
      <c r="AH231" s="355" t="s">
        <v>193</v>
      </c>
      <c r="AI231" s="360"/>
      <c r="AJ231" s="360"/>
      <c r="AK231" s="361">
        <v>30000000</v>
      </c>
      <c r="AL231" s="366"/>
      <c r="AM231" s="410"/>
      <c r="AN231" s="410"/>
      <c r="AO231" s="410"/>
      <c r="AP231" s="858"/>
      <c r="AQ231" s="1250"/>
      <c r="AR231" s="1251"/>
      <c r="AS231" s="1252"/>
      <c r="AT231" s="860" t="s">
        <v>345</v>
      </c>
      <c r="AU231" s="363" t="s">
        <v>350</v>
      </c>
      <c r="AV231" s="1271"/>
    </row>
    <row r="232" spans="1:48" s="176" customFormat="1" ht="138">
      <c r="A232" s="1248"/>
      <c r="B232" s="1222"/>
      <c r="C232" s="1030"/>
      <c r="D232" s="1025"/>
      <c r="E232" s="1028"/>
      <c r="F232" s="1001"/>
      <c r="G232" s="1025"/>
      <c r="H232" s="1025"/>
      <c r="I232" s="1202"/>
      <c r="J232" s="600"/>
      <c r="K232" s="600"/>
      <c r="L232" s="600"/>
      <c r="M232" s="197" t="s">
        <v>582</v>
      </c>
      <c r="N232" s="197"/>
      <c r="O232" s="227" t="s">
        <v>868</v>
      </c>
      <c r="P232" s="237">
        <v>12</v>
      </c>
      <c r="Q232" s="237">
        <v>8</v>
      </c>
      <c r="R232" s="237">
        <v>2</v>
      </c>
      <c r="S232" s="592">
        <v>12</v>
      </c>
      <c r="T232" s="194"/>
      <c r="U232" s="777">
        <v>1</v>
      </c>
      <c r="V232" s="193">
        <v>45444</v>
      </c>
      <c r="W232" s="193">
        <v>45657</v>
      </c>
      <c r="X232" s="183">
        <v>213</v>
      </c>
      <c r="Y232" s="244"/>
      <c r="Z232" s="183" t="s">
        <v>682</v>
      </c>
      <c r="AA232" s="183" t="s">
        <v>593</v>
      </c>
      <c r="AB232" s="411" t="s">
        <v>832</v>
      </c>
      <c r="AC232" s="363" t="s">
        <v>833</v>
      </c>
      <c r="AD232" s="355" t="s">
        <v>383</v>
      </c>
      <c r="AE232" s="412" t="s">
        <v>1163</v>
      </c>
      <c r="AF232" s="409">
        <v>31944000</v>
      </c>
      <c r="AG232" s="355" t="s">
        <v>208</v>
      </c>
      <c r="AH232" s="355" t="s">
        <v>193</v>
      </c>
      <c r="AI232" s="360"/>
      <c r="AJ232" s="360"/>
      <c r="AK232" s="361">
        <v>173281886</v>
      </c>
      <c r="AL232" s="366"/>
      <c r="AM232" s="413">
        <v>0</v>
      </c>
      <c r="AN232" s="413"/>
      <c r="AO232" s="413">
        <v>0</v>
      </c>
      <c r="AP232" s="858"/>
      <c r="AQ232" s="1250"/>
      <c r="AR232" s="1251"/>
      <c r="AS232" s="1252"/>
      <c r="AT232" s="860" t="s">
        <v>344</v>
      </c>
      <c r="AU232" s="363" t="s">
        <v>350</v>
      </c>
      <c r="AV232" s="1271"/>
    </row>
    <row r="233" spans="1:48" s="176" customFormat="1" ht="138">
      <c r="A233" s="1248"/>
      <c r="B233" s="1222"/>
      <c r="C233" s="1030"/>
      <c r="D233" s="1025"/>
      <c r="E233" s="1028"/>
      <c r="F233" s="1001"/>
      <c r="G233" s="1025"/>
      <c r="H233" s="1025"/>
      <c r="I233" s="1202"/>
      <c r="J233" s="600"/>
      <c r="K233" s="600"/>
      <c r="L233" s="600"/>
      <c r="M233" s="274" t="s">
        <v>583</v>
      </c>
      <c r="N233" s="274"/>
      <c r="O233" s="227" t="s">
        <v>868</v>
      </c>
      <c r="P233" s="237">
        <v>1</v>
      </c>
      <c r="Q233" s="237">
        <v>0</v>
      </c>
      <c r="R233" s="237">
        <v>0.5</v>
      </c>
      <c r="S233" s="237">
        <v>1</v>
      </c>
      <c r="T233" s="194"/>
      <c r="U233" s="777">
        <v>1</v>
      </c>
      <c r="V233" s="193">
        <v>45444</v>
      </c>
      <c r="W233" s="193">
        <v>45657</v>
      </c>
      <c r="X233" s="183">
        <v>213</v>
      </c>
      <c r="Y233" s="244"/>
      <c r="Z233" s="183" t="s">
        <v>682</v>
      </c>
      <c r="AA233" s="183" t="s">
        <v>593</v>
      </c>
      <c r="AB233" s="411" t="s">
        <v>834</v>
      </c>
      <c r="AC233" s="363" t="s">
        <v>835</v>
      </c>
      <c r="AD233" s="355" t="s">
        <v>383</v>
      </c>
      <c r="AE233" s="412" t="s">
        <v>1164</v>
      </c>
      <c r="AF233" s="409">
        <v>73559200</v>
      </c>
      <c r="AG233" s="355" t="s">
        <v>208</v>
      </c>
      <c r="AH233" s="355" t="s">
        <v>193</v>
      </c>
      <c r="AI233" s="360"/>
      <c r="AJ233" s="360"/>
      <c r="AK233" s="361">
        <v>219080000</v>
      </c>
      <c r="AL233" s="366"/>
      <c r="AM233" s="413">
        <v>0</v>
      </c>
      <c r="AN233" s="413"/>
      <c r="AO233" s="413">
        <v>0</v>
      </c>
      <c r="AP233" s="858"/>
      <c r="AQ233" s="1250"/>
      <c r="AR233" s="1251"/>
      <c r="AS233" s="1252"/>
      <c r="AT233" s="860" t="s">
        <v>347</v>
      </c>
      <c r="AU233" s="363" t="s">
        <v>350</v>
      </c>
      <c r="AV233" s="1271"/>
    </row>
    <row r="234" spans="1:48" s="176" customFormat="1" ht="96.6">
      <c r="A234" s="1248"/>
      <c r="B234" s="1222"/>
      <c r="C234" s="1030"/>
      <c r="D234" s="1025"/>
      <c r="E234" s="1028"/>
      <c r="F234" s="1001"/>
      <c r="G234" s="1025"/>
      <c r="H234" s="1025"/>
      <c r="I234" s="1202"/>
      <c r="J234" s="600"/>
      <c r="K234" s="600"/>
      <c r="L234" s="600"/>
      <c r="M234" s="197" t="s">
        <v>584</v>
      </c>
      <c r="N234" s="197"/>
      <c r="O234" s="227" t="s">
        <v>868</v>
      </c>
      <c r="P234" s="237">
        <v>10</v>
      </c>
      <c r="Q234" s="237">
        <v>0</v>
      </c>
      <c r="R234" s="237">
        <v>2</v>
      </c>
      <c r="S234" s="237">
        <v>10</v>
      </c>
      <c r="T234" s="194"/>
      <c r="U234" s="777">
        <v>1</v>
      </c>
      <c r="V234" s="193">
        <v>45444</v>
      </c>
      <c r="W234" s="193">
        <v>45657</v>
      </c>
      <c r="X234" s="183">
        <v>213</v>
      </c>
      <c r="Y234" s="244"/>
      <c r="Z234" s="183" t="s">
        <v>682</v>
      </c>
      <c r="AA234" s="183" t="s">
        <v>593</v>
      </c>
      <c r="AB234" s="194"/>
      <c r="AC234" s="360"/>
      <c r="AD234" s="355" t="s">
        <v>383</v>
      </c>
      <c r="AE234" s="412" t="s">
        <v>1165</v>
      </c>
      <c r="AF234" s="409">
        <v>46000000</v>
      </c>
      <c r="AG234" s="355" t="s">
        <v>208</v>
      </c>
      <c r="AH234" s="355" t="s">
        <v>193</v>
      </c>
      <c r="AI234" s="360"/>
      <c r="AJ234" s="360"/>
      <c r="AK234" s="361">
        <v>139608168</v>
      </c>
      <c r="AL234" s="366"/>
      <c r="AM234" s="413">
        <v>0</v>
      </c>
      <c r="AN234" s="413"/>
      <c r="AO234" s="413">
        <v>0</v>
      </c>
      <c r="AP234" s="858"/>
      <c r="AQ234" s="1250"/>
      <c r="AR234" s="1251"/>
      <c r="AS234" s="1252"/>
      <c r="AT234" s="860" t="s">
        <v>342</v>
      </c>
      <c r="AU234" s="363" t="s">
        <v>350</v>
      </c>
      <c r="AV234" s="1271"/>
    </row>
    <row r="235" spans="1:48" s="176" customFormat="1" ht="69">
      <c r="A235" s="1248"/>
      <c r="B235" s="1222"/>
      <c r="C235" s="1030"/>
      <c r="D235" s="1025"/>
      <c r="E235" s="1028"/>
      <c r="F235" s="1001"/>
      <c r="G235" s="1025"/>
      <c r="H235" s="1025"/>
      <c r="I235" s="1202"/>
      <c r="J235" s="600"/>
      <c r="K235" s="600"/>
      <c r="L235" s="600"/>
      <c r="M235" s="197" t="s">
        <v>585</v>
      </c>
      <c r="N235" s="197"/>
      <c r="O235" s="227" t="s">
        <v>874</v>
      </c>
      <c r="P235" s="237">
        <v>150</v>
      </c>
      <c r="Q235" s="237">
        <v>0</v>
      </c>
      <c r="R235" s="237">
        <v>0</v>
      </c>
      <c r="S235" s="590">
        <v>150</v>
      </c>
      <c r="T235" s="194"/>
      <c r="U235" s="777">
        <v>1</v>
      </c>
      <c r="V235" s="193">
        <v>45444</v>
      </c>
      <c r="W235" s="193">
        <v>45657</v>
      </c>
      <c r="X235" s="183">
        <v>213</v>
      </c>
      <c r="Y235" s="244"/>
      <c r="Z235" s="183" t="s">
        <v>682</v>
      </c>
      <c r="AA235" s="183" t="s">
        <v>593</v>
      </c>
      <c r="AB235" s="194"/>
      <c r="AC235" s="360"/>
      <c r="AD235" s="355" t="s">
        <v>383</v>
      </c>
      <c r="AE235" s="412" t="s">
        <v>1166</v>
      </c>
      <c r="AF235" s="409">
        <v>85000000</v>
      </c>
      <c r="AG235" s="355" t="s">
        <v>208</v>
      </c>
      <c r="AH235" s="355" t="s">
        <v>193</v>
      </c>
      <c r="AI235" s="360"/>
      <c r="AJ235" s="360"/>
      <c r="AK235" s="361">
        <v>47326479</v>
      </c>
      <c r="AL235" s="366"/>
      <c r="AM235" s="413">
        <v>0</v>
      </c>
      <c r="AN235" s="413"/>
      <c r="AO235" s="413">
        <v>0</v>
      </c>
      <c r="AP235" s="858"/>
      <c r="AQ235" s="1250"/>
      <c r="AR235" s="1251"/>
      <c r="AS235" s="1252"/>
      <c r="AT235" s="860" t="s">
        <v>346</v>
      </c>
      <c r="AU235" s="363" t="s">
        <v>350</v>
      </c>
      <c r="AV235" s="1271"/>
    </row>
    <row r="236" spans="1:48" s="176" customFormat="1" ht="72" customHeight="1">
      <c r="A236" s="1248"/>
      <c r="B236" s="1222"/>
      <c r="C236" s="1030"/>
      <c r="D236" s="1025"/>
      <c r="E236" s="1028"/>
      <c r="F236" s="1001"/>
      <c r="G236" s="1025"/>
      <c r="H236" s="1025"/>
      <c r="I236" s="1202"/>
      <c r="J236" s="600"/>
      <c r="K236" s="600"/>
      <c r="L236" s="600"/>
      <c r="M236" s="1047" t="s">
        <v>586</v>
      </c>
      <c r="N236" s="944"/>
      <c r="O236" s="1049" t="s">
        <v>868</v>
      </c>
      <c r="P236" s="960">
        <v>1</v>
      </c>
      <c r="Q236" s="960">
        <v>0</v>
      </c>
      <c r="R236" s="959">
        <v>0</v>
      </c>
      <c r="S236" s="797">
        <v>1</v>
      </c>
      <c r="T236" s="984"/>
      <c r="U236" s="799">
        <v>1</v>
      </c>
      <c r="V236" s="1037">
        <v>45444</v>
      </c>
      <c r="W236" s="1037">
        <v>45657</v>
      </c>
      <c r="X236" s="944">
        <v>213</v>
      </c>
      <c r="Y236" s="1039"/>
      <c r="Z236" s="944" t="s">
        <v>682</v>
      </c>
      <c r="AA236" s="944" t="s">
        <v>593</v>
      </c>
      <c r="AB236" s="1039"/>
      <c r="AC236" s="978"/>
      <c r="AD236" s="975" t="s">
        <v>383</v>
      </c>
      <c r="AE236" s="1081" t="s">
        <v>1167</v>
      </c>
      <c r="AF236" s="409">
        <v>47419320</v>
      </c>
      <c r="AG236" s="355" t="s">
        <v>208</v>
      </c>
      <c r="AH236" s="355" t="s">
        <v>187</v>
      </c>
      <c r="AI236" s="360"/>
      <c r="AJ236" s="360"/>
      <c r="AK236" s="361">
        <v>30000000</v>
      </c>
      <c r="AL236" s="366"/>
      <c r="AM236" s="413">
        <v>0</v>
      </c>
      <c r="AN236" s="413"/>
      <c r="AO236" s="413">
        <v>0</v>
      </c>
      <c r="AP236" s="858"/>
      <c r="AQ236" s="1250"/>
      <c r="AR236" s="1251"/>
      <c r="AS236" s="1252"/>
      <c r="AT236" s="860" t="s">
        <v>349</v>
      </c>
      <c r="AU236" s="363" t="s">
        <v>343</v>
      </c>
      <c r="AV236" s="1271"/>
    </row>
    <row r="237" spans="1:48" s="176" customFormat="1" ht="66" customHeight="1">
      <c r="A237" s="1248"/>
      <c r="B237" s="1222"/>
      <c r="C237" s="1030"/>
      <c r="D237" s="1025"/>
      <c r="E237" s="1028"/>
      <c r="F237" s="1001"/>
      <c r="G237" s="1025"/>
      <c r="H237" s="1025"/>
      <c r="I237" s="1202"/>
      <c r="J237" s="600"/>
      <c r="K237" s="600"/>
      <c r="L237" s="600"/>
      <c r="M237" s="1048"/>
      <c r="N237" s="945"/>
      <c r="O237" s="1050"/>
      <c r="P237" s="961"/>
      <c r="Q237" s="961"/>
      <c r="R237" s="954"/>
      <c r="S237" s="591"/>
      <c r="T237" s="986"/>
      <c r="U237" s="800"/>
      <c r="V237" s="1038"/>
      <c r="W237" s="1038"/>
      <c r="X237" s="945"/>
      <c r="Y237" s="1040"/>
      <c r="Z237" s="945"/>
      <c r="AA237" s="945"/>
      <c r="AB237" s="1040"/>
      <c r="AC237" s="980"/>
      <c r="AD237" s="977"/>
      <c r="AE237" s="1082"/>
      <c r="AF237" s="409">
        <v>71616000</v>
      </c>
      <c r="AG237" s="355" t="s">
        <v>208</v>
      </c>
      <c r="AH237" s="355" t="s">
        <v>193</v>
      </c>
      <c r="AI237" s="360"/>
      <c r="AJ237" s="360"/>
      <c r="AK237" s="361"/>
      <c r="AL237" s="366"/>
      <c r="AM237" s="413"/>
      <c r="AN237" s="413"/>
      <c r="AO237" s="413"/>
      <c r="AP237" s="858"/>
      <c r="AQ237" s="1250"/>
      <c r="AR237" s="1251"/>
      <c r="AS237" s="1252"/>
      <c r="AT237" s="860"/>
      <c r="AU237" s="363"/>
      <c r="AV237" s="1271"/>
    </row>
    <row r="238" spans="1:48" s="176" customFormat="1" ht="60.75" customHeight="1">
      <c r="A238" s="1248"/>
      <c r="B238" s="1222"/>
      <c r="C238" s="1030"/>
      <c r="D238" s="1025"/>
      <c r="E238" s="1028"/>
      <c r="F238" s="1001"/>
      <c r="G238" s="1025"/>
      <c r="H238" s="1025"/>
      <c r="I238" s="1202"/>
      <c r="J238" s="600"/>
      <c r="K238" s="600"/>
      <c r="L238" s="600"/>
      <c r="M238" s="1055" t="s">
        <v>587</v>
      </c>
      <c r="N238" s="949"/>
      <c r="O238" s="1057" t="s">
        <v>874</v>
      </c>
      <c r="P238" s="951">
        <v>150</v>
      </c>
      <c r="Q238" s="951">
        <v>0</v>
      </c>
      <c r="R238" s="953">
        <v>0</v>
      </c>
      <c r="S238" s="590">
        <v>150</v>
      </c>
      <c r="T238" s="984"/>
      <c r="U238" s="799">
        <v>1</v>
      </c>
      <c r="V238" s="1037">
        <v>45444</v>
      </c>
      <c r="W238" s="1037">
        <v>45657</v>
      </c>
      <c r="X238" s="944">
        <v>213</v>
      </c>
      <c r="Y238" s="1039"/>
      <c r="Z238" s="944" t="s">
        <v>682</v>
      </c>
      <c r="AA238" s="944" t="s">
        <v>593</v>
      </c>
      <c r="AB238" s="224"/>
      <c r="AC238" s="978"/>
      <c r="AD238" s="975" t="s">
        <v>383</v>
      </c>
      <c r="AE238" s="1081" t="s">
        <v>1168</v>
      </c>
      <c r="AF238" s="409">
        <v>80500000</v>
      </c>
      <c r="AG238" s="355" t="s">
        <v>208</v>
      </c>
      <c r="AH238" s="355" t="s">
        <v>193</v>
      </c>
      <c r="AI238" s="360"/>
      <c r="AJ238" s="360"/>
      <c r="AK238" s="361"/>
      <c r="AL238" s="366"/>
      <c r="AM238" s="413"/>
      <c r="AN238" s="413"/>
      <c r="AO238" s="413"/>
      <c r="AP238" s="858"/>
      <c r="AQ238" s="1250"/>
      <c r="AR238" s="1251"/>
      <c r="AS238" s="1252"/>
      <c r="AT238" s="860"/>
      <c r="AU238" s="363"/>
      <c r="AV238" s="1271"/>
    </row>
    <row r="239" spans="1:48" s="176" customFormat="1" ht="63.75" customHeight="1">
      <c r="A239" s="1248"/>
      <c r="B239" s="1222"/>
      <c r="C239" s="1030"/>
      <c r="D239" s="1025"/>
      <c r="E239" s="1028"/>
      <c r="F239" s="1001"/>
      <c r="G239" s="1025"/>
      <c r="H239" s="1025"/>
      <c r="I239" s="1202"/>
      <c r="J239" s="600"/>
      <c r="K239" s="600"/>
      <c r="L239" s="600"/>
      <c r="M239" s="1055"/>
      <c r="N239" s="1056"/>
      <c r="O239" s="1058"/>
      <c r="P239" s="1015"/>
      <c r="Q239" s="1015"/>
      <c r="R239" s="1066"/>
      <c r="S239" s="591"/>
      <c r="T239" s="985"/>
      <c r="U239" s="816"/>
      <c r="V239" s="1061"/>
      <c r="W239" s="1061"/>
      <c r="X239" s="948"/>
      <c r="Y239" s="1060"/>
      <c r="Z239" s="948"/>
      <c r="AA239" s="948"/>
      <c r="AB239" s="1060"/>
      <c r="AC239" s="979"/>
      <c r="AD239" s="977"/>
      <c r="AE239" s="1082"/>
      <c r="AF239" s="409">
        <v>92000000</v>
      </c>
      <c r="AG239" s="355" t="s">
        <v>208</v>
      </c>
      <c r="AH239" s="355" t="s">
        <v>187</v>
      </c>
      <c r="AI239" s="360"/>
      <c r="AJ239" s="360"/>
      <c r="AK239" s="361"/>
      <c r="AL239" s="366"/>
      <c r="AM239" s="413"/>
      <c r="AN239" s="413"/>
      <c r="AO239" s="413"/>
      <c r="AP239" s="858"/>
      <c r="AQ239" s="1250"/>
      <c r="AR239" s="1251"/>
      <c r="AS239" s="1252"/>
      <c r="AT239" s="860"/>
      <c r="AU239" s="363"/>
      <c r="AV239" s="1271"/>
    </row>
    <row r="240" spans="1:48" s="176" customFormat="1" ht="46.5" customHeight="1">
      <c r="A240" s="1248"/>
      <c r="B240" s="1222"/>
      <c r="C240" s="1030"/>
      <c r="D240" s="1025"/>
      <c r="E240" s="1028"/>
      <c r="F240" s="1001"/>
      <c r="G240" s="1025"/>
      <c r="H240" s="1025"/>
      <c r="I240" s="1202"/>
      <c r="J240" s="600"/>
      <c r="K240" s="600"/>
      <c r="L240" s="600"/>
      <c r="M240" s="1055"/>
      <c r="N240" s="1056"/>
      <c r="O240" s="1058"/>
      <c r="P240" s="1015"/>
      <c r="Q240" s="1015"/>
      <c r="R240" s="1066"/>
      <c r="S240" s="591"/>
      <c r="T240" s="985"/>
      <c r="U240" s="816"/>
      <c r="V240" s="1061"/>
      <c r="W240" s="1061"/>
      <c r="X240" s="948"/>
      <c r="Y240" s="1060"/>
      <c r="Z240" s="948"/>
      <c r="AA240" s="948"/>
      <c r="AB240" s="1060"/>
      <c r="AC240" s="979"/>
      <c r="AD240" s="975" t="s">
        <v>384</v>
      </c>
      <c r="AE240" s="1083" t="s">
        <v>1134</v>
      </c>
      <c r="AF240" s="414">
        <v>77326479</v>
      </c>
      <c r="AG240" s="355"/>
      <c r="AH240" s="355" t="s">
        <v>185</v>
      </c>
      <c r="AI240" s="360"/>
      <c r="AJ240" s="360"/>
      <c r="AK240" s="361"/>
      <c r="AL240" s="366"/>
      <c r="AM240" s="413"/>
      <c r="AN240" s="413"/>
      <c r="AO240" s="413"/>
      <c r="AP240" s="858"/>
      <c r="AQ240" s="1250"/>
      <c r="AR240" s="1251"/>
      <c r="AS240" s="1252"/>
      <c r="AT240" s="860"/>
      <c r="AU240" s="363"/>
      <c r="AV240" s="1271"/>
    </row>
    <row r="241" spans="1:48" s="176" customFormat="1" ht="46.5" customHeight="1">
      <c r="A241" s="1248"/>
      <c r="B241" s="1222"/>
      <c r="C241" s="956"/>
      <c r="D241" s="1026"/>
      <c r="E241" s="1029"/>
      <c r="F241" s="1002"/>
      <c r="G241" s="1026"/>
      <c r="H241" s="1026"/>
      <c r="I241" s="1203"/>
      <c r="J241" s="600"/>
      <c r="K241" s="600"/>
      <c r="L241" s="600"/>
      <c r="M241" s="1055"/>
      <c r="N241" s="950"/>
      <c r="O241" s="1059"/>
      <c r="P241" s="952"/>
      <c r="Q241" s="952"/>
      <c r="R241" s="954"/>
      <c r="S241" s="591"/>
      <c r="T241" s="986"/>
      <c r="U241" s="800"/>
      <c r="V241" s="1038"/>
      <c r="W241" s="1038"/>
      <c r="X241" s="945"/>
      <c r="Y241" s="1040"/>
      <c r="Z241" s="945"/>
      <c r="AA241" s="945"/>
      <c r="AB241" s="1040"/>
      <c r="AC241" s="980"/>
      <c r="AD241" s="977"/>
      <c r="AE241" s="1084"/>
      <c r="AF241" s="414">
        <v>155470734</v>
      </c>
      <c r="AG241" s="355"/>
      <c r="AH241" s="355" t="s">
        <v>187</v>
      </c>
      <c r="AI241" s="360"/>
      <c r="AJ241" s="360"/>
      <c r="AK241" s="361"/>
      <c r="AL241" s="366"/>
      <c r="AM241" s="413"/>
      <c r="AN241" s="413"/>
      <c r="AO241" s="413"/>
      <c r="AP241" s="858"/>
      <c r="AQ241" s="1250"/>
      <c r="AR241" s="1251"/>
      <c r="AS241" s="1252"/>
      <c r="AT241" s="860"/>
      <c r="AU241" s="363"/>
      <c r="AV241" s="1271"/>
    </row>
    <row r="242" spans="1:48" s="176" customFormat="1" ht="46.5" customHeight="1">
      <c r="A242" s="1248"/>
      <c r="B242" s="1222"/>
      <c r="C242" s="684"/>
      <c r="D242" s="962" t="s">
        <v>350</v>
      </c>
      <c r="E242" s="962"/>
      <c r="F242" s="962"/>
      <c r="G242" s="962"/>
      <c r="H242" s="962"/>
      <c r="I242" s="962"/>
      <c r="J242" s="962"/>
      <c r="K242" s="962"/>
      <c r="L242" s="962"/>
      <c r="M242" s="962"/>
      <c r="N242" s="962"/>
      <c r="O242" s="962"/>
      <c r="P242" s="962"/>
      <c r="Q242" s="962"/>
      <c r="R242" s="962"/>
      <c r="S242" s="962"/>
      <c r="T242" s="962"/>
      <c r="U242" s="780">
        <v>1</v>
      </c>
      <c r="V242" s="613"/>
      <c r="W242" s="613"/>
      <c r="X242" s="576"/>
      <c r="Y242" s="584"/>
      <c r="Z242" s="576"/>
      <c r="AA242" s="576"/>
      <c r="AB242" s="584"/>
      <c r="AC242" s="589"/>
      <c r="AD242" s="573"/>
      <c r="AE242" s="725"/>
      <c r="AF242" s="414"/>
      <c r="AG242" s="355"/>
      <c r="AH242" s="355"/>
      <c r="AI242" s="360"/>
      <c r="AJ242" s="360"/>
      <c r="AK242" s="361"/>
      <c r="AL242" s="366"/>
      <c r="AM242" s="413"/>
      <c r="AN242" s="413"/>
      <c r="AO242" s="413"/>
      <c r="AP242" s="858"/>
      <c r="AQ242" s="1250"/>
      <c r="AR242" s="1251"/>
      <c r="AS242" s="1252"/>
      <c r="AT242" s="860"/>
      <c r="AU242" s="363"/>
      <c r="AV242" s="1271"/>
    </row>
    <row r="243" spans="1:48" s="176" customFormat="1" ht="69.75" customHeight="1">
      <c r="A243" s="1248"/>
      <c r="B243" s="1222"/>
      <c r="C243" s="683" t="s">
        <v>315</v>
      </c>
      <c r="D243" s="233" t="s">
        <v>308</v>
      </c>
      <c r="E243" s="963" t="s">
        <v>343</v>
      </c>
      <c r="F243" s="966">
        <v>2024130010092</v>
      </c>
      <c r="G243" s="233" t="s">
        <v>588</v>
      </c>
      <c r="H243" s="233" t="s">
        <v>589</v>
      </c>
      <c r="I243" s="233" t="s">
        <v>570</v>
      </c>
      <c r="J243" s="586">
        <v>75</v>
      </c>
      <c r="K243" s="586"/>
      <c r="L243" s="575"/>
      <c r="M243" s="1047" t="s">
        <v>590</v>
      </c>
      <c r="N243" s="949"/>
      <c r="O243" s="1047" t="s">
        <v>871</v>
      </c>
      <c r="P243" s="960">
        <v>1</v>
      </c>
      <c r="Q243" s="960">
        <v>0.66</v>
      </c>
      <c r="R243" s="1078">
        <v>0.21</v>
      </c>
      <c r="S243" s="797">
        <v>1</v>
      </c>
      <c r="T243" s="1079"/>
      <c r="U243" s="820">
        <v>1</v>
      </c>
      <c r="V243" s="1037">
        <v>45444</v>
      </c>
      <c r="W243" s="1037">
        <v>45657</v>
      </c>
      <c r="X243" s="944">
        <v>213</v>
      </c>
      <c r="Y243" s="1039"/>
      <c r="Z243" s="944" t="s">
        <v>682</v>
      </c>
      <c r="AA243" s="944" t="s">
        <v>593</v>
      </c>
      <c r="AB243" s="1070" t="s">
        <v>840</v>
      </c>
      <c r="AC243" s="1070" t="s">
        <v>845</v>
      </c>
      <c r="AD243" s="214" t="s">
        <v>383</v>
      </c>
      <c r="AE243" s="1070" t="s">
        <v>1169</v>
      </c>
      <c r="AF243" s="415">
        <v>90077769</v>
      </c>
      <c r="AG243" s="214" t="s">
        <v>208</v>
      </c>
      <c r="AH243" s="214" t="s">
        <v>193</v>
      </c>
      <c r="AI243" s="194"/>
      <c r="AJ243" s="194"/>
      <c r="AK243" s="195">
        <v>86124175</v>
      </c>
      <c r="AL243" s="235"/>
      <c r="AM243" s="416">
        <v>0</v>
      </c>
      <c r="AN243" s="416"/>
      <c r="AO243" s="416">
        <v>0</v>
      </c>
      <c r="AP243" s="842">
        <v>227920427</v>
      </c>
      <c r="AQ243" s="1250"/>
      <c r="AR243" s="1251"/>
      <c r="AS243" s="1252"/>
      <c r="AT243" s="278" t="s">
        <v>334</v>
      </c>
      <c r="AU243" s="197" t="s">
        <v>343</v>
      </c>
      <c r="AV243" s="1271" t="s">
        <v>1234</v>
      </c>
    </row>
    <row r="244" spans="1:48" s="176" customFormat="1" ht="86.25" customHeight="1">
      <c r="A244" s="1248"/>
      <c r="B244" s="1222"/>
      <c r="C244" s="684"/>
      <c r="D244" s="99"/>
      <c r="E244" s="964"/>
      <c r="F244" s="967"/>
      <c r="G244" s="99"/>
      <c r="H244" s="99"/>
      <c r="I244" s="99"/>
      <c r="J244" s="600"/>
      <c r="K244" s="600"/>
      <c r="L244" s="576"/>
      <c r="M244" s="1048"/>
      <c r="N244" s="950"/>
      <c r="O244" s="1048"/>
      <c r="P244" s="961"/>
      <c r="Q244" s="961"/>
      <c r="R244" s="1018"/>
      <c r="S244" s="591"/>
      <c r="T244" s="1080"/>
      <c r="U244" s="821"/>
      <c r="V244" s="1038"/>
      <c r="W244" s="1038"/>
      <c r="X244" s="945"/>
      <c r="Y244" s="1040"/>
      <c r="Z244" s="945"/>
      <c r="AA244" s="945"/>
      <c r="AB244" s="1072"/>
      <c r="AC244" s="1072"/>
      <c r="AD244" s="214" t="s">
        <v>383</v>
      </c>
      <c r="AE244" s="1072"/>
      <c r="AF244" s="415">
        <v>26082231</v>
      </c>
      <c r="AG244" s="214" t="s">
        <v>208</v>
      </c>
      <c r="AH244" s="214" t="s">
        <v>187</v>
      </c>
      <c r="AI244" s="194"/>
      <c r="AJ244" s="194"/>
      <c r="AK244" s="195">
        <v>30035825</v>
      </c>
      <c r="AL244" s="235"/>
      <c r="AM244" s="418"/>
      <c r="AN244" s="418"/>
      <c r="AO244" s="418"/>
      <c r="AP244" s="694"/>
      <c r="AQ244" s="1250"/>
      <c r="AR244" s="1251"/>
      <c r="AS244" s="1252"/>
      <c r="AT244" s="278" t="s">
        <v>344</v>
      </c>
      <c r="AU244" s="197" t="s">
        <v>343</v>
      </c>
      <c r="AV244" s="1271"/>
    </row>
    <row r="245" spans="1:48" s="176" customFormat="1" ht="90" customHeight="1">
      <c r="A245" s="1248"/>
      <c r="B245" s="1222"/>
      <c r="C245" s="384"/>
      <c r="D245" s="99"/>
      <c r="E245" s="964"/>
      <c r="F245" s="967"/>
      <c r="G245" s="99"/>
      <c r="H245" s="99"/>
      <c r="I245" s="99"/>
      <c r="J245" s="600"/>
      <c r="K245" s="600"/>
      <c r="L245" s="576"/>
      <c r="M245" s="1047" t="s">
        <v>591</v>
      </c>
      <c r="N245" s="944"/>
      <c r="O245" s="1067" t="s">
        <v>868</v>
      </c>
      <c r="P245" s="951">
        <v>3</v>
      </c>
      <c r="Q245" s="951">
        <v>2</v>
      </c>
      <c r="R245" s="953">
        <v>0</v>
      </c>
      <c r="S245" s="590">
        <v>3</v>
      </c>
      <c r="T245" s="984"/>
      <c r="U245" s="799">
        <v>1</v>
      </c>
      <c r="V245" s="1037">
        <v>45444</v>
      </c>
      <c r="W245" s="1037">
        <v>45657</v>
      </c>
      <c r="X245" s="944">
        <v>213</v>
      </c>
      <c r="Y245" s="1039"/>
      <c r="Z245" s="944" t="s">
        <v>682</v>
      </c>
      <c r="AA245" s="944" t="s">
        <v>593</v>
      </c>
      <c r="AB245" s="1070" t="s">
        <v>841</v>
      </c>
      <c r="AC245" s="1070" t="s">
        <v>842</v>
      </c>
      <c r="AD245" s="214" t="s">
        <v>383</v>
      </c>
      <c r="AE245" s="419" t="s">
        <v>1170</v>
      </c>
      <c r="AF245" s="415">
        <v>28154666.666666668</v>
      </c>
      <c r="AG245" s="214" t="s">
        <v>208</v>
      </c>
      <c r="AH245" s="214" t="s">
        <v>193</v>
      </c>
      <c r="AI245" s="194"/>
      <c r="AJ245" s="194"/>
      <c r="AK245" s="195">
        <v>30000000</v>
      </c>
      <c r="AL245" s="235"/>
      <c r="AM245" s="418"/>
      <c r="AN245" s="418"/>
      <c r="AO245" s="418"/>
      <c r="AP245" s="694"/>
      <c r="AQ245" s="1250"/>
      <c r="AR245" s="1251"/>
      <c r="AS245" s="1252"/>
      <c r="AT245" s="278" t="s">
        <v>345</v>
      </c>
      <c r="AU245" s="197" t="s">
        <v>343</v>
      </c>
      <c r="AV245" s="1271"/>
    </row>
    <row r="246" spans="1:48" s="176" customFormat="1" ht="41.4">
      <c r="A246" s="1248"/>
      <c r="B246" s="1222"/>
      <c r="C246" s="384"/>
      <c r="D246" s="99"/>
      <c r="E246" s="964"/>
      <c r="F246" s="967"/>
      <c r="G246" s="99"/>
      <c r="H246" s="99"/>
      <c r="I246" s="99"/>
      <c r="J246" s="600"/>
      <c r="K246" s="600"/>
      <c r="L246" s="576"/>
      <c r="M246" s="1073"/>
      <c r="N246" s="948"/>
      <c r="O246" s="1068"/>
      <c r="P246" s="1015"/>
      <c r="Q246" s="1015"/>
      <c r="R246" s="1066"/>
      <c r="S246" s="591"/>
      <c r="T246" s="985"/>
      <c r="U246" s="816"/>
      <c r="V246" s="1061"/>
      <c r="W246" s="1061"/>
      <c r="X246" s="948"/>
      <c r="Y246" s="1060"/>
      <c r="Z246" s="948"/>
      <c r="AA246" s="948"/>
      <c r="AB246" s="1071"/>
      <c r="AC246" s="1071"/>
      <c r="AD246" s="214" t="s">
        <v>383</v>
      </c>
      <c r="AE246" s="419" t="s">
        <v>1171</v>
      </c>
      <c r="AF246" s="415">
        <v>56309333.333333336</v>
      </c>
      <c r="AG246" s="214" t="s">
        <v>208</v>
      </c>
      <c r="AH246" s="214" t="s">
        <v>193</v>
      </c>
      <c r="AI246" s="194"/>
      <c r="AJ246" s="194"/>
      <c r="AK246" s="195">
        <v>46641233</v>
      </c>
      <c r="AL246" s="235"/>
      <c r="AM246" s="418"/>
      <c r="AN246" s="418"/>
      <c r="AO246" s="418"/>
      <c r="AP246" s="694"/>
      <c r="AQ246" s="1250"/>
      <c r="AR246" s="1251"/>
      <c r="AS246" s="1252"/>
      <c r="AT246" s="278" t="s">
        <v>346</v>
      </c>
      <c r="AU246" s="197" t="s">
        <v>343</v>
      </c>
      <c r="AV246" s="1271"/>
    </row>
    <row r="247" spans="1:48" s="176" customFormat="1" ht="29.25" customHeight="1">
      <c r="A247" s="1248"/>
      <c r="B247" s="1222"/>
      <c r="C247" s="384"/>
      <c r="D247" s="99"/>
      <c r="E247" s="964"/>
      <c r="F247" s="967"/>
      <c r="G247" s="99"/>
      <c r="H247" s="99"/>
      <c r="I247" s="99"/>
      <c r="J247" s="600"/>
      <c r="K247" s="600"/>
      <c r="L247" s="576"/>
      <c r="M247" s="1073"/>
      <c r="N247" s="948"/>
      <c r="O247" s="1068"/>
      <c r="P247" s="1015"/>
      <c r="Q247" s="1015"/>
      <c r="R247" s="1066"/>
      <c r="S247" s="591"/>
      <c r="T247" s="985"/>
      <c r="U247" s="816"/>
      <c r="V247" s="1061"/>
      <c r="W247" s="1061"/>
      <c r="X247" s="948"/>
      <c r="Y247" s="1060"/>
      <c r="Z247" s="948"/>
      <c r="AA247" s="948"/>
      <c r="AB247" s="1071"/>
      <c r="AC247" s="1071"/>
      <c r="AD247" s="1074" t="s">
        <v>384</v>
      </c>
      <c r="AE247" s="1062" t="s">
        <v>1134</v>
      </c>
      <c r="AF247" s="415">
        <v>76641233</v>
      </c>
      <c r="AG247" s="214"/>
      <c r="AH247" s="214" t="s">
        <v>185</v>
      </c>
      <c r="AI247" s="194"/>
      <c r="AJ247" s="194"/>
      <c r="AK247" s="195">
        <v>117300000</v>
      </c>
      <c r="AL247" s="235"/>
      <c r="AM247" s="418"/>
      <c r="AN247" s="418"/>
      <c r="AO247" s="418"/>
      <c r="AP247" s="694"/>
      <c r="AQ247" s="1250"/>
      <c r="AR247" s="1251"/>
      <c r="AS247" s="1252"/>
      <c r="AT247" s="278" t="s">
        <v>347</v>
      </c>
      <c r="AU247" s="197" t="s">
        <v>343</v>
      </c>
      <c r="AV247" s="1271"/>
    </row>
    <row r="248" spans="1:48" s="176" customFormat="1" ht="33" customHeight="1">
      <c r="A248" s="1248"/>
      <c r="B248" s="1222"/>
      <c r="C248" s="384"/>
      <c r="D248" s="99"/>
      <c r="E248" s="964"/>
      <c r="F248" s="967"/>
      <c r="G248" s="99"/>
      <c r="H248" s="99"/>
      <c r="I248" s="99"/>
      <c r="J248" s="600"/>
      <c r="K248" s="600"/>
      <c r="L248" s="576"/>
      <c r="M248" s="1048"/>
      <c r="N248" s="945"/>
      <c r="O248" s="1069"/>
      <c r="P248" s="952"/>
      <c r="Q248" s="952"/>
      <c r="R248" s="954"/>
      <c r="S248" s="592"/>
      <c r="T248" s="986"/>
      <c r="U248" s="800"/>
      <c r="V248" s="1038"/>
      <c r="W248" s="1038"/>
      <c r="X248" s="945"/>
      <c r="Y248" s="1040"/>
      <c r="Z248" s="945"/>
      <c r="AA248" s="945"/>
      <c r="AB248" s="1072"/>
      <c r="AC248" s="1072"/>
      <c r="AD248" s="1075"/>
      <c r="AE248" s="1063"/>
      <c r="AF248" s="415">
        <v>50772270</v>
      </c>
      <c r="AG248" s="214"/>
      <c r="AH248" s="214" t="s">
        <v>187</v>
      </c>
      <c r="AI248" s="194"/>
      <c r="AJ248" s="194"/>
      <c r="AK248" s="195">
        <v>46818676</v>
      </c>
      <c r="AL248" s="235"/>
      <c r="AM248" s="416"/>
      <c r="AN248" s="416"/>
      <c r="AO248" s="416"/>
      <c r="AP248" s="694"/>
      <c r="AQ248" s="1250"/>
      <c r="AR248" s="1251"/>
      <c r="AS248" s="1252"/>
      <c r="AT248" s="278" t="s">
        <v>342</v>
      </c>
      <c r="AU248" s="197" t="s">
        <v>343</v>
      </c>
      <c r="AV248" s="1271"/>
    </row>
    <row r="249" spans="1:48" s="176" customFormat="1" ht="124.2">
      <c r="A249" s="1248"/>
      <c r="B249" s="1222"/>
      <c r="C249" s="384"/>
      <c r="D249" s="99"/>
      <c r="E249" s="964"/>
      <c r="F249" s="967"/>
      <c r="G249" s="99"/>
      <c r="H249" s="99"/>
      <c r="I249" s="99"/>
      <c r="J249" s="600"/>
      <c r="K249" s="600"/>
      <c r="L249" s="576"/>
      <c r="M249" s="420" t="s">
        <v>592</v>
      </c>
      <c r="N249" s="421"/>
      <c r="O249" s="274" t="s">
        <v>880</v>
      </c>
      <c r="P249" s="819">
        <v>1</v>
      </c>
      <c r="Q249" s="237">
        <v>0</v>
      </c>
      <c r="R249" s="237">
        <v>0</v>
      </c>
      <c r="S249" s="592">
        <v>1</v>
      </c>
      <c r="T249" s="194"/>
      <c r="U249" s="777">
        <v>1</v>
      </c>
      <c r="V249" s="193">
        <v>45444</v>
      </c>
      <c r="W249" s="193">
        <v>45657</v>
      </c>
      <c r="X249" s="183">
        <v>213</v>
      </c>
      <c r="Y249" s="244"/>
      <c r="Z249" s="214" t="s">
        <v>682</v>
      </c>
      <c r="AA249" s="183" t="s">
        <v>593</v>
      </c>
      <c r="AB249" s="411" t="s">
        <v>843</v>
      </c>
      <c r="AC249" s="422" t="s">
        <v>844</v>
      </c>
      <c r="AD249" s="214" t="s">
        <v>383</v>
      </c>
      <c r="AE249" s="419" t="s">
        <v>1172</v>
      </c>
      <c r="AF249" s="415">
        <v>58882406</v>
      </c>
      <c r="AG249" s="214" t="s">
        <v>208</v>
      </c>
      <c r="AH249" s="214" t="s">
        <v>193</v>
      </c>
      <c r="AI249" s="194"/>
      <c r="AJ249" s="194"/>
      <c r="AK249" s="195">
        <v>10000000</v>
      </c>
      <c r="AL249" s="235"/>
      <c r="AM249" s="416">
        <v>0</v>
      </c>
      <c r="AN249" s="416"/>
      <c r="AO249" s="416">
        <v>0</v>
      </c>
      <c r="AP249" s="694"/>
      <c r="AQ249" s="1250"/>
      <c r="AR249" s="1251"/>
      <c r="AS249" s="1252"/>
      <c r="AT249" s="278" t="s">
        <v>348</v>
      </c>
      <c r="AU249" s="197" t="s">
        <v>343</v>
      </c>
      <c r="AV249" s="1271"/>
    </row>
    <row r="250" spans="1:48" s="176" customFormat="1" ht="27.6">
      <c r="A250" s="1248"/>
      <c r="B250" s="1222"/>
      <c r="C250" s="384"/>
      <c r="D250" s="99"/>
      <c r="E250" s="965"/>
      <c r="F250" s="968"/>
      <c r="G250" s="99"/>
      <c r="H250" s="99"/>
      <c r="I250" s="99"/>
      <c r="J250" s="600"/>
      <c r="K250" s="600"/>
      <c r="L250" s="576"/>
      <c r="M250" s="423"/>
      <c r="N250" s="424"/>
      <c r="O250" s="179"/>
      <c r="P250" s="313"/>
      <c r="Q250" s="183"/>
      <c r="R250" s="194"/>
      <c r="S250" s="178"/>
      <c r="T250" s="194"/>
      <c r="U250" s="194"/>
      <c r="V250" s="392"/>
      <c r="W250" s="392"/>
      <c r="X250" s="194"/>
      <c r="Y250" s="244"/>
      <c r="Z250" s="183"/>
      <c r="AA250" s="183" t="s">
        <v>593</v>
      </c>
      <c r="AB250" s="194"/>
      <c r="AC250" s="194"/>
      <c r="AD250" s="214"/>
      <c r="AE250" s="194"/>
      <c r="AF250" s="184"/>
      <c r="AG250" s="214"/>
      <c r="AH250" s="214"/>
      <c r="AI250" s="194"/>
      <c r="AJ250" s="194"/>
      <c r="AK250" s="195">
        <v>20000000</v>
      </c>
      <c r="AL250" s="235"/>
      <c r="AM250" s="416">
        <v>0</v>
      </c>
      <c r="AN250" s="416"/>
      <c r="AO250" s="416">
        <v>0</v>
      </c>
      <c r="AP250" s="694"/>
      <c r="AQ250" s="1250"/>
      <c r="AR250" s="1251"/>
      <c r="AS250" s="1252"/>
      <c r="AT250" s="278" t="s">
        <v>349</v>
      </c>
      <c r="AU250" s="197" t="s">
        <v>343</v>
      </c>
      <c r="AV250" s="1271"/>
    </row>
    <row r="251" spans="1:48" s="176" customFormat="1" ht="58.8" customHeight="1">
      <c r="A251" s="1248"/>
      <c r="B251" s="1222"/>
      <c r="C251" s="384"/>
      <c r="D251" s="962" t="s">
        <v>343</v>
      </c>
      <c r="E251" s="962"/>
      <c r="F251" s="962"/>
      <c r="G251" s="962"/>
      <c r="H251" s="962"/>
      <c r="I251" s="962"/>
      <c r="J251" s="962"/>
      <c r="K251" s="962"/>
      <c r="L251" s="962"/>
      <c r="M251" s="962"/>
      <c r="N251" s="962"/>
      <c r="O251" s="962"/>
      <c r="P251" s="962"/>
      <c r="Q251" s="962"/>
      <c r="R251" s="962"/>
      <c r="S251" s="962"/>
      <c r="T251" s="962"/>
      <c r="U251" s="780">
        <v>1</v>
      </c>
      <c r="V251" s="726"/>
      <c r="W251" s="726"/>
      <c r="X251" s="224"/>
      <c r="Y251" s="583"/>
      <c r="Z251" s="575"/>
      <c r="AA251" s="575"/>
      <c r="AB251" s="224"/>
      <c r="AC251" s="224"/>
      <c r="AD251" s="432"/>
      <c r="AE251" s="194"/>
      <c r="AF251" s="184"/>
      <c r="AG251" s="214"/>
      <c r="AH251" s="214"/>
      <c r="AI251" s="313"/>
      <c r="AJ251" s="194"/>
      <c r="AK251" s="195"/>
      <c r="AL251" s="235"/>
      <c r="AM251" s="416"/>
      <c r="AN251" s="416"/>
      <c r="AO251" s="416"/>
      <c r="AP251" s="694"/>
      <c r="AQ251" s="1250"/>
      <c r="AR251" s="1251"/>
      <c r="AS251" s="1252"/>
      <c r="AT251" s="278"/>
      <c r="AU251" s="197"/>
      <c r="AV251" s="1271"/>
    </row>
    <row r="252" spans="1:48" s="176" customFormat="1" ht="73.5" customHeight="1">
      <c r="A252" s="1248"/>
      <c r="B252" s="1222"/>
      <c r="C252" s="596" t="s">
        <v>315</v>
      </c>
      <c r="D252" s="177" t="s">
        <v>311</v>
      </c>
      <c r="E252" s="963" t="s">
        <v>338</v>
      </c>
      <c r="F252" s="966">
        <v>2024130010131</v>
      </c>
      <c r="G252" s="177" t="s">
        <v>462</v>
      </c>
      <c r="H252" s="177" t="s">
        <v>463</v>
      </c>
      <c r="I252" s="177" t="s">
        <v>464</v>
      </c>
      <c r="J252" s="575">
        <v>224</v>
      </c>
      <c r="K252" s="576"/>
      <c r="L252" s="575"/>
      <c r="M252" s="1047" t="s">
        <v>595</v>
      </c>
      <c r="N252" s="944"/>
      <c r="O252" s="1067" t="s">
        <v>874</v>
      </c>
      <c r="P252" s="944">
        <v>165</v>
      </c>
      <c r="Q252" s="944">
        <v>67</v>
      </c>
      <c r="R252" s="1204">
        <v>68</v>
      </c>
      <c r="S252" s="178">
        <v>208</v>
      </c>
      <c r="T252" s="1039"/>
      <c r="U252" s="799">
        <v>1</v>
      </c>
      <c r="V252" s="1076">
        <v>45474</v>
      </c>
      <c r="W252" s="1076">
        <v>45657</v>
      </c>
      <c r="X252" s="944">
        <v>183</v>
      </c>
      <c r="Y252" s="944">
        <v>165</v>
      </c>
      <c r="Z252" s="944" t="s">
        <v>682</v>
      </c>
      <c r="AA252" s="944" t="s">
        <v>594</v>
      </c>
      <c r="AB252" s="1064" t="s">
        <v>836</v>
      </c>
      <c r="AC252" s="1064" t="s">
        <v>837</v>
      </c>
      <c r="AD252" s="426" t="s">
        <v>652</v>
      </c>
      <c r="AE252" s="427" t="s">
        <v>1173</v>
      </c>
      <c r="AF252" s="428">
        <v>10800000</v>
      </c>
      <c r="AG252" s="214" t="s">
        <v>208</v>
      </c>
      <c r="AH252" s="214" t="s">
        <v>193</v>
      </c>
      <c r="AI252" s="429"/>
      <c r="AJ252" s="194"/>
      <c r="AK252" s="196">
        <v>281009896</v>
      </c>
      <c r="AL252" s="196">
        <v>281009896</v>
      </c>
      <c r="AM252" s="430">
        <v>0</v>
      </c>
      <c r="AN252" s="430"/>
      <c r="AO252" s="430" t="s">
        <v>1197</v>
      </c>
      <c r="AP252" s="842">
        <v>305191634.80000001</v>
      </c>
      <c r="AQ252" s="1250"/>
      <c r="AR252" s="1251"/>
      <c r="AS252" s="1252"/>
      <c r="AT252" s="429" t="s">
        <v>334</v>
      </c>
      <c r="AU252" s="223" t="s">
        <v>338</v>
      </c>
      <c r="AV252" s="1271" t="s">
        <v>1235</v>
      </c>
    </row>
    <row r="253" spans="1:48" s="176" customFormat="1" ht="74.25" customHeight="1">
      <c r="A253" s="1248"/>
      <c r="B253" s="1222"/>
      <c r="C253" s="597"/>
      <c r="D253" s="179"/>
      <c r="E253" s="964"/>
      <c r="F253" s="967"/>
      <c r="G253" s="179"/>
      <c r="H253" s="179"/>
      <c r="I253" s="179"/>
      <c r="J253" s="576"/>
      <c r="K253" s="576"/>
      <c r="L253" s="576"/>
      <c r="M253" s="1048"/>
      <c r="N253" s="945"/>
      <c r="O253" s="1069"/>
      <c r="P253" s="945"/>
      <c r="Q253" s="945"/>
      <c r="R253" s="1205"/>
      <c r="S253" s="293"/>
      <c r="T253" s="1040"/>
      <c r="U253" s="800"/>
      <c r="V253" s="1077"/>
      <c r="W253" s="1077"/>
      <c r="X253" s="945"/>
      <c r="Y253" s="945"/>
      <c r="Z253" s="945"/>
      <c r="AA253" s="945"/>
      <c r="AB253" s="1065"/>
      <c r="AC253" s="1065"/>
      <c r="AD253" s="432" t="s">
        <v>383</v>
      </c>
      <c r="AE253" s="427" t="s">
        <v>1174</v>
      </c>
      <c r="AF253" s="428">
        <v>16505666</v>
      </c>
      <c r="AG253" s="214" t="s">
        <v>208</v>
      </c>
      <c r="AH253" s="214" t="s">
        <v>193</v>
      </c>
      <c r="AI253" s="433"/>
      <c r="AJ253" s="221"/>
      <c r="AK253" s="434"/>
      <c r="AL253" s="434"/>
      <c r="AM253" s="435"/>
      <c r="AN253" s="435"/>
      <c r="AO253" s="435"/>
      <c r="AP253" s="762"/>
      <c r="AQ253" s="1250"/>
      <c r="AR253" s="1251"/>
      <c r="AS253" s="1252"/>
      <c r="AT253" s="433"/>
      <c r="AU253" s="436"/>
      <c r="AV253" s="1271"/>
    </row>
    <row r="254" spans="1:48" s="176" customFormat="1" ht="73.5" customHeight="1">
      <c r="A254" s="1248"/>
      <c r="B254" s="1222"/>
      <c r="C254" s="219"/>
      <c r="D254" s="198"/>
      <c r="E254" s="964"/>
      <c r="F254" s="967"/>
      <c r="G254" s="198"/>
      <c r="H254" s="198"/>
      <c r="I254" s="198"/>
      <c r="J254" s="584"/>
      <c r="K254" s="584"/>
      <c r="L254" s="584"/>
      <c r="M254" s="207" t="s">
        <v>597</v>
      </c>
      <c r="N254" s="207"/>
      <c r="O254" s="197" t="s">
        <v>874</v>
      </c>
      <c r="P254" s="437">
        <v>1</v>
      </c>
      <c r="Q254" s="437">
        <v>0</v>
      </c>
      <c r="R254" s="259">
        <v>0.4</v>
      </c>
      <c r="S254" s="437">
        <v>1</v>
      </c>
      <c r="T254" s="194"/>
      <c r="U254" s="777">
        <v>1</v>
      </c>
      <c r="V254" s="438">
        <v>45474</v>
      </c>
      <c r="W254" s="438">
        <v>45657</v>
      </c>
      <c r="X254" s="183">
        <v>183</v>
      </c>
      <c r="Y254" s="293">
        <v>5</v>
      </c>
      <c r="Z254" s="183" t="s">
        <v>682</v>
      </c>
      <c r="AA254" s="183" t="s">
        <v>594</v>
      </c>
      <c r="AB254" s="212" t="s">
        <v>847</v>
      </c>
      <c r="AC254" s="439" t="s">
        <v>838</v>
      </c>
      <c r="AD254" s="432" t="s">
        <v>383</v>
      </c>
      <c r="AE254" s="427" t="s">
        <v>1175</v>
      </c>
      <c r="AF254" s="440">
        <v>12750000</v>
      </c>
      <c r="AG254" s="214" t="s">
        <v>208</v>
      </c>
      <c r="AH254" s="214" t="s">
        <v>193</v>
      </c>
      <c r="AI254" s="433"/>
      <c r="AJ254" s="221"/>
      <c r="AK254" s="441"/>
      <c r="AL254" s="221"/>
      <c r="AM254" s="293"/>
      <c r="AN254" s="293"/>
      <c r="AO254" s="293"/>
      <c r="AP254" s="762"/>
      <c r="AQ254" s="1250"/>
      <c r="AR254" s="1251"/>
      <c r="AS254" s="1252"/>
      <c r="AT254" s="395"/>
      <c r="AU254" s="207"/>
      <c r="AV254" s="1271"/>
    </row>
    <row r="255" spans="1:48" s="176" customFormat="1" ht="69">
      <c r="A255" s="1248"/>
      <c r="B255" s="1222"/>
      <c r="C255" s="219"/>
      <c r="D255" s="198"/>
      <c r="E255" s="964"/>
      <c r="F255" s="967"/>
      <c r="G255" s="198"/>
      <c r="H255" s="198"/>
      <c r="I255" s="198"/>
      <c r="J255" s="584"/>
      <c r="K255" s="584"/>
      <c r="L255" s="584"/>
      <c r="M255" s="1047" t="s">
        <v>596</v>
      </c>
      <c r="N255" s="944"/>
      <c r="O255" s="1198" t="s">
        <v>868</v>
      </c>
      <c r="P255" s="951">
        <v>10</v>
      </c>
      <c r="Q255" s="437"/>
      <c r="R255" s="183"/>
      <c r="S255" s="183"/>
      <c r="T255" s="194"/>
      <c r="U255" s="777"/>
      <c r="V255" s="438"/>
      <c r="W255" s="438"/>
      <c r="X255" s="183"/>
      <c r="Y255" s="293"/>
      <c r="Z255" s="183"/>
      <c r="AA255" s="944" t="s">
        <v>594</v>
      </c>
      <c r="AB255" s="1070" t="s">
        <v>848</v>
      </c>
      <c r="AC255" s="1070" t="s">
        <v>839</v>
      </c>
      <c r="AD255" s="432" t="s">
        <v>383</v>
      </c>
      <c r="AE255" s="442" t="s">
        <v>1177</v>
      </c>
      <c r="AF255" s="440">
        <v>4500000</v>
      </c>
      <c r="AG255" s="214" t="s">
        <v>208</v>
      </c>
      <c r="AH255" s="214" t="s">
        <v>193</v>
      </c>
      <c r="AI255" s="433"/>
      <c r="AJ255" s="221"/>
      <c r="AK255" s="441"/>
      <c r="AL255" s="221"/>
      <c r="AM255" s="293"/>
      <c r="AN255" s="293"/>
      <c r="AO255" s="293"/>
      <c r="AP255" s="762"/>
      <c r="AQ255" s="1250"/>
      <c r="AR255" s="1251"/>
      <c r="AS255" s="1252"/>
      <c r="AT255" s="395"/>
      <c r="AU255" s="207"/>
      <c r="AV255" s="1271"/>
    </row>
    <row r="256" spans="1:48" s="176" customFormat="1" ht="69">
      <c r="A256" s="1248"/>
      <c r="B256" s="1222"/>
      <c r="C256" s="219"/>
      <c r="D256" s="198"/>
      <c r="E256" s="964"/>
      <c r="F256" s="967"/>
      <c r="G256" s="198"/>
      <c r="H256" s="198"/>
      <c r="I256" s="198"/>
      <c r="J256" s="584"/>
      <c r="K256" s="584"/>
      <c r="L256" s="584"/>
      <c r="M256" s="1073"/>
      <c r="N256" s="948"/>
      <c r="O256" s="1199"/>
      <c r="P256" s="1015"/>
      <c r="Q256" s="183">
        <v>4</v>
      </c>
      <c r="R256" s="183">
        <v>1</v>
      </c>
      <c r="S256" s="183">
        <v>10</v>
      </c>
      <c r="T256" s="194"/>
      <c r="U256" s="777">
        <v>1</v>
      </c>
      <c r="V256" s="438">
        <v>45474</v>
      </c>
      <c r="W256" s="438">
        <v>45657</v>
      </c>
      <c r="X256" s="183">
        <v>183</v>
      </c>
      <c r="Y256" s="183">
        <v>10</v>
      </c>
      <c r="Z256" s="183" t="s">
        <v>682</v>
      </c>
      <c r="AA256" s="948"/>
      <c r="AB256" s="1071"/>
      <c r="AC256" s="1071"/>
      <c r="AD256" s="432" t="s">
        <v>383</v>
      </c>
      <c r="AE256" s="442" t="s">
        <v>1178</v>
      </c>
      <c r="AF256" s="415">
        <v>17500000</v>
      </c>
      <c r="AG256" s="214" t="s">
        <v>208</v>
      </c>
      <c r="AH256" s="214" t="s">
        <v>193</v>
      </c>
      <c r="AI256" s="429"/>
      <c r="AJ256" s="194"/>
      <c r="AK256" s="195"/>
      <c r="AL256" s="194"/>
      <c r="AM256" s="183"/>
      <c r="AN256" s="183"/>
      <c r="AO256" s="183"/>
      <c r="AP256" s="694"/>
      <c r="AQ256" s="1250"/>
      <c r="AR256" s="1251"/>
      <c r="AS256" s="1252"/>
      <c r="AT256" s="278"/>
      <c r="AU256" s="197"/>
      <c r="AV256" s="1271"/>
    </row>
    <row r="257" spans="1:48" s="176" customFormat="1" ht="69">
      <c r="A257" s="1248"/>
      <c r="B257" s="1222"/>
      <c r="C257" s="219"/>
      <c r="D257" s="198"/>
      <c r="E257" s="964"/>
      <c r="F257" s="967"/>
      <c r="G257" s="198"/>
      <c r="H257" s="198"/>
      <c r="I257" s="198"/>
      <c r="J257" s="584"/>
      <c r="K257" s="584"/>
      <c r="L257" s="584"/>
      <c r="M257" s="1048"/>
      <c r="N257" s="945"/>
      <c r="O257" s="1200"/>
      <c r="P257" s="952"/>
      <c r="Q257" s="183"/>
      <c r="R257" s="183"/>
      <c r="S257" s="183"/>
      <c r="T257" s="194"/>
      <c r="U257" s="777"/>
      <c r="V257" s="438"/>
      <c r="W257" s="438"/>
      <c r="X257" s="183"/>
      <c r="Y257" s="183"/>
      <c r="Z257" s="183"/>
      <c r="AA257" s="945"/>
      <c r="AB257" s="1072"/>
      <c r="AC257" s="1072"/>
      <c r="AD257" s="432" t="s">
        <v>383</v>
      </c>
      <c r="AE257" s="442" t="s">
        <v>1179</v>
      </c>
      <c r="AF257" s="415">
        <v>17500000</v>
      </c>
      <c r="AG257" s="214" t="s">
        <v>208</v>
      </c>
      <c r="AH257" s="214" t="s">
        <v>193</v>
      </c>
      <c r="AI257" s="429"/>
      <c r="AJ257" s="194"/>
      <c r="AK257" s="195"/>
      <c r="AL257" s="194"/>
      <c r="AM257" s="183"/>
      <c r="AN257" s="183"/>
      <c r="AO257" s="183"/>
      <c r="AP257" s="694"/>
      <c r="AQ257" s="1250"/>
      <c r="AR257" s="1251"/>
      <c r="AS257" s="1252"/>
      <c r="AT257" s="278"/>
      <c r="AU257" s="197"/>
      <c r="AV257" s="1271"/>
    </row>
    <row r="258" spans="1:48" s="176" customFormat="1" ht="126.75" customHeight="1">
      <c r="A258" s="1248"/>
      <c r="B258" s="1222"/>
      <c r="C258" s="222"/>
      <c r="D258" s="221"/>
      <c r="E258" s="965"/>
      <c r="F258" s="968"/>
      <c r="G258" s="221"/>
      <c r="H258" s="221"/>
      <c r="I258" s="221"/>
      <c r="J258" s="585"/>
      <c r="K258" s="585"/>
      <c r="L258" s="585"/>
      <c r="M258" s="207" t="s">
        <v>598</v>
      </c>
      <c r="N258" s="207"/>
      <c r="O258" s="197" t="s">
        <v>881</v>
      </c>
      <c r="P258" s="183">
        <v>1</v>
      </c>
      <c r="Q258" s="183">
        <v>0</v>
      </c>
      <c r="R258" s="183">
        <v>0</v>
      </c>
      <c r="S258" s="183">
        <v>1</v>
      </c>
      <c r="T258" s="194"/>
      <c r="U258" s="777">
        <v>1</v>
      </c>
      <c r="V258" s="438">
        <v>45474</v>
      </c>
      <c r="W258" s="438">
        <v>45657</v>
      </c>
      <c r="X258" s="183">
        <v>183</v>
      </c>
      <c r="Y258" s="183">
        <v>1500</v>
      </c>
      <c r="Z258" s="183" t="s">
        <v>682</v>
      </c>
      <c r="AA258" s="183" t="s">
        <v>594</v>
      </c>
      <c r="AB258" s="194"/>
      <c r="AC258" s="194"/>
      <c r="AD258" s="432" t="s">
        <v>383</v>
      </c>
      <c r="AE258" s="443" t="s">
        <v>1176</v>
      </c>
      <c r="AF258" s="440">
        <v>214719896</v>
      </c>
      <c r="AG258" s="214" t="s">
        <v>208</v>
      </c>
      <c r="AH258" s="214" t="s">
        <v>193</v>
      </c>
      <c r="AI258" s="429"/>
      <c r="AJ258" s="194"/>
      <c r="AK258" s="195"/>
      <c r="AL258" s="194"/>
      <c r="AM258" s="183"/>
      <c r="AN258" s="183"/>
      <c r="AO258" s="183"/>
      <c r="AP258" s="694"/>
      <c r="AQ258" s="1250"/>
      <c r="AR258" s="1251"/>
      <c r="AS258" s="1252"/>
      <c r="AT258" s="278"/>
      <c r="AU258" s="197"/>
      <c r="AV258" s="1271"/>
    </row>
    <row r="259" spans="1:48" s="176" customFormat="1" ht="69.599999999999994" customHeight="1">
      <c r="A259" s="1248"/>
      <c r="B259" s="1222"/>
      <c r="C259" s="390"/>
      <c r="D259" s="1131" t="s">
        <v>338</v>
      </c>
      <c r="E259" s="1131"/>
      <c r="F259" s="1131"/>
      <c r="G259" s="1131"/>
      <c r="H259" s="1131"/>
      <c r="I259" s="1131"/>
      <c r="J259" s="1131"/>
      <c r="K259" s="1131"/>
      <c r="L259" s="1131"/>
      <c r="M259" s="1131"/>
      <c r="N259" s="1131"/>
      <c r="O259" s="1131"/>
      <c r="P259" s="1131"/>
      <c r="Q259" s="1131"/>
      <c r="R259" s="1131"/>
      <c r="S259" s="1131"/>
      <c r="T259" s="1131"/>
      <c r="U259" s="780">
        <v>1</v>
      </c>
      <c r="V259" s="773"/>
      <c r="W259" s="773"/>
      <c r="X259" s="390"/>
      <c r="Y259" s="685"/>
      <c r="Z259" s="678"/>
      <c r="AA259" s="684"/>
      <c r="AB259" s="390"/>
      <c r="AC259" s="390"/>
      <c r="AD259" s="684"/>
      <c r="AE259" s="390"/>
      <c r="AF259" s="678"/>
      <c r="AG259" s="774"/>
      <c r="AH259" s="775"/>
      <c r="AI259" s="678"/>
      <c r="AJ259" s="390"/>
      <c r="AK259" s="776"/>
      <c r="AL259" s="390"/>
      <c r="AM259" s="684"/>
      <c r="AN259" s="684"/>
      <c r="AO259" s="684"/>
      <c r="AP259" s="390"/>
      <c r="AQ259" s="1250"/>
      <c r="AR259" s="1251"/>
      <c r="AS259" s="1252"/>
      <c r="AT259" s="384"/>
      <c r="AU259" s="384"/>
    </row>
    <row r="260" spans="1:48" s="176" customFormat="1" ht="67.8" customHeight="1">
      <c r="A260" s="1248"/>
      <c r="B260" s="1222"/>
      <c r="C260" s="1246" t="s">
        <v>254</v>
      </c>
      <c r="D260" s="1247"/>
      <c r="E260" s="1247"/>
      <c r="F260" s="1247"/>
      <c r="G260" s="1247"/>
      <c r="H260" s="1247"/>
      <c r="I260" s="1247"/>
      <c r="J260" s="1247"/>
      <c r="K260" s="1247"/>
      <c r="L260" s="1247"/>
      <c r="M260" s="1247"/>
      <c r="N260" s="1247"/>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50"/>
      <c r="AR260" s="1251"/>
      <c r="AS260" s="1252"/>
      <c r="AT260" s="278"/>
      <c r="AU260" s="197"/>
    </row>
    <row r="261" spans="1:48" s="176" customFormat="1" ht="14.4" thickBot="1">
      <c r="J261" s="445"/>
      <c r="K261" s="445"/>
      <c r="L261" s="445"/>
      <c r="Q261" s="362"/>
      <c r="V261" s="444"/>
      <c r="W261" s="444"/>
      <c r="Y261" s="445"/>
      <c r="Z261" s="231"/>
      <c r="AA261" s="362"/>
      <c r="AD261" s="362"/>
      <c r="AF261" s="231"/>
      <c r="AG261" s="446"/>
      <c r="AH261" s="447"/>
      <c r="AI261" s="231"/>
      <c r="AK261" s="448"/>
      <c r="AM261" s="362"/>
      <c r="AN261" s="362"/>
      <c r="AO261" s="362"/>
      <c r="AT261" s="449"/>
      <c r="AU261" s="449"/>
    </row>
    <row r="262" spans="1:48" s="176" customFormat="1" ht="166.2" customHeight="1" thickBot="1">
      <c r="G262" s="1237" t="s">
        <v>1253</v>
      </c>
      <c r="H262" s="1238"/>
      <c r="I262" s="1238"/>
      <c r="J262" s="1238"/>
      <c r="K262" s="1238"/>
      <c r="L262" s="1238"/>
      <c r="M262" s="1238"/>
      <c r="N262" s="1238"/>
      <c r="O262" s="1238"/>
      <c r="P262" s="1238"/>
      <c r="Q262" s="1238"/>
      <c r="R262" s="1238"/>
      <c r="S262" s="1238"/>
      <c r="T262" s="1239"/>
      <c r="U262" s="822">
        <f>+(U259+U251+U242+U229+U219+U210+U198+U192+U185+U177+U170+U163+U151+U132+U115+U105+U97+U92+U87+U77+U62+U50+U41+U25+U14)/25</f>
        <v>0.88387945294306447</v>
      </c>
      <c r="V262" s="444"/>
      <c r="W262" s="444"/>
      <c r="AK262" s="1253" t="s">
        <v>1257</v>
      </c>
      <c r="AL262" s="1254"/>
      <c r="AM262" s="1254"/>
      <c r="AN262" s="1254"/>
      <c r="AO262" s="1254"/>
      <c r="AP262" s="1255"/>
      <c r="AQ262" s="861">
        <f>+SUM(AQ9:AQ260)</f>
        <v>1173652417993.97</v>
      </c>
      <c r="AR262" s="861">
        <f>+SUM(AR9:AR260)</f>
        <v>1123050961817.3599</v>
      </c>
      <c r="AS262" s="862">
        <f>+AR262/AQ262</f>
        <v>0.95688548381036087</v>
      </c>
      <c r="AT262" s="449"/>
      <c r="AU262" s="449"/>
    </row>
    <row r="263" spans="1:48" s="176" customFormat="1">
      <c r="J263" s="445"/>
      <c r="K263" s="445"/>
      <c r="L263" s="445"/>
      <c r="Q263" s="362"/>
      <c r="V263" s="444"/>
      <c r="W263" s="444"/>
      <c r="Y263" s="445"/>
      <c r="Z263" s="231"/>
      <c r="AA263" s="362"/>
      <c r="AD263" s="362"/>
      <c r="AF263" s="231"/>
      <c r="AG263" s="446"/>
      <c r="AH263" s="447"/>
      <c r="AI263" s="231"/>
      <c r="AK263" s="448"/>
      <c r="AM263" s="362"/>
      <c r="AN263" s="362"/>
      <c r="AO263" s="362"/>
      <c r="AT263" s="449"/>
      <c r="AU263" s="449"/>
    </row>
    <row r="264" spans="1:48" s="176" customFormat="1">
      <c r="J264" s="445"/>
      <c r="K264" s="445"/>
      <c r="L264" s="445"/>
      <c r="Q264" s="362"/>
      <c r="V264" s="444"/>
      <c r="W264" s="444"/>
      <c r="Y264" s="445"/>
      <c r="Z264" s="231"/>
      <c r="AA264" s="362"/>
      <c r="AD264" s="362"/>
      <c r="AF264" s="231"/>
      <c r="AG264" s="362"/>
      <c r="AH264" s="447"/>
      <c r="AI264" s="231"/>
      <c r="AK264" s="448"/>
      <c r="AM264" s="362"/>
      <c r="AN264" s="362"/>
      <c r="AO264" s="362"/>
      <c r="AT264" s="449"/>
      <c r="AU264" s="449"/>
    </row>
    <row r="265" spans="1:48" s="176" customFormat="1">
      <c r="J265" s="445"/>
      <c r="K265" s="445"/>
      <c r="L265" s="445"/>
      <c r="Q265" s="362"/>
      <c r="V265" s="444"/>
      <c r="W265" s="444"/>
      <c r="Y265" s="445"/>
      <c r="Z265" s="231"/>
      <c r="AA265" s="362"/>
      <c r="AD265" s="362"/>
      <c r="AF265" s="231"/>
      <c r="AG265" s="362"/>
      <c r="AH265" s="447"/>
      <c r="AI265" s="231"/>
      <c r="AK265" s="448"/>
      <c r="AM265" s="362"/>
      <c r="AN265" s="362"/>
      <c r="AO265" s="362"/>
      <c r="AT265" s="449"/>
      <c r="AU265" s="449"/>
    </row>
    <row r="266" spans="1:48" s="176" customFormat="1">
      <c r="J266" s="445"/>
      <c r="K266" s="445"/>
      <c r="L266" s="445"/>
      <c r="Q266" s="362"/>
      <c r="V266" s="444"/>
      <c r="W266" s="444"/>
      <c r="Y266" s="445"/>
      <c r="Z266" s="231"/>
      <c r="AA266" s="362"/>
      <c r="AD266" s="362"/>
      <c r="AF266" s="231"/>
      <c r="AG266" s="362"/>
      <c r="AH266" s="447"/>
      <c r="AI266" s="231"/>
      <c r="AK266" s="448"/>
      <c r="AM266" s="362"/>
      <c r="AN266" s="362"/>
      <c r="AO266" s="362"/>
      <c r="AT266" s="449"/>
      <c r="AU266" s="449"/>
    </row>
    <row r="267" spans="1:48" s="176" customFormat="1">
      <c r="J267" s="445"/>
      <c r="K267" s="445"/>
      <c r="L267" s="445"/>
      <c r="Q267" s="362"/>
      <c r="V267" s="444"/>
      <c r="W267" s="444"/>
      <c r="Y267" s="445"/>
      <c r="Z267" s="231"/>
      <c r="AA267" s="362"/>
      <c r="AD267" s="362"/>
      <c r="AF267" s="231"/>
      <c r="AG267" s="362"/>
      <c r="AH267" s="447"/>
      <c r="AI267" s="231"/>
      <c r="AK267" s="448"/>
      <c r="AM267" s="362"/>
      <c r="AN267" s="362"/>
      <c r="AO267" s="362"/>
      <c r="AT267" s="449"/>
      <c r="AU267" s="449"/>
    </row>
    <row r="268" spans="1:48" s="176" customFormat="1">
      <c r="J268" s="445"/>
      <c r="K268" s="445"/>
      <c r="L268" s="445"/>
      <c r="Q268" s="362"/>
      <c r="V268" s="444"/>
      <c r="W268" s="444"/>
      <c r="Y268" s="445"/>
      <c r="Z268" s="231"/>
      <c r="AA268" s="362"/>
      <c r="AD268" s="362"/>
      <c r="AF268" s="231"/>
      <c r="AG268" s="362"/>
      <c r="AH268" s="447"/>
      <c r="AI268" s="231"/>
      <c r="AK268" s="448"/>
      <c r="AM268" s="362"/>
      <c r="AN268" s="362"/>
      <c r="AO268" s="362"/>
      <c r="AT268" s="449"/>
      <c r="AU268" s="449"/>
    </row>
    <row r="269" spans="1:48" s="176" customFormat="1">
      <c r="J269" s="445"/>
      <c r="K269" s="445"/>
      <c r="L269" s="445"/>
      <c r="Q269" s="362"/>
      <c r="V269" s="444"/>
      <c r="W269" s="444"/>
      <c r="Y269" s="445"/>
      <c r="Z269" s="231"/>
      <c r="AA269" s="362"/>
      <c r="AD269" s="362"/>
      <c r="AF269" s="231"/>
      <c r="AG269" s="362"/>
      <c r="AH269" s="447"/>
      <c r="AI269" s="231"/>
      <c r="AK269" s="448"/>
      <c r="AM269" s="362"/>
      <c r="AN269" s="362"/>
      <c r="AO269" s="362"/>
      <c r="AT269" s="449"/>
      <c r="AU269" s="449"/>
    </row>
    <row r="270" spans="1:48" s="176" customFormat="1">
      <c r="J270" s="445"/>
      <c r="K270" s="445"/>
      <c r="L270" s="445"/>
    </row>
    <row r="271" spans="1:48" s="176" customFormat="1">
      <c r="J271" s="445"/>
      <c r="K271" s="445"/>
      <c r="L271" s="445"/>
    </row>
    <row r="272" spans="1:48" s="176" customFormat="1">
      <c r="J272" s="445"/>
      <c r="K272" s="445"/>
      <c r="L272" s="445"/>
    </row>
    <row r="273" spans="3:49" s="176" customFormat="1">
      <c r="L273" s="445"/>
    </row>
    <row r="274" spans="3:49" s="176" customFormat="1">
      <c r="L274" s="445"/>
    </row>
    <row r="275" spans="3:49" s="176" customFormat="1">
      <c r="L275" s="445"/>
    </row>
    <row r="276" spans="3:49" s="176" customFormat="1">
      <c r="L276" s="445"/>
    </row>
    <row r="277" spans="3:49">
      <c r="C277" s="176"/>
      <c r="D277" s="176"/>
      <c r="E277" s="176"/>
      <c r="F277" s="176"/>
      <c r="G277" s="176"/>
      <c r="H277" s="176"/>
      <c r="I277" s="176"/>
      <c r="J277" s="176"/>
      <c r="K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6"/>
      <c r="AL277" s="176"/>
      <c r="AM277" s="176"/>
      <c r="AN277" s="176"/>
      <c r="AO277" s="176"/>
      <c r="AP277" s="176"/>
      <c r="AQ277" s="176"/>
      <c r="AR277" s="176"/>
      <c r="AS277" s="176"/>
      <c r="AT277" s="176"/>
      <c r="AU277" s="176"/>
      <c r="AV277" s="176"/>
      <c r="AW277" s="176"/>
    </row>
    <row r="278" spans="3:49">
      <c r="C278" s="176"/>
      <c r="D278" s="176"/>
      <c r="E278" s="176"/>
      <c r="F278" s="176"/>
      <c r="G278" s="176"/>
      <c r="H278" s="176"/>
      <c r="I278" s="176"/>
      <c r="J278" s="176"/>
      <c r="K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6"/>
      <c r="AL278" s="176"/>
      <c r="AM278" s="176"/>
      <c r="AN278" s="176"/>
      <c r="AO278" s="176"/>
      <c r="AP278" s="176"/>
      <c r="AQ278" s="176"/>
      <c r="AR278" s="176"/>
      <c r="AS278" s="176"/>
      <c r="AT278" s="176"/>
      <c r="AU278" s="176"/>
      <c r="AV278" s="176"/>
      <c r="AW278" s="176"/>
    </row>
    <row r="279" spans="3:49">
      <c r="C279" s="176"/>
      <c r="D279" s="176"/>
      <c r="E279" s="176"/>
      <c r="F279" s="176"/>
      <c r="G279" s="176"/>
      <c r="H279" s="176"/>
      <c r="I279" s="176"/>
      <c r="J279" s="176"/>
      <c r="K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6"/>
      <c r="AL279" s="176"/>
      <c r="AM279" s="176"/>
      <c r="AN279" s="176"/>
      <c r="AO279" s="176"/>
      <c r="AP279" s="176"/>
      <c r="AQ279" s="176"/>
      <c r="AR279" s="176"/>
      <c r="AS279" s="176"/>
      <c r="AT279" s="176"/>
      <c r="AU279" s="176"/>
      <c r="AV279" s="176"/>
      <c r="AW279" s="176"/>
    </row>
    <row r="280" spans="3:49">
      <c r="C280" s="176"/>
      <c r="D280" s="176"/>
      <c r="E280" s="176"/>
      <c r="F280" s="176"/>
      <c r="G280" s="176"/>
      <c r="H280" s="176"/>
      <c r="I280" s="176"/>
      <c r="J280" s="176"/>
      <c r="K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c r="AW280" s="176"/>
    </row>
    <row r="281" spans="3:49">
      <c r="C281" s="176"/>
      <c r="D281" s="176"/>
      <c r="E281" s="176"/>
      <c r="F281" s="176"/>
      <c r="G281" s="176"/>
      <c r="H281" s="176"/>
      <c r="I281" s="176"/>
      <c r="J281" s="176"/>
      <c r="K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6"/>
      <c r="AL281" s="176"/>
      <c r="AM281" s="176"/>
      <c r="AN281" s="176"/>
      <c r="AO281" s="176"/>
      <c r="AP281" s="176"/>
      <c r="AQ281" s="176"/>
      <c r="AR281" s="176"/>
      <c r="AS281" s="176"/>
      <c r="AT281" s="176"/>
      <c r="AU281" s="176"/>
      <c r="AV281" s="176"/>
      <c r="AW281" s="176"/>
    </row>
    <row r="282" spans="3:49">
      <c r="C282" s="176"/>
      <c r="D282" s="176"/>
      <c r="E282" s="176"/>
      <c r="F282" s="176"/>
      <c r="G282" s="176"/>
      <c r="H282" s="176"/>
      <c r="I282" s="176"/>
      <c r="J282" s="176"/>
      <c r="K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6"/>
      <c r="AL282" s="176"/>
      <c r="AM282" s="176"/>
      <c r="AN282" s="176"/>
      <c r="AO282" s="176"/>
      <c r="AP282" s="176"/>
      <c r="AQ282" s="176"/>
      <c r="AR282" s="176"/>
      <c r="AS282" s="176"/>
      <c r="AT282" s="176"/>
      <c r="AU282" s="176"/>
      <c r="AV282" s="176"/>
      <c r="AW282" s="176"/>
    </row>
    <row r="283" spans="3:49">
      <c r="C283" s="176"/>
      <c r="D283" s="176"/>
      <c r="E283" s="176"/>
      <c r="F283" s="176"/>
      <c r="G283" s="176"/>
      <c r="H283" s="176"/>
      <c r="I283" s="176"/>
      <c r="J283" s="176"/>
      <c r="K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6"/>
      <c r="AL283" s="176"/>
      <c r="AM283" s="176"/>
      <c r="AN283" s="176"/>
      <c r="AO283" s="176"/>
      <c r="AP283" s="176"/>
      <c r="AQ283" s="176"/>
      <c r="AR283" s="176"/>
      <c r="AS283" s="176"/>
      <c r="AT283" s="176"/>
      <c r="AU283" s="176"/>
      <c r="AV283" s="176"/>
      <c r="AW283" s="176"/>
    </row>
    <row r="284" spans="3:49">
      <c r="C284" s="176"/>
      <c r="D284" s="176"/>
      <c r="E284" s="176"/>
      <c r="F284" s="176"/>
      <c r="G284" s="176"/>
      <c r="H284" s="176"/>
      <c r="I284" s="176"/>
      <c r="J284" s="176"/>
      <c r="K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6"/>
      <c r="AL284" s="176"/>
      <c r="AM284" s="176"/>
      <c r="AN284" s="176"/>
      <c r="AO284" s="176"/>
      <c r="AP284" s="176"/>
      <c r="AQ284" s="176"/>
      <c r="AR284" s="176"/>
      <c r="AS284" s="176"/>
      <c r="AT284" s="176"/>
      <c r="AU284" s="176"/>
      <c r="AV284" s="176"/>
      <c r="AW284" s="176"/>
    </row>
    <row r="285" spans="3:49">
      <c r="C285" s="176"/>
      <c r="D285" s="176"/>
      <c r="E285" s="176"/>
      <c r="F285" s="176"/>
      <c r="G285" s="176"/>
      <c r="H285" s="176"/>
      <c r="I285" s="176"/>
      <c r="J285" s="176"/>
      <c r="K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6"/>
      <c r="AL285" s="176"/>
      <c r="AM285" s="176"/>
      <c r="AN285" s="176"/>
      <c r="AO285" s="176"/>
      <c r="AP285" s="176"/>
      <c r="AQ285" s="176"/>
      <c r="AR285" s="176"/>
      <c r="AS285" s="176"/>
      <c r="AT285" s="176"/>
      <c r="AU285" s="176"/>
      <c r="AV285" s="176"/>
      <c r="AW285" s="176"/>
    </row>
    <row r="286" spans="3:49">
      <c r="C286" s="176"/>
      <c r="D286" s="176"/>
      <c r="E286" s="176"/>
      <c r="F286" s="176"/>
      <c r="G286" s="176"/>
      <c r="H286" s="176"/>
      <c r="I286" s="176"/>
      <c r="J286" s="176"/>
      <c r="K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row>
    <row r="287" spans="3:49">
      <c r="C287" s="176"/>
      <c r="D287" s="176"/>
      <c r="E287" s="176"/>
      <c r="F287" s="176"/>
      <c r="G287" s="176"/>
      <c r="H287" s="176"/>
      <c r="I287" s="176"/>
      <c r="J287" s="176"/>
      <c r="K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6"/>
      <c r="AL287" s="176"/>
      <c r="AM287" s="176"/>
      <c r="AN287" s="176"/>
      <c r="AO287" s="176"/>
      <c r="AP287" s="176"/>
      <c r="AQ287" s="176"/>
      <c r="AR287" s="176"/>
      <c r="AS287" s="176"/>
      <c r="AT287" s="176"/>
      <c r="AU287" s="176"/>
      <c r="AV287" s="176"/>
      <c r="AW287" s="176"/>
    </row>
    <row r="288" spans="3:49">
      <c r="C288" s="176"/>
      <c r="D288" s="176"/>
      <c r="E288" s="176"/>
      <c r="F288" s="176"/>
      <c r="G288" s="176"/>
      <c r="H288" s="176"/>
      <c r="I288" s="176"/>
      <c r="J288" s="176"/>
      <c r="K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row>
    <row r="289" spans="3:49">
      <c r="C289" s="176"/>
      <c r="D289" s="176"/>
      <c r="E289" s="176"/>
      <c r="F289" s="176"/>
      <c r="G289" s="176"/>
      <c r="H289" s="176"/>
      <c r="I289" s="176"/>
      <c r="J289" s="176"/>
      <c r="K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6"/>
      <c r="AL289" s="176"/>
      <c r="AM289" s="176"/>
      <c r="AN289" s="176"/>
      <c r="AO289" s="176"/>
      <c r="AP289" s="176"/>
      <c r="AQ289" s="176"/>
      <c r="AR289" s="176"/>
      <c r="AS289" s="176"/>
      <c r="AT289" s="176"/>
      <c r="AU289" s="176"/>
      <c r="AV289" s="176"/>
      <c r="AW289" s="176"/>
    </row>
    <row r="290" spans="3:49">
      <c r="C290" s="176"/>
      <c r="D290" s="176"/>
      <c r="E290" s="176"/>
      <c r="F290" s="176"/>
      <c r="G290" s="176"/>
      <c r="H290" s="176"/>
      <c r="I290" s="176"/>
      <c r="J290" s="176"/>
      <c r="K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6"/>
      <c r="AL290" s="176"/>
      <c r="AM290" s="176"/>
      <c r="AN290" s="176"/>
      <c r="AO290" s="176"/>
      <c r="AP290" s="176"/>
      <c r="AQ290" s="176"/>
      <c r="AR290" s="176"/>
      <c r="AS290" s="176"/>
      <c r="AT290" s="176"/>
      <c r="AU290" s="176"/>
      <c r="AV290" s="176"/>
      <c r="AW290" s="176"/>
    </row>
    <row r="291" spans="3:49">
      <c r="C291" s="176"/>
      <c r="D291" s="176"/>
      <c r="E291" s="176"/>
      <c r="F291" s="176"/>
      <c r="G291" s="176"/>
      <c r="H291" s="176"/>
      <c r="I291" s="176"/>
      <c r="J291" s="176"/>
      <c r="K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row>
    <row r="292" spans="3:49">
      <c r="C292" s="176"/>
      <c r="D292" s="176"/>
      <c r="E292" s="176"/>
      <c r="F292" s="176"/>
      <c r="G292" s="176"/>
      <c r="H292" s="176"/>
      <c r="I292" s="176"/>
      <c r="J292" s="176"/>
      <c r="K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6"/>
      <c r="AN292" s="176"/>
      <c r="AO292" s="176"/>
      <c r="AP292" s="176"/>
      <c r="AQ292" s="176"/>
      <c r="AR292" s="176"/>
      <c r="AS292" s="176"/>
      <c r="AT292" s="176"/>
      <c r="AU292" s="176"/>
      <c r="AV292" s="176"/>
      <c r="AW292" s="176"/>
    </row>
    <row r="293" spans="3:49">
      <c r="C293" s="176"/>
      <c r="D293" s="176"/>
      <c r="E293" s="176"/>
      <c r="F293" s="176"/>
      <c r="G293" s="176"/>
      <c r="H293" s="176"/>
      <c r="I293" s="176"/>
      <c r="J293" s="176"/>
      <c r="K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6"/>
      <c r="AL293" s="176"/>
      <c r="AM293" s="176"/>
      <c r="AN293" s="176"/>
      <c r="AO293" s="176"/>
      <c r="AP293" s="176"/>
      <c r="AQ293" s="176"/>
      <c r="AR293" s="176"/>
      <c r="AS293" s="176"/>
      <c r="AT293" s="176"/>
      <c r="AU293" s="176"/>
      <c r="AV293" s="176"/>
      <c r="AW293" s="176"/>
    </row>
    <row r="294" spans="3:49">
      <c r="C294" s="176"/>
      <c r="D294" s="176"/>
      <c r="E294" s="176"/>
      <c r="F294" s="176"/>
      <c r="G294" s="176"/>
      <c r="H294" s="176"/>
      <c r="I294" s="176"/>
      <c r="J294" s="176"/>
      <c r="K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c r="AL294" s="176"/>
      <c r="AM294" s="176"/>
      <c r="AN294" s="176"/>
      <c r="AO294" s="176"/>
      <c r="AP294" s="176"/>
      <c r="AQ294" s="176"/>
      <c r="AR294" s="176"/>
      <c r="AS294" s="176"/>
      <c r="AT294" s="176"/>
      <c r="AU294" s="176"/>
      <c r="AV294" s="176"/>
      <c r="AW294" s="176"/>
    </row>
    <row r="295" spans="3:49">
      <c r="C295" s="176"/>
      <c r="D295" s="176"/>
      <c r="E295" s="176"/>
      <c r="F295" s="176"/>
      <c r="G295" s="176"/>
      <c r="H295" s="176"/>
      <c r="I295" s="176"/>
      <c r="J295" s="176"/>
      <c r="K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row>
    <row r="296" spans="3:49">
      <c r="C296" s="176"/>
      <c r="D296" s="176"/>
      <c r="E296" s="176"/>
      <c r="F296" s="176"/>
      <c r="G296" s="176"/>
      <c r="H296" s="176"/>
      <c r="I296" s="176"/>
      <c r="J296" s="176"/>
      <c r="K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c r="AW296" s="176"/>
    </row>
    <row r="297" spans="3:49">
      <c r="C297" s="176"/>
      <c r="D297" s="176"/>
      <c r="E297" s="176"/>
      <c r="F297" s="176"/>
      <c r="G297" s="176"/>
      <c r="H297" s="176"/>
      <c r="I297" s="176"/>
      <c r="J297" s="176"/>
      <c r="K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c r="AL297" s="176"/>
      <c r="AM297" s="176"/>
      <c r="AN297" s="176"/>
      <c r="AO297" s="176"/>
      <c r="AP297" s="176"/>
      <c r="AQ297" s="176"/>
      <c r="AR297" s="176"/>
      <c r="AS297" s="176"/>
      <c r="AT297" s="176"/>
      <c r="AU297" s="176"/>
      <c r="AV297" s="176"/>
      <c r="AW297" s="176"/>
    </row>
    <row r="298" spans="3:49">
      <c r="C298" s="176"/>
      <c r="D298" s="176"/>
      <c r="E298" s="176"/>
      <c r="F298" s="176"/>
      <c r="G298" s="176"/>
      <c r="H298" s="176"/>
      <c r="I298" s="176"/>
      <c r="J298" s="176"/>
      <c r="K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row>
    <row r="299" spans="3:49">
      <c r="C299" s="176"/>
      <c r="D299" s="176"/>
      <c r="E299" s="176"/>
      <c r="F299" s="176"/>
      <c r="G299" s="176"/>
      <c r="H299" s="176"/>
      <c r="I299" s="176"/>
      <c r="J299" s="176"/>
      <c r="K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c r="AT299" s="176"/>
      <c r="AU299" s="176"/>
      <c r="AV299" s="176"/>
      <c r="AW299" s="176"/>
    </row>
    <row r="300" spans="3:49">
      <c r="C300" s="176"/>
      <c r="D300" s="176"/>
      <c r="E300" s="176"/>
      <c r="F300" s="176"/>
      <c r="G300" s="176"/>
      <c r="H300" s="176"/>
      <c r="I300" s="176"/>
      <c r="J300" s="176"/>
      <c r="K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c r="AU300" s="176"/>
      <c r="AV300" s="176"/>
      <c r="AW300" s="176"/>
    </row>
    <row r="301" spans="3:49">
      <c r="C301" s="176"/>
      <c r="D301" s="176"/>
      <c r="E301" s="176"/>
      <c r="F301" s="176"/>
      <c r="G301" s="176"/>
      <c r="H301" s="176"/>
      <c r="I301" s="176"/>
      <c r="J301" s="176"/>
      <c r="K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row>
    <row r="302" spans="3:49">
      <c r="C302" s="176"/>
      <c r="D302" s="176"/>
      <c r="E302" s="176"/>
      <c r="F302" s="176"/>
      <c r="G302" s="176"/>
      <c r="H302" s="176"/>
      <c r="I302" s="176"/>
      <c r="J302" s="176"/>
      <c r="K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row>
    <row r="303" spans="3:49">
      <c r="C303" s="176"/>
      <c r="D303" s="176"/>
      <c r="E303" s="176"/>
      <c r="F303" s="176"/>
      <c r="G303" s="176"/>
      <c r="H303" s="176"/>
      <c r="I303" s="176"/>
      <c r="J303" s="176"/>
      <c r="K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row>
    <row r="304" spans="3:49">
      <c r="C304" s="176"/>
      <c r="D304" s="176"/>
      <c r="E304" s="176"/>
      <c r="F304" s="176"/>
      <c r="G304" s="176"/>
      <c r="H304" s="176"/>
      <c r="I304" s="176"/>
      <c r="J304" s="176"/>
      <c r="K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c r="AW304" s="176"/>
    </row>
    <row r="305" spans="3:49">
      <c r="C305" s="176"/>
      <c r="D305" s="176"/>
      <c r="E305" s="176"/>
      <c r="F305" s="176"/>
      <c r="G305" s="176"/>
      <c r="H305" s="176"/>
      <c r="I305" s="176"/>
      <c r="J305" s="176"/>
      <c r="K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c r="AW305" s="176"/>
    </row>
    <row r="306" spans="3:49">
      <c r="C306" s="176"/>
      <c r="D306" s="176"/>
      <c r="E306" s="176"/>
      <c r="F306" s="176"/>
      <c r="G306" s="176"/>
      <c r="H306" s="176"/>
      <c r="I306" s="176"/>
      <c r="J306" s="176"/>
      <c r="K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c r="AW306" s="176"/>
    </row>
    <row r="307" spans="3:49">
      <c r="C307" s="176"/>
      <c r="D307" s="176"/>
      <c r="E307" s="176"/>
      <c r="F307" s="176"/>
      <c r="G307" s="176"/>
      <c r="H307" s="176"/>
      <c r="I307" s="176"/>
      <c r="J307" s="176"/>
      <c r="K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row>
    <row r="308" spans="3:49">
      <c r="C308" s="176"/>
      <c r="D308" s="176"/>
      <c r="E308" s="176"/>
      <c r="F308" s="176"/>
      <c r="G308" s="176"/>
      <c r="H308" s="176"/>
      <c r="I308" s="176"/>
      <c r="J308" s="176"/>
      <c r="K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row>
    <row r="309" spans="3:49">
      <c r="C309" s="176"/>
      <c r="D309" s="176"/>
      <c r="E309" s="176"/>
      <c r="F309" s="176"/>
      <c r="G309" s="176"/>
      <c r="H309" s="176"/>
      <c r="I309" s="176"/>
      <c r="J309" s="176"/>
      <c r="K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row>
    <row r="310" spans="3:49">
      <c r="C310" s="176"/>
      <c r="D310" s="176"/>
      <c r="E310" s="176"/>
      <c r="F310" s="176"/>
      <c r="G310" s="176"/>
      <c r="H310" s="176"/>
      <c r="I310" s="176"/>
      <c r="J310" s="176"/>
      <c r="K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row>
    <row r="311" spans="3:49">
      <c r="C311" s="176"/>
      <c r="D311" s="176"/>
      <c r="E311" s="176"/>
      <c r="F311" s="176"/>
      <c r="G311" s="176"/>
      <c r="H311" s="176"/>
      <c r="I311" s="176"/>
      <c r="J311" s="176"/>
      <c r="K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row>
    <row r="312" spans="3:49">
      <c r="C312" s="176"/>
      <c r="D312" s="176"/>
      <c r="E312" s="176"/>
      <c r="F312" s="176"/>
      <c r="G312" s="176"/>
      <c r="H312" s="176"/>
      <c r="I312" s="176"/>
      <c r="J312" s="176"/>
      <c r="K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6"/>
      <c r="AL312" s="176"/>
      <c r="AM312" s="176"/>
      <c r="AN312" s="176"/>
      <c r="AO312" s="176"/>
      <c r="AP312" s="176"/>
      <c r="AQ312" s="176"/>
      <c r="AR312" s="176"/>
      <c r="AS312" s="176"/>
      <c r="AT312" s="176"/>
      <c r="AU312" s="176"/>
      <c r="AV312" s="176"/>
      <c r="AW312" s="176"/>
    </row>
    <row r="313" spans="3:49">
      <c r="C313" s="176"/>
      <c r="D313" s="176"/>
      <c r="E313" s="176"/>
      <c r="F313" s="176"/>
      <c r="G313" s="176"/>
      <c r="H313" s="176"/>
      <c r="I313" s="176"/>
      <c r="J313" s="176"/>
      <c r="K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c r="AL313" s="176"/>
      <c r="AM313" s="176"/>
      <c r="AN313" s="176"/>
      <c r="AO313" s="176"/>
      <c r="AP313" s="176"/>
      <c r="AQ313" s="176"/>
      <c r="AR313" s="176"/>
      <c r="AS313" s="176"/>
      <c r="AT313" s="176"/>
      <c r="AU313" s="176"/>
      <c r="AV313" s="176"/>
      <c r="AW313" s="176"/>
    </row>
    <row r="314" spans="3:49">
      <c r="C314" s="176"/>
      <c r="D314" s="176"/>
      <c r="E314" s="176"/>
      <c r="F314" s="176"/>
      <c r="G314" s="176"/>
      <c r="H314" s="176"/>
      <c r="I314" s="176"/>
      <c r="J314" s="176"/>
      <c r="K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row>
    <row r="315" spans="3:49">
      <c r="C315" s="176"/>
      <c r="D315" s="176"/>
      <c r="E315" s="176"/>
      <c r="F315" s="176"/>
      <c r="G315" s="176"/>
      <c r="H315" s="176"/>
      <c r="I315" s="176"/>
      <c r="J315" s="176"/>
      <c r="K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6"/>
      <c r="AL315" s="176"/>
      <c r="AM315" s="176"/>
      <c r="AN315" s="176"/>
      <c r="AO315" s="176"/>
      <c r="AP315" s="176"/>
      <c r="AQ315" s="176"/>
      <c r="AR315" s="176"/>
      <c r="AS315" s="176"/>
      <c r="AT315" s="176"/>
      <c r="AU315" s="176"/>
      <c r="AV315" s="176"/>
      <c r="AW315" s="176"/>
    </row>
    <row r="316" spans="3:49">
      <c r="C316" s="176"/>
      <c r="D316" s="176"/>
      <c r="E316" s="176"/>
      <c r="F316" s="176"/>
      <c r="G316" s="176"/>
      <c r="H316" s="176"/>
      <c r="I316" s="176"/>
      <c r="J316" s="176"/>
      <c r="K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c r="AL316" s="176"/>
      <c r="AM316" s="176"/>
      <c r="AN316" s="176"/>
      <c r="AO316" s="176"/>
      <c r="AP316" s="176"/>
      <c r="AQ316" s="176"/>
      <c r="AR316" s="176"/>
      <c r="AS316" s="176"/>
      <c r="AT316" s="176"/>
      <c r="AU316" s="176"/>
      <c r="AV316" s="176"/>
      <c r="AW316" s="176"/>
    </row>
    <row r="317" spans="3:49">
      <c r="C317" s="176"/>
      <c r="D317" s="176"/>
      <c r="E317" s="176"/>
      <c r="F317" s="176"/>
      <c r="G317" s="176"/>
      <c r="H317" s="176"/>
      <c r="I317" s="176"/>
      <c r="J317" s="176"/>
      <c r="K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c r="AL317" s="176"/>
      <c r="AM317" s="176"/>
      <c r="AN317" s="176"/>
      <c r="AO317" s="176"/>
      <c r="AP317" s="176"/>
      <c r="AQ317" s="176"/>
      <c r="AR317" s="176"/>
      <c r="AS317" s="176"/>
      <c r="AT317" s="176"/>
      <c r="AU317" s="176"/>
      <c r="AV317" s="176"/>
      <c r="AW317" s="176"/>
    </row>
    <row r="318" spans="3:49">
      <c r="C318" s="176"/>
      <c r="D318" s="176"/>
      <c r="E318" s="176"/>
      <c r="F318" s="176"/>
      <c r="G318" s="176"/>
      <c r="H318" s="176"/>
      <c r="I318" s="176"/>
      <c r="J318" s="176"/>
      <c r="K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6"/>
      <c r="AL318" s="176"/>
      <c r="AM318" s="176"/>
      <c r="AN318" s="176"/>
      <c r="AO318" s="176"/>
      <c r="AP318" s="176"/>
      <c r="AQ318" s="176"/>
      <c r="AR318" s="176"/>
      <c r="AS318" s="176"/>
      <c r="AT318" s="176"/>
      <c r="AU318" s="176"/>
      <c r="AV318" s="176"/>
      <c r="AW318" s="176"/>
    </row>
    <row r="319" spans="3:49">
      <c r="C319" s="176"/>
      <c r="D319" s="176"/>
      <c r="E319" s="176"/>
      <c r="F319" s="176"/>
      <c r="G319" s="176"/>
      <c r="H319" s="176"/>
      <c r="I319" s="176"/>
      <c r="J319" s="176"/>
      <c r="K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c r="AL319" s="176"/>
      <c r="AM319" s="176"/>
      <c r="AN319" s="176"/>
      <c r="AO319" s="176"/>
      <c r="AP319" s="176"/>
      <c r="AQ319" s="176"/>
      <c r="AR319" s="176"/>
      <c r="AS319" s="176"/>
      <c r="AT319" s="176"/>
      <c r="AU319" s="176"/>
      <c r="AV319" s="176"/>
      <c r="AW319" s="176"/>
    </row>
    <row r="320" spans="3:49">
      <c r="C320" s="176"/>
      <c r="D320" s="176"/>
      <c r="E320" s="176"/>
      <c r="F320" s="176"/>
      <c r="G320" s="176"/>
      <c r="H320" s="176"/>
      <c r="I320" s="176"/>
      <c r="J320" s="176"/>
      <c r="K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6"/>
      <c r="AL320" s="176"/>
      <c r="AM320" s="176"/>
      <c r="AN320" s="176"/>
      <c r="AO320" s="176"/>
      <c r="AP320" s="176"/>
      <c r="AQ320" s="176"/>
      <c r="AR320" s="176"/>
      <c r="AS320" s="176"/>
      <c r="AT320" s="176"/>
      <c r="AU320" s="176"/>
      <c r="AV320" s="176"/>
      <c r="AW320" s="176"/>
    </row>
    <row r="321" spans="3:49">
      <c r="C321" s="176"/>
      <c r="D321" s="176"/>
      <c r="E321" s="176"/>
      <c r="F321" s="176"/>
      <c r="G321" s="176"/>
      <c r="H321" s="176"/>
      <c r="I321" s="176"/>
      <c r="J321" s="176"/>
      <c r="K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6"/>
      <c r="AL321" s="176"/>
      <c r="AM321" s="176"/>
      <c r="AN321" s="176"/>
      <c r="AO321" s="176"/>
      <c r="AP321" s="176"/>
      <c r="AQ321" s="176"/>
      <c r="AR321" s="176"/>
      <c r="AS321" s="176"/>
      <c r="AT321" s="176"/>
      <c r="AU321" s="176"/>
      <c r="AV321" s="176"/>
      <c r="AW321" s="176"/>
    </row>
    <row r="322" spans="3:49">
      <c r="C322" s="176"/>
      <c r="D322" s="176"/>
      <c r="E322" s="176"/>
      <c r="F322" s="176"/>
      <c r="G322" s="176"/>
      <c r="H322" s="176"/>
      <c r="I322" s="176"/>
      <c r="J322" s="176"/>
      <c r="K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6"/>
      <c r="AL322" s="176"/>
      <c r="AM322" s="176"/>
      <c r="AN322" s="176"/>
      <c r="AO322" s="176"/>
      <c r="AP322" s="176"/>
      <c r="AQ322" s="176"/>
      <c r="AR322" s="176"/>
      <c r="AS322" s="176"/>
      <c r="AT322" s="176"/>
      <c r="AU322" s="176"/>
      <c r="AV322" s="176"/>
      <c r="AW322" s="176"/>
    </row>
    <row r="323" spans="3:49">
      <c r="C323" s="176"/>
      <c r="D323" s="176"/>
      <c r="E323" s="176"/>
      <c r="F323" s="176"/>
      <c r="G323" s="176"/>
      <c r="H323" s="176"/>
      <c r="I323" s="176"/>
      <c r="J323" s="176"/>
      <c r="K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6"/>
      <c r="AL323" s="176"/>
      <c r="AM323" s="176"/>
      <c r="AN323" s="176"/>
      <c r="AO323" s="176"/>
      <c r="AP323" s="176"/>
      <c r="AQ323" s="176"/>
      <c r="AR323" s="176"/>
      <c r="AS323" s="176"/>
      <c r="AT323" s="176"/>
      <c r="AU323" s="176"/>
      <c r="AV323" s="176"/>
      <c r="AW323" s="176"/>
    </row>
    <row r="324" spans="3:49">
      <c r="C324" s="176"/>
      <c r="D324" s="176"/>
      <c r="E324" s="176"/>
      <c r="F324" s="176"/>
      <c r="G324" s="176"/>
      <c r="H324" s="176"/>
      <c r="I324" s="176"/>
      <c r="J324" s="176"/>
      <c r="K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c r="AL324" s="176"/>
      <c r="AM324" s="176"/>
      <c r="AN324" s="176"/>
      <c r="AO324" s="176"/>
      <c r="AP324" s="176"/>
      <c r="AQ324" s="176"/>
      <c r="AR324" s="176"/>
      <c r="AS324" s="176"/>
      <c r="AT324" s="176"/>
      <c r="AU324" s="176"/>
      <c r="AV324" s="176"/>
      <c r="AW324" s="176"/>
    </row>
    <row r="325" spans="3:49">
      <c r="C325" s="176"/>
      <c r="D325" s="176"/>
      <c r="E325" s="176"/>
      <c r="F325" s="176"/>
      <c r="G325" s="176"/>
      <c r="H325" s="176"/>
      <c r="I325" s="176"/>
      <c r="J325" s="176"/>
      <c r="K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6"/>
      <c r="AL325" s="176"/>
      <c r="AM325" s="176"/>
      <c r="AN325" s="176"/>
      <c r="AO325" s="176"/>
      <c r="AP325" s="176"/>
      <c r="AQ325" s="176"/>
      <c r="AR325" s="176"/>
      <c r="AS325" s="176"/>
      <c r="AT325" s="176"/>
      <c r="AU325" s="176"/>
      <c r="AV325" s="176"/>
      <c r="AW325" s="176"/>
    </row>
    <row r="326" spans="3:49">
      <c r="C326" s="176"/>
      <c r="D326" s="176"/>
      <c r="E326" s="176"/>
      <c r="F326" s="176"/>
      <c r="G326" s="176"/>
      <c r="H326" s="176"/>
      <c r="I326" s="176"/>
      <c r="J326" s="176"/>
      <c r="K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6"/>
      <c r="AL326" s="176"/>
      <c r="AM326" s="176"/>
      <c r="AN326" s="176"/>
      <c r="AO326" s="176"/>
      <c r="AP326" s="176"/>
      <c r="AQ326" s="176"/>
      <c r="AR326" s="176"/>
      <c r="AS326" s="176"/>
      <c r="AT326" s="176"/>
      <c r="AU326" s="176"/>
      <c r="AV326" s="176"/>
      <c r="AW326" s="176"/>
    </row>
    <row r="327" spans="3:49">
      <c r="C327" s="176"/>
      <c r="D327" s="176"/>
      <c r="E327" s="176"/>
      <c r="F327" s="176"/>
      <c r="G327" s="176"/>
      <c r="H327" s="176"/>
      <c r="I327" s="176"/>
      <c r="J327" s="176"/>
      <c r="K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row>
    <row r="328" spans="3:49">
      <c r="C328" s="176"/>
      <c r="D328" s="176"/>
      <c r="E328" s="176"/>
      <c r="F328" s="176"/>
      <c r="G328" s="176"/>
      <c r="H328" s="176"/>
      <c r="I328" s="176"/>
      <c r="J328" s="176"/>
      <c r="K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c r="AL328" s="176"/>
      <c r="AM328" s="176"/>
      <c r="AN328" s="176"/>
      <c r="AO328" s="176"/>
      <c r="AP328" s="176"/>
      <c r="AQ328" s="176"/>
      <c r="AR328" s="176"/>
      <c r="AS328" s="176"/>
      <c r="AT328" s="176"/>
      <c r="AU328" s="176"/>
      <c r="AV328" s="176"/>
      <c r="AW328" s="176"/>
    </row>
    <row r="329" spans="3:49">
      <c r="C329" s="176"/>
      <c r="D329" s="176"/>
      <c r="E329" s="176"/>
      <c r="F329" s="176"/>
      <c r="G329" s="176"/>
      <c r="H329" s="176"/>
      <c r="I329" s="176"/>
      <c r="J329" s="176"/>
      <c r="K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6"/>
      <c r="AL329" s="176"/>
      <c r="AM329" s="176"/>
      <c r="AN329" s="176"/>
      <c r="AO329" s="176"/>
      <c r="AP329" s="176"/>
      <c r="AQ329" s="176"/>
      <c r="AR329" s="176"/>
      <c r="AS329" s="176"/>
      <c r="AT329" s="176"/>
      <c r="AU329" s="176"/>
      <c r="AV329" s="176"/>
      <c r="AW329" s="176"/>
    </row>
    <row r="330" spans="3:49">
      <c r="C330" s="176"/>
      <c r="D330" s="176"/>
      <c r="E330" s="176"/>
      <c r="F330" s="176"/>
      <c r="G330" s="176"/>
      <c r="H330" s="176"/>
      <c r="I330" s="176"/>
      <c r="J330" s="176"/>
      <c r="K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c r="AL330" s="176"/>
      <c r="AM330" s="176"/>
      <c r="AN330" s="176"/>
      <c r="AO330" s="176"/>
      <c r="AP330" s="176"/>
      <c r="AQ330" s="176"/>
      <c r="AR330" s="176"/>
      <c r="AS330" s="176"/>
      <c r="AT330" s="176"/>
      <c r="AU330" s="176"/>
      <c r="AV330" s="176"/>
      <c r="AW330" s="176"/>
    </row>
    <row r="331" spans="3:49">
      <c r="C331" s="176"/>
      <c r="D331" s="176"/>
      <c r="E331" s="176"/>
      <c r="F331" s="176"/>
      <c r="G331" s="176"/>
      <c r="H331" s="176"/>
      <c r="I331" s="176"/>
      <c r="J331" s="176"/>
      <c r="K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6"/>
      <c r="AL331" s="176"/>
      <c r="AM331" s="176"/>
      <c r="AN331" s="176"/>
      <c r="AO331" s="176"/>
      <c r="AP331" s="176"/>
      <c r="AQ331" s="176"/>
      <c r="AR331" s="176"/>
      <c r="AS331" s="176"/>
      <c r="AT331" s="176"/>
      <c r="AU331" s="176"/>
      <c r="AV331" s="176"/>
      <c r="AW331" s="176"/>
    </row>
    <row r="332" spans="3:49">
      <c r="C332" s="176"/>
      <c r="D332" s="176"/>
      <c r="E332" s="176"/>
      <c r="F332" s="176"/>
      <c r="G332" s="176"/>
      <c r="H332" s="176"/>
      <c r="I332" s="176"/>
      <c r="J332" s="176"/>
      <c r="K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6"/>
      <c r="AL332" s="176"/>
      <c r="AM332" s="176"/>
      <c r="AN332" s="176"/>
      <c r="AO332" s="176"/>
      <c r="AP332" s="176"/>
      <c r="AQ332" s="176"/>
      <c r="AR332" s="176"/>
      <c r="AS332" s="176"/>
      <c r="AT332" s="176"/>
      <c r="AU332" s="176"/>
      <c r="AV332" s="176"/>
      <c r="AW332" s="176"/>
    </row>
    <row r="333" spans="3:49">
      <c r="C333" s="176"/>
      <c r="D333" s="176"/>
      <c r="E333" s="176"/>
      <c r="F333" s="176"/>
      <c r="G333" s="176"/>
      <c r="H333" s="176"/>
      <c r="I333" s="176"/>
      <c r="J333" s="176"/>
      <c r="K333" s="176"/>
      <c r="P333" s="176"/>
      <c r="Q333" s="176"/>
      <c r="R333" s="176"/>
      <c r="S333" s="176"/>
      <c r="T333" s="176"/>
      <c r="U333" s="176"/>
      <c r="V333" s="176"/>
      <c r="W333" s="176"/>
      <c r="X333" s="176"/>
      <c r="Y333" s="176"/>
      <c r="Z333" s="176"/>
      <c r="AA333" s="176"/>
      <c r="AB333" s="176"/>
      <c r="AC333" s="176"/>
      <c r="AD333" s="176"/>
      <c r="AE333" s="176"/>
      <c r="AF333" s="176"/>
      <c r="AG333" s="176"/>
      <c r="AH333" s="176"/>
      <c r="AI333" s="176"/>
      <c r="AJ333" s="176"/>
      <c r="AK333" s="176"/>
      <c r="AL333" s="176"/>
      <c r="AM333" s="176"/>
      <c r="AN333" s="176"/>
      <c r="AO333" s="176"/>
      <c r="AP333" s="176"/>
      <c r="AQ333" s="176"/>
      <c r="AR333" s="176"/>
      <c r="AS333" s="176"/>
      <c r="AT333" s="176"/>
      <c r="AU333" s="176"/>
      <c r="AV333" s="176"/>
      <c r="AW333" s="176"/>
    </row>
    <row r="334" spans="3:49">
      <c r="C334" s="176"/>
      <c r="D334" s="176"/>
      <c r="E334" s="176"/>
      <c r="F334" s="176"/>
      <c r="G334" s="176"/>
      <c r="H334" s="176"/>
      <c r="I334" s="176"/>
      <c r="J334" s="176"/>
      <c r="K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6"/>
      <c r="AL334" s="176"/>
      <c r="AM334" s="176"/>
      <c r="AN334" s="176"/>
      <c r="AO334" s="176"/>
      <c r="AP334" s="176"/>
      <c r="AQ334" s="176"/>
      <c r="AR334" s="176"/>
      <c r="AS334" s="176"/>
      <c r="AT334" s="176"/>
      <c r="AU334" s="176"/>
      <c r="AV334" s="176"/>
      <c r="AW334" s="176"/>
    </row>
    <row r="335" spans="3:49">
      <c r="C335" s="176"/>
      <c r="D335" s="176"/>
      <c r="E335" s="176"/>
      <c r="F335" s="176"/>
      <c r="G335" s="176"/>
      <c r="H335" s="176"/>
      <c r="I335" s="176"/>
      <c r="J335" s="176"/>
      <c r="K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6"/>
      <c r="AL335" s="176"/>
      <c r="AM335" s="176"/>
      <c r="AN335" s="176"/>
      <c r="AO335" s="176"/>
      <c r="AP335" s="176"/>
      <c r="AQ335" s="176"/>
      <c r="AR335" s="176"/>
      <c r="AS335" s="176"/>
      <c r="AT335" s="176"/>
      <c r="AU335" s="176"/>
      <c r="AV335" s="176"/>
      <c r="AW335" s="176"/>
    </row>
    <row r="336" spans="3:49">
      <c r="C336" s="176"/>
      <c r="D336" s="176"/>
      <c r="E336" s="176"/>
      <c r="F336" s="176"/>
      <c r="G336" s="176"/>
      <c r="H336" s="176"/>
      <c r="I336" s="176"/>
      <c r="J336" s="176"/>
      <c r="K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6"/>
      <c r="AL336" s="176"/>
      <c r="AM336" s="176"/>
      <c r="AN336" s="176"/>
      <c r="AO336" s="176"/>
      <c r="AP336" s="176"/>
      <c r="AQ336" s="176"/>
      <c r="AR336" s="176"/>
      <c r="AS336" s="176"/>
      <c r="AT336" s="176"/>
      <c r="AU336" s="176"/>
      <c r="AV336" s="176"/>
      <c r="AW336" s="176"/>
    </row>
    <row r="337" spans="3:49">
      <c r="C337" s="176"/>
      <c r="D337" s="176"/>
      <c r="E337" s="176"/>
      <c r="F337" s="176"/>
      <c r="G337" s="176"/>
      <c r="H337" s="176"/>
      <c r="I337" s="176"/>
      <c r="J337" s="176"/>
      <c r="K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6"/>
      <c r="AL337" s="176"/>
      <c r="AM337" s="176"/>
      <c r="AN337" s="176"/>
      <c r="AO337" s="176"/>
      <c r="AP337" s="176"/>
      <c r="AQ337" s="176"/>
      <c r="AR337" s="176"/>
      <c r="AS337" s="176"/>
      <c r="AT337" s="176"/>
      <c r="AU337" s="176"/>
      <c r="AV337" s="176"/>
      <c r="AW337" s="176"/>
    </row>
    <row r="338" spans="3:49">
      <c r="C338" s="176"/>
      <c r="D338" s="176"/>
      <c r="E338" s="176"/>
      <c r="F338" s="176"/>
      <c r="G338" s="176"/>
      <c r="H338" s="176"/>
      <c r="I338" s="176"/>
      <c r="J338" s="176"/>
      <c r="K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6"/>
      <c r="AL338" s="176"/>
      <c r="AM338" s="176"/>
      <c r="AN338" s="176"/>
      <c r="AO338" s="176"/>
      <c r="AP338" s="176"/>
      <c r="AQ338" s="176"/>
      <c r="AR338" s="176"/>
      <c r="AS338" s="176"/>
      <c r="AT338" s="176"/>
      <c r="AU338" s="176"/>
      <c r="AV338" s="176"/>
      <c r="AW338" s="176"/>
    </row>
    <row r="339" spans="3:49">
      <c r="C339" s="176"/>
      <c r="D339" s="176"/>
      <c r="E339" s="176"/>
      <c r="F339" s="176"/>
      <c r="G339" s="176"/>
      <c r="H339" s="176"/>
      <c r="I339" s="176"/>
      <c r="J339" s="176"/>
      <c r="K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6"/>
      <c r="AL339" s="176"/>
      <c r="AM339" s="176"/>
      <c r="AN339" s="176"/>
      <c r="AO339" s="176"/>
      <c r="AP339" s="176"/>
      <c r="AQ339" s="176"/>
      <c r="AR339" s="176"/>
      <c r="AS339" s="176"/>
      <c r="AT339" s="176"/>
      <c r="AU339" s="176"/>
      <c r="AV339" s="176"/>
      <c r="AW339" s="176"/>
    </row>
    <row r="340" spans="3:49">
      <c r="C340" s="176"/>
      <c r="D340" s="176"/>
      <c r="E340" s="176"/>
      <c r="F340" s="176"/>
      <c r="G340" s="176"/>
      <c r="H340" s="176"/>
      <c r="I340" s="176"/>
      <c r="J340" s="176"/>
      <c r="K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row>
    <row r="341" spans="3:49">
      <c r="C341" s="176"/>
      <c r="D341" s="176"/>
      <c r="E341" s="176"/>
      <c r="F341" s="176"/>
      <c r="G341" s="176"/>
      <c r="H341" s="176"/>
      <c r="I341" s="176"/>
      <c r="J341" s="176"/>
      <c r="K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6"/>
      <c r="AL341" s="176"/>
      <c r="AM341" s="176"/>
      <c r="AN341" s="176"/>
      <c r="AO341" s="176"/>
      <c r="AP341" s="176"/>
      <c r="AQ341" s="176"/>
      <c r="AR341" s="176"/>
      <c r="AS341" s="176"/>
      <c r="AT341" s="176"/>
      <c r="AU341" s="176"/>
      <c r="AV341" s="176"/>
      <c r="AW341" s="176"/>
    </row>
    <row r="342" spans="3:49">
      <c r="C342" s="176"/>
      <c r="D342" s="176"/>
      <c r="E342" s="176"/>
      <c r="F342" s="176"/>
      <c r="G342" s="176"/>
      <c r="H342" s="176"/>
      <c r="I342" s="176"/>
      <c r="J342" s="176"/>
      <c r="K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6"/>
      <c r="AL342" s="176"/>
      <c r="AM342" s="176"/>
      <c r="AN342" s="176"/>
      <c r="AO342" s="176"/>
      <c r="AP342" s="176"/>
      <c r="AQ342" s="176"/>
      <c r="AR342" s="176"/>
      <c r="AS342" s="176"/>
      <c r="AT342" s="176"/>
      <c r="AU342" s="176"/>
      <c r="AV342" s="176"/>
      <c r="AW342" s="176"/>
    </row>
    <row r="343" spans="3:49">
      <c r="C343" s="176"/>
      <c r="D343" s="176"/>
      <c r="E343" s="176"/>
      <c r="F343" s="176"/>
      <c r="G343" s="176"/>
      <c r="H343" s="176"/>
      <c r="I343" s="176"/>
      <c r="J343" s="176"/>
      <c r="K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6"/>
      <c r="AL343" s="176"/>
      <c r="AM343" s="176"/>
      <c r="AN343" s="176"/>
      <c r="AO343" s="176"/>
      <c r="AP343" s="176"/>
      <c r="AQ343" s="176"/>
      <c r="AR343" s="176"/>
      <c r="AS343" s="176"/>
      <c r="AT343" s="176"/>
      <c r="AU343" s="176"/>
      <c r="AV343" s="176"/>
      <c r="AW343" s="176"/>
    </row>
    <row r="344" spans="3:49">
      <c r="C344" s="176"/>
      <c r="D344" s="176"/>
      <c r="E344" s="176"/>
      <c r="F344" s="176"/>
      <c r="G344" s="176"/>
      <c r="H344" s="176"/>
      <c r="I344" s="176"/>
      <c r="J344" s="176"/>
      <c r="K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6"/>
      <c r="AL344" s="176"/>
      <c r="AM344" s="176"/>
      <c r="AN344" s="176"/>
      <c r="AO344" s="176"/>
      <c r="AP344" s="176"/>
      <c r="AQ344" s="176"/>
      <c r="AR344" s="176"/>
      <c r="AS344" s="176"/>
      <c r="AT344" s="176"/>
      <c r="AU344" s="176"/>
      <c r="AV344" s="176"/>
      <c r="AW344" s="176"/>
    </row>
    <row r="345" spans="3:49">
      <c r="C345" s="176"/>
      <c r="D345" s="176"/>
      <c r="E345" s="176"/>
      <c r="F345" s="176"/>
      <c r="G345" s="176"/>
      <c r="H345" s="176"/>
      <c r="I345" s="176"/>
      <c r="J345" s="176"/>
      <c r="K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6"/>
      <c r="AL345" s="176"/>
      <c r="AM345" s="176"/>
      <c r="AN345" s="176"/>
      <c r="AO345" s="176"/>
      <c r="AP345" s="176"/>
      <c r="AQ345" s="176"/>
      <c r="AR345" s="176"/>
      <c r="AS345" s="176"/>
      <c r="AT345" s="176"/>
      <c r="AU345" s="176"/>
      <c r="AV345" s="176"/>
      <c r="AW345" s="176"/>
    </row>
    <row r="346" spans="3:49">
      <c r="C346" s="176"/>
      <c r="D346" s="176"/>
      <c r="E346" s="176"/>
      <c r="F346" s="176"/>
      <c r="G346" s="176"/>
      <c r="H346" s="176"/>
      <c r="I346" s="176"/>
      <c r="J346" s="176"/>
      <c r="K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6"/>
      <c r="AL346" s="176"/>
      <c r="AM346" s="176"/>
      <c r="AN346" s="176"/>
      <c r="AO346" s="176"/>
      <c r="AP346" s="176"/>
      <c r="AQ346" s="176"/>
      <c r="AR346" s="176"/>
      <c r="AS346" s="176"/>
      <c r="AT346" s="176"/>
      <c r="AU346" s="176"/>
      <c r="AV346" s="176"/>
      <c r="AW346" s="176"/>
    </row>
    <row r="347" spans="3:49">
      <c r="C347" s="176"/>
      <c r="D347" s="176"/>
      <c r="E347" s="176"/>
      <c r="F347" s="176"/>
      <c r="G347" s="176"/>
      <c r="H347" s="176"/>
      <c r="I347" s="176"/>
      <c r="J347" s="176"/>
      <c r="K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6"/>
      <c r="AL347" s="176"/>
      <c r="AM347" s="176"/>
      <c r="AN347" s="176"/>
      <c r="AO347" s="176"/>
      <c r="AP347" s="176"/>
      <c r="AQ347" s="176"/>
      <c r="AR347" s="176"/>
      <c r="AS347" s="176"/>
      <c r="AT347" s="176"/>
      <c r="AU347" s="176"/>
      <c r="AV347" s="176"/>
      <c r="AW347" s="176"/>
    </row>
    <row r="348" spans="3:49">
      <c r="C348" s="176"/>
      <c r="D348" s="176"/>
      <c r="E348" s="176"/>
      <c r="F348" s="176"/>
      <c r="G348" s="176"/>
      <c r="H348" s="176"/>
      <c r="I348" s="176"/>
      <c r="J348" s="176"/>
      <c r="K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row>
    <row r="349" spans="3:49">
      <c r="C349" s="176"/>
      <c r="D349" s="176"/>
      <c r="E349" s="176"/>
      <c r="F349" s="176"/>
      <c r="G349" s="176"/>
      <c r="H349" s="176"/>
      <c r="I349" s="176"/>
      <c r="J349" s="176"/>
      <c r="K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6"/>
      <c r="AL349" s="176"/>
      <c r="AM349" s="176"/>
      <c r="AN349" s="176"/>
      <c r="AO349" s="176"/>
      <c r="AP349" s="176"/>
      <c r="AQ349" s="176"/>
      <c r="AR349" s="176"/>
      <c r="AS349" s="176"/>
      <c r="AT349" s="176"/>
      <c r="AU349" s="176"/>
      <c r="AV349" s="176"/>
      <c r="AW349" s="176"/>
    </row>
    <row r="350" spans="3:49">
      <c r="C350" s="176"/>
      <c r="D350" s="176"/>
      <c r="E350" s="176"/>
      <c r="F350" s="176"/>
      <c r="G350" s="176"/>
      <c r="H350" s="176"/>
      <c r="I350" s="176"/>
      <c r="J350" s="176"/>
      <c r="K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6"/>
      <c r="AL350" s="176"/>
      <c r="AM350" s="176"/>
      <c r="AN350" s="176"/>
      <c r="AO350" s="176"/>
      <c r="AP350" s="176"/>
      <c r="AQ350" s="176"/>
      <c r="AR350" s="176"/>
      <c r="AS350" s="176"/>
      <c r="AT350" s="176"/>
      <c r="AU350" s="176"/>
      <c r="AV350" s="176"/>
      <c r="AW350" s="176"/>
    </row>
    <row r="351" spans="3:49">
      <c r="C351" s="176"/>
      <c r="D351" s="176"/>
      <c r="E351" s="176"/>
      <c r="F351" s="176"/>
      <c r="G351" s="176"/>
      <c r="H351" s="176"/>
      <c r="I351" s="176"/>
      <c r="J351" s="176"/>
      <c r="K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row>
    <row r="352" spans="3:49">
      <c r="C352" s="176"/>
      <c r="D352" s="176"/>
      <c r="E352" s="176"/>
      <c r="F352" s="176"/>
      <c r="G352" s="176"/>
      <c r="H352" s="176"/>
      <c r="I352" s="176"/>
      <c r="J352" s="176"/>
      <c r="K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6"/>
      <c r="AL352" s="176"/>
      <c r="AM352" s="176"/>
      <c r="AN352" s="176"/>
      <c r="AO352" s="176"/>
      <c r="AP352" s="176"/>
      <c r="AQ352" s="176"/>
      <c r="AR352" s="176"/>
      <c r="AS352" s="176"/>
      <c r="AT352" s="176"/>
      <c r="AU352" s="176"/>
      <c r="AV352" s="176"/>
      <c r="AW352" s="176"/>
    </row>
    <row r="353" spans="3:49">
      <c r="C353" s="176"/>
      <c r="D353" s="176"/>
      <c r="E353" s="176"/>
      <c r="F353" s="176"/>
      <c r="G353" s="176"/>
      <c r="H353" s="176"/>
      <c r="I353" s="176"/>
      <c r="J353" s="176"/>
      <c r="K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6"/>
      <c r="AL353" s="176"/>
      <c r="AM353" s="176"/>
      <c r="AN353" s="176"/>
      <c r="AO353" s="176"/>
      <c r="AP353" s="176"/>
      <c r="AQ353" s="176"/>
      <c r="AR353" s="176"/>
      <c r="AS353" s="176"/>
      <c r="AT353" s="176"/>
      <c r="AU353" s="176"/>
      <c r="AV353" s="176"/>
      <c r="AW353" s="176"/>
    </row>
    <row r="354" spans="3:49">
      <c r="C354" s="176"/>
      <c r="D354" s="176"/>
      <c r="E354" s="176"/>
      <c r="F354" s="176"/>
      <c r="G354" s="176"/>
      <c r="H354" s="176"/>
      <c r="I354" s="176"/>
      <c r="J354" s="176"/>
      <c r="K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6"/>
      <c r="AL354" s="176"/>
      <c r="AM354" s="176"/>
      <c r="AN354" s="176"/>
      <c r="AO354" s="176"/>
      <c r="AP354" s="176"/>
      <c r="AQ354" s="176"/>
      <c r="AR354" s="176"/>
      <c r="AS354" s="176"/>
      <c r="AT354" s="176"/>
      <c r="AU354" s="176"/>
      <c r="AV354" s="176"/>
      <c r="AW354" s="176"/>
    </row>
    <row r="355" spans="3:49">
      <c r="C355" s="176"/>
      <c r="D355" s="176"/>
      <c r="E355" s="176"/>
      <c r="F355" s="176"/>
      <c r="G355" s="176"/>
      <c r="H355" s="176"/>
      <c r="I355" s="176"/>
      <c r="J355" s="176"/>
      <c r="K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6"/>
      <c r="AL355" s="176"/>
      <c r="AM355" s="176"/>
      <c r="AN355" s="176"/>
      <c r="AO355" s="176"/>
      <c r="AP355" s="176"/>
      <c r="AQ355" s="176"/>
      <c r="AR355" s="176"/>
      <c r="AS355" s="176"/>
      <c r="AT355" s="176"/>
      <c r="AU355" s="176"/>
      <c r="AV355" s="176"/>
      <c r="AW355" s="176"/>
    </row>
    <row r="356" spans="3:49">
      <c r="C356" s="176"/>
      <c r="D356" s="176"/>
      <c r="E356" s="176"/>
      <c r="F356" s="176"/>
      <c r="G356" s="176"/>
      <c r="H356" s="176"/>
      <c r="I356" s="176"/>
      <c r="J356" s="176"/>
      <c r="K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6"/>
      <c r="AL356" s="176"/>
      <c r="AM356" s="176"/>
      <c r="AN356" s="176"/>
      <c r="AO356" s="176"/>
      <c r="AP356" s="176"/>
      <c r="AQ356" s="176"/>
      <c r="AR356" s="176"/>
      <c r="AS356" s="176"/>
      <c r="AT356" s="176"/>
      <c r="AU356" s="176"/>
      <c r="AV356" s="176"/>
      <c r="AW356" s="176"/>
    </row>
    <row r="357" spans="3:49">
      <c r="C357" s="176"/>
      <c r="D357" s="176"/>
      <c r="E357" s="176"/>
      <c r="F357" s="176"/>
      <c r="G357" s="176"/>
      <c r="H357" s="176"/>
      <c r="I357" s="176"/>
      <c r="J357" s="176"/>
      <c r="K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6"/>
      <c r="AL357" s="176"/>
      <c r="AM357" s="176"/>
      <c r="AN357" s="176"/>
      <c r="AO357" s="176"/>
      <c r="AP357" s="176"/>
      <c r="AQ357" s="176"/>
      <c r="AR357" s="176"/>
      <c r="AS357" s="176"/>
      <c r="AT357" s="176"/>
      <c r="AU357" s="176"/>
      <c r="AV357" s="176"/>
      <c r="AW357" s="176"/>
    </row>
    <row r="358" spans="3:49">
      <c r="C358" s="176"/>
      <c r="D358" s="176"/>
      <c r="E358" s="176"/>
      <c r="F358" s="176"/>
      <c r="G358" s="176"/>
      <c r="H358" s="176"/>
      <c r="I358" s="176"/>
      <c r="J358" s="176"/>
      <c r="K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6"/>
      <c r="AL358" s="176"/>
      <c r="AM358" s="176"/>
      <c r="AN358" s="176"/>
      <c r="AO358" s="176"/>
      <c r="AP358" s="176"/>
      <c r="AQ358" s="176"/>
      <c r="AR358" s="176"/>
      <c r="AS358" s="176"/>
      <c r="AT358" s="176"/>
      <c r="AU358" s="176"/>
      <c r="AV358" s="176"/>
      <c r="AW358" s="176"/>
    </row>
    <row r="359" spans="3:49">
      <c r="C359" s="176"/>
      <c r="D359" s="176"/>
      <c r="E359" s="176"/>
      <c r="F359" s="176"/>
      <c r="G359" s="176"/>
      <c r="H359" s="176"/>
      <c r="I359" s="176"/>
      <c r="J359" s="176"/>
      <c r="K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6"/>
      <c r="AL359" s="176"/>
      <c r="AM359" s="176"/>
      <c r="AN359" s="176"/>
      <c r="AO359" s="176"/>
      <c r="AP359" s="176"/>
      <c r="AQ359" s="176"/>
      <c r="AR359" s="176"/>
      <c r="AS359" s="176"/>
      <c r="AT359" s="176"/>
      <c r="AU359" s="176"/>
      <c r="AV359" s="176"/>
      <c r="AW359" s="176"/>
    </row>
    <row r="360" spans="3:49">
      <c r="C360" s="176"/>
      <c r="D360" s="176"/>
      <c r="E360" s="176"/>
      <c r="F360" s="176"/>
      <c r="G360" s="176"/>
      <c r="H360" s="176"/>
      <c r="I360" s="176"/>
      <c r="J360" s="176"/>
      <c r="K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6"/>
      <c r="AL360" s="176"/>
      <c r="AM360" s="176"/>
      <c r="AN360" s="176"/>
      <c r="AO360" s="176"/>
      <c r="AP360" s="176"/>
      <c r="AQ360" s="176"/>
      <c r="AR360" s="176"/>
      <c r="AS360" s="176"/>
      <c r="AT360" s="176"/>
      <c r="AU360" s="176"/>
      <c r="AV360" s="176"/>
      <c r="AW360" s="176"/>
    </row>
    <row r="361" spans="3:49">
      <c r="C361" s="176"/>
      <c r="D361" s="176"/>
      <c r="E361" s="176"/>
      <c r="F361" s="176"/>
      <c r="G361" s="176"/>
      <c r="H361" s="176"/>
      <c r="I361" s="176"/>
      <c r="J361" s="176"/>
      <c r="K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6"/>
      <c r="AL361" s="176"/>
      <c r="AM361" s="176"/>
      <c r="AN361" s="176"/>
      <c r="AO361" s="176"/>
      <c r="AP361" s="176"/>
      <c r="AQ361" s="176"/>
      <c r="AR361" s="176"/>
      <c r="AS361" s="176"/>
      <c r="AT361" s="176"/>
      <c r="AU361" s="176"/>
      <c r="AV361" s="176"/>
      <c r="AW361" s="176"/>
    </row>
    <row r="362" spans="3:49">
      <c r="C362" s="176"/>
      <c r="D362" s="176"/>
      <c r="E362" s="176"/>
      <c r="F362" s="176"/>
      <c r="G362" s="176"/>
      <c r="H362" s="176"/>
      <c r="I362" s="176"/>
      <c r="J362" s="176"/>
      <c r="K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6"/>
      <c r="AL362" s="176"/>
      <c r="AM362" s="176"/>
      <c r="AN362" s="176"/>
      <c r="AO362" s="176"/>
      <c r="AP362" s="176"/>
      <c r="AQ362" s="176"/>
      <c r="AR362" s="176"/>
      <c r="AS362" s="176"/>
      <c r="AT362" s="176"/>
      <c r="AU362" s="176"/>
      <c r="AV362" s="176"/>
      <c r="AW362" s="176"/>
    </row>
    <row r="363" spans="3:49">
      <c r="C363" s="176"/>
      <c r="D363" s="176"/>
      <c r="E363" s="176"/>
      <c r="F363" s="176"/>
      <c r="G363" s="176"/>
      <c r="H363" s="176"/>
      <c r="I363" s="176"/>
      <c r="J363" s="176"/>
      <c r="K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6"/>
      <c r="AL363" s="176"/>
      <c r="AM363" s="176"/>
      <c r="AN363" s="176"/>
      <c r="AO363" s="176"/>
      <c r="AP363" s="176"/>
      <c r="AQ363" s="176"/>
      <c r="AR363" s="176"/>
      <c r="AS363" s="176"/>
      <c r="AT363" s="176"/>
      <c r="AU363" s="176"/>
      <c r="AV363" s="176"/>
      <c r="AW363" s="176"/>
    </row>
    <row r="364" spans="3:49">
      <c r="C364" s="176"/>
      <c r="D364" s="176"/>
      <c r="E364" s="176"/>
      <c r="F364" s="176"/>
      <c r="G364" s="176"/>
      <c r="H364" s="176"/>
      <c r="I364" s="176"/>
      <c r="J364" s="176"/>
      <c r="K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6"/>
      <c r="AL364" s="176"/>
      <c r="AM364" s="176"/>
      <c r="AN364" s="176"/>
      <c r="AO364" s="176"/>
      <c r="AP364" s="176"/>
      <c r="AQ364" s="176"/>
      <c r="AR364" s="176"/>
      <c r="AS364" s="176"/>
      <c r="AT364" s="176"/>
      <c r="AU364" s="176"/>
      <c r="AV364" s="176"/>
      <c r="AW364" s="176"/>
    </row>
    <row r="365" spans="3:49">
      <c r="C365" s="176"/>
      <c r="D365" s="176"/>
      <c r="E365" s="176"/>
      <c r="F365" s="176"/>
      <c r="G365" s="176"/>
      <c r="H365" s="176"/>
      <c r="I365" s="176"/>
      <c r="J365" s="176"/>
      <c r="K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row>
    <row r="366" spans="3:49">
      <c r="C366" s="176"/>
      <c r="D366" s="176"/>
      <c r="E366" s="176"/>
      <c r="F366" s="176"/>
      <c r="G366" s="176"/>
      <c r="H366" s="176"/>
      <c r="I366" s="176"/>
      <c r="J366" s="176"/>
      <c r="K366" s="176"/>
      <c r="P366" s="176"/>
      <c r="Q366" s="176"/>
      <c r="R366" s="176"/>
      <c r="S366" s="176"/>
      <c r="T366" s="176"/>
      <c r="U366" s="176"/>
      <c r="V366" s="176"/>
      <c r="W366" s="176"/>
      <c r="X366" s="176"/>
      <c r="Y366" s="176"/>
      <c r="Z366" s="176"/>
      <c r="AA366" s="176"/>
      <c r="AB366" s="176"/>
      <c r="AC366" s="176"/>
      <c r="AD366" s="176"/>
      <c r="AE366" s="176"/>
      <c r="AF366" s="176"/>
      <c r="AG366" s="176"/>
      <c r="AH366" s="176"/>
      <c r="AI366" s="176"/>
      <c r="AJ366" s="176"/>
      <c r="AK366" s="176"/>
      <c r="AL366" s="176"/>
      <c r="AM366" s="176"/>
      <c r="AN366" s="176"/>
      <c r="AO366" s="176"/>
      <c r="AP366" s="176"/>
      <c r="AQ366" s="176"/>
      <c r="AR366" s="176"/>
      <c r="AS366" s="176"/>
      <c r="AT366" s="176"/>
      <c r="AU366" s="176"/>
      <c r="AV366" s="176"/>
      <c r="AW366" s="176"/>
    </row>
    <row r="367" spans="3:49">
      <c r="C367" s="176"/>
      <c r="D367" s="176"/>
      <c r="E367" s="176"/>
      <c r="F367" s="176"/>
      <c r="G367" s="176"/>
      <c r="H367" s="176"/>
      <c r="I367" s="176"/>
      <c r="J367" s="176"/>
      <c r="K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row>
    <row r="368" spans="3:49">
      <c r="C368" s="176"/>
      <c r="D368" s="176"/>
      <c r="E368" s="176"/>
      <c r="F368" s="176"/>
      <c r="G368" s="176"/>
      <c r="H368" s="176"/>
      <c r="I368" s="176"/>
      <c r="J368" s="176"/>
      <c r="K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row>
    <row r="369" spans="3:49">
      <c r="C369" s="176"/>
      <c r="D369" s="176"/>
      <c r="E369" s="176"/>
      <c r="F369" s="176"/>
      <c r="G369" s="176"/>
      <c r="H369" s="176"/>
      <c r="I369" s="176"/>
      <c r="J369" s="176"/>
      <c r="K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row>
    <row r="370" spans="3:49">
      <c r="C370" s="176"/>
      <c r="D370" s="176"/>
      <c r="E370" s="176"/>
      <c r="F370" s="176"/>
      <c r="G370" s="176"/>
      <c r="H370" s="176"/>
      <c r="I370" s="176"/>
      <c r="J370" s="176"/>
      <c r="K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row>
    <row r="371" spans="3:49">
      <c r="C371" s="176"/>
      <c r="D371" s="176"/>
      <c r="E371" s="176"/>
      <c r="F371" s="176"/>
      <c r="G371" s="176"/>
      <c r="H371" s="176"/>
      <c r="I371" s="176"/>
      <c r="J371" s="176"/>
      <c r="K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row>
    <row r="372" spans="3:49">
      <c r="C372" s="176"/>
      <c r="D372" s="176"/>
      <c r="E372" s="176"/>
      <c r="F372" s="176"/>
      <c r="G372" s="176"/>
      <c r="H372" s="176"/>
      <c r="I372" s="176"/>
      <c r="J372" s="176"/>
      <c r="K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6"/>
      <c r="AL372" s="176"/>
      <c r="AM372" s="176"/>
      <c r="AN372" s="176"/>
      <c r="AO372" s="176"/>
      <c r="AP372" s="176"/>
      <c r="AQ372" s="176"/>
      <c r="AR372" s="176"/>
      <c r="AS372" s="176"/>
      <c r="AT372" s="176"/>
      <c r="AU372" s="176"/>
      <c r="AV372" s="176"/>
      <c r="AW372" s="176"/>
    </row>
    <row r="373" spans="3:49">
      <c r="C373" s="176"/>
      <c r="D373" s="176"/>
      <c r="E373" s="176"/>
      <c r="F373" s="176"/>
      <c r="G373" s="176"/>
      <c r="H373" s="176"/>
      <c r="I373" s="176"/>
      <c r="J373" s="176"/>
      <c r="K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6"/>
      <c r="AL373" s="176"/>
      <c r="AM373" s="176"/>
      <c r="AN373" s="176"/>
      <c r="AO373" s="176"/>
      <c r="AP373" s="176"/>
      <c r="AQ373" s="176"/>
      <c r="AR373" s="176"/>
      <c r="AS373" s="176"/>
      <c r="AT373" s="176"/>
      <c r="AU373" s="176"/>
      <c r="AV373" s="176"/>
      <c r="AW373" s="176"/>
    </row>
    <row r="374" spans="3:49">
      <c r="C374" s="176"/>
      <c r="D374" s="176"/>
      <c r="E374" s="176"/>
      <c r="F374" s="176"/>
      <c r="G374" s="176"/>
      <c r="H374" s="176"/>
      <c r="I374" s="176"/>
      <c r="J374" s="176"/>
      <c r="K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6"/>
      <c r="AL374" s="176"/>
      <c r="AM374" s="176"/>
      <c r="AN374" s="176"/>
      <c r="AO374" s="176"/>
      <c r="AP374" s="176"/>
      <c r="AQ374" s="176"/>
      <c r="AR374" s="176"/>
      <c r="AS374" s="176"/>
      <c r="AT374" s="176"/>
      <c r="AU374" s="176"/>
      <c r="AV374" s="176"/>
      <c r="AW374" s="176"/>
    </row>
    <row r="375" spans="3:49">
      <c r="C375" s="176"/>
      <c r="D375" s="176"/>
      <c r="E375" s="176"/>
      <c r="F375" s="176"/>
      <c r="G375" s="176"/>
      <c r="H375" s="176"/>
      <c r="I375" s="176"/>
      <c r="J375" s="176"/>
      <c r="K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6"/>
      <c r="AL375" s="176"/>
      <c r="AM375" s="176"/>
      <c r="AN375" s="176"/>
      <c r="AO375" s="176"/>
      <c r="AP375" s="176"/>
      <c r="AQ375" s="176"/>
      <c r="AR375" s="176"/>
      <c r="AS375" s="176"/>
      <c r="AT375" s="176"/>
      <c r="AU375" s="176"/>
      <c r="AV375" s="176"/>
      <c r="AW375" s="176"/>
    </row>
    <row r="376" spans="3:49">
      <c r="C376" s="176"/>
      <c r="D376" s="176"/>
      <c r="E376" s="176"/>
      <c r="F376" s="176"/>
      <c r="G376" s="176"/>
      <c r="H376" s="176"/>
      <c r="I376" s="176"/>
      <c r="J376" s="176"/>
      <c r="K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6"/>
      <c r="AL376" s="176"/>
      <c r="AM376" s="176"/>
      <c r="AN376" s="176"/>
      <c r="AO376" s="176"/>
      <c r="AP376" s="176"/>
      <c r="AQ376" s="176"/>
      <c r="AR376" s="176"/>
      <c r="AS376" s="176"/>
      <c r="AT376" s="176"/>
      <c r="AU376" s="176"/>
      <c r="AV376" s="176"/>
      <c r="AW376" s="176"/>
    </row>
    <row r="377" spans="3:49">
      <c r="C377" s="176"/>
      <c r="D377" s="176"/>
      <c r="E377" s="176"/>
      <c r="F377" s="176"/>
      <c r="G377" s="176"/>
      <c r="H377" s="176"/>
      <c r="I377" s="176"/>
      <c r="J377" s="176"/>
      <c r="K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6"/>
      <c r="AL377" s="176"/>
      <c r="AM377" s="176"/>
      <c r="AN377" s="176"/>
      <c r="AO377" s="176"/>
      <c r="AP377" s="176"/>
      <c r="AQ377" s="176"/>
      <c r="AR377" s="176"/>
      <c r="AS377" s="176"/>
      <c r="AT377" s="176"/>
      <c r="AU377" s="176"/>
      <c r="AV377" s="176"/>
      <c r="AW377" s="176"/>
    </row>
    <row r="378" spans="3:49">
      <c r="C378" s="176"/>
      <c r="D378" s="176"/>
      <c r="E378" s="176"/>
      <c r="F378" s="176"/>
      <c r="G378" s="176"/>
      <c r="H378" s="176"/>
      <c r="I378" s="176"/>
      <c r="J378" s="176"/>
      <c r="K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6"/>
      <c r="AN378" s="176"/>
      <c r="AO378" s="176"/>
      <c r="AP378" s="176"/>
      <c r="AQ378" s="176"/>
      <c r="AR378" s="176"/>
      <c r="AS378" s="176"/>
      <c r="AT378" s="176"/>
      <c r="AU378" s="176"/>
      <c r="AV378" s="176"/>
      <c r="AW378" s="176"/>
    </row>
    <row r="379" spans="3:49">
      <c r="C379" s="176"/>
      <c r="D379" s="176"/>
      <c r="E379" s="176"/>
      <c r="F379" s="176"/>
      <c r="G379" s="176"/>
      <c r="H379" s="176"/>
      <c r="I379" s="176"/>
      <c r="J379" s="176"/>
      <c r="K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6"/>
      <c r="AL379" s="176"/>
      <c r="AM379" s="176"/>
      <c r="AN379" s="176"/>
      <c r="AO379" s="176"/>
      <c r="AP379" s="176"/>
      <c r="AQ379" s="176"/>
      <c r="AR379" s="176"/>
      <c r="AS379" s="176"/>
      <c r="AT379" s="176"/>
      <c r="AU379" s="176"/>
      <c r="AV379" s="176"/>
      <c r="AW379" s="176"/>
    </row>
    <row r="380" spans="3:49">
      <c r="C380" s="176"/>
      <c r="D380" s="176"/>
      <c r="E380" s="176"/>
      <c r="F380" s="176"/>
      <c r="G380" s="176"/>
      <c r="H380" s="176"/>
      <c r="I380" s="176"/>
      <c r="J380" s="176"/>
      <c r="K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6"/>
      <c r="AL380" s="176"/>
      <c r="AM380" s="176"/>
      <c r="AN380" s="176"/>
      <c r="AO380" s="176"/>
      <c r="AP380" s="176"/>
      <c r="AQ380" s="176"/>
      <c r="AR380" s="176"/>
      <c r="AS380" s="176"/>
      <c r="AT380" s="176"/>
      <c r="AU380" s="176"/>
      <c r="AV380" s="176"/>
      <c r="AW380" s="176"/>
    </row>
    <row r="381" spans="3:49">
      <c r="C381" s="176"/>
      <c r="D381" s="176"/>
      <c r="E381" s="176"/>
      <c r="F381" s="176"/>
      <c r="G381" s="176"/>
      <c r="H381" s="176"/>
      <c r="I381" s="176"/>
      <c r="J381" s="176"/>
      <c r="K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6"/>
      <c r="AL381" s="176"/>
      <c r="AM381" s="176"/>
      <c r="AN381" s="176"/>
      <c r="AO381" s="176"/>
      <c r="AP381" s="176"/>
      <c r="AQ381" s="176"/>
      <c r="AR381" s="176"/>
      <c r="AS381" s="176"/>
      <c r="AT381" s="176"/>
      <c r="AU381" s="176"/>
      <c r="AV381" s="176"/>
      <c r="AW381" s="176"/>
    </row>
    <row r="382" spans="3:49">
      <c r="C382" s="176"/>
      <c r="D382" s="176"/>
      <c r="E382" s="176"/>
      <c r="F382" s="176"/>
      <c r="G382" s="176"/>
      <c r="H382" s="176"/>
      <c r="I382" s="176"/>
      <c r="J382" s="176"/>
      <c r="K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c r="AL382" s="176"/>
      <c r="AM382" s="176"/>
      <c r="AN382" s="176"/>
      <c r="AO382" s="176"/>
      <c r="AP382" s="176"/>
      <c r="AQ382" s="176"/>
      <c r="AR382" s="176"/>
      <c r="AS382" s="176"/>
      <c r="AT382" s="176"/>
      <c r="AU382" s="176"/>
      <c r="AV382" s="176"/>
      <c r="AW382" s="176"/>
    </row>
    <row r="383" spans="3:49">
      <c r="C383" s="176"/>
      <c r="D383" s="176"/>
      <c r="E383" s="176"/>
      <c r="F383" s="176"/>
      <c r="G383" s="176"/>
      <c r="H383" s="176"/>
      <c r="I383" s="176"/>
      <c r="J383" s="176"/>
      <c r="K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row>
    <row r="384" spans="3:49">
      <c r="C384" s="176"/>
      <c r="D384" s="176"/>
      <c r="E384" s="176"/>
      <c r="F384" s="176"/>
      <c r="G384" s="176"/>
      <c r="H384" s="176"/>
      <c r="I384" s="176"/>
      <c r="J384" s="176"/>
      <c r="K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c r="AL384" s="176"/>
      <c r="AM384" s="176"/>
      <c r="AN384" s="176"/>
      <c r="AO384" s="176"/>
      <c r="AP384" s="176"/>
      <c r="AQ384" s="176"/>
      <c r="AR384" s="176"/>
      <c r="AS384" s="176"/>
      <c r="AT384" s="176"/>
      <c r="AU384" s="176"/>
      <c r="AV384" s="176"/>
      <c r="AW384" s="176"/>
    </row>
    <row r="385" spans="3:49">
      <c r="C385" s="176"/>
      <c r="D385" s="176"/>
      <c r="E385" s="176"/>
      <c r="F385" s="176"/>
      <c r="G385" s="176"/>
      <c r="H385" s="176"/>
      <c r="I385" s="176"/>
      <c r="J385" s="176"/>
      <c r="K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6"/>
      <c r="AL385" s="176"/>
      <c r="AM385" s="176"/>
      <c r="AN385" s="176"/>
      <c r="AO385" s="176"/>
      <c r="AP385" s="176"/>
      <c r="AQ385" s="176"/>
      <c r="AR385" s="176"/>
      <c r="AS385" s="176"/>
      <c r="AT385" s="176"/>
      <c r="AU385" s="176"/>
      <c r="AV385" s="176"/>
      <c r="AW385" s="176"/>
    </row>
    <row r="386" spans="3:49">
      <c r="C386" s="176"/>
      <c r="D386" s="176"/>
      <c r="E386" s="176"/>
      <c r="F386" s="176"/>
      <c r="G386" s="176"/>
      <c r="H386" s="176"/>
      <c r="I386" s="176"/>
      <c r="J386" s="176"/>
      <c r="K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6"/>
      <c r="AL386" s="176"/>
      <c r="AM386" s="176"/>
      <c r="AN386" s="176"/>
      <c r="AO386" s="176"/>
      <c r="AP386" s="176"/>
      <c r="AQ386" s="176"/>
      <c r="AR386" s="176"/>
      <c r="AS386" s="176"/>
      <c r="AT386" s="176"/>
      <c r="AU386" s="176"/>
      <c r="AV386" s="176"/>
      <c r="AW386" s="176"/>
    </row>
    <row r="387" spans="3:49">
      <c r="C387" s="176"/>
      <c r="D387" s="176"/>
      <c r="E387" s="176"/>
      <c r="F387" s="176"/>
      <c r="G387" s="176"/>
      <c r="H387" s="176"/>
      <c r="I387" s="176"/>
      <c r="J387" s="176"/>
      <c r="K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6"/>
      <c r="AL387" s="176"/>
      <c r="AM387" s="176"/>
      <c r="AN387" s="176"/>
      <c r="AO387" s="176"/>
      <c r="AP387" s="176"/>
      <c r="AQ387" s="176"/>
      <c r="AR387" s="176"/>
      <c r="AS387" s="176"/>
      <c r="AT387" s="176"/>
      <c r="AU387" s="176"/>
      <c r="AV387" s="176"/>
      <c r="AW387" s="176"/>
    </row>
    <row r="388" spans="3:49">
      <c r="C388" s="176"/>
      <c r="D388" s="176"/>
      <c r="E388" s="176"/>
      <c r="F388" s="176"/>
      <c r="G388" s="176"/>
      <c r="H388" s="176"/>
      <c r="I388" s="176"/>
      <c r="J388" s="176"/>
      <c r="K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6"/>
      <c r="AL388" s="176"/>
      <c r="AM388" s="176"/>
      <c r="AN388" s="176"/>
      <c r="AO388" s="176"/>
      <c r="AP388" s="176"/>
      <c r="AQ388" s="176"/>
      <c r="AR388" s="176"/>
      <c r="AS388" s="176"/>
      <c r="AT388" s="176"/>
      <c r="AU388" s="176"/>
      <c r="AV388" s="176"/>
      <c r="AW388" s="176"/>
    </row>
    <row r="389" spans="3:49">
      <c r="C389" s="176"/>
      <c r="D389" s="176"/>
      <c r="E389" s="176"/>
      <c r="F389" s="176"/>
      <c r="G389" s="176"/>
      <c r="H389" s="176"/>
      <c r="I389" s="176"/>
      <c r="J389" s="176"/>
      <c r="K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6"/>
      <c r="AL389" s="176"/>
      <c r="AM389" s="176"/>
      <c r="AN389" s="176"/>
      <c r="AO389" s="176"/>
      <c r="AP389" s="176"/>
      <c r="AQ389" s="176"/>
      <c r="AR389" s="176"/>
      <c r="AS389" s="176"/>
      <c r="AT389" s="176"/>
      <c r="AU389" s="176"/>
      <c r="AV389" s="176"/>
      <c r="AW389" s="176"/>
    </row>
    <row r="390" spans="3:49">
      <c r="C390" s="176"/>
      <c r="D390" s="176"/>
      <c r="E390" s="176"/>
      <c r="F390" s="176"/>
      <c r="G390" s="176"/>
      <c r="H390" s="176"/>
      <c r="I390" s="176"/>
      <c r="J390" s="176"/>
      <c r="K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6"/>
      <c r="AL390" s="176"/>
      <c r="AM390" s="176"/>
      <c r="AN390" s="176"/>
      <c r="AO390" s="176"/>
      <c r="AP390" s="176"/>
      <c r="AQ390" s="176"/>
      <c r="AR390" s="176"/>
      <c r="AS390" s="176"/>
      <c r="AT390" s="176"/>
      <c r="AU390" s="176"/>
      <c r="AV390" s="176"/>
      <c r="AW390" s="176"/>
    </row>
    <row r="391" spans="3:49">
      <c r="C391" s="176"/>
      <c r="D391" s="176"/>
      <c r="E391" s="176"/>
      <c r="F391" s="176"/>
      <c r="G391" s="176"/>
      <c r="H391" s="176"/>
      <c r="I391" s="176"/>
      <c r="J391" s="176"/>
      <c r="K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6"/>
      <c r="AL391" s="176"/>
      <c r="AM391" s="176"/>
      <c r="AN391" s="176"/>
      <c r="AO391" s="176"/>
      <c r="AP391" s="176"/>
      <c r="AQ391" s="176"/>
      <c r="AR391" s="176"/>
      <c r="AS391" s="176"/>
      <c r="AT391" s="176"/>
      <c r="AU391" s="176"/>
      <c r="AV391" s="176"/>
      <c r="AW391" s="176"/>
    </row>
    <row r="392" spans="3:49">
      <c r="C392" s="176"/>
      <c r="D392" s="176"/>
      <c r="E392" s="176"/>
      <c r="F392" s="176"/>
      <c r="G392" s="176"/>
      <c r="H392" s="176"/>
      <c r="I392" s="176"/>
      <c r="J392" s="176"/>
      <c r="K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c r="AL392" s="176"/>
      <c r="AM392" s="176"/>
      <c r="AN392" s="176"/>
      <c r="AO392" s="176"/>
      <c r="AP392" s="176"/>
      <c r="AQ392" s="176"/>
      <c r="AR392" s="176"/>
      <c r="AS392" s="176"/>
      <c r="AT392" s="176"/>
      <c r="AU392" s="176"/>
      <c r="AV392" s="176"/>
      <c r="AW392" s="176"/>
    </row>
    <row r="393" spans="3:49">
      <c r="C393" s="176"/>
      <c r="D393" s="176"/>
      <c r="E393" s="176"/>
      <c r="F393" s="176"/>
      <c r="G393" s="176"/>
      <c r="H393" s="176"/>
      <c r="I393" s="176"/>
      <c r="J393" s="176"/>
      <c r="K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6"/>
      <c r="AL393" s="176"/>
      <c r="AM393" s="176"/>
      <c r="AN393" s="176"/>
      <c r="AO393" s="176"/>
      <c r="AP393" s="176"/>
      <c r="AQ393" s="176"/>
      <c r="AR393" s="176"/>
      <c r="AS393" s="176"/>
      <c r="AT393" s="176"/>
      <c r="AU393" s="176"/>
      <c r="AV393" s="176"/>
      <c r="AW393" s="176"/>
    </row>
    <row r="394" spans="3:49">
      <c r="C394" s="176"/>
      <c r="D394" s="176"/>
      <c r="E394" s="176"/>
      <c r="F394" s="176"/>
      <c r="G394" s="176"/>
      <c r="H394" s="176"/>
      <c r="I394" s="176"/>
      <c r="J394" s="176"/>
      <c r="K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6"/>
      <c r="AL394" s="176"/>
      <c r="AM394" s="176"/>
      <c r="AN394" s="176"/>
      <c r="AO394" s="176"/>
      <c r="AP394" s="176"/>
      <c r="AQ394" s="176"/>
      <c r="AR394" s="176"/>
      <c r="AS394" s="176"/>
      <c r="AT394" s="176"/>
      <c r="AU394" s="176"/>
      <c r="AV394" s="176"/>
      <c r="AW394" s="176"/>
    </row>
    <row r="395" spans="3:49">
      <c r="C395" s="176"/>
      <c r="D395" s="176"/>
      <c r="E395" s="176"/>
      <c r="F395" s="176"/>
      <c r="G395" s="176"/>
      <c r="H395" s="176"/>
      <c r="I395" s="176"/>
      <c r="J395" s="176"/>
      <c r="K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6"/>
      <c r="AL395" s="176"/>
      <c r="AM395" s="176"/>
      <c r="AN395" s="176"/>
      <c r="AO395" s="176"/>
      <c r="AP395" s="176"/>
      <c r="AQ395" s="176"/>
      <c r="AR395" s="176"/>
      <c r="AS395" s="176"/>
      <c r="AT395" s="176"/>
      <c r="AU395" s="176"/>
      <c r="AV395" s="176"/>
      <c r="AW395" s="176"/>
    </row>
    <row r="396" spans="3:49">
      <c r="C396" s="176"/>
      <c r="D396" s="176"/>
      <c r="E396" s="176"/>
      <c r="F396" s="176"/>
      <c r="G396" s="176"/>
      <c r="H396" s="176"/>
      <c r="I396" s="176"/>
      <c r="J396" s="176"/>
      <c r="K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6"/>
      <c r="AL396" s="176"/>
      <c r="AM396" s="176"/>
      <c r="AN396" s="176"/>
      <c r="AO396" s="176"/>
      <c r="AP396" s="176"/>
      <c r="AQ396" s="176"/>
      <c r="AR396" s="176"/>
      <c r="AS396" s="176"/>
      <c r="AT396" s="176"/>
      <c r="AU396" s="176"/>
      <c r="AV396" s="176"/>
      <c r="AW396" s="176"/>
    </row>
    <row r="397" spans="3:49">
      <c r="C397" s="176"/>
      <c r="D397" s="176"/>
      <c r="E397" s="176"/>
      <c r="F397" s="176"/>
      <c r="G397" s="176"/>
      <c r="H397" s="176"/>
      <c r="I397" s="176"/>
      <c r="J397" s="176"/>
      <c r="K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6"/>
      <c r="AL397" s="176"/>
      <c r="AM397" s="176"/>
      <c r="AN397" s="176"/>
      <c r="AO397" s="176"/>
      <c r="AP397" s="176"/>
      <c r="AQ397" s="176"/>
      <c r="AR397" s="176"/>
      <c r="AS397" s="176"/>
      <c r="AT397" s="176"/>
      <c r="AU397" s="176"/>
      <c r="AV397" s="176"/>
      <c r="AW397" s="176"/>
    </row>
    <row r="398" spans="3:49">
      <c r="C398" s="176"/>
      <c r="D398" s="176"/>
      <c r="E398" s="176"/>
      <c r="F398" s="176"/>
      <c r="G398" s="176"/>
      <c r="H398" s="176"/>
      <c r="I398" s="176"/>
      <c r="J398" s="176"/>
      <c r="K398" s="176"/>
      <c r="P398" s="176"/>
      <c r="Q398" s="176"/>
      <c r="R398" s="176"/>
      <c r="S398" s="176"/>
      <c r="T398" s="176"/>
      <c r="U398" s="176"/>
      <c r="V398" s="176"/>
      <c r="W398" s="176"/>
      <c r="X398" s="176"/>
      <c r="Y398" s="176"/>
      <c r="Z398" s="176"/>
      <c r="AA398" s="176"/>
      <c r="AB398" s="176"/>
      <c r="AC398" s="176"/>
      <c r="AD398" s="176"/>
      <c r="AE398" s="176"/>
      <c r="AF398" s="176"/>
      <c r="AG398" s="176"/>
      <c r="AH398" s="176"/>
      <c r="AI398" s="176"/>
      <c r="AJ398" s="176"/>
      <c r="AK398" s="176"/>
      <c r="AL398" s="176"/>
      <c r="AM398" s="176"/>
      <c r="AN398" s="176"/>
      <c r="AO398" s="176"/>
      <c r="AP398" s="176"/>
      <c r="AQ398" s="176"/>
      <c r="AR398" s="176"/>
      <c r="AS398" s="176"/>
      <c r="AT398" s="176"/>
      <c r="AU398" s="176"/>
      <c r="AV398" s="176"/>
      <c r="AW398" s="176"/>
    </row>
    <row r="399" spans="3:49">
      <c r="C399" s="176"/>
      <c r="D399" s="176"/>
      <c r="E399" s="176"/>
      <c r="F399" s="176"/>
      <c r="G399" s="176"/>
      <c r="H399" s="176"/>
      <c r="I399" s="176"/>
      <c r="J399" s="176"/>
      <c r="K399" s="176"/>
      <c r="P399" s="176"/>
      <c r="Q399" s="176"/>
      <c r="R399" s="176"/>
      <c r="S399" s="176"/>
      <c r="T399" s="176"/>
      <c r="U399" s="176"/>
      <c r="V399" s="176"/>
      <c r="W399" s="176"/>
      <c r="X399" s="176"/>
      <c r="Y399" s="176"/>
      <c r="Z399" s="176"/>
      <c r="AA399" s="176"/>
      <c r="AB399" s="176"/>
      <c r="AC399" s="176"/>
      <c r="AD399" s="176"/>
      <c r="AE399" s="176"/>
      <c r="AF399" s="176"/>
      <c r="AG399" s="176"/>
      <c r="AH399" s="176"/>
      <c r="AI399" s="176"/>
      <c r="AJ399" s="176"/>
      <c r="AK399" s="176"/>
      <c r="AL399" s="176"/>
      <c r="AM399" s="176"/>
      <c r="AN399" s="176"/>
      <c r="AO399" s="176"/>
      <c r="AP399" s="176"/>
      <c r="AQ399" s="176"/>
      <c r="AR399" s="176"/>
      <c r="AS399" s="176"/>
      <c r="AT399" s="176"/>
      <c r="AU399" s="176"/>
      <c r="AV399" s="176"/>
      <c r="AW399" s="176"/>
    </row>
    <row r="400" spans="3:49">
      <c r="C400" s="176"/>
      <c r="D400" s="176"/>
      <c r="E400" s="176"/>
      <c r="F400" s="176"/>
      <c r="G400" s="176"/>
      <c r="H400" s="176"/>
      <c r="I400" s="176"/>
      <c r="J400" s="176"/>
      <c r="K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6"/>
      <c r="AL400" s="176"/>
      <c r="AM400" s="176"/>
      <c r="AN400" s="176"/>
      <c r="AO400" s="176"/>
      <c r="AP400" s="176"/>
      <c r="AQ400" s="176"/>
      <c r="AR400" s="176"/>
      <c r="AS400" s="176"/>
      <c r="AT400" s="176"/>
      <c r="AU400" s="176"/>
      <c r="AV400" s="176"/>
      <c r="AW400" s="176"/>
    </row>
    <row r="401" spans="3:49">
      <c r="C401" s="176"/>
      <c r="D401" s="176"/>
      <c r="E401" s="176"/>
      <c r="F401" s="176"/>
      <c r="G401" s="176"/>
      <c r="H401" s="176"/>
      <c r="I401" s="176"/>
      <c r="J401" s="176"/>
      <c r="K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6"/>
      <c r="AL401" s="176"/>
      <c r="AM401" s="176"/>
      <c r="AN401" s="176"/>
      <c r="AO401" s="176"/>
      <c r="AP401" s="176"/>
      <c r="AQ401" s="176"/>
      <c r="AR401" s="176"/>
      <c r="AS401" s="176"/>
      <c r="AT401" s="176"/>
      <c r="AU401" s="176"/>
      <c r="AV401" s="176"/>
      <c r="AW401" s="176"/>
    </row>
    <row r="402" spans="3:49">
      <c r="C402" s="176"/>
      <c r="D402" s="176"/>
      <c r="E402" s="176"/>
      <c r="F402" s="176"/>
      <c r="G402" s="176"/>
      <c r="H402" s="176"/>
      <c r="I402" s="176"/>
      <c r="J402" s="176"/>
      <c r="K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6"/>
      <c r="AL402" s="176"/>
      <c r="AM402" s="176"/>
      <c r="AN402" s="176"/>
      <c r="AO402" s="176"/>
      <c r="AP402" s="176"/>
      <c r="AQ402" s="176"/>
      <c r="AR402" s="176"/>
      <c r="AS402" s="176"/>
      <c r="AT402" s="176"/>
      <c r="AU402" s="176"/>
      <c r="AV402" s="176"/>
      <c r="AW402" s="176"/>
    </row>
    <row r="403" spans="3:49">
      <c r="C403" s="176"/>
      <c r="D403" s="176"/>
      <c r="E403" s="176"/>
      <c r="F403" s="176"/>
      <c r="G403" s="176"/>
      <c r="H403" s="176"/>
      <c r="I403" s="176"/>
      <c r="J403" s="176"/>
      <c r="K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6"/>
      <c r="AL403" s="176"/>
      <c r="AM403" s="176"/>
      <c r="AN403" s="176"/>
      <c r="AO403" s="176"/>
      <c r="AP403" s="176"/>
      <c r="AQ403" s="176"/>
      <c r="AR403" s="176"/>
      <c r="AS403" s="176"/>
      <c r="AT403" s="176"/>
      <c r="AU403" s="176"/>
      <c r="AV403" s="176"/>
      <c r="AW403" s="176"/>
    </row>
    <row r="404" spans="3:49">
      <c r="C404" s="176"/>
      <c r="D404" s="176"/>
      <c r="E404" s="176"/>
      <c r="F404" s="176"/>
      <c r="G404" s="176"/>
      <c r="H404" s="176"/>
      <c r="I404" s="176"/>
      <c r="J404" s="176"/>
      <c r="K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6"/>
      <c r="AL404" s="176"/>
      <c r="AM404" s="176"/>
      <c r="AN404" s="176"/>
      <c r="AO404" s="176"/>
      <c r="AP404" s="176"/>
      <c r="AQ404" s="176"/>
      <c r="AR404" s="176"/>
      <c r="AS404" s="176"/>
      <c r="AT404" s="176"/>
      <c r="AU404" s="176"/>
      <c r="AV404" s="176"/>
      <c r="AW404" s="176"/>
    </row>
    <row r="405" spans="3:49">
      <c r="C405" s="176"/>
      <c r="D405" s="176"/>
      <c r="E405" s="176"/>
      <c r="F405" s="176"/>
      <c r="G405" s="176"/>
      <c r="H405" s="176"/>
      <c r="I405" s="176"/>
      <c r="J405" s="176"/>
      <c r="K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6"/>
      <c r="AL405" s="176"/>
      <c r="AM405" s="176"/>
      <c r="AN405" s="176"/>
      <c r="AO405" s="176"/>
      <c r="AP405" s="176"/>
      <c r="AQ405" s="176"/>
      <c r="AR405" s="176"/>
      <c r="AS405" s="176"/>
      <c r="AT405" s="176"/>
      <c r="AU405" s="176"/>
      <c r="AV405" s="176"/>
      <c r="AW405" s="176"/>
    </row>
    <row r="406" spans="3:49">
      <c r="C406" s="176"/>
      <c r="D406" s="176"/>
      <c r="E406" s="176"/>
      <c r="F406" s="176"/>
      <c r="G406" s="176"/>
      <c r="H406" s="176"/>
      <c r="I406" s="176"/>
      <c r="J406" s="176"/>
      <c r="K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6"/>
      <c r="AL406" s="176"/>
      <c r="AM406" s="176"/>
      <c r="AN406" s="176"/>
      <c r="AO406" s="176"/>
      <c r="AP406" s="176"/>
      <c r="AQ406" s="176"/>
      <c r="AR406" s="176"/>
      <c r="AS406" s="176"/>
      <c r="AT406" s="176"/>
      <c r="AU406" s="176"/>
      <c r="AV406" s="176"/>
      <c r="AW406" s="176"/>
    </row>
    <row r="407" spans="3:49">
      <c r="C407" s="176"/>
      <c r="D407" s="176"/>
      <c r="E407" s="176"/>
      <c r="F407" s="176"/>
      <c r="G407" s="176"/>
      <c r="H407" s="176"/>
      <c r="I407" s="176"/>
      <c r="J407" s="176"/>
      <c r="K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6"/>
      <c r="AL407" s="176"/>
      <c r="AM407" s="176"/>
      <c r="AN407" s="176"/>
      <c r="AO407" s="176"/>
      <c r="AP407" s="176"/>
      <c r="AQ407" s="176"/>
      <c r="AR407" s="176"/>
      <c r="AS407" s="176"/>
      <c r="AT407" s="176"/>
      <c r="AU407" s="176"/>
      <c r="AV407" s="176"/>
      <c r="AW407" s="176"/>
    </row>
    <row r="408" spans="3:49">
      <c r="C408" s="176"/>
      <c r="D408" s="176"/>
      <c r="E408" s="176"/>
      <c r="F408" s="176"/>
      <c r="G408" s="176"/>
      <c r="H408" s="176"/>
      <c r="I408" s="176"/>
      <c r="J408" s="176"/>
      <c r="K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row>
    <row r="409" spans="3:49">
      <c r="C409" s="176"/>
      <c r="D409" s="176"/>
      <c r="E409" s="176"/>
      <c r="F409" s="176"/>
      <c r="G409" s="176"/>
      <c r="H409" s="176"/>
      <c r="I409" s="176"/>
      <c r="J409" s="176"/>
      <c r="K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c r="AL409" s="176"/>
      <c r="AM409" s="176"/>
      <c r="AN409" s="176"/>
      <c r="AO409" s="176"/>
      <c r="AP409" s="176"/>
      <c r="AQ409" s="176"/>
      <c r="AR409" s="176"/>
      <c r="AS409" s="176"/>
      <c r="AT409" s="176"/>
      <c r="AU409" s="176"/>
      <c r="AV409" s="176"/>
      <c r="AW409" s="176"/>
    </row>
    <row r="410" spans="3:49">
      <c r="C410" s="176"/>
      <c r="D410" s="176"/>
      <c r="E410" s="176"/>
      <c r="F410" s="176"/>
      <c r="G410" s="176"/>
      <c r="H410" s="176"/>
      <c r="I410" s="176"/>
      <c r="J410" s="176"/>
      <c r="K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c r="AW410" s="176"/>
    </row>
    <row r="411" spans="3:49">
      <c r="C411" s="176"/>
      <c r="D411" s="176"/>
      <c r="E411" s="176"/>
      <c r="F411" s="176"/>
      <c r="G411" s="176"/>
      <c r="H411" s="176"/>
      <c r="I411" s="176"/>
      <c r="J411" s="176"/>
      <c r="K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6"/>
      <c r="AL411" s="176"/>
      <c r="AM411" s="176"/>
      <c r="AN411" s="176"/>
      <c r="AO411" s="176"/>
      <c r="AP411" s="176"/>
      <c r="AQ411" s="176"/>
      <c r="AR411" s="176"/>
      <c r="AS411" s="176"/>
      <c r="AT411" s="176"/>
      <c r="AU411" s="176"/>
      <c r="AV411" s="176"/>
      <c r="AW411" s="176"/>
    </row>
    <row r="412" spans="3:49">
      <c r="C412" s="176"/>
      <c r="D412" s="176"/>
      <c r="E412" s="176"/>
      <c r="F412" s="176"/>
      <c r="G412" s="176"/>
      <c r="H412" s="176"/>
      <c r="I412" s="176"/>
      <c r="J412" s="176"/>
      <c r="K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6"/>
      <c r="AL412" s="176"/>
      <c r="AM412" s="176"/>
      <c r="AN412" s="176"/>
      <c r="AO412" s="176"/>
      <c r="AP412" s="176"/>
      <c r="AQ412" s="176"/>
      <c r="AR412" s="176"/>
      <c r="AS412" s="176"/>
      <c r="AT412" s="176"/>
      <c r="AU412" s="176"/>
      <c r="AV412" s="176"/>
      <c r="AW412" s="176"/>
    </row>
    <row r="413" spans="3:49">
      <c r="C413" s="176"/>
      <c r="D413" s="176"/>
      <c r="E413" s="176"/>
      <c r="F413" s="176"/>
      <c r="G413" s="176"/>
      <c r="H413" s="176"/>
      <c r="I413" s="176"/>
      <c r="J413" s="176"/>
      <c r="K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6"/>
      <c r="AL413" s="176"/>
      <c r="AM413" s="176"/>
      <c r="AN413" s="176"/>
      <c r="AO413" s="176"/>
      <c r="AP413" s="176"/>
      <c r="AQ413" s="176"/>
      <c r="AR413" s="176"/>
      <c r="AS413" s="176"/>
      <c r="AT413" s="176"/>
      <c r="AU413" s="176"/>
      <c r="AV413" s="176"/>
      <c r="AW413" s="176"/>
    </row>
    <row r="414" spans="3:49">
      <c r="C414" s="176"/>
      <c r="D414" s="176"/>
      <c r="E414" s="176"/>
      <c r="F414" s="176"/>
      <c r="G414" s="176"/>
      <c r="H414" s="176"/>
      <c r="I414" s="176"/>
      <c r="J414" s="176"/>
      <c r="K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6"/>
      <c r="AL414" s="176"/>
      <c r="AM414" s="176"/>
      <c r="AN414" s="176"/>
      <c r="AO414" s="176"/>
      <c r="AP414" s="176"/>
      <c r="AQ414" s="176"/>
      <c r="AR414" s="176"/>
      <c r="AS414" s="176"/>
      <c r="AT414" s="176"/>
      <c r="AU414" s="176"/>
      <c r="AV414" s="176"/>
      <c r="AW414" s="176"/>
    </row>
    <row r="415" spans="3:49">
      <c r="C415" s="176"/>
      <c r="D415" s="176"/>
      <c r="E415" s="176"/>
      <c r="F415" s="176"/>
      <c r="G415" s="176"/>
      <c r="H415" s="176"/>
      <c r="I415" s="176"/>
      <c r="J415" s="176"/>
      <c r="K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c r="AL415" s="176"/>
      <c r="AM415" s="176"/>
      <c r="AN415" s="176"/>
      <c r="AO415" s="176"/>
      <c r="AP415" s="176"/>
      <c r="AQ415" s="176"/>
      <c r="AR415" s="176"/>
      <c r="AS415" s="176"/>
      <c r="AT415" s="176"/>
      <c r="AU415" s="176"/>
      <c r="AV415" s="176"/>
      <c r="AW415" s="176"/>
    </row>
    <row r="416" spans="3:49">
      <c r="C416" s="176"/>
      <c r="D416" s="176"/>
      <c r="E416" s="176"/>
      <c r="F416" s="176"/>
      <c r="G416" s="176"/>
      <c r="H416" s="176"/>
      <c r="I416" s="176"/>
      <c r="J416" s="176"/>
      <c r="K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c r="AL416" s="176"/>
      <c r="AM416" s="176"/>
      <c r="AN416" s="176"/>
      <c r="AO416" s="176"/>
      <c r="AP416" s="176"/>
      <c r="AQ416" s="176"/>
      <c r="AR416" s="176"/>
      <c r="AS416" s="176"/>
      <c r="AT416" s="176"/>
      <c r="AU416" s="176"/>
      <c r="AV416" s="176"/>
      <c r="AW416" s="176"/>
    </row>
    <row r="417" spans="3:49">
      <c r="C417" s="176"/>
      <c r="D417" s="176"/>
      <c r="E417" s="176"/>
      <c r="F417" s="176"/>
      <c r="G417" s="176"/>
      <c r="H417" s="176"/>
      <c r="I417" s="176"/>
      <c r="J417" s="176"/>
      <c r="K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6"/>
      <c r="AL417" s="176"/>
      <c r="AM417" s="176"/>
      <c r="AN417" s="176"/>
      <c r="AO417" s="176"/>
      <c r="AP417" s="176"/>
      <c r="AQ417" s="176"/>
      <c r="AR417" s="176"/>
      <c r="AS417" s="176"/>
      <c r="AT417" s="176"/>
      <c r="AU417" s="176"/>
      <c r="AV417" s="176"/>
      <c r="AW417" s="176"/>
    </row>
    <row r="418" spans="3:49">
      <c r="C418" s="176"/>
      <c r="D418" s="176"/>
      <c r="E418" s="176"/>
      <c r="F418" s="176"/>
      <c r="G418" s="176"/>
      <c r="H418" s="176"/>
      <c r="I418" s="176"/>
      <c r="J418" s="176"/>
      <c r="K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6"/>
      <c r="AL418" s="176"/>
      <c r="AM418" s="176"/>
      <c r="AN418" s="176"/>
      <c r="AO418" s="176"/>
      <c r="AP418" s="176"/>
      <c r="AQ418" s="176"/>
      <c r="AR418" s="176"/>
      <c r="AS418" s="176"/>
      <c r="AT418" s="176"/>
      <c r="AU418" s="176"/>
      <c r="AV418" s="176"/>
      <c r="AW418" s="176"/>
    </row>
    <row r="419" spans="3:49">
      <c r="C419" s="176"/>
      <c r="D419" s="176"/>
      <c r="E419" s="176"/>
      <c r="F419" s="176"/>
      <c r="G419" s="176"/>
      <c r="H419" s="176"/>
      <c r="I419" s="176"/>
      <c r="J419" s="176"/>
      <c r="K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6"/>
      <c r="AL419" s="176"/>
      <c r="AM419" s="176"/>
      <c r="AN419" s="176"/>
      <c r="AO419" s="176"/>
      <c r="AP419" s="176"/>
      <c r="AQ419" s="176"/>
      <c r="AR419" s="176"/>
      <c r="AS419" s="176"/>
      <c r="AT419" s="176"/>
      <c r="AU419" s="176"/>
      <c r="AV419" s="176"/>
      <c r="AW419" s="176"/>
    </row>
    <row r="420" spans="3:49">
      <c r="C420" s="176"/>
      <c r="D420" s="176"/>
      <c r="E420" s="176"/>
      <c r="F420" s="176"/>
      <c r="G420" s="176"/>
      <c r="H420" s="176"/>
      <c r="I420" s="176"/>
      <c r="J420" s="176"/>
      <c r="K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6"/>
      <c r="AL420" s="176"/>
      <c r="AM420" s="176"/>
      <c r="AN420" s="176"/>
      <c r="AO420" s="176"/>
      <c r="AP420" s="176"/>
      <c r="AQ420" s="176"/>
      <c r="AR420" s="176"/>
      <c r="AS420" s="176"/>
      <c r="AT420" s="176"/>
      <c r="AU420" s="176"/>
      <c r="AV420" s="176"/>
      <c r="AW420" s="176"/>
    </row>
    <row r="421" spans="3:49">
      <c r="C421" s="176"/>
      <c r="D421" s="176"/>
      <c r="E421" s="176"/>
      <c r="F421" s="176"/>
      <c r="G421" s="176"/>
      <c r="H421" s="176"/>
      <c r="I421" s="176"/>
      <c r="J421" s="176"/>
      <c r="K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6"/>
      <c r="AL421" s="176"/>
      <c r="AM421" s="176"/>
      <c r="AN421" s="176"/>
      <c r="AO421" s="176"/>
      <c r="AP421" s="176"/>
      <c r="AQ421" s="176"/>
      <c r="AR421" s="176"/>
      <c r="AS421" s="176"/>
      <c r="AT421" s="176"/>
      <c r="AU421" s="176"/>
      <c r="AV421" s="176"/>
      <c r="AW421" s="176"/>
    </row>
    <row r="422" spans="3:49">
      <c r="C422" s="176"/>
      <c r="D422" s="176"/>
      <c r="E422" s="176"/>
      <c r="F422" s="176"/>
      <c r="G422" s="176"/>
      <c r="H422" s="176"/>
      <c r="I422" s="176"/>
      <c r="J422" s="176"/>
      <c r="K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6"/>
      <c r="AL422" s="176"/>
      <c r="AM422" s="176"/>
      <c r="AN422" s="176"/>
      <c r="AO422" s="176"/>
      <c r="AP422" s="176"/>
      <c r="AQ422" s="176"/>
      <c r="AR422" s="176"/>
      <c r="AS422" s="176"/>
      <c r="AT422" s="176"/>
      <c r="AU422" s="176"/>
      <c r="AV422" s="176"/>
      <c r="AW422" s="176"/>
    </row>
    <row r="423" spans="3:49">
      <c r="C423" s="176"/>
      <c r="D423" s="176"/>
      <c r="E423" s="176"/>
      <c r="F423" s="176"/>
      <c r="G423" s="176"/>
      <c r="H423" s="176"/>
      <c r="I423" s="176"/>
      <c r="J423" s="176"/>
      <c r="K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c r="AL423" s="176"/>
      <c r="AM423" s="176"/>
      <c r="AN423" s="176"/>
      <c r="AO423" s="176"/>
      <c r="AP423" s="176"/>
      <c r="AQ423" s="176"/>
      <c r="AR423" s="176"/>
      <c r="AS423" s="176"/>
      <c r="AT423" s="176"/>
      <c r="AU423" s="176"/>
      <c r="AV423" s="176"/>
      <c r="AW423" s="176"/>
    </row>
    <row r="424" spans="3:49">
      <c r="C424" s="176"/>
      <c r="D424" s="176"/>
      <c r="E424" s="176"/>
      <c r="F424" s="176"/>
      <c r="G424" s="176"/>
      <c r="H424" s="176"/>
      <c r="I424" s="176"/>
      <c r="J424" s="176"/>
      <c r="K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6"/>
      <c r="AL424" s="176"/>
      <c r="AM424" s="176"/>
      <c r="AN424" s="176"/>
      <c r="AO424" s="176"/>
      <c r="AP424" s="176"/>
      <c r="AQ424" s="176"/>
      <c r="AR424" s="176"/>
      <c r="AS424" s="176"/>
      <c r="AT424" s="176"/>
      <c r="AU424" s="176"/>
      <c r="AV424" s="176"/>
      <c r="AW424" s="176"/>
    </row>
    <row r="425" spans="3:49">
      <c r="C425" s="176"/>
      <c r="D425" s="176"/>
      <c r="E425" s="176"/>
      <c r="F425" s="176"/>
      <c r="G425" s="176"/>
      <c r="H425" s="176"/>
      <c r="I425" s="176"/>
      <c r="J425" s="176"/>
      <c r="K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6"/>
      <c r="AL425" s="176"/>
      <c r="AM425" s="176"/>
      <c r="AN425" s="176"/>
      <c r="AO425" s="176"/>
      <c r="AP425" s="176"/>
      <c r="AQ425" s="176"/>
      <c r="AR425" s="176"/>
      <c r="AS425" s="176"/>
      <c r="AT425" s="176"/>
      <c r="AU425" s="176"/>
      <c r="AV425" s="176"/>
      <c r="AW425" s="176"/>
    </row>
    <row r="426" spans="3:49">
      <c r="C426" s="176"/>
      <c r="D426" s="176"/>
      <c r="E426" s="176"/>
      <c r="F426" s="176"/>
      <c r="G426" s="176"/>
      <c r="H426" s="176"/>
      <c r="I426" s="176"/>
      <c r="J426" s="176"/>
      <c r="K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6"/>
      <c r="AM426" s="176"/>
      <c r="AN426" s="176"/>
      <c r="AO426" s="176"/>
      <c r="AP426" s="176"/>
      <c r="AQ426" s="176"/>
      <c r="AR426" s="176"/>
      <c r="AS426" s="176"/>
      <c r="AT426" s="176"/>
      <c r="AU426" s="176"/>
      <c r="AV426" s="176"/>
      <c r="AW426" s="176"/>
    </row>
    <row r="427" spans="3:49">
      <c r="C427" s="176"/>
      <c r="D427" s="176"/>
      <c r="E427" s="176"/>
      <c r="F427" s="176"/>
      <c r="G427" s="176"/>
      <c r="H427" s="176"/>
      <c r="I427" s="176"/>
      <c r="J427" s="176"/>
      <c r="K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row>
    <row r="428" spans="3:49">
      <c r="C428" s="176"/>
      <c r="D428" s="176"/>
      <c r="E428" s="176"/>
      <c r="F428" s="176"/>
      <c r="G428" s="176"/>
      <c r="H428" s="176"/>
      <c r="I428" s="176"/>
      <c r="J428" s="176"/>
      <c r="K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row>
    <row r="429" spans="3:49">
      <c r="C429" s="176"/>
      <c r="D429" s="176"/>
      <c r="E429" s="176"/>
      <c r="F429" s="176"/>
      <c r="G429" s="176"/>
      <c r="H429" s="176"/>
      <c r="I429" s="176"/>
      <c r="J429" s="176"/>
      <c r="K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row>
    <row r="430" spans="3:49">
      <c r="C430" s="176"/>
      <c r="D430" s="176"/>
      <c r="E430" s="176"/>
      <c r="F430" s="176"/>
      <c r="G430" s="176"/>
      <c r="H430" s="176"/>
      <c r="I430" s="176"/>
      <c r="J430" s="176"/>
      <c r="K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c r="AL430" s="176"/>
      <c r="AM430" s="176"/>
      <c r="AN430" s="176"/>
      <c r="AO430" s="176"/>
      <c r="AP430" s="176"/>
      <c r="AQ430" s="176"/>
      <c r="AR430" s="176"/>
      <c r="AS430" s="176"/>
      <c r="AT430" s="176"/>
      <c r="AU430" s="176"/>
      <c r="AV430" s="176"/>
      <c r="AW430" s="176"/>
    </row>
    <row r="431" spans="3:49">
      <c r="C431" s="176"/>
      <c r="D431" s="176"/>
      <c r="E431" s="176"/>
      <c r="F431" s="176"/>
      <c r="G431" s="176"/>
      <c r="H431" s="176"/>
      <c r="I431" s="176"/>
      <c r="J431" s="176"/>
      <c r="K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76"/>
      <c r="AL431" s="176"/>
      <c r="AM431" s="176"/>
      <c r="AN431" s="176"/>
      <c r="AO431" s="176"/>
      <c r="AP431" s="176"/>
      <c r="AQ431" s="176"/>
      <c r="AR431" s="176"/>
      <c r="AS431" s="176"/>
      <c r="AT431" s="176"/>
      <c r="AU431" s="176"/>
      <c r="AV431" s="176"/>
      <c r="AW431" s="176"/>
    </row>
    <row r="432" spans="3:49">
      <c r="C432" s="176"/>
      <c r="D432" s="176"/>
      <c r="E432" s="176"/>
      <c r="F432" s="176"/>
      <c r="G432" s="176"/>
      <c r="H432" s="176"/>
      <c r="I432" s="176"/>
      <c r="J432" s="176"/>
      <c r="K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row>
    <row r="433" spans="3:49">
      <c r="C433" s="176"/>
      <c r="D433" s="176"/>
      <c r="E433" s="176"/>
      <c r="F433" s="176"/>
      <c r="G433" s="176"/>
      <c r="H433" s="176"/>
      <c r="I433" s="176"/>
      <c r="J433" s="176"/>
      <c r="K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6"/>
      <c r="AL433" s="176"/>
      <c r="AM433" s="176"/>
      <c r="AN433" s="176"/>
      <c r="AO433" s="176"/>
      <c r="AP433" s="176"/>
      <c r="AQ433" s="176"/>
      <c r="AR433" s="176"/>
      <c r="AS433" s="176"/>
      <c r="AT433" s="176"/>
      <c r="AU433" s="176"/>
      <c r="AV433" s="176"/>
      <c r="AW433" s="176"/>
    </row>
    <row r="434" spans="3:49">
      <c r="C434" s="176"/>
      <c r="D434" s="176"/>
      <c r="E434" s="176"/>
      <c r="F434" s="176"/>
      <c r="G434" s="176"/>
      <c r="H434" s="176"/>
      <c r="I434" s="176"/>
      <c r="J434" s="176"/>
      <c r="K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row>
    <row r="435" spans="3:49">
      <c r="C435" s="176"/>
      <c r="D435" s="176"/>
      <c r="E435" s="176"/>
      <c r="F435" s="176"/>
      <c r="G435" s="176"/>
      <c r="H435" s="176"/>
      <c r="I435" s="176"/>
      <c r="J435" s="176"/>
      <c r="K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c r="AW435" s="176"/>
    </row>
    <row r="436" spans="3:49">
      <c r="C436" s="176"/>
      <c r="D436" s="176"/>
      <c r="E436" s="176"/>
      <c r="F436" s="176"/>
      <c r="G436" s="176"/>
      <c r="H436" s="176"/>
      <c r="I436" s="176"/>
      <c r="J436" s="176"/>
      <c r="K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6"/>
      <c r="AM436" s="176"/>
      <c r="AN436" s="176"/>
      <c r="AO436" s="176"/>
      <c r="AP436" s="176"/>
      <c r="AQ436" s="176"/>
      <c r="AR436" s="176"/>
      <c r="AS436" s="176"/>
      <c r="AT436" s="176"/>
      <c r="AU436" s="176"/>
      <c r="AV436" s="176"/>
      <c r="AW436" s="176"/>
    </row>
    <row r="437" spans="3:49">
      <c r="C437" s="176"/>
      <c r="D437" s="176"/>
      <c r="E437" s="176"/>
      <c r="F437" s="176"/>
      <c r="G437" s="176"/>
      <c r="H437" s="176"/>
      <c r="I437" s="176"/>
      <c r="J437" s="176"/>
      <c r="K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c r="AL437" s="176"/>
      <c r="AM437" s="176"/>
      <c r="AN437" s="176"/>
      <c r="AO437" s="176"/>
      <c r="AP437" s="176"/>
      <c r="AQ437" s="176"/>
      <c r="AR437" s="176"/>
      <c r="AS437" s="176"/>
      <c r="AT437" s="176"/>
      <c r="AU437" s="176"/>
      <c r="AV437" s="176"/>
      <c r="AW437" s="176"/>
    </row>
    <row r="438" spans="3:49">
      <c r="C438" s="176"/>
      <c r="D438" s="176"/>
      <c r="E438" s="176"/>
      <c r="F438" s="176"/>
      <c r="G438" s="176"/>
      <c r="H438" s="176"/>
      <c r="I438" s="176"/>
      <c r="J438" s="176"/>
      <c r="K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c r="AW438" s="176"/>
    </row>
    <row r="439" spans="3:49">
      <c r="C439" s="176"/>
      <c r="D439" s="176"/>
      <c r="E439" s="176"/>
      <c r="F439" s="176"/>
      <c r="G439" s="176"/>
      <c r="H439" s="176"/>
      <c r="I439" s="176"/>
      <c r="J439" s="176"/>
      <c r="K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c r="AL439" s="176"/>
      <c r="AM439" s="176"/>
      <c r="AN439" s="176"/>
      <c r="AO439" s="176"/>
      <c r="AP439" s="176"/>
      <c r="AQ439" s="176"/>
      <c r="AR439" s="176"/>
      <c r="AS439" s="176"/>
      <c r="AT439" s="176"/>
      <c r="AU439" s="176"/>
      <c r="AV439" s="176"/>
      <c r="AW439" s="176"/>
    </row>
    <row r="440" spans="3:49">
      <c r="C440" s="176"/>
      <c r="D440" s="176"/>
      <c r="E440" s="176"/>
      <c r="F440" s="176"/>
      <c r="G440" s="176"/>
      <c r="H440" s="176"/>
      <c r="I440" s="176"/>
      <c r="J440" s="176"/>
      <c r="K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6"/>
      <c r="AM440" s="176"/>
      <c r="AN440" s="176"/>
      <c r="AO440" s="176"/>
      <c r="AP440" s="176"/>
      <c r="AQ440" s="176"/>
      <c r="AR440" s="176"/>
      <c r="AS440" s="176"/>
      <c r="AT440" s="176"/>
      <c r="AU440" s="176"/>
      <c r="AV440" s="176"/>
      <c r="AW440" s="176"/>
    </row>
    <row r="441" spans="3:49">
      <c r="C441" s="176"/>
      <c r="D441" s="176"/>
      <c r="E441" s="176"/>
      <c r="F441" s="176"/>
      <c r="G441" s="176"/>
      <c r="H441" s="176"/>
      <c r="I441" s="176"/>
      <c r="J441" s="176"/>
      <c r="K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76"/>
      <c r="AT441" s="176"/>
      <c r="AU441" s="176"/>
      <c r="AV441" s="176"/>
      <c r="AW441" s="176"/>
    </row>
    <row r="442" spans="3:49">
      <c r="C442" s="176"/>
      <c r="D442" s="176"/>
      <c r="E442" s="176"/>
      <c r="F442" s="176"/>
      <c r="G442" s="176"/>
      <c r="H442" s="176"/>
      <c r="I442" s="176"/>
      <c r="J442" s="176"/>
      <c r="K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c r="AL442" s="176"/>
      <c r="AM442" s="176"/>
      <c r="AN442" s="176"/>
      <c r="AO442" s="176"/>
      <c r="AP442" s="176"/>
      <c r="AQ442" s="176"/>
      <c r="AR442" s="176"/>
      <c r="AS442" s="176"/>
      <c r="AT442" s="176"/>
      <c r="AU442" s="176"/>
      <c r="AV442" s="176"/>
      <c r="AW442" s="176"/>
    </row>
    <row r="443" spans="3:49">
      <c r="C443" s="176"/>
      <c r="D443" s="176"/>
      <c r="E443" s="176"/>
      <c r="F443" s="176"/>
      <c r="G443" s="176"/>
      <c r="H443" s="176"/>
      <c r="I443" s="176"/>
      <c r="J443" s="176"/>
      <c r="K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6"/>
      <c r="AN443" s="176"/>
      <c r="AO443" s="176"/>
      <c r="AP443" s="176"/>
      <c r="AQ443" s="176"/>
      <c r="AR443" s="176"/>
      <c r="AS443" s="176"/>
      <c r="AT443" s="176"/>
      <c r="AU443" s="176"/>
      <c r="AV443" s="176"/>
      <c r="AW443" s="176"/>
    </row>
    <row r="444" spans="3:49">
      <c r="C444" s="176"/>
      <c r="D444" s="176"/>
      <c r="E444" s="176"/>
      <c r="F444" s="176"/>
      <c r="G444" s="176"/>
      <c r="H444" s="176"/>
      <c r="I444" s="176"/>
      <c r="J444" s="176"/>
      <c r="K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c r="AL444" s="176"/>
      <c r="AM444" s="176"/>
      <c r="AN444" s="176"/>
      <c r="AO444" s="176"/>
      <c r="AP444" s="176"/>
      <c r="AQ444" s="176"/>
      <c r="AR444" s="176"/>
      <c r="AS444" s="176"/>
      <c r="AT444" s="176"/>
      <c r="AU444" s="176"/>
      <c r="AV444" s="176"/>
      <c r="AW444" s="176"/>
    </row>
    <row r="445" spans="3:49">
      <c r="C445" s="176"/>
      <c r="D445" s="176"/>
      <c r="E445" s="176"/>
      <c r="F445" s="176"/>
      <c r="G445" s="176"/>
      <c r="H445" s="176"/>
      <c r="I445" s="176"/>
      <c r="J445" s="176"/>
      <c r="K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c r="AL445" s="176"/>
      <c r="AM445" s="176"/>
      <c r="AN445" s="176"/>
      <c r="AO445" s="176"/>
      <c r="AP445" s="176"/>
      <c r="AQ445" s="176"/>
      <c r="AR445" s="176"/>
      <c r="AS445" s="176"/>
      <c r="AT445" s="176"/>
      <c r="AU445" s="176"/>
      <c r="AV445" s="176"/>
      <c r="AW445" s="176"/>
    </row>
    <row r="446" spans="3:49">
      <c r="C446" s="176"/>
      <c r="D446" s="176"/>
      <c r="E446" s="176"/>
      <c r="F446" s="176"/>
      <c r="G446" s="176"/>
      <c r="H446" s="176"/>
      <c r="I446" s="176"/>
      <c r="J446" s="176"/>
      <c r="K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c r="AL446" s="176"/>
      <c r="AM446" s="176"/>
      <c r="AN446" s="176"/>
      <c r="AO446" s="176"/>
      <c r="AP446" s="176"/>
      <c r="AQ446" s="176"/>
      <c r="AR446" s="176"/>
      <c r="AS446" s="176"/>
      <c r="AT446" s="176"/>
      <c r="AU446" s="176"/>
      <c r="AV446" s="176"/>
      <c r="AW446" s="176"/>
    </row>
    <row r="447" spans="3:49">
      <c r="C447" s="176"/>
      <c r="D447" s="176"/>
      <c r="E447" s="176"/>
      <c r="F447" s="176"/>
      <c r="G447" s="176"/>
      <c r="H447" s="176"/>
      <c r="I447" s="176"/>
      <c r="J447" s="176"/>
      <c r="K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c r="AL447" s="176"/>
      <c r="AM447" s="176"/>
      <c r="AN447" s="176"/>
      <c r="AO447" s="176"/>
      <c r="AP447" s="176"/>
      <c r="AQ447" s="176"/>
      <c r="AR447" s="176"/>
      <c r="AS447" s="176"/>
      <c r="AT447" s="176"/>
      <c r="AU447" s="176"/>
      <c r="AV447" s="176"/>
      <c r="AW447" s="176"/>
    </row>
    <row r="448" spans="3:49">
      <c r="C448" s="176"/>
      <c r="D448" s="176"/>
      <c r="E448" s="176"/>
      <c r="F448" s="176"/>
      <c r="G448" s="176"/>
      <c r="H448" s="176"/>
      <c r="I448" s="176"/>
      <c r="J448" s="176"/>
      <c r="K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c r="AL448" s="176"/>
      <c r="AM448" s="176"/>
      <c r="AN448" s="176"/>
      <c r="AO448" s="176"/>
      <c r="AP448" s="176"/>
      <c r="AQ448" s="176"/>
      <c r="AR448" s="176"/>
      <c r="AS448" s="176"/>
      <c r="AT448" s="176"/>
      <c r="AU448" s="176"/>
      <c r="AV448" s="176"/>
      <c r="AW448" s="176"/>
    </row>
    <row r="449" spans="3:49">
      <c r="C449" s="176"/>
      <c r="D449" s="176"/>
      <c r="E449" s="176"/>
      <c r="F449" s="176"/>
      <c r="G449" s="176"/>
      <c r="H449" s="176"/>
      <c r="I449" s="176"/>
      <c r="J449" s="176"/>
      <c r="K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c r="AL449" s="176"/>
      <c r="AM449" s="176"/>
      <c r="AN449" s="176"/>
      <c r="AO449" s="176"/>
      <c r="AP449" s="176"/>
      <c r="AQ449" s="176"/>
      <c r="AR449" s="176"/>
      <c r="AS449" s="176"/>
      <c r="AT449" s="176"/>
      <c r="AU449" s="176"/>
      <c r="AV449" s="176"/>
      <c r="AW449" s="176"/>
    </row>
    <row r="450" spans="3:49">
      <c r="C450" s="176"/>
      <c r="D450" s="176"/>
      <c r="E450" s="176"/>
      <c r="F450" s="176"/>
      <c r="G450" s="176"/>
      <c r="H450" s="176"/>
      <c r="I450" s="176"/>
      <c r="J450" s="176"/>
      <c r="K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c r="AL450" s="176"/>
      <c r="AM450" s="176"/>
      <c r="AN450" s="176"/>
      <c r="AO450" s="176"/>
      <c r="AP450" s="176"/>
      <c r="AQ450" s="176"/>
      <c r="AR450" s="176"/>
      <c r="AS450" s="176"/>
      <c r="AT450" s="176"/>
      <c r="AU450" s="176"/>
      <c r="AV450" s="176"/>
      <c r="AW450" s="176"/>
    </row>
    <row r="451" spans="3:49">
      <c r="C451" s="176"/>
      <c r="D451" s="176"/>
      <c r="E451" s="176"/>
      <c r="F451" s="176"/>
      <c r="G451" s="176"/>
      <c r="H451" s="176"/>
      <c r="I451" s="176"/>
      <c r="J451" s="176"/>
      <c r="K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c r="AL451" s="176"/>
      <c r="AM451" s="176"/>
      <c r="AN451" s="176"/>
      <c r="AO451" s="176"/>
      <c r="AP451" s="176"/>
      <c r="AQ451" s="176"/>
      <c r="AR451" s="176"/>
      <c r="AS451" s="176"/>
      <c r="AT451" s="176"/>
      <c r="AU451" s="176"/>
      <c r="AV451" s="176"/>
      <c r="AW451" s="176"/>
    </row>
    <row r="452" spans="3:49">
      <c r="C452" s="176"/>
      <c r="D452" s="176"/>
      <c r="E452" s="176"/>
      <c r="F452" s="176"/>
      <c r="G452" s="176"/>
      <c r="H452" s="176"/>
      <c r="I452" s="176"/>
      <c r="J452" s="176"/>
      <c r="K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c r="AL452" s="176"/>
      <c r="AM452" s="176"/>
      <c r="AN452" s="176"/>
      <c r="AO452" s="176"/>
      <c r="AP452" s="176"/>
      <c r="AQ452" s="176"/>
      <c r="AR452" s="176"/>
      <c r="AS452" s="176"/>
      <c r="AT452" s="176"/>
      <c r="AU452" s="176"/>
      <c r="AV452" s="176"/>
      <c r="AW452" s="176"/>
    </row>
    <row r="453" spans="3:49">
      <c r="C453" s="176"/>
      <c r="D453" s="176"/>
      <c r="E453" s="176"/>
      <c r="F453" s="176"/>
      <c r="G453" s="176"/>
      <c r="H453" s="176"/>
      <c r="I453" s="176"/>
      <c r="J453" s="176"/>
      <c r="K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c r="AL453" s="176"/>
      <c r="AM453" s="176"/>
      <c r="AN453" s="176"/>
      <c r="AO453" s="176"/>
      <c r="AP453" s="176"/>
      <c r="AQ453" s="176"/>
      <c r="AR453" s="176"/>
      <c r="AS453" s="176"/>
      <c r="AT453" s="176"/>
      <c r="AU453" s="176"/>
      <c r="AV453" s="176"/>
      <c r="AW453" s="176"/>
    </row>
    <row r="454" spans="3:49">
      <c r="C454" s="176"/>
      <c r="D454" s="176"/>
      <c r="E454" s="176"/>
      <c r="F454" s="176"/>
      <c r="G454" s="176"/>
      <c r="H454" s="176"/>
      <c r="I454" s="176"/>
      <c r="J454" s="176"/>
      <c r="K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c r="AW454" s="176"/>
    </row>
    <row r="455" spans="3:49">
      <c r="C455" s="176"/>
      <c r="D455" s="176"/>
      <c r="E455" s="176"/>
      <c r="F455" s="176"/>
      <c r="G455" s="176"/>
      <c r="H455" s="176"/>
      <c r="I455" s="176"/>
      <c r="J455" s="176"/>
      <c r="K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6"/>
      <c r="AM455" s="176"/>
      <c r="AN455" s="176"/>
      <c r="AO455" s="176"/>
      <c r="AP455" s="176"/>
      <c r="AQ455" s="176"/>
      <c r="AR455" s="176"/>
      <c r="AS455" s="176"/>
      <c r="AT455" s="176"/>
      <c r="AU455" s="176"/>
      <c r="AV455" s="176"/>
      <c r="AW455" s="176"/>
    </row>
    <row r="456" spans="3:49">
      <c r="C456" s="176"/>
      <c r="D456" s="176"/>
      <c r="E456" s="176"/>
      <c r="F456" s="176"/>
      <c r="G456" s="176"/>
      <c r="H456" s="176"/>
      <c r="I456" s="176"/>
      <c r="J456" s="176"/>
      <c r="K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c r="AL456" s="176"/>
      <c r="AM456" s="176"/>
      <c r="AN456" s="176"/>
      <c r="AO456" s="176"/>
      <c r="AP456" s="176"/>
      <c r="AQ456" s="176"/>
      <c r="AR456" s="176"/>
      <c r="AS456" s="176"/>
      <c r="AT456" s="176"/>
      <c r="AU456" s="176"/>
      <c r="AV456" s="176"/>
      <c r="AW456" s="176"/>
    </row>
    <row r="457" spans="3:49">
      <c r="C457" s="176"/>
      <c r="D457" s="176"/>
      <c r="E457" s="176"/>
      <c r="F457" s="176"/>
      <c r="G457" s="176"/>
      <c r="H457" s="176"/>
      <c r="I457" s="176"/>
      <c r="J457" s="176"/>
      <c r="K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c r="AL457" s="176"/>
      <c r="AM457" s="176"/>
      <c r="AN457" s="176"/>
      <c r="AO457" s="176"/>
      <c r="AP457" s="176"/>
      <c r="AQ457" s="176"/>
      <c r="AR457" s="176"/>
      <c r="AS457" s="176"/>
      <c r="AT457" s="176"/>
      <c r="AU457" s="176"/>
      <c r="AV457" s="176"/>
      <c r="AW457" s="176"/>
    </row>
    <row r="458" spans="3:49">
      <c r="C458" s="176"/>
      <c r="D458" s="176"/>
      <c r="E458" s="176"/>
      <c r="F458" s="176"/>
      <c r="G458" s="176"/>
      <c r="H458" s="176"/>
      <c r="I458" s="176"/>
      <c r="J458" s="176"/>
      <c r="K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c r="AL458" s="176"/>
      <c r="AM458" s="176"/>
      <c r="AN458" s="176"/>
      <c r="AO458" s="176"/>
      <c r="AP458" s="176"/>
      <c r="AQ458" s="176"/>
      <c r="AR458" s="176"/>
      <c r="AS458" s="176"/>
      <c r="AT458" s="176"/>
      <c r="AU458" s="176"/>
      <c r="AV458" s="176"/>
      <c r="AW458" s="176"/>
    </row>
    <row r="459" spans="3:49">
      <c r="C459" s="176"/>
      <c r="D459" s="176"/>
      <c r="E459" s="176"/>
      <c r="F459" s="176"/>
      <c r="G459" s="176"/>
      <c r="H459" s="176"/>
      <c r="I459" s="176"/>
      <c r="J459" s="176"/>
      <c r="K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c r="AL459" s="176"/>
      <c r="AM459" s="176"/>
      <c r="AN459" s="176"/>
      <c r="AO459" s="176"/>
      <c r="AP459" s="176"/>
      <c r="AQ459" s="176"/>
      <c r="AR459" s="176"/>
      <c r="AS459" s="176"/>
      <c r="AT459" s="176"/>
      <c r="AU459" s="176"/>
      <c r="AV459" s="176"/>
      <c r="AW459" s="176"/>
    </row>
    <row r="460" spans="3:49">
      <c r="C460" s="176"/>
      <c r="D460" s="176"/>
      <c r="E460" s="176"/>
      <c r="F460" s="176"/>
      <c r="G460" s="176"/>
      <c r="H460" s="176"/>
      <c r="I460" s="176"/>
      <c r="J460" s="176"/>
      <c r="K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c r="AL460" s="176"/>
      <c r="AM460" s="176"/>
      <c r="AN460" s="176"/>
      <c r="AO460" s="176"/>
      <c r="AP460" s="176"/>
      <c r="AQ460" s="176"/>
      <c r="AR460" s="176"/>
      <c r="AS460" s="176"/>
      <c r="AT460" s="176"/>
      <c r="AU460" s="176"/>
      <c r="AV460" s="176"/>
      <c r="AW460" s="176"/>
    </row>
    <row r="461" spans="3:49">
      <c r="C461" s="176"/>
      <c r="D461" s="176"/>
      <c r="E461" s="176"/>
      <c r="F461" s="176"/>
      <c r="G461" s="176"/>
      <c r="H461" s="176"/>
      <c r="I461" s="176"/>
      <c r="J461" s="176"/>
      <c r="K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c r="AL461" s="176"/>
      <c r="AM461" s="176"/>
      <c r="AN461" s="176"/>
      <c r="AO461" s="176"/>
      <c r="AP461" s="176"/>
      <c r="AQ461" s="176"/>
      <c r="AR461" s="176"/>
      <c r="AS461" s="176"/>
      <c r="AT461" s="176"/>
      <c r="AU461" s="176"/>
      <c r="AV461" s="176"/>
      <c r="AW461" s="176"/>
    </row>
    <row r="462" spans="3:49">
      <c r="C462" s="176"/>
      <c r="D462" s="176"/>
      <c r="E462" s="176"/>
      <c r="F462" s="176"/>
      <c r="G462" s="176"/>
      <c r="H462" s="176"/>
      <c r="I462" s="176"/>
      <c r="J462" s="176"/>
      <c r="K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row>
    <row r="463" spans="3:49">
      <c r="C463" s="176"/>
      <c r="D463" s="176"/>
      <c r="E463" s="176"/>
      <c r="F463" s="176"/>
      <c r="G463" s="176"/>
      <c r="H463" s="176"/>
      <c r="I463" s="176"/>
      <c r="J463" s="176"/>
      <c r="K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c r="AW463" s="176"/>
    </row>
    <row r="464" spans="3:49">
      <c r="C464" s="176"/>
      <c r="D464" s="176"/>
      <c r="E464" s="176"/>
      <c r="F464" s="176"/>
      <c r="G464" s="176"/>
      <c r="H464" s="176"/>
      <c r="I464" s="176"/>
      <c r="J464" s="176"/>
      <c r="K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c r="AW464" s="176"/>
    </row>
    <row r="465" spans="3:49">
      <c r="C465" s="176"/>
      <c r="D465" s="176"/>
      <c r="E465" s="176"/>
      <c r="F465" s="176"/>
      <c r="G465" s="176"/>
      <c r="H465" s="176"/>
      <c r="I465" s="176"/>
      <c r="J465" s="176"/>
      <c r="K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row>
    <row r="466" spans="3:49">
      <c r="C466" s="176"/>
      <c r="D466" s="176"/>
      <c r="E466" s="176"/>
      <c r="F466" s="176"/>
      <c r="G466" s="176"/>
      <c r="H466" s="176"/>
      <c r="I466" s="176"/>
      <c r="J466" s="176"/>
      <c r="K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c r="AW466" s="176"/>
    </row>
    <row r="467" spans="3:49">
      <c r="C467" s="176"/>
      <c r="D467" s="176"/>
      <c r="E467" s="176"/>
      <c r="F467" s="176"/>
      <c r="G467" s="176"/>
      <c r="H467" s="176"/>
      <c r="I467" s="176"/>
      <c r="J467" s="176"/>
      <c r="K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c r="AW467" s="176"/>
    </row>
    <row r="468" spans="3:49">
      <c r="C468" s="176"/>
      <c r="D468" s="176"/>
      <c r="E468" s="176"/>
      <c r="F468" s="176"/>
      <c r="G468" s="176"/>
      <c r="H468" s="176"/>
      <c r="I468" s="176"/>
      <c r="J468" s="176"/>
      <c r="K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c r="AW468" s="176"/>
    </row>
    <row r="469" spans="3:49">
      <c r="C469" s="176"/>
      <c r="D469" s="176"/>
      <c r="E469" s="176"/>
      <c r="F469" s="176"/>
      <c r="G469" s="176"/>
      <c r="H469" s="176"/>
      <c r="I469" s="176"/>
      <c r="J469" s="176"/>
      <c r="K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c r="AL469" s="176"/>
      <c r="AM469" s="176"/>
      <c r="AN469" s="176"/>
      <c r="AO469" s="176"/>
      <c r="AP469" s="176"/>
      <c r="AQ469" s="176"/>
      <c r="AR469" s="176"/>
      <c r="AS469" s="176"/>
      <c r="AT469" s="176"/>
      <c r="AU469" s="176"/>
      <c r="AV469" s="176"/>
      <c r="AW469" s="176"/>
    </row>
    <row r="470" spans="3:49">
      <c r="C470" s="176"/>
      <c r="D470" s="176"/>
      <c r="E470" s="176"/>
      <c r="F470" s="176"/>
      <c r="G470" s="176"/>
      <c r="H470" s="176"/>
      <c r="I470" s="176"/>
      <c r="J470" s="176"/>
      <c r="K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76"/>
      <c r="AT470" s="176"/>
      <c r="AU470" s="176"/>
      <c r="AV470" s="176"/>
      <c r="AW470" s="176"/>
    </row>
    <row r="471" spans="3:49">
      <c r="C471" s="176"/>
      <c r="D471" s="176"/>
      <c r="E471" s="176"/>
      <c r="F471" s="176"/>
      <c r="G471" s="176"/>
      <c r="H471" s="176"/>
      <c r="I471" s="176"/>
      <c r="J471" s="176"/>
      <c r="K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76"/>
      <c r="AT471" s="176"/>
      <c r="AU471" s="176"/>
      <c r="AV471" s="176"/>
      <c r="AW471" s="176"/>
    </row>
    <row r="472" spans="3:49">
      <c r="C472" s="176"/>
      <c r="D472" s="176"/>
      <c r="E472" s="176"/>
      <c r="F472" s="176"/>
      <c r="G472" s="176"/>
      <c r="H472" s="176"/>
      <c r="I472" s="176"/>
      <c r="J472" s="176"/>
      <c r="K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c r="AL472" s="176"/>
      <c r="AM472" s="176"/>
      <c r="AN472" s="176"/>
      <c r="AO472" s="176"/>
      <c r="AP472" s="176"/>
      <c r="AQ472" s="176"/>
      <c r="AR472" s="176"/>
      <c r="AS472" s="176"/>
      <c r="AT472" s="176"/>
      <c r="AU472" s="176"/>
      <c r="AV472" s="176"/>
      <c r="AW472" s="176"/>
    </row>
    <row r="473" spans="3:49">
      <c r="C473" s="176"/>
      <c r="D473" s="176"/>
      <c r="E473" s="176"/>
      <c r="F473" s="176"/>
      <c r="G473" s="176"/>
      <c r="H473" s="176"/>
      <c r="I473" s="176"/>
      <c r="J473" s="176"/>
      <c r="K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76"/>
      <c r="AT473" s="176"/>
      <c r="AU473" s="176"/>
      <c r="AV473" s="176"/>
      <c r="AW473" s="176"/>
    </row>
    <row r="474" spans="3:49">
      <c r="C474" s="176"/>
      <c r="D474" s="176"/>
      <c r="E474" s="176"/>
      <c r="F474" s="176"/>
      <c r="G474" s="176"/>
      <c r="H474" s="176"/>
      <c r="I474" s="176"/>
      <c r="J474" s="176"/>
      <c r="K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c r="AW474" s="176"/>
    </row>
    <row r="475" spans="3:49">
      <c r="C475" s="176"/>
      <c r="D475" s="176"/>
      <c r="E475" s="176"/>
      <c r="F475" s="176"/>
      <c r="G475" s="176"/>
      <c r="H475" s="176"/>
      <c r="I475" s="176"/>
      <c r="J475" s="176"/>
      <c r="K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c r="AL475" s="176"/>
      <c r="AM475" s="176"/>
      <c r="AN475" s="176"/>
      <c r="AO475" s="176"/>
      <c r="AP475" s="176"/>
      <c r="AQ475" s="176"/>
      <c r="AR475" s="176"/>
      <c r="AS475" s="176"/>
      <c r="AT475" s="176"/>
      <c r="AU475" s="176"/>
      <c r="AV475" s="176"/>
      <c r="AW475" s="176"/>
    </row>
    <row r="476" spans="3:49">
      <c r="C476" s="176"/>
      <c r="D476" s="176"/>
      <c r="E476" s="176"/>
      <c r="F476" s="176"/>
      <c r="G476" s="176"/>
      <c r="H476" s="176"/>
      <c r="I476" s="176"/>
      <c r="J476" s="176"/>
      <c r="K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c r="AL476" s="176"/>
      <c r="AM476" s="176"/>
      <c r="AN476" s="176"/>
      <c r="AO476" s="176"/>
      <c r="AP476" s="176"/>
      <c r="AQ476" s="176"/>
      <c r="AR476" s="176"/>
      <c r="AS476" s="176"/>
      <c r="AT476" s="176"/>
      <c r="AU476" s="176"/>
      <c r="AV476" s="176"/>
      <c r="AW476" s="176"/>
    </row>
    <row r="477" spans="3:49">
      <c r="C477" s="176"/>
      <c r="D477" s="176"/>
      <c r="E477" s="176"/>
      <c r="F477" s="176"/>
      <c r="G477" s="176"/>
      <c r="H477" s="176"/>
      <c r="I477" s="176"/>
      <c r="J477" s="176"/>
      <c r="K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c r="AL477" s="176"/>
      <c r="AM477" s="176"/>
      <c r="AN477" s="176"/>
      <c r="AO477" s="176"/>
      <c r="AP477" s="176"/>
      <c r="AQ477" s="176"/>
      <c r="AR477" s="176"/>
      <c r="AS477" s="176"/>
      <c r="AT477" s="176"/>
      <c r="AU477" s="176"/>
      <c r="AV477" s="176"/>
      <c r="AW477" s="176"/>
    </row>
    <row r="478" spans="3:49">
      <c r="C478" s="176"/>
      <c r="D478" s="176"/>
      <c r="E478" s="176"/>
      <c r="F478" s="176"/>
      <c r="G478" s="176"/>
      <c r="H478" s="176"/>
      <c r="I478" s="176"/>
      <c r="J478" s="176"/>
      <c r="K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c r="AL478" s="176"/>
      <c r="AM478" s="176"/>
      <c r="AN478" s="176"/>
      <c r="AO478" s="176"/>
      <c r="AP478" s="176"/>
      <c r="AQ478" s="176"/>
      <c r="AR478" s="176"/>
      <c r="AS478" s="176"/>
      <c r="AT478" s="176"/>
      <c r="AU478" s="176"/>
      <c r="AV478" s="176"/>
      <c r="AW478" s="176"/>
    </row>
    <row r="479" spans="3:49">
      <c r="C479" s="176"/>
      <c r="D479" s="176"/>
      <c r="E479" s="176"/>
      <c r="F479" s="176"/>
      <c r="G479" s="176"/>
      <c r="H479" s="176"/>
      <c r="I479" s="176"/>
      <c r="J479" s="176"/>
      <c r="K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c r="AL479" s="176"/>
      <c r="AM479" s="176"/>
      <c r="AN479" s="176"/>
      <c r="AO479" s="176"/>
      <c r="AP479" s="176"/>
      <c r="AQ479" s="176"/>
      <c r="AR479" s="176"/>
      <c r="AS479" s="176"/>
      <c r="AT479" s="176"/>
      <c r="AU479" s="176"/>
      <c r="AV479" s="176"/>
      <c r="AW479" s="176"/>
    </row>
    <row r="480" spans="3:49">
      <c r="C480" s="176"/>
      <c r="D480" s="176"/>
      <c r="E480" s="176"/>
      <c r="F480" s="176"/>
      <c r="G480" s="176"/>
      <c r="H480" s="176"/>
      <c r="I480" s="176"/>
      <c r="J480" s="176"/>
      <c r="K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c r="AL480" s="176"/>
      <c r="AM480" s="176"/>
      <c r="AN480" s="176"/>
      <c r="AO480" s="176"/>
      <c r="AP480" s="176"/>
      <c r="AQ480" s="176"/>
      <c r="AR480" s="176"/>
      <c r="AS480" s="176"/>
      <c r="AT480" s="176"/>
      <c r="AU480" s="176"/>
      <c r="AV480" s="176"/>
      <c r="AW480" s="176"/>
    </row>
    <row r="481" spans="3:49">
      <c r="C481" s="176"/>
      <c r="D481" s="176"/>
      <c r="E481" s="176"/>
      <c r="F481" s="176"/>
      <c r="G481" s="176"/>
      <c r="H481" s="176"/>
      <c r="I481" s="176"/>
      <c r="J481" s="176"/>
      <c r="K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row>
    <row r="482" spans="3:49">
      <c r="C482" s="176"/>
      <c r="D482" s="176"/>
      <c r="E482" s="176"/>
      <c r="F482" s="176"/>
      <c r="G482" s="176"/>
      <c r="H482" s="176"/>
      <c r="I482" s="176"/>
      <c r="J482" s="176"/>
      <c r="K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row>
    <row r="483" spans="3:49">
      <c r="C483" s="176"/>
      <c r="D483" s="176"/>
      <c r="E483" s="176"/>
      <c r="F483" s="176"/>
      <c r="G483" s="176"/>
      <c r="H483" s="176"/>
      <c r="I483" s="176"/>
      <c r="J483" s="176"/>
      <c r="K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row>
    <row r="484" spans="3:49">
      <c r="C484" s="176"/>
      <c r="D484" s="176"/>
      <c r="E484" s="176"/>
      <c r="F484" s="176"/>
      <c r="G484" s="176"/>
      <c r="H484" s="176"/>
      <c r="I484" s="176"/>
      <c r="J484" s="176"/>
      <c r="K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c r="AL484" s="176"/>
      <c r="AM484" s="176"/>
      <c r="AN484" s="176"/>
      <c r="AO484" s="176"/>
      <c r="AP484" s="176"/>
      <c r="AQ484" s="176"/>
      <c r="AR484" s="176"/>
      <c r="AS484" s="176"/>
      <c r="AT484" s="176"/>
      <c r="AU484" s="176"/>
      <c r="AV484" s="176"/>
      <c r="AW484" s="176"/>
    </row>
    <row r="485" spans="3:49">
      <c r="C485" s="176"/>
      <c r="D485" s="176"/>
      <c r="E485" s="176"/>
      <c r="F485" s="176"/>
      <c r="G485" s="176"/>
      <c r="H485" s="176"/>
      <c r="I485" s="176"/>
      <c r="J485" s="176"/>
      <c r="K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6"/>
      <c r="AN485" s="176"/>
      <c r="AO485" s="176"/>
      <c r="AP485" s="176"/>
      <c r="AQ485" s="176"/>
      <c r="AR485" s="176"/>
      <c r="AS485" s="176"/>
      <c r="AT485" s="176"/>
      <c r="AU485" s="176"/>
      <c r="AV485" s="176"/>
      <c r="AW485" s="176"/>
    </row>
    <row r="486" spans="3:49">
      <c r="C486" s="176"/>
      <c r="D486" s="176"/>
      <c r="E486" s="176"/>
      <c r="F486" s="176"/>
      <c r="G486" s="176"/>
      <c r="H486" s="176"/>
      <c r="I486" s="176"/>
      <c r="J486" s="176"/>
      <c r="K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c r="AL486" s="176"/>
      <c r="AM486" s="176"/>
      <c r="AN486" s="176"/>
      <c r="AO486" s="176"/>
      <c r="AP486" s="176"/>
      <c r="AQ486" s="176"/>
      <c r="AR486" s="176"/>
      <c r="AS486" s="176"/>
      <c r="AT486" s="176"/>
      <c r="AU486" s="176"/>
      <c r="AV486" s="176"/>
      <c r="AW486" s="176"/>
    </row>
    <row r="487" spans="3:49">
      <c r="C487" s="176"/>
      <c r="D487" s="176"/>
      <c r="E487" s="176"/>
      <c r="F487" s="176"/>
      <c r="G487" s="176"/>
      <c r="H487" s="176"/>
      <c r="I487" s="176"/>
      <c r="J487" s="176"/>
      <c r="K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c r="AL487" s="176"/>
      <c r="AM487" s="176"/>
      <c r="AN487" s="176"/>
      <c r="AO487" s="176"/>
      <c r="AP487" s="176"/>
      <c r="AQ487" s="176"/>
      <c r="AR487" s="176"/>
      <c r="AS487" s="176"/>
      <c r="AT487" s="176"/>
      <c r="AU487" s="176"/>
      <c r="AV487" s="176"/>
      <c r="AW487" s="176"/>
    </row>
    <row r="488" spans="3:49">
      <c r="C488" s="176"/>
      <c r="D488" s="176"/>
      <c r="E488" s="176"/>
      <c r="F488" s="176"/>
      <c r="G488" s="176"/>
      <c r="H488" s="176"/>
      <c r="I488" s="176"/>
      <c r="J488" s="176"/>
      <c r="K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c r="AL488" s="176"/>
      <c r="AM488" s="176"/>
      <c r="AN488" s="176"/>
      <c r="AO488" s="176"/>
      <c r="AP488" s="176"/>
      <c r="AQ488" s="176"/>
      <c r="AR488" s="176"/>
      <c r="AS488" s="176"/>
      <c r="AT488" s="176"/>
      <c r="AU488" s="176"/>
      <c r="AV488" s="176"/>
      <c r="AW488" s="176"/>
    </row>
    <row r="489" spans="3:49">
      <c r="C489" s="176"/>
      <c r="D489" s="176"/>
      <c r="E489" s="176"/>
      <c r="F489" s="176"/>
      <c r="G489" s="176"/>
      <c r="H489" s="176"/>
      <c r="I489" s="176"/>
      <c r="J489" s="176"/>
      <c r="K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c r="AL489" s="176"/>
      <c r="AM489" s="176"/>
      <c r="AN489" s="176"/>
      <c r="AO489" s="176"/>
      <c r="AP489" s="176"/>
      <c r="AQ489" s="176"/>
      <c r="AR489" s="176"/>
      <c r="AS489" s="176"/>
      <c r="AT489" s="176"/>
      <c r="AU489" s="176"/>
      <c r="AV489" s="176"/>
      <c r="AW489" s="176"/>
    </row>
    <row r="490" spans="3:49">
      <c r="C490" s="176"/>
      <c r="D490" s="176"/>
      <c r="E490" s="176"/>
      <c r="F490" s="176"/>
      <c r="G490" s="176"/>
      <c r="H490" s="176"/>
      <c r="I490" s="176"/>
      <c r="J490" s="176"/>
      <c r="K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76"/>
      <c r="AT490" s="176"/>
      <c r="AU490" s="176"/>
      <c r="AV490" s="176"/>
      <c r="AW490" s="176"/>
    </row>
    <row r="491" spans="3:49">
      <c r="C491" s="176"/>
      <c r="D491" s="176"/>
      <c r="E491" s="176"/>
      <c r="F491" s="176"/>
      <c r="G491" s="176"/>
      <c r="H491" s="176"/>
      <c r="I491" s="176"/>
      <c r="J491" s="176"/>
      <c r="K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76"/>
      <c r="AT491" s="176"/>
      <c r="AU491" s="176"/>
      <c r="AV491" s="176"/>
      <c r="AW491" s="176"/>
    </row>
    <row r="492" spans="3:49">
      <c r="C492" s="176"/>
      <c r="D492" s="176"/>
      <c r="E492" s="176"/>
      <c r="F492" s="176"/>
      <c r="G492" s="176"/>
      <c r="H492" s="176"/>
      <c r="I492" s="176"/>
      <c r="J492" s="176"/>
      <c r="K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76"/>
      <c r="AT492" s="176"/>
      <c r="AU492" s="176"/>
      <c r="AV492" s="176"/>
      <c r="AW492" s="176"/>
    </row>
    <row r="493" spans="3:49">
      <c r="C493" s="176"/>
      <c r="D493" s="176"/>
      <c r="E493" s="176"/>
      <c r="F493" s="176"/>
      <c r="G493" s="176"/>
      <c r="H493" s="176"/>
      <c r="I493" s="176"/>
      <c r="J493" s="176"/>
      <c r="K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76"/>
      <c r="AT493" s="176"/>
      <c r="AU493" s="176"/>
      <c r="AV493" s="176"/>
      <c r="AW493" s="176"/>
    </row>
    <row r="494" spans="3:49">
      <c r="C494" s="176"/>
      <c r="D494" s="176"/>
      <c r="E494" s="176"/>
      <c r="F494" s="176"/>
      <c r="G494" s="176"/>
      <c r="H494" s="176"/>
      <c r="I494" s="176"/>
      <c r="J494" s="176"/>
      <c r="K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76"/>
      <c r="AT494" s="176"/>
      <c r="AU494" s="176"/>
      <c r="AV494" s="176"/>
      <c r="AW494" s="176"/>
    </row>
    <row r="495" spans="3:49">
      <c r="C495" s="176"/>
      <c r="D495" s="176"/>
      <c r="E495" s="176"/>
      <c r="F495" s="176"/>
      <c r="G495" s="176"/>
      <c r="H495" s="176"/>
      <c r="I495" s="176"/>
      <c r="J495" s="176"/>
      <c r="K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c r="AL495" s="176"/>
      <c r="AM495" s="176"/>
      <c r="AN495" s="176"/>
      <c r="AO495" s="176"/>
      <c r="AP495" s="176"/>
      <c r="AQ495" s="176"/>
      <c r="AR495" s="176"/>
      <c r="AS495" s="176"/>
      <c r="AT495" s="176"/>
      <c r="AU495" s="176"/>
      <c r="AV495" s="176"/>
      <c r="AW495" s="176"/>
    </row>
    <row r="496" spans="3:49">
      <c r="C496" s="176"/>
      <c r="D496" s="176"/>
      <c r="E496" s="176"/>
      <c r="F496" s="176"/>
      <c r="G496" s="176"/>
      <c r="H496" s="176"/>
      <c r="I496" s="176"/>
      <c r="J496" s="176"/>
      <c r="K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76"/>
      <c r="AT496" s="176"/>
      <c r="AU496" s="176"/>
      <c r="AV496" s="176"/>
      <c r="AW496" s="176"/>
    </row>
    <row r="497" spans="3:49">
      <c r="C497" s="176"/>
      <c r="D497" s="176"/>
      <c r="E497" s="176"/>
      <c r="F497" s="176"/>
      <c r="G497" s="176"/>
      <c r="H497" s="176"/>
      <c r="I497" s="176"/>
      <c r="J497" s="176"/>
      <c r="K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76"/>
      <c r="AT497" s="176"/>
      <c r="AU497" s="176"/>
      <c r="AV497" s="176"/>
      <c r="AW497" s="176"/>
    </row>
    <row r="498" spans="3:49">
      <c r="C498" s="176"/>
      <c r="D498" s="176"/>
      <c r="E498" s="176"/>
      <c r="F498" s="176"/>
      <c r="G498" s="176"/>
      <c r="H498" s="176"/>
      <c r="I498" s="176"/>
      <c r="J498" s="176"/>
      <c r="K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c r="AL498" s="176"/>
      <c r="AM498" s="176"/>
      <c r="AN498" s="176"/>
      <c r="AO498" s="176"/>
      <c r="AP498" s="176"/>
      <c r="AQ498" s="176"/>
      <c r="AR498" s="176"/>
      <c r="AS498" s="176"/>
      <c r="AT498" s="176"/>
      <c r="AU498" s="176"/>
      <c r="AV498" s="176"/>
      <c r="AW498" s="176"/>
    </row>
    <row r="499" spans="3:49">
      <c r="C499" s="176"/>
      <c r="D499" s="176"/>
      <c r="E499" s="176"/>
      <c r="F499" s="176"/>
      <c r="G499" s="176"/>
      <c r="H499" s="176"/>
      <c r="I499" s="176"/>
      <c r="J499" s="176"/>
      <c r="K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row>
    <row r="500" spans="3:49">
      <c r="C500" s="176"/>
      <c r="D500" s="176"/>
      <c r="E500" s="176"/>
      <c r="F500" s="176"/>
      <c r="G500" s="176"/>
      <c r="H500" s="176"/>
      <c r="I500" s="176"/>
      <c r="J500" s="176"/>
      <c r="K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c r="AL500" s="176"/>
      <c r="AM500" s="176"/>
      <c r="AN500" s="176"/>
      <c r="AO500" s="176"/>
      <c r="AP500" s="176"/>
      <c r="AQ500" s="176"/>
      <c r="AR500" s="176"/>
      <c r="AS500" s="176"/>
      <c r="AT500" s="176"/>
      <c r="AU500" s="176"/>
      <c r="AV500" s="176"/>
      <c r="AW500" s="176"/>
    </row>
    <row r="501" spans="3:49">
      <c r="C501" s="176"/>
      <c r="D501" s="176"/>
      <c r="E501" s="176"/>
      <c r="F501" s="176"/>
      <c r="G501" s="176"/>
      <c r="H501" s="176"/>
      <c r="I501" s="176"/>
      <c r="J501" s="176"/>
      <c r="K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c r="AL501" s="176"/>
      <c r="AM501" s="176"/>
      <c r="AN501" s="176"/>
      <c r="AO501" s="176"/>
      <c r="AP501" s="176"/>
      <c r="AQ501" s="176"/>
      <c r="AR501" s="176"/>
      <c r="AS501" s="176"/>
      <c r="AT501" s="176"/>
      <c r="AU501" s="176"/>
      <c r="AV501" s="176"/>
      <c r="AW501" s="176"/>
    </row>
    <row r="502" spans="3:49">
      <c r="C502" s="176"/>
      <c r="D502" s="176"/>
      <c r="E502" s="176"/>
      <c r="F502" s="176"/>
      <c r="G502" s="176"/>
      <c r="H502" s="176"/>
      <c r="I502" s="176"/>
      <c r="J502" s="176"/>
      <c r="K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76"/>
      <c r="AT502" s="176"/>
      <c r="AU502" s="176"/>
      <c r="AV502" s="176"/>
      <c r="AW502" s="176"/>
    </row>
    <row r="503" spans="3:49">
      <c r="C503" s="176"/>
      <c r="D503" s="176"/>
      <c r="E503" s="176"/>
      <c r="F503" s="176"/>
      <c r="G503" s="176"/>
      <c r="H503" s="176"/>
      <c r="I503" s="176"/>
      <c r="J503" s="176"/>
      <c r="K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c r="AL503" s="176"/>
      <c r="AM503" s="176"/>
      <c r="AN503" s="176"/>
      <c r="AO503" s="176"/>
      <c r="AP503" s="176"/>
      <c r="AQ503" s="176"/>
      <c r="AR503" s="176"/>
      <c r="AS503" s="176"/>
      <c r="AT503" s="176"/>
      <c r="AU503" s="176"/>
      <c r="AV503" s="176"/>
      <c r="AW503" s="176"/>
    </row>
    <row r="504" spans="3:49">
      <c r="C504" s="176"/>
      <c r="D504" s="176"/>
      <c r="E504" s="176"/>
      <c r="F504" s="176"/>
      <c r="G504" s="176"/>
      <c r="H504" s="176"/>
      <c r="I504" s="176"/>
      <c r="J504" s="176"/>
      <c r="K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c r="AL504" s="176"/>
      <c r="AM504" s="176"/>
      <c r="AN504" s="176"/>
      <c r="AO504" s="176"/>
      <c r="AP504" s="176"/>
      <c r="AQ504" s="176"/>
      <c r="AR504" s="176"/>
      <c r="AS504" s="176"/>
      <c r="AT504" s="176"/>
      <c r="AU504" s="176"/>
      <c r="AV504" s="176"/>
      <c r="AW504" s="176"/>
    </row>
    <row r="505" spans="3:49">
      <c r="C505" s="176"/>
      <c r="D505" s="176"/>
      <c r="E505" s="176"/>
      <c r="F505" s="176"/>
      <c r="G505" s="176"/>
      <c r="H505" s="176"/>
      <c r="I505" s="176"/>
      <c r="J505" s="176"/>
      <c r="K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6"/>
      <c r="AM505" s="176"/>
      <c r="AN505" s="176"/>
      <c r="AO505" s="176"/>
      <c r="AP505" s="176"/>
      <c r="AQ505" s="176"/>
      <c r="AR505" s="176"/>
      <c r="AS505" s="176"/>
      <c r="AT505" s="176"/>
      <c r="AU505" s="176"/>
      <c r="AV505" s="176"/>
      <c r="AW505" s="176"/>
    </row>
    <row r="506" spans="3:49">
      <c r="C506" s="176"/>
      <c r="D506" s="176"/>
      <c r="E506" s="176"/>
      <c r="F506" s="176"/>
      <c r="G506" s="176"/>
      <c r="H506" s="176"/>
      <c r="I506" s="176"/>
      <c r="J506" s="176"/>
      <c r="K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6"/>
      <c r="AN506" s="176"/>
      <c r="AO506" s="176"/>
      <c r="AP506" s="176"/>
      <c r="AQ506" s="176"/>
      <c r="AR506" s="176"/>
      <c r="AS506" s="176"/>
      <c r="AT506" s="176"/>
      <c r="AU506" s="176"/>
      <c r="AV506" s="176"/>
      <c r="AW506" s="176"/>
    </row>
    <row r="507" spans="3:49">
      <c r="C507" s="176"/>
      <c r="D507" s="176"/>
      <c r="E507" s="176"/>
      <c r="F507" s="176"/>
      <c r="G507" s="176"/>
      <c r="H507" s="176"/>
      <c r="I507" s="176"/>
      <c r="J507" s="176"/>
      <c r="K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76"/>
      <c r="AT507" s="176"/>
      <c r="AU507" s="176"/>
      <c r="AV507" s="176"/>
      <c r="AW507" s="176"/>
    </row>
    <row r="508" spans="3:49">
      <c r="C508" s="176"/>
      <c r="D508" s="176"/>
      <c r="E508" s="176"/>
      <c r="F508" s="176"/>
      <c r="G508" s="176"/>
      <c r="H508" s="176"/>
      <c r="I508" s="176"/>
      <c r="J508" s="176"/>
      <c r="K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c r="AL508" s="176"/>
      <c r="AM508" s="176"/>
      <c r="AN508" s="176"/>
      <c r="AO508" s="176"/>
      <c r="AP508" s="176"/>
      <c r="AQ508" s="176"/>
      <c r="AR508" s="176"/>
      <c r="AS508" s="176"/>
      <c r="AT508" s="176"/>
      <c r="AU508" s="176"/>
      <c r="AV508" s="176"/>
      <c r="AW508" s="176"/>
    </row>
    <row r="509" spans="3:49">
      <c r="C509" s="176"/>
      <c r="D509" s="176"/>
      <c r="E509" s="176"/>
      <c r="F509" s="176"/>
      <c r="G509" s="176"/>
      <c r="H509" s="176"/>
      <c r="I509" s="176"/>
      <c r="J509" s="176"/>
      <c r="K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c r="AL509" s="176"/>
      <c r="AM509" s="176"/>
      <c r="AN509" s="176"/>
      <c r="AO509" s="176"/>
      <c r="AP509" s="176"/>
      <c r="AQ509" s="176"/>
      <c r="AR509" s="176"/>
      <c r="AS509" s="176"/>
      <c r="AT509" s="176"/>
      <c r="AU509" s="176"/>
      <c r="AV509" s="176"/>
      <c r="AW509" s="176"/>
    </row>
    <row r="510" spans="3:49">
      <c r="C510" s="176"/>
      <c r="D510" s="176"/>
      <c r="E510" s="176"/>
      <c r="F510" s="176"/>
      <c r="G510" s="176"/>
      <c r="H510" s="176"/>
      <c r="I510" s="176"/>
      <c r="J510" s="176"/>
      <c r="K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c r="AL510" s="176"/>
      <c r="AM510" s="176"/>
      <c r="AN510" s="176"/>
      <c r="AO510" s="176"/>
      <c r="AP510" s="176"/>
      <c r="AQ510" s="176"/>
      <c r="AR510" s="176"/>
      <c r="AS510" s="176"/>
      <c r="AT510" s="176"/>
      <c r="AU510" s="176"/>
      <c r="AV510" s="176"/>
      <c r="AW510" s="176"/>
    </row>
    <row r="511" spans="3:49">
      <c r="C511" s="176"/>
      <c r="D511" s="176"/>
      <c r="E511" s="176"/>
      <c r="F511" s="176"/>
      <c r="G511" s="176"/>
      <c r="H511" s="176"/>
      <c r="I511" s="176"/>
      <c r="J511" s="176"/>
      <c r="K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c r="AL511" s="176"/>
      <c r="AM511" s="176"/>
      <c r="AN511" s="176"/>
      <c r="AO511" s="176"/>
      <c r="AP511" s="176"/>
      <c r="AQ511" s="176"/>
      <c r="AR511" s="176"/>
      <c r="AS511" s="176"/>
      <c r="AT511" s="176"/>
      <c r="AU511" s="176"/>
      <c r="AV511" s="176"/>
      <c r="AW511" s="176"/>
    </row>
    <row r="512" spans="3:49">
      <c r="C512" s="176"/>
      <c r="D512" s="176"/>
      <c r="E512" s="176"/>
      <c r="F512" s="176"/>
      <c r="G512" s="176"/>
      <c r="H512" s="176"/>
      <c r="I512" s="176"/>
      <c r="J512" s="176"/>
      <c r="K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c r="AL512" s="176"/>
      <c r="AM512" s="176"/>
      <c r="AN512" s="176"/>
      <c r="AO512" s="176"/>
      <c r="AP512" s="176"/>
      <c r="AQ512" s="176"/>
      <c r="AR512" s="176"/>
      <c r="AS512" s="176"/>
      <c r="AT512" s="176"/>
      <c r="AU512" s="176"/>
      <c r="AV512" s="176"/>
      <c r="AW512" s="176"/>
    </row>
    <row r="513" spans="3:49">
      <c r="C513" s="176"/>
      <c r="D513" s="176"/>
      <c r="E513" s="176"/>
      <c r="F513" s="176"/>
      <c r="G513" s="176"/>
      <c r="H513" s="176"/>
      <c r="I513" s="176"/>
      <c r="J513" s="176"/>
      <c r="K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76"/>
      <c r="AT513" s="176"/>
      <c r="AU513" s="176"/>
      <c r="AV513" s="176"/>
      <c r="AW513" s="176"/>
    </row>
    <row r="514" spans="3:49">
      <c r="C514" s="176"/>
      <c r="D514" s="176"/>
      <c r="E514" s="176"/>
      <c r="F514" s="176"/>
      <c r="G514" s="176"/>
      <c r="H514" s="176"/>
      <c r="I514" s="176"/>
      <c r="J514" s="176"/>
      <c r="K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c r="AL514" s="176"/>
      <c r="AM514" s="176"/>
      <c r="AN514" s="176"/>
      <c r="AO514" s="176"/>
      <c r="AP514" s="176"/>
      <c r="AQ514" s="176"/>
      <c r="AR514" s="176"/>
      <c r="AS514" s="176"/>
      <c r="AT514" s="176"/>
      <c r="AU514" s="176"/>
      <c r="AV514" s="176"/>
      <c r="AW514" s="176"/>
    </row>
    <row r="515" spans="3:49">
      <c r="C515" s="176"/>
      <c r="D515" s="176"/>
      <c r="E515" s="176"/>
      <c r="F515" s="176"/>
      <c r="G515" s="176"/>
      <c r="H515" s="176"/>
      <c r="I515" s="176"/>
      <c r="J515" s="176"/>
      <c r="K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c r="AL515" s="176"/>
      <c r="AM515" s="176"/>
      <c r="AN515" s="176"/>
      <c r="AO515" s="176"/>
      <c r="AP515" s="176"/>
      <c r="AQ515" s="176"/>
      <c r="AR515" s="176"/>
      <c r="AS515" s="176"/>
      <c r="AT515" s="176"/>
      <c r="AU515" s="176"/>
      <c r="AV515" s="176"/>
      <c r="AW515" s="176"/>
    </row>
    <row r="516" spans="3:49">
      <c r="C516" s="176"/>
      <c r="D516" s="176"/>
      <c r="E516" s="176"/>
      <c r="F516" s="176"/>
      <c r="G516" s="176"/>
      <c r="H516" s="176"/>
      <c r="I516" s="176"/>
      <c r="J516" s="176"/>
      <c r="K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row>
    <row r="517" spans="3:49">
      <c r="C517" s="176"/>
      <c r="D517" s="176"/>
      <c r="E517" s="176"/>
      <c r="F517" s="176"/>
      <c r="G517" s="176"/>
      <c r="H517" s="176"/>
      <c r="I517" s="176"/>
      <c r="J517" s="176"/>
      <c r="K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76"/>
      <c r="AT517" s="176"/>
      <c r="AU517" s="176"/>
      <c r="AV517" s="176"/>
      <c r="AW517" s="176"/>
    </row>
    <row r="518" spans="3:49">
      <c r="C518" s="176"/>
      <c r="D518" s="176"/>
      <c r="E518" s="176"/>
      <c r="F518" s="176"/>
      <c r="G518" s="176"/>
      <c r="H518" s="176"/>
      <c r="I518" s="176"/>
      <c r="J518" s="176"/>
      <c r="K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6"/>
      <c r="AL518" s="176"/>
      <c r="AM518" s="176"/>
      <c r="AN518" s="176"/>
      <c r="AO518" s="176"/>
      <c r="AP518" s="176"/>
      <c r="AQ518" s="176"/>
      <c r="AR518" s="176"/>
      <c r="AS518" s="176"/>
      <c r="AT518" s="176"/>
      <c r="AU518" s="176"/>
      <c r="AV518" s="176"/>
      <c r="AW518" s="176"/>
    </row>
    <row r="519" spans="3:49">
      <c r="C519" s="176"/>
      <c r="D519" s="176"/>
      <c r="E519" s="176"/>
      <c r="F519" s="176"/>
      <c r="G519" s="176"/>
      <c r="H519" s="176"/>
      <c r="I519" s="176"/>
      <c r="J519" s="176"/>
      <c r="K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row>
    <row r="520" spans="3:49">
      <c r="C520" s="176"/>
      <c r="D520" s="176"/>
      <c r="E520" s="176"/>
      <c r="F520" s="176"/>
      <c r="G520" s="176"/>
      <c r="H520" s="176"/>
      <c r="I520" s="176"/>
      <c r="J520" s="176"/>
      <c r="K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c r="AL520" s="176"/>
      <c r="AM520" s="176"/>
      <c r="AN520" s="176"/>
      <c r="AO520" s="176"/>
      <c r="AP520" s="176"/>
      <c r="AQ520" s="176"/>
      <c r="AR520" s="176"/>
      <c r="AS520" s="176"/>
      <c r="AT520" s="176"/>
      <c r="AU520" s="176"/>
      <c r="AV520" s="176"/>
      <c r="AW520" s="176"/>
    </row>
    <row r="521" spans="3:49">
      <c r="C521" s="176"/>
      <c r="D521" s="176"/>
      <c r="E521" s="176"/>
      <c r="F521" s="176"/>
      <c r="G521" s="176"/>
      <c r="H521" s="176"/>
      <c r="I521" s="176"/>
      <c r="J521" s="176"/>
      <c r="K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6"/>
      <c r="AL521" s="176"/>
      <c r="AM521" s="176"/>
      <c r="AN521" s="176"/>
      <c r="AO521" s="176"/>
      <c r="AP521" s="176"/>
      <c r="AQ521" s="176"/>
      <c r="AR521" s="176"/>
      <c r="AS521" s="176"/>
      <c r="AT521" s="176"/>
      <c r="AU521" s="176"/>
      <c r="AV521" s="176"/>
      <c r="AW521" s="176"/>
    </row>
    <row r="522" spans="3:49">
      <c r="C522" s="176"/>
      <c r="D522" s="176"/>
      <c r="E522" s="176"/>
      <c r="F522" s="176"/>
      <c r="G522" s="176"/>
      <c r="H522" s="176"/>
      <c r="I522" s="176"/>
      <c r="J522" s="176"/>
      <c r="K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c r="AL522" s="176"/>
      <c r="AM522" s="176"/>
      <c r="AN522" s="176"/>
      <c r="AO522" s="176"/>
      <c r="AP522" s="176"/>
      <c r="AQ522" s="176"/>
      <c r="AR522" s="176"/>
      <c r="AS522" s="176"/>
      <c r="AT522" s="176"/>
      <c r="AU522" s="176"/>
      <c r="AV522" s="176"/>
      <c r="AW522" s="176"/>
    </row>
    <row r="523" spans="3:49">
      <c r="C523" s="176"/>
      <c r="D523" s="176"/>
      <c r="E523" s="176"/>
      <c r="F523" s="176"/>
      <c r="G523" s="176"/>
      <c r="H523" s="176"/>
      <c r="I523" s="176"/>
      <c r="J523" s="176"/>
      <c r="K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6"/>
      <c r="AL523" s="176"/>
      <c r="AM523" s="176"/>
      <c r="AN523" s="176"/>
      <c r="AO523" s="176"/>
      <c r="AP523" s="176"/>
      <c r="AQ523" s="176"/>
      <c r="AR523" s="176"/>
      <c r="AS523" s="176"/>
      <c r="AT523" s="176"/>
      <c r="AU523" s="176"/>
      <c r="AV523" s="176"/>
      <c r="AW523" s="176"/>
    </row>
    <row r="524" spans="3:49">
      <c r="C524" s="176"/>
      <c r="D524" s="176"/>
      <c r="E524" s="176"/>
      <c r="F524" s="176"/>
      <c r="G524" s="176"/>
      <c r="H524" s="176"/>
      <c r="I524" s="176"/>
      <c r="J524" s="176"/>
      <c r="K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6"/>
      <c r="AL524" s="176"/>
      <c r="AM524" s="176"/>
      <c r="AN524" s="176"/>
      <c r="AO524" s="176"/>
      <c r="AP524" s="176"/>
      <c r="AQ524" s="176"/>
      <c r="AR524" s="176"/>
      <c r="AS524" s="176"/>
      <c r="AT524" s="176"/>
      <c r="AU524" s="176"/>
      <c r="AV524" s="176"/>
      <c r="AW524" s="176"/>
    </row>
    <row r="525" spans="3:49">
      <c r="C525" s="176"/>
      <c r="D525" s="176"/>
      <c r="E525" s="176"/>
      <c r="F525" s="176"/>
      <c r="G525" s="176"/>
      <c r="H525" s="176"/>
      <c r="I525" s="176"/>
      <c r="J525" s="176"/>
      <c r="K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6"/>
      <c r="AL525" s="176"/>
      <c r="AM525" s="176"/>
      <c r="AN525" s="176"/>
      <c r="AO525" s="176"/>
      <c r="AP525" s="176"/>
      <c r="AQ525" s="176"/>
      <c r="AR525" s="176"/>
      <c r="AS525" s="176"/>
      <c r="AT525" s="176"/>
      <c r="AU525" s="176"/>
      <c r="AV525" s="176"/>
      <c r="AW525" s="176"/>
    </row>
    <row r="526" spans="3:49">
      <c r="C526" s="176"/>
      <c r="D526" s="176"/>
      <c r="E526" s="176"/>
      <c r="F526" s="176"/>
      <c r="G526" s="176"/>
      <c r="H526" s="176"/>
      <c r="I526" s="176"/>
      <c r="J526" s="176"/>
      <c r="K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6"/>
      <c r="AL526" s="176"/>
      <c r="AM526" s="176"/>
      <c r="AN526" s="176"/>
      <c r="AO526" s="176"/>
      <c r="AP526" s="176"/>
      <c r="AQ526" s="176"/>
      <c r="AR526" s="176"/>
      <c r="AS526" s="176"/>
      <c r="AT526" s="176"/>
      <c r="AU526" s="176"/>
      <c r="AV526" s="176"/>
      <c r="AW526" s="176"/>
    </row>
    <row r="527" spans="3:49">
      <c r="C527" s="176"/>
      <c r="D527" s="176"/>
      <c r="E527" s="176"/>
      <c r="F527" s="176"/>
      <c r="G527" s="176"/>
      <c r="H527" s="176"/>
      <c r="I527" s="176"/>
      <c r="J527" s="176"/>
      <c r="K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6"/>
      <c r="AL527" s="176"/>
      <c r="AM527" s="176"/>
      <c r="AN527" s="176"/>
      <c r="AO527" s="176"/>
      <c r="AP527" s="176"/>
      <c r="AQ527" s="176"/>
      <c r="AR527" s="176"/>
      <c r="AS527" s="176"/>
      <c r="AT527" s="176"/>
      <c r="AU527" s="176"/>
      <c r="AV527" s="176"/>
      <c r="AW527" s="176"/>
    </row>
    <row r="528" spans="3:49">
      <c r="C528" s="176"/>
      <c r="D528" s="176"/>
      <c r="E528" s="176"/>
      <c r="F528" s="176"/>
      <c r="G528" s="176"/>
      <c r="H528" s="176"/>
      <c r="I528" s="176"/>
      <c r="J528" s="176"/>
      <c r="K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76"/>
      <c r="AT528" s="176"/>
      <c r="AU528" s="176"/>
      <c r="AV528" s="176"/>
      <c r="AW528" s="176"/>
    </row>
    <row r="529" spans="3:49">
      <c r="C529" s="176"/>
      <c r="D529" s="176"/>
      <c r="E529" s="176"/>
      <c r="F529" s="176"/>
      <c r="G529" s="176"/>
      <c r="H529" s="176"/>
      <c r="I529" s="176"/>
      <c r="J529" s="176"/>
      <c r="K529" s="176"/>
      <c r="P529" s="176"/>
      <c r="Q529" s="176"/>
      <c r="R529" s="176"/>
      <c r="S529" s="176"/>
      <c r="T529" s="176"/>
      <c r="U529" s="176"/>
      <c r="V529" s="176"/>
      <c r="W529" s="176"/>
      <c r="X529" s="176"/>
      <c r="Y529" s="176"/>
      <c r="Z529" s="176"/>
      <c r="AA529" s="176"/>
      <c r="AB529" s="176"/>
      <c r="AC529" s="176"/>
      <c r="AD529" s="176"/>
      <c r="AE529" s="176"/>
      <c r="AF529" s="176"/>
      <c r="AG529" s="176"/>
      <c r="AH529" s="176"/>
      <c r="AI529" s="176"/>
      <c r="AJ529" s="176"/>
      <c r="AK529" s="176"/>
      <c r="AL529" s="176"/>
      <c r="AM529" s="176"/>
      <c r="AN529" s="176"/>
      <c r="AO529" s="176"/>
      <c r="AP529" s="176"/>
      <c r="AQ529" s="176"/>
      <c r="AR529" s="176"/>
      <c r="AS529" s="176"/>
      <c r="AT529" s="176"/>
      <c r="AU529" s="176"/>
      <c r="AV529" s="176"/>
      <c r="AW529" s="176"/>
    </row>
    <row r="530" spans="3:49">
      <c r="C530" s="176"/>
      <c r="D530" s="176"/>
      <c r="E530" s="176"/>
      <c r="F530" s="176"/>
      <c r="G530" s="176"/>
      <c r="H530" s="176"/>
      <c r="I530" s="176"/>
      <c r="J530" s="176"/>
      <c r="K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c r="AL530" s="176"/>
      <c r="AM530" s="176"/>
      <c r="AN530" s="176"/>
      <c r="AO530" s="176"/>
      <c r="AP530" s="176"/>
      <c r="AQ530" s="176"/>
      <c r="AR530" s="176"/>
      <c r="AS530" s="176"/>
      <c r="AT530" s="176"/>
      <c r="AU530" s="176"/>
      <c r="AV530" s="176"/>
      <c r="AW530" s="176"/>
    </row>
    <row r="531" spans="3:49">
      <c r="C531" s="176"/>
      <c r="D531" s="176"/>
      <c r="E531" s="176"/>
      <c r="F531" s="176"/>
      <c r="G531" s="176"/>
      <c r="H531" s="176"/>
      <c r="I531" s="176"/>
      <c r="J531" s="176"/>
      <c r="K531" s="176"/>
      <c r="P531" s="176"/>
      <c r="Q531" s="176"/>
      <c r="R531" s="176"/>
      <c r="S531" s="176"/>
      <c r="T531" s="176"/>
      <c r="U531" s="176"/>
      <c r="V531" s="176"/>
      <c r="W531" s="176"/>
      <c r="X531" s="176"/>
      <c r="Y531" s="176"/>
      <c r="Z531" s="176"/>
      <c r="AA531" s="176"/>
      <c r="AB531" s="176"/>
      <c r="AC531" s="176"/>
      <c r="AD531" s="176"/>
      <c r="AE531" s="176"/>
      <c r="AF531" s="176"/>
      <c r="AG531" s="176"/>
      <c r="AH531" s="176"/>
      <c r="AI531" s="176"/>
      <c r="AJ531" s="176"/>
      <c r="AK531" s="176"/>
      <c r="AL531" s="176"/>
      <c r="AM531" s="176"/>
      <c r="AN531" s="176"/>
      <c r="AO531" s="176"/>
      <c r="AP531" s="176"/>
      <c r="AQ531" s="176"/>
      <c r="AR531" s="176"/>
      <c r="AS531" s="176"/>
      <c r="AT531" s="176"/>
      <c r="AU531" s="176"/>
      <c r="AV531" s="176"/>
      <c r="AW531" s="176"/>
    </row>
    <row r="532" spans="3:49">
      <c r="C532" s="176"/>
      <c r="D532" s="176"/>
      <c r="E532" s="176"/>
      <c r="F532" s="176"/>
      <c r="G532" s="176"/>
      <c r="H532" s="176"/>
      <c r="I532" s="176"/>
      <c r="J532" s="176"/>
      <c r="K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6"/>
      <c r="AL532" s="176"/>
      <c r="AM532" s="176"/>
      <c r="AN532" s="176"/>
      <c r="AO532" s="176"/>
      <c r="AP532" s="176"/>
      <c r="AQ532" s="176"/>
      <c r="AR532" s="176"/>
      <c r="AS532" s="176"/>
      <c r="AT532" s="176"/>
      <c r="AU532" s="176"/>
      <c r="AV532" s="176"/>
      <c r="AW532" s="176"/>
    </row>
    <row r="533" spans="3:49">
      <c r="C533" s="176"/>
      <c r="D533" s="176"/>
      <c r="E533" s="176"/>
      <c r="F533" s="176"/>
      <c r="G533" s="176"/>
      <c r="H533" s="176"/>
      <c r="I533" s="176"/>
      <c r="J533" s="176"/>
      <c r="K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6"/>
      <c r="AL533" s="176"/>
      <c r="AM533" s="176"/>
      <c r="AN533" s="176"/>
      <c r="AO533" s="176"/>
      <c r="AP533" s="176"/>
      <c r="AQ533" s="176"/>
      <c r="AR533" s="176"/>
      <c r="AS533" s="176"/>
      <c r="AT533" s="176"/>
      <c r="AU533" s="176"/>
      <c r="AV533" s="176"/>
      <c r="AW533" s="176"/>
    </row>
    <row r="534" spans="3:49">
      <c r="C534" s="176"/>
      <c r="D534" s="176"/>
      <c r="E534" s="176"/>
      <c r="F534" s="176"/>
      <c r="G534" s="176"/>
      <c r="H534" s="176"/>
      <c r="I534" s="176"/>
      <c r="J534" s="176"/>
      <c r="K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6"/>
      <c r="AL534" s="176"/>
      <c r="AM534" s="176"/>
      <c r="AN534" s="176"/>
      <c r="AO534" s="176"/>
      <c r="AP534" s="176"/>
      <c r="AQ534" s="176"/>
      <c r="AR534" s="176"/>
      <c r="AS534" s="176"/>
      <c r="AT534" s="176"/>
      <c r="AU534" s="176"/>
      <c r="AV534" s="176"/>
      <c r="AW534" s="176"/>
    </row>
    <row r="535" spans="3:49">
      <c r="C535" s="176"/>
      <c r="D535" s="176"/>
      <c r="E535" s="176"/>
      <c r="F535" s="176"/>
      <c r="G535" s="176"/>
      <c r="H535" s="176"/>
      <c r="I535" s="176"/>
      <c r="J535" s="176"/>
      <c r="K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row>
    <row r="536" spans="3:49">
      <c r="C536" s="176"/>
      <c r="D536" s="176"/>
      <c r="E536" s="176"/>
      <c r="F536" s="176"/>
      <c r="G536" s="176"/>
      <c r="H536" s="176"/>
      <c r="I536" s="176"/>
      <c r="J536" s="176"/>
      <c r="K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row>
    <row r="537" spans="3:49">
      <c r="C537" s="176"/>
      <c r="D537" s="176"/>
      <c r="E537" s="176"/>
      <c r="F537" s="176"/>
      <c r="G537" s="176"/>
      <c r="H537" s="176"/>
      <c r="I537" s="176"/>
      <c r="J537" s="176"/>
      <c r="K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row>
    <row r="538" spans="3:49">
      <c r="C538" s="176"/>
      <c r="D538" s="176"/>
      <c r="E538" s="176"/>
      <c r="F538" s="176"/>
      <c r="G538" s="176"/>
      <c r="H538" s="176"/>
      <c r="I538" s="176"/>
      <c r="J538" s="176"/>
      <c r="K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c r="AN538" s="176"/>
      <c r="AO538" s="176"/>
      <c r="AP538" s="176"/>
      <c r="AQ538" s="176"/>
      <c r="AR538" s="176"/>
      <c r="AS538" s="176"/>
      <c r="AT538" s="176"/>
      <c r="AU538" s="176"/>
      <c r="AV538" s="176"/>
      <c r="AW538" s="176"/>
    </row>
    <row r="539" spans="3:49">
      <c r="C539" s="176"/>
      <c r="D539" s="176"/>
      <c r="E539" s="176"/>
      <c r="F539" s="176"/>
      <c r="G539" s="176"/>
      <c r="H539" s="176"/>
      <c r="I539" s="176"/>
      <c r="J539" s="176"/>
      <c r="K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6"/>
      <c r="AL539" s="176"/>
      <c r="AM539" s="176"/>
      <c r="AN539" s="176"/>
      <c r="AO539" s="176"/>
      <c r="AP539" s="176"/>
      <c r="AQ539" s="176"/>
      <c r="AR539" s="176"/>
      <c r="AS539" s="176"/>
      <c r="AT539" s="176"/>
      <c r="AU539" s="176"/>
      <c r="AV539" s="176"/>
      <c r="AW539" s="176"/>
    </row>
    <row r="540" spans="3:49">
      <c r="C540" s="176"/>
      <c r="D540" s="176"/>
      <c r="E540" s="176"/>
      <c r="F540" s="176"/>
      <c r="G540" s="176"/>
      <c r="H540" s="176"/>
      <c r="I540" s="176"/>
      <c r="J540" s="176"/>
      <c r="K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6"/>
      <c r="AL540" s="176"/>
      <c r="AM540" s="176"/>
      <c r="AN540" s="176"/>
      <c r="AO540" s="176"/>
      <c r="AP540" s="176"/>
      <c r="AQ540" s="176"/>
      <c r="AR540" s="176"/>
      <c r="AS540" s="176"/>
      <c r="AT540" s="176"/>
      <c r="AU540" s="176"/>
      <c r="AV540" s="176"/>
      <c r="AW540" s="176"/>
    </row>
    <row r="541" spans="3:49">
      <c r="C541" s="176"/>
      <c r="D541" s="176"/>
      <c r="E541" s="176"/>
      <c r="F541" s="176"/>
      <c r="G541" s="176"/>
      <c r="H541" s="176"/>
      <c r="I541" s="176"/>
      <c r="J541" s="176"/>
      <c r="K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6"/>
      <c r="AL541" s="176"/>
      <c r="AM541" s="176"/>
      <c r="AN541" s="176"/>
      <c r="AO541" s="176"/>
      <c r="AP541" s="176"/>
      <c r="AQ541" s="176"/>
      <c r="AR541" s="176"/>
      <c r="AS541" s="176"/>
      <c r="AT541" s="176"/>
      <c r="AU541" s="176"/>
      <c r="AV541" s="176"/>
      <c r="AW541" s="176"/>
    </row>
    <row r="542" spans="3:49">
      <c r="C542" s="176"/>
      <c r="D542" s="176"/>
      <c r="E542" s="176"/>
      <c r="F542" s="176"/>
      <c r="G542" s="176"/>
      <c r="H542" s="176"/>
      <c r="I542" s="176"/>
      <c r="J542" s="176"/>
      <c r="K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6"/>
      <c r="AL542" s="176"/>
      <c r="AM542" s="176"/>
      <c r="AN542" s="176"/>
      <c r="AO542" s="176"/>
      <c r="AP542" s="176"/>
      <c r="AQ542" s="176"/>
      <c r="AR542" s="176"/>
      <c r="AS542" s="176"/>
      <c r="AT542" s="176"/>
      <c r="AU542" s="176"/>
      <c r="AV542" s="176"/>
      <c r="AW542" s="176"/>
    </row>
    <row r="543" spans="3:49">
      <c r="C543" s="176"/>
      <c r="D543" s="176"/>
      <c r="E543" s="176"/>
      <c r="F543" s="176"/>
      <c r="G543" s="176"/>
      <c r="H543" s="176"/>
      <c r="I543" s="176"/>
      <c r="J543" s="176"/>
      <c r="K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6"/>
      <c r="AL543" s="176"/>
      <c r="AM543" s="176"/>
      <c r="AN543" s="176"/>
      <c r="AO543" s="176"/>
      <c r="AP543" s="176"/>
      <c r="AQ543" s="176"/>
      <c r="AR543" s="176"/>
      <c r="AS543" s="176"/>
      <c r="AT543" s="176"/>
      <c r="AU543" s="176"/>
      <c r="AV543" s="176"/>
      <c r="AW543" s="176"/>
    </row>
    <row r="544" spans="3:49">
      <c r="C544" s="176"/>
      <c r="D544" s="176"/>
      <c r="E544" s="176"/>
      <c r="F544" s="176"/>
      <c r="G544" s="176"/>
      <c r="H544" s="176"/>
      <c r="I544" s="176"/>
      <c r="J544" s="176"/>
      <c r="K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6"/>
      <c r="AL544" s="176"/>
      <c r="AM544" s="176"/>
      <c r="AN544" s="176"/>
      <c r="AO544" s="176"/>
      <c r="AP544" s="176"/>
      <c r="AQ544" s="176"/>
      <c r="AR544" s="176"/>
      <c r="AS544" s="176"/>
      <c r="AT544" s="176"/>
      <c r="AU544" s="176"/>
      <c r="AV544" s="176"/>
      <c r="AW544" s="176"/>
    </row>
    <row r="545" spans="3:49">
      <c r="C545" s="176"/>
      <c r="D545" s="176"/>
      <c r="E545" s="176"/>
      <c r="F545" s="176"/>
      <c r="G545" s="176"/>
      <c r="H545" s="176"/>
      <c r="I545" s="176"/>
      <c r="J545" s="176"/>
      <c r="K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c r="AL545" s="176"/>
      <c r="AM545" s="176"/>
      <c r="AN545" s="176"/>
      <c r="AO545" s="176"/>
      <c r="AP545" s="176"/>
      <c r="AQ545" s="176"/>
      <c r="AR545" s="176"/>
      <c r="AS545" s="176"/>
      <c r="AT545" s="176"/>
      <c r="AU545" s="176"/>
      <c r="AV545" s="176"/>
      <c r="AW545" s="176"/>
    </row>
    <row r="546" spans="3:49">
      <c r="C546" s="176"/>
      <c r="D546" s="176"/>
      <c r="E546" s="176"/>
      <c r="F546" s="176"/>
      <c r="G546" s="176"/>
      <c r="H546" s="176"/>
      <c r="I546" s="176"/>
      <c r="J546" s="176"/>
      <c r="K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6"/>
      <c r="AL546" s="176"/>
      <c r="AM546" s="176"/>
      <c r="AN546" s="176"/>
      <c r="AO546" s="176"/>
      <c r="AP546" s="176"/>
      <c r="AQ546" s="176"/>
      <c r="AR546" s="176"/>
      <c r="AS546" s="176"/>
      <c r="AT546" s="176"/>
      <c r="AU546" s="176"/>
      <c r="AV546" s="176"/>
      <c r="AW546" s="176"/>
    </row>
    <row r="547" spans="3:49">
      <c r="C547" s="176"/>
      <c r="D547" s="176"/>
      <c r="E547" s="176"/>
      <c r="F547" s="176"/>
      <c r="G547" s="176"/>
      <c r="H547" s="176"/>
      <c r="I547" s="176"/>
      <c r="J547" s="176"/>
      <c r="K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6"/>
      <c r="AL547" s="176"/>
      <c r="AM547" s="176"/>
      <c r="AN547" s="176"/>
      <c r="AO547" s="176"/>
      <c r="AP547" s="176"/>
      <c r="AQ547" s="176"/>
      <c r="AR547" s="176"/>
      <c r="AS547" s="176"/>
      <c r="AT547" s="176"/>
      <c r="AU547" s="176"/>
      <c r="AV547" s="176"/>
      <c r="AW547" s="176"/>
    </row>
    <row r="548" spans="3:49">
      <c r="C548" s="176"/>
      <c r="D548" s="176"/>
      <c r="E548" s="176"/>
      <c r="F548" s="176"/>
      <c r="G548" s="176"/>
      <c r="H548" s="176"/>
      <c r="I548" s="176"/>
      <c r="J548" s="176"/>
      <c r="K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c r="AL548" s="176"/>
      <c r="AM548" s="176"/>
      <c r="AN548" s="176"/>
      <c r="AO548" s="176"/>
      <c r="AP548" s="176"/>
      <c r="AQ548" s="176"/>
      <c r="AR548" s="176"/>
      <c r="AS548" s="176"/>
      <c r="AT548" s="176"/>
      <c r="AU548" s="176"/>
      <c r="AV548" s="176"/>
      <c r="AW548" s="176"/>
    </row>
    <row r="549" spans="3:49">
      <c r="C549" s="176"/>
      <c r="D549" s="176"/>
      <c r="E549" s="176"/>
      <c r="F549" s="176"/>
      <c r="G549" s="176"/>
      <c r="H549" s="176"/>
      <c r="I549" s="176"/>
      <c r="J549" s="176"/>
      <c r="K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6"/>
      <c r="AL549" s="176"/>
      <c r="AM549" s="176"/>
      <c r="AN549" s="176"/>
      <c r="AO549" s="176"/>
      <c r="AP549" s="176"/>
      <c r="AQ549" s="176"/>
      <c r="AR549" s="176"/>
      <c r="AS549" s="176"/>
      <c r="AT549" s="176"/>
      <c r="AU549" s="176"/>
      <c r="AV549" s="176"/>
      <c r="AW549" s="176"/>
    </row>
    <row r="550" spans="3:49">
      <c r="C550" s="176"/>
      <c r="D550" s="176"/>
      <c r="E550" s="176"/>
      <c r="F550" s="176"/>
      <c r="G550" s="176"/>
      <c r="H550" s="176"/>
      <c r="I550" s="176"/>
      <c r="J550" s="176"/>
      <c r="K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6"/>
      <c r="AL550" s="176"/>
      <c r="AM550" s="176"/>
      <c r="AN550" s="176"/>
      <c r="AO550" s="176"/>
      <c r="AP550" s="176"/>
      <c r="AQ550" s="176"/>
      <c r="AR550" s="176"/>
      <c r="AS550" s="176"/>
      <c r="AT550" s="176"/>
      <c r="AU550" s="176"/>
      <c r="AV550" s="176"/>
      <c r="AW550" s="176"/>
    </row>
    <row r="551" spans="3:49">
      <c r="C551" s="176"/>
      <c r="D551" s="176"/>
      <c r="E551" s="176"/>
      <c r="F551" s="176"/>
      <c r="G551" s="176"/>
      <c r="H551" s="176"/>
      <c r="I551" s="176"/>
      <c r="J551" s="176"/>
      <c r="K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c r="AL551" s="176"/>
      <c r="AM551" s="176"/>
      <c r="AN551" s="176"/>
      <c r="AO551" s="176"/>
      <c r="AP551" s="176"/>
      <c r="AQ551" s="176"/>
      <c r="AR551" s="176"/>
      <c r="AS551" s="176"/>
      <c r="AT551" s="176"/>
      <c r="AU551" s="176"/>
      <c r="AV551" s="176"/>
      <c r="AW551" s="176"/>
    </row>
    <row r="552" spans="3:49">
      <c r="C552" s="176"/>
      <c r="D552" s="176"/>
      <c r="E552" s="176"/>
      <c r="F552" s="176"/>
      <c r="G552" s="176"/>
      <c r="H552" s="176"/>
      <c r="I552" s="176"/>
      <c r="J552" s="176"/>
      <c r="K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6"/>
      <c r="AL552" s="176"/>
      <c r="AM552" s="176"/>
      <c r="AN552" s="176"/>
      <c r="AO552" s="176"/>
      <c r="AP552" s="176"/>
      <c r="AQ552" s="176"/>
      <c r="AR552" s="176"/>
      <c r="AS552" s="176"/>
      <c r="AT552" s="176"/>
      <c r="AU552" s="176"/>
      <c r="AV552" s="176"/>
      <c r="AW552" s="176"/>
    </row>
    <row r="553" spans="3:49">
      <c r="C553" s="176"/>
      <c r="D553" s="176"/>
      <c r="E553" s="176"/>
      <c r="F553" s="176"/>
      <c r="G553" s="176"/>
      <c r="H553" s="176"/>
      <c r="I553" s="176"/>
      <c r="J553" s="176"/>
      <c r="K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6"/>
      <c r="AL553" s="176"/>
      <c r="AM553" s="176"/>
      <c r="AN553" s="176"/>
      <c r="AO553" s="176"/>
      <c r="AP553" s="176"/>
      <c r="AQ553" s="176"/>
      <c r="AR553" s="176"/>
      <c r="AS553" s="176"/>
      <c r="AT553" s="176"/>
      <c r="AU553" s="176"/>
      <c r="AV553" s="176"/>
      <c r="AW553" s="176"/>
    </row>
    <row r="554" spans="3:49">
      <c r="C554" s="176"/>
      <c r="D554" s="176"/>
      <c r="E554" s="176"/>
      <c r="F554" s="176"/>
      <c r="G554" s="176"/>
      <c r="H554" s="176"/>
      <c r="I554" s="176"/>
      <c r="J554" s="176"/>
      <c r="K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6"/>
      <c r="AL554" s="176"/>
      <c r="AM554" s="176"/>
      <c r="AN554" s="176"/>
      <c r="AO554" s="176"/>
      <c r="AP554" s="176"/>
      <c r="AQ554" s="176"/>
      <c r="AR554" s="176"/>
      <c r="AS554" s="176"/>
      <c r="AT554" s="176"/>
      <c r="AU554" s="176"/>
      <c r="AV554" s="176"/>
      <c r="AW554" s="176"/>
    </row>
    <row r="555" spans="3:49">
      <c r="C555" s="176"/>
      <c r="D555" s="176"/>
      <c r="E555" s="176"/>
      <c r="F555" s="176"/>
      <c r="G555" s="176"/>
      <c r="H555" s="176"/>
      <c r="I555" s="176"/>
      <c r="J555" s="176"/>
      <c r="K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6"/>
      <c r="AL555" s="176"/>
      <c r="AM555" s="176"/>
      <c r="AN555" s="176"/>
      <c r="AO555" s="176"/>
      <c r="AP555" s="176"/>
      <c r="AQ555" s="176"/>
      <c r="AR555" s="176"/>
      <c r="AS555" s="176"/>
      <c r="AT555" s="176"/>
      <c r="AU555" s="176"/>
      <c r="AV555" s="176"/>
      <c r="AW555" s="176"/>
    </row>
    <row r="556" spans="3:49">
      <c r="C556" s="176"/>
      <c r="D556" s="176"/>
      <c r="E556" s="176"/>
      <c r="F556" s="176"/>
      <c r="G556" s="176"/>
      <c r="H556" s="176"/>
      <c r="I556" s="176"/>
      <c r="J556" s="176"/>
      <c r="K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6"/>
      <c r="AL556" s="176"/>
      <c r="AM556" s="176"/>
      <c r="AN556" s="176"/>
      <c r="AO556" s="176"/>
      <c r="AP556" s="176"/>
      <c r="AQ556" s="176"/>
      <c r="AR556" s="176"/>
      <c r="AS556" s="176"/>
      <c r="AT556" s="176"/>
      <c r="AU556" s="176"/>
      <c r="AV556" s="176"/>
      <c r="AW556" s="176"/>
    </row>
    <row r="557" spans="3:49">
      <c r="C557" s="176"/>
      <c r="D557" s="176"/>
      <c r="E557" s="176"/>
      <c r="F557" s="176"/>
      <c r="G557" s="176"/>
      <c r="H557" s="176"/>
      <c r="I557" s="176"/>
      <c r="J557" s="176"/>
      <c r="K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6"/>
      <c r="AL557" s="176"/>
      <c r="AM557" s="176"/>
      <c r="AN557" s="176"/>
      <c r="AO557" s="176"/>
      <c r="AP557" s="176"/>
      <c r="AQ557" s="176"/>
      <c r="AR557" s="176"/>
      <c r="AS557" s="176"/>
      <c r="AT557" s="176"/>
      <c r="AU557" s="176"/>
      <c r="AV557" s="176"/>
      <c r="AW557" s="176"/>
    </row>
    <row r="558" spans="3:49">
      <c r="C558" s="176"/>
      <c r="D558" s="176"/>
      <c r="E558" s="176"/>
      <c r="F558" s="176"/>
      <c r="G558" s="176"/>
      <c r="H558" s="176"/>
      <c r="I558" s="176"/>
      <c r="J558" s="176"/>
      <c r="K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6"/>
      <c r="AL558" s="176"/>
      <c r="AM558" s="176"/>
      <c r="AN558" s="176"/>
      <c r="AO558" s="176"/>
      <c r="AP558" s="176"/>
      <c r="AQ558" s="176"/>
      <c r="AR558" s="176"/>
      <c r="AS558" s="176"/>
      <c r="AT558" s="176"/>
      <c r="AU558" s="176"/>
      <c r="AV558" s="176"/>
      <c r="AW558" s="176"/>
    </row>
    <row r="559" spans="3:49">
      <c r="C559" s="176"/>
      <c r="D559" s="176"/>
      <c r="E559" s="176"/>
      <c r="F559" s="176"/>
      <c r="G559" s="176"/>
      <c r="H559" s="176"/>
      <c r="I559" s="176"/>
      <c r="J559" s="176"/>
      <c r="K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c r="AL559" s="176"/>
      <c r="AM559" s="176"/>
      <c r="AN559" s="176"/>
      <c r="AO559" s="176"/>
      <c r="AP559" s="176"/>
      <c r="AQ559" s="176"/>
      <c r="AR559" s="176"/>
      <c r="AS559" s="176"/>
      <c r="AT559" s="176"/>
      <c r="AU559" s="176"/>
      <c r="AV559" s="176"/>
      <c r="AW559" s="176"/>
    </row>
    <row r="560" spans="3:49">
      <c r="C560" s="176"/>
      <c r="D560" s="176"/>
      <c r="E560" s="176"/>
      <c r="F560" s="176"/>
      <c r="G560" s="176"/>
      <c r="H560" s="176"/>
      <c r="I560" s="176"/>
      <c r="J560" s="176"/>
      <c r="K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6"/>
      <c r="AL560" s="176"/>
      <c r="AM560" s="176"/>
      <c r="AN560" s="176"/>
      <c r="AO560" s="176"/>
      <c r="AP560" s="176"/>
      <c r="AQ560" s="176"/>
      <c r="AR560" s="176"/>
      <c r="AS560" s="176"/>
      <c r="AT560" s="176"/>
      <c r="AU560" s="176"/>
      <c r="AV560" s="176"/>
      <c r="AW560" s="176"/>
    </row>
    <row r="561" spans="3:49">
      <c r="C561" s="176"/>
      <c r="D561" s="176"/>
      <c r="E561" s="176"/>
      <c r="F561" s="176"/>
      <c r="G561" s="176"/>
      <c r="H561" s="176"/>
      <c r="I561" s="176"/>
      <c r="J561" s="176"/>
      <c r="K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6"/>
      <c r="AL561" s="176"/>
      <c r="AM561" s="176"/>
      <c r="AN561" s="176"/>
      <c r="AO561" s="176"/>
      <c r="AP561" s="176"/>
      <c r="AQ561" s="176"/>
      <c r="AR561" s="176"/>
      <c r="AS561" s="176"/>
      <c r="AT561" s="176"/>
      <c r="AU561" s="176"/>
      <c r="AV561" s="176"/>
      <c r="AW561" s="176"/>
    </row>
    <row r="562" spans="3:49">
      <c r="C562" s="176"/>
      <c r="D562" s="176"/>
      <c r="E562" s="176"/>
      <c r="F562" s="176"/>
      <c r="G562" s="176"/>
      <c r="H562" s="176"/>
      <c r="I562" s="176"/>
      <c r="J562" s="176"/>
      <c r="K562" s="176"/>
      <c r="P562" s="176"/>
      <c r="Q562" s="176"/>
      <c r="R562" s="176"/>
      <c r="S562" s="176"/>
      <c r="T562" s="176"/>
      <c r="U562" s="176"/>
      <c r="V562" s="176"/>
      <c r="W562" s="176"/>
      <c r="X562" s="176"/>
      <c r="Y562" s="176"/>
      <c r="Z562" s="176"/>
      <c r="AA562" s="176"/>
      <c r="AB562" s="176"/>
      <c r="AC562" s="176"/>
      <c r="AD562" s="176"/>
      <c r="AE562" s="176"/>
      <c r="AF562" s="176"/>
      <c r="AG562" s="176"/>
      <c r="AH562" s="176"/>
      <c r="AI562" s="176"/>
      <c r="AJ562" s="176"/>
      <c r="AK562" s="176"/>
      <c r="AL562" s="176"/>
      <c r="AM562" s="176"/>
      <c r="AN562" s="176"/>
      <c r="AO562" s="176"/>
      <c r="AP562" s="176"/>
      <c r="AQ562" s="176"/>
      <c r="AR562" s="176"/>
      <c r="AS562" s="176"/>
      <c r="AT562" s="176"/>
      <c r="AU562" s="176"/>
      <c r="AV562" s="176"/>
      <c r="AW562" s="176"/>
    </row>
    <row r="563" spans="3:49">
      <c r="C563" s="176"/>
      <c r="D563" s="176"/>
      <c r="E563" s="176"/>
      <c r="F563" s="176"/>
      <c r="G563" s="176"/>
      <c r="H563" s="176"/>
      <c r="I563" s="176"/>
      <c r="J563" s="176"/>
      <c r="K563" s="176"/>
      <c r="P563" s="176"/>
      <c r="Q563" s="176"/>
      <c r="R563" s="176"/>
      <c r="S563" s="176"/>
      <c r="T563" s="176"/>
      <c r="U563" s="176"/>
      <c r="V563" s="176"/>
      <c r="W563" s="176"/>
      <c r="X563" s="176"/>
      <c r="Y563" s="176"/>
      <c r="Z563" s="176"/>
      <c r="AA563" s="176"/>
      <c r="AB563" s="176"/>
      <c r="AC563" s="176"/>
      <c r="AD563" s="176"/>
      <c r="AE563" s="176"/>
      <c r="AF563" s="176"/>
      <c r="AG563" s="176"/>
      <c r="AH563" s="176"/>
      <c r="AI563" s="176"/>
      <c r="AJ563" s="176"/>
      <c r="AK563" s="176"/>
      <c r="AL563" s="176"/>
      <c r="AM563" s="176"/>
      <c r="AN563" s="176"/>
      <c r="AO563" s="176"/>
      <c r="AP563" s="176"/>
      <c r="AQ563" s="176"/>
      <c r="AR563" s="176"/>
      <c r="AS563" s="176"/>
      <c r="AT563" s="176"/>
      <c r="AU563" s="176"/>
      <c r="AV563" s="176"/>
      <c r="AW563" s="176"/>
    </row>
    <row r="564" spans="3:49">
      <c r="C564" s="176"/>
      <c r="D564" s="176"/>
      <c r="E564" s="176"/>
      <c r="F564" s="176"/>
      <c r="G564" s="176"/>
      <c r="H564" s="176"/>
      <c r="I564" s="176"/>
      <c r="J564" s="176"/>
      <c r="K564" s="176"/>
      <c r="P564" s="176"/>
      <c r="Q564" s="176"/>
      <c r="R564" s="176"/>
      <c r="S564" s="176"/>
      <c r="T564" s="176"/>
      <c r="U564" s="176"/>
      <c r="V564" s="176"/>
      <c r="W564" s="176"/>
      <c r="X564" s="176"/>
      <c r="Y564" s="176"/>
      <c r="Z564" s="176"/>
      <c r="AA564" s="176"/>
      <c r="AB564" s="176"/>
      <c r="AC564" s="176"/>
      <c r="AD564" s="176"/>
      <c r="AE564" s="176"/>
      <c r="AF564" s="176"/>
      <c r="AG564" s="176"/>
      <c r="AH564" s="176"/>
      <c r="AI564" s="176"/>
      <c r="AJ564" s="176"/>
      <c r="AK564" s="176"/>
      <c r="AL564" s="176"/>
      <c r="AM564" s="176"/>
      <c r="AN564" s="176"/>
      <c r="AO564" s="176"/>
      <c r="AP564" s="176"/>
      <c r="AQ564" s="176"/>
      <c r="AR564" s="176"/>
      <c r="AS564" s="176"/>
      <c r="AT564" s="176"/>
      <c r="AU564" s="176"/>
      <c r="AV564" s="176"/>
      <c r="AW564" s="176"/>
    </row>
    <row r="565" spans="3:49">
      <c r="C565" s="176"/>
      <c r="D565" s="176"/>
      <c r="E565" s="176"/>
      <c r="F565" s="176"/>
      <c r="G565" s="176"/>
      <c r="H565" s="176"/>
      <c r="I565" s="176"/>
      <c r="J565" s="176"/>
      <c r="K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6"/>
      <c r="AL565" s="176"/>
      <c r="AM565" s="176"/>
      <c r="AN565" s="176"/>
      <c r="AO565" s="176"/>
      <c r="AP565" s="176"/>
      <c r="AQ565" s="176"/>
      <c r="AR565" s="176"/>
      <c r="AS565" s="176"/>
      <c r="AT565" s="176"/>
      <c r="AU565" s="176"/>
      <c r="AV565" s="176"/>
      <c r="AW565" s="176"/>
    </row>
    <row r="566" spans="3:49">
      <c r="C566" s="176"/>
      <c r="D566" s="176"/>
      <c r="E566" s="176"/>
      <c r="F566" s="176"/>
      <c r="G566" s="176"/>
      <c r="H566" s="176"/>
      <c r="I566" s="176"/>
      <c r="J566" s="176"/>
      <c r="K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row>
    <row r="567" spans="3:49">
      <c r="C567" s="176"/>
      <c r="D567" s="176"/>
      <c r="E567" s="176"/>
      <c r="F567" s="176"/>
      <c r="G567" s="176"/>
      <c r="H567" s="176"/>
      <c r="I567" s="176"/>
      <c r="J567" s="176"/>
      <c r="K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6"/>
      <c r="AL567" s="176"/>
      <c r="AM567" s="176"/>
      <c r="AN567" s="176"/>
      <c r="AO567" s="176"/>
      <c r="AP567" s="176"/>
      <c r="AQ567" s="176"/>
      <c r="AR567" s="176"/>
      <c r="AS567" s="176"/>
      <c r="AT567" s="176"/>
      <c r="AU567" s="176"/>
      <c r="AV567" s="176"/>
      <c r="AW567" s="176"/>
    </row>
    <row r="568" spans="3:49">
      <c r="C568" s="176"/>
      <c r="D568" s="176"/>
      <c r="E568" s="176"/>
      <c r="F568" s="176"/>
      <c r="G568" s="176"/>
      <c r="H568" s="176"/>
      <c r="I568" s="176"/>
      <c r="J568" s="176"/>
      <c r="K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6"/>
      <c r="AL568" s="176"/>
      <c r="AM568" s="176"/>
      <c r="AN568" s="176"/>
      <c r="AO568" s="176"/>
      <c r="AP568" s="176"/>
      <c r="AQ568" s="176"/>
      <c r="AR568" s="176"/>
      <c r="AS568" s="176"/>
      <c r="AT568" s="176"/>
      <c r="AU568" s="176"/>
      <c r="AV568" s="176"/>
      <c r="AW568" s="176"/>
    </row>
    <row r="569" spans="3:49">
      <c r="C569" s="176"/>
      <c r="D569" s="176"/>
      <c r="E569" s="176"/>
      <c r="F569" s="176"/>
      <c r="G569" s="176"/>
      <c r="H569" s="176"/>
      <c r="I569" s="176"/>
      <c r="J569" s="176"/>
      <c r="K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6"/>
      <c r="AL569" s="176"/>
      <c r="AM569" s="176"/>
      <c r="AN569" s="176"/>
      <c r="AO569" s="176"/>
      <c r="AP569" s="176"/>
      <c r="AQ569" s="176"/>
      <c r="AR569" s="176"/>
      <c r="AS569" s="176"/>
      <c r="AT569" s="176"/>
      <c r="AU569" s="176"/>
      <c r="AV569" s="176"/>
      <c r="AW569" s="176"/>
    </row>
    <row r="570" spans="3:49">
      <c r="C570" s="176"/>
      <c r="D570" s="176"/>
      <c r="E570" s="176"/>
      <c r="F570" s="176"/>
      <c r="G570" s="176"/>
      <c r="H570" s="176"/>
      <c r="I570" s="176"/>
      <c r="J570" s="176"/>
      <c r="K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row>
    <row r="571" spans="3:49">
      <c r="C571" s="176"/>
      <c r="D571" s="176"/>
      <c r="E571" s="176"/>
      <c r="F571" s="176"/>
      <c r="G571" s="176"/>
      <c r="H571" s="176"/>
      <c r="I571" s="176"/>
      <c r="J571" s="176"/>
      <c r="K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6"/>
      <c r="AL571" s="176"/>
      <c r="AM571" s="176"/>
      <c r="AN571" s="176"/>
      <c r="AO571" s="176"/>
      <c r="AP571" s="176"/>
      <c r="AQ571" s="176"/>
      <c r="AR571" s="176"/>
      <c r="AS571" s="176"/>
      <c r="AT571" s="176"/>
      <c r="AU571" s="176"/>
      <c r="AV571" s="176"/>
      <c r="AW571" s="176"/>
    </row>
    <row r="572" spans="3:49">
      <c r="C572" s="176"/>
      <c r="D572" s="176"/>
      <c r="E572" s="176"/>
      <c r="F572" s="176"/>
      <c r="G572" s="176"/>
      <c r="H572" s="176"/>
      <c r="I572" s="176"/>
      <c r="J572" s="176"/>
      <c r="K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c r="AL572" s="176"/>
      <c r="AM572" s="176"/>
      <c r="AN572" s="176"/>
      <c r="AO572" s="176"/>
      <c r="AP572" s="176"/>
      <c r="AQ572" s="176"/>
      <c r="AR572" s="176"/>
      <c r="AS572" s="176"/>
      <c r="AT572" s="176"/>
      <c r="AU572" s="176"/>
      <c r="AV572" s="176"/>
      <c r="AW572" s="176"/>
    </row>
    <row r="573" spans="3:49">
      <c r="C573" s="176"/>
      <c r="D573" s="176"/>
      <c r="E573" s="176"/>
      <c r="F573" s="176"/>
      <c r="G573" s="176"/>
      <c r="H573" s="176"/>
      <c r="I573" s="176"/>
      <c r="J573" s="176"/>
      <c r="K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row>
    <row r="574" spans="3:49">
      <c r="C574" s="176"/>
      <c r="D574" s="176"/>
      <c r="E574" s="176"/>
      <c r="F574" s="176"/>
      <c r="G574" s="176"/>
      <c r="H574" s="176"/>
      <c r="I574" s="176"/>
      <c r="J574" s="176"/>
      <c r="K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6"/>
      <c r="AL574" s="176"/>
      <c r="AM574" s="176"/>
      <c r="AN574" s="176"/>
      <c r="AO574" s="176"/>
      <c r="AP574" s="176"/>
      <c r="AQ574" s="176"/>
      <c r="AR574" s="176"/>
      <c r="AS574" s="176"/>
      <c r="AT574" s="176"/>
      <c r="AU574" s="176"/>
      <c r="AV574" s="176"/>
      <c r="AW574" s="176"/>
    </row>
    <row r="575" spans="3:49">
      <c r="C575" s="176"/>
      <c r="D575" s="176"/>
      <c r="E575" s="176"/>
      <c r="F575" s="176"/>
      <c r="G575" s="176"/>
      <c r="H575" s="176"/>
      <c r="I575" s="176"/>
      <c r="J575" s="176"/>
      <c r="K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6"/>
      <c r="AL575" s="176"/>
      <c r="AM575" s="176"/>
      <c r="AN575" s="176"/>
      <c r="AO575" s="176"/>
      <c r="AP575" s="176"/>
      <c r="AQ575" s="176"/>
      <c r="AR575" s="176"/>
      <c r="AS575" s="176"/>
      <c r="AT575" s="176"/>
      <c r="AU575" s="176"/>
      <c r="AV575" s="176"/>
      <c r="AW575" s="176"/>
    </row>
    <row r="576" spans="3:49">
      <c r="C576" s="176"/>
      <c r="D576" s="176"/>
      <c r="E576" s="176"/>
      <c r="F576" s="176"/>
      <c r="G576" s="176"/>
      <c r="H576" s="176"/>
      <c r="I576" s="176"/>
      <c r="J576" s="176"/>
      <c r="K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6"/>
      <c r="AL576" s="176"/>
      <c r="AM576" s="176"/>
      <c r="AN576" s="176"/>
      <c r="AO576" s="176"/>
      <c r="AP576" s="176"/>
      <c r="AQ576" s="176"/>
      <c r="AR576" s="176"/>
      <c r="AS576" s="176"/>
      <c r="AT576" s="176"/>
      <c r="AU576" s="176"/>
      <c r="AV576" s="176"/>
      <c r="AW576" s="176"/>
    </row>
    <row r="577" spans="3:49">
      <c r="C577" s="176"/>
      <c r="D577" s="176"/>
      <c r="E577" s="176"/>
      <c r="F577" s="176"/>
      <c r="G577" s="176"/>
      <c r="H577" s="176"/>
      <c r="I577" s="176"/>
      <c r="J577" s="176"/>
      <c r="K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6"/>
      <c r="AL577" s="176"/>
      <c r="AM577" s="176"/>
      <c r="AN577" s="176"/>
      <c r="AO577" s="176"/>
      <c r="AP577" s="176"/>
      <c r="AQ577" s="176"/>
      <c r="AR577" s="176"/>
      <c r="AS577" s="176"/>
      <c r="AT577" s="176"/>
      <c r="AU577" s="176"/>
      <c r="AV577" s="176"/>
      <c r="AW577" s="176"/>
    </row>
    <row r="578" spans="3:49">
      <c r="C578" s="176"/>
      <c r="D578" s="176"/>
      <c r="E578" s="176"/>
      <c r="F578" s="176"/>
      <c r="G578" s="176"/>
      <c r="H578" s="176"/>
      <c r="I578" s="176"/>
      <c r="J578" s="176"/>
      <c r="K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6"/>
      <c r="AL578" s="176"/>
      <c r="AM578" s="176"/>
      <c r="AN578" s="176"/>
      <c r="AO578" s="176"/>
      <c r="AP578" s="176"/>
      <c r="AQ578" s="176"/>
      <c r="AR578" s="176"/>
      <c r="AS578" s="176"/>
      <c r="AT578" s="176"/>
      <c r="AU578" s="176"/>
      <c r="AV578" s="176"/>
      <c r="AW578" s="176"/>
    </row>
    <row r="579" spans="3:49">
      <c r="C579" s="176"/>
      <c r="D579" s="176"/>
      <c r="E579" s="176"/>
      <c r="F579" s="176"/>
      <c r="G579" s="176"/>
      <c r="H579" s="176"/>
      <c r="I579" s="176"/>
      <c r="J579" s="176"/>
      <c r="K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6"/>
      <c r="AL579" s="176"/>
      <c r="AM579" s="176"/>
      <c r="AN579" s="176"/>
      <c r="AO579" s="176"/>
      <c r="AP579" s="176"/>
      <c r="AQ579" s="176"/>
      <c r="AR579" s="176"/>
      <c r="AS579" s="176"/>
      <c r="AT579" s="176"/>
      <c r="AU579" s="176"/>
      <c r="AV579" s="176"/>
      <c r="AW579" s="176"/>
    </row>
    <row r="580" spans="3:49">
      <c r="C580" s="176"/>
      <c r="D580" s="176"/>
      <c r="E580" s="176"/>
      <c r="F580" s="176"/>
      <c r="G580" s="176"/>
      <c r="H580" s="176"/>
      <c r="I580" s="176"/>
      <c r="J580" s="176"/>
      <c r="K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c r="AL580" s="176"/>
      <c r="AM580" s="176"/>
      <c r="AN580" s="176"/>
      <c r="AO580" s="176"/>
      <c r="AP580" s="176"/>
      <c r="AQ580" s="176"/>
      <c r="AR580" s="176"/>
      <c r="AS580" s="176"/>
      <c r="AT580" s="176"/>
      <c r="AU580" s="176"/>
      <c r="AV580" s="176"/>
      <c r="AW580" s="176"/>
    </row>
    <row r="581" spans="3:49">
      <c r="C581" s="176"/>
      <c r="D581" s="176"/>
      <c r="E581" s="176"/>
      <c r="F581" s="176"/>
      <c r="G581" s="176"/>
      <c r="H581" s="176"/>
      <c r="I581" s="176"/>
      <c r="J581" s="176"/>
      <c r="K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6"/>
      <c r="AL581" s="176"/>
      <c r="AM581" s="176"/>
      <c r="AN581" s="176"/>
      <c r="AO581" s="176"/>
      <c r="AP581" s="176"/>
      <c r="AQ581" s="176"/>
      <c r="AR581" s="176"/>
      <c r="AS581" s="176"/>
      <c r="AT581" s="176"/>
      <c r="AU581" s="176"/>
      <c r="AV581" s="176"/>
      <c r="AW581" s="176"/>
    </row>
    <row r="582" spans="3:49">
      <c r="C582" s="176"/>
      <c r="D582" s="176"/>
      <c r="E582" s="176"/>
      <c r="F582" s="176"/>
      <c r="G582" s="176"/>
      <c r="H582" s="176"/>
      <c r="I582" s="176"/>
      <c r="J582" s="176"/>
      <c r="K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6"/>
      <c r="AL582" s="176"/>
      <c r="AM582" s="176"/>
      <c r="AN582" s="176"/>
      <c r="AO582" s="176"/>
      <c r="AP582" s="176"/>
      <c r="AQ582" s="176"/>
      <c r="AR582" s="176"/>
      <c r="AS582" s="176"/>
      <c r="AT582" s="176"/>
      <c r="AU582" s="176"/>
      <c r="AV582" s="176"/>
      <c r="AW582" s="176"/>
    </row>
    <row r="583" spans="3:49">
      <c r="C583" s="176"/>
      <c r="D583" s="176"/>
      <c r="E583" s="176"/>
      <c r="F583" s="176"/>
      <c r="G583" s="176"/>
      <c r="H583" s="176"/>
      <c r="I583" s="176"/>
      <c r="J583" s="176"/>
      <c r="K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c r="AL583" s="176"/>
      <c r="AM583" s="176"/>
      <c r="AN583" s="176"/>
      <c r="AO583" s="176"/>
      <c r="AP583" s="176"/>
      <c r="AQ583" s="176"/>
      <c r="AR583" s="176"/>
      <c r="AS583" s="176"/>
      <c r="AT583" s="176"/>
      <c r="AU583" s="176"/>
      <c r="AV583" s="176"/>
      <c r="AW583" s="176"/>
    </row>
    <row r="584" spans="3:49">
      <c r="C584" s="176"/>
      <c r="D584" s="176"/>
      <c r="E584" s="176"/>
      <c r="F584" s="176"/>
      <c r="G584" s="176"/>
      <c r="H584" s="176"/>
      <c r="I584" s="176"/>
      <c r="J584" s="176"/>
      <c r="K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6"/>
      <c r="AL584" s="176"/>
      <c r="AM584" s="176"/>
      <c r="AN584" s="176"/>
      <c r="AO584" s="176"/>
      <c r="AP584" s="176"/>
      <c r="AQ584" s="176"/>
      <c r="AR584" s="176"/>
      <c r="AS584" s="176"/>
      <c r="AT584" s="176"/>
      <c r="AU584" s="176"/>
      <c r="AV584" s="176"/>
      <c r="AW584" s="176"/>
    </row>
    <row r="585" spans="3:49">
      <c r="C585" s="176"/>
      <c r="D585" s="176"/>
      <c r="E585" s="176"/>
      <c r="F585" s="176"/>
      <c r="G585" s="176"/>
      <c r="H585" s="176"/>
      <c r="I585" s="176"/>
      <c r="J585" s="176"/>
      <c r="K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6"/>
      <c r="AL585" s="176"/>
      <c r="AM585" s="176"/>
      <c r="AN585" s="176"/>
      <c r="AO585" s="176"/>
      <c r="AP585" s="176"/>
      <c r="AQ585" s="176"/>
      <c r="AR585" s="176"/>
      <c r="AS585" s="176"/>
      <c r="AT585" s="176"/>
      <c r="AU585" s="176"/>
      <c r="AV585" s="176"/>
      <c r="AW585" s="176"/>
    </row>
    <row r="586" spans="3:49">
      <c r="C586" s="176"/>
      <c r="D586" s="176"/>
      <c r="E586" s="176"/>
      <c r="F586" s="176"/>
      <c r="G586" s="176"/>
      <c r="H586" s="176"/>
      <c r="I586" s="176"/>
      <c r="J586" s="176"/>
      <c r="K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6"/>
      <c r="AL586" s="176"/>
      <c r="AM586" s="176"/>
      <c r="AN586" s="176"/>
      <c r="AO586" s="176"/>
      <c r="AP586" s="176"/>
      <c r="AQ586" s="176"/>
      <c r="AR586" s="176"/>
      <c r="AS586" s="176"/>
      <c r="AT586" s="176"/>
      <c r="AU586" s="176"/>
      <c r="AV586" s="176"/>
      <c r="AW586" s="176"/>
    </row>
    <row r="587" spans="3:49">
      <c r="C587" s="176"/>
      <c r="D587" s="176"/>
      <c r="E587" s="176"/>
      <c r="F587" s="176"/>
      <c r="G587" s="176"/>
      <c r="H587" s="176"/>
      <c r="I587" s="176"/>
      <c r="J587" s="176"/>
      <c r="K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6"/>
      <c r="AL587" s="176"/>
      <c r="AM587" s="176"/>
      <c r="AN587" s="176"/>
      <c r="AO587" s="176"/>
      <c r="AP587" s="176"/>
      <c r="AQ587" s="176"/>
      <c r="AR587" s="176"/>
      <c r="AS587" s="176"/>
      <c r="AT587" s="176"/>
      <c r="AU587" s="176"/>
      <c r="AV587" s="176"/>
      <c r="AW587" s="176"/>
    </row>
    <row r="588" spans="3:49">
      <c r="C588" s="176"/>
      <c r="D588" s="176"/>
      <c r="E588" s="176"/>
      <c r="F588" s="176"/>
      <c r="G588" s="176"/>
      <c r="H588" s="176"/>
      <c r="I588" s="176"/>
      <c r="J588" s="176"/>
      <c r="K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6"/>
      <c r="AL588" s="176"/>
      <c r="AM588" s="176"/>
      <c r="AN588" s="176"/>
      <c r="AO588" s="176"/>
      <c r="AP588" s="176"/>
      <c r="AQ588" s="176"/>
      <c r="AR588" s="176"/>
      <c r="AS588" s="176"/>
      <c r="AT588" s="176"/>
      <c r="AU588" s="176"/>
      <c r="AV588" s="176"/>
      <c r="AW588" s="176"/>
    </row>
    <row r="589" spans="3:49">
      <c r="C589" s="176"/>
      <c r="D589" s="176"/>
      <c r="E589" s="176"/>
      <c r="F589" s="176"/>
      <c r="G589" s="176"/>
      <c r="H589" s="176"/>
      <c r="I589" s="176"/>
      <c r="J589" s="176"/>
      <c r="K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row>
    <row r="590" spans="3:49">
      <c r="C590" s="176"/>
      <c r="D590" s="176"/>
      <c r="E590" s="176"/>
      <c r="F590" s="176"/>
      <c r="G590" s="176"/>
      <c r="H590" s="176"/>
      <c r="I590" s="176"/>
      <c r="J590" s="176"/>
      <c r="K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row>
    <row r="591" spans="3:49">
      <c r="C591" s="176"/>
      <c r="D591" s="176"/>
      <c r="E591" s="176"/>
      <c r="F591" s="176"/>
      <c r="G591" s="176"/>
      <c r="H591" s="176"/>
      <c r="I591" s="176"/>
      <c r="J591" s="176"/>
      <c r="K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row>
    <row r="592" spans="3:49">
      <c r="C592" s="176"/>
      <c r="D592" s="176"/>
      <c r="E592" s="176"/>
      <c r="F592" s="176"/>
      <c r="G592" s="176"/>
      <c r="H592" s="176"/>
      <c r="I592" s="176"/>
      <c r="J592" s="176"/>
      <c r="K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6"/>
      <c r="AL592" s="176"/>
      <c r="AM592" s="176"/>
      <c r="AN592" s="176"/>
      <c r="AO592" s="176"/>
      <c r="AP592" s="176"/>
      <c r="AQ592" s="176"/>
      <c r="AR592" s="176"/>
      <c r="AS592" s="176"/>
      <c r="AT592" s="176"/>
      <c r="AU592" s="176"/>
      <c r="AV592" s="176"/>
      <c r="AW592" s="176"/>
    </row>
    <row r="593" spans="3:49">
      <c r="C593" s="176"/>
      <c r="D593" s="176"/>
      <c r="E593" s="176"/>
      <c r="F593" s="176"/>
      <c r="G593" s="176"/>
      <c r="H593" s="176"/>
      <c r="I593" s="176"/>
      <c r="J593" s="176"/>
      <c r="K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6"/>
      <c r="AL593" s="176"/>
      <c r="AM593" s="176"/>
      <c r="AN593" s="176"/>
      <c r="AO593" s="176"/>
      <c r="AP593" s="176"/>
      <c r="AQ593" s="176"/>
      <c r="AR593" s="176"/>
      <c r="AS593" s="176"/>
      <c r="AT593" s="176"/>
      <c r="AU593" s="176"/>
      <c r="AV593" s="176"/>
      <c r="AW593" s="176"/>
    </row>
    <row r="594" spans="3:49">
      <c r="C594" s="176"/>
      <c r="D594" s="176"/>
      <c r="E594" s="176"/>
      <c r="F594" s="176"/>
      <c r="G594" s="176"/>
      <c r="H594" s="176"/>
      <c r="I594" s="176"/>
      <c r="J594" s="176"/>
      <c r="K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6"/>
      <c r="AL594" s="176"/>
      <c r="AM594" s="176"/>
      <c r="AN594" s="176"/>
      <c r="AO594" s="176"/>
      <c r="AP594" s="176"/>
      <c r="AQ594" s="176"/>
      <c r="AR594" s="176"/>
      <c r="AS594" s="176"/>
      <c r="AT594" s="176"/>
      <c r="AU594" s="176"/>
      <c r="AV594" s="176"/>
      <c r="AW594" s="176"/>
    </row>
    <row r="595" spans="3:49">
      <c r="C595" s="176"/>
      <c r="D595" s="176"/>
      <c r="E595" s="176"/>
      <c r="F595" s="176"/>
      <c r="G595" s="176"/>
      <c r="H595" s="176"/>
      <c r="I595" s="176"/>
      <c r="J595" s="176"/>
      <c r="K595" s="176"/>
      <c r="P595" s="176"/>
      <c r="Q595" s="176"/>
      <c r="R595" s="176"/>
      <c r="S595" s="176"/>
      <c r="T595" s="176"/>
      <c r="U595" s="176"/>
      <c r="V595" s="176"/>
      <c r="W595" s="176"/>
      <c r="X595" s="176"/>
      <c r="Y595" s="176"/>
      <c r="Z595" s="176"/>
      <c r="AA595" s="176"/>
      <c r="AB595" s="176"/>
      <c r="AC595" s="176"/>
      <c r="AD595" s="176"/>
      <c r="AE595" s="176"/>
      <c r="AF595" s="176"/>
      <c r="AG595" s="176"/>
      <c r="AH595" s="176"/>
      <c r="AI595" s="176"/>
      <c r="AJ595" s="176"/>
      <c r="AK595" s="176"/>
      <c r="AL595" s="176"/>
      <c r="AM595" s="176"/>
      <c r="AN595" s="176"/>
      <c r="AO595" s="176"/>
      <c r="AP595" s="176"/>
      <c r="AQ595" s="176"/>
      <c r="AR595" s="176"/>
      <c r="AS595" s="176"/>
      <c r="AT595" s="176"/>
      <c r="AU595" s="176"/>
      <c r="AV595" s="176"/>
      <c r="AW595" s="176"/>
    </row>
    <row r="596" spans="3:49">
      <c r="C596" s="176"/>
      <c r="D596" s="176"/>
      <c r="E596" s="176"/>
      <c r="F596" s="176"/>
      <c r="G596" s="176"/>
      <c r="H596" s="176"/>
      <c r="I596" s="176"/>
      <c r="J596" s="176"/>
      <c r="K596" s="176"/>
      <c r="P596" s="176"/>
      <c r="Q596" s="176"/>
      <c r="R596" s="176"/>
      <c r="S596" s="176"/>
      <c r="T596" s="176"/>
      <c r="U596" s="176"/>
      <c r="V596" s="176"/>
      <c r="W596" s="176"/>
      <c r="X596" s="176"/>
      <c r="Y596" s="176"/>
      <c r="Z596" s="176"/>
      <c r="AA596" s="176"/>
      <c r="AB596" s="176"/>
      <c r="AC596" s="176"/>
      <c r="AD596" s="176"/>
      <c r="AE596" s="176"/>
      <c r="AF596" s="176"/>
      <c r="AG596" s="176"/>
      <c r="AH596" s="176"/>
      <c r="AI596" s="176"/>
      <c r="AJ596" s="176"/>
      <c r="AK596" s="176"/>
      <c r="AL596" s="176"/>
      <c r="AM596" s="176"/>
      <c r="AN596" s="176"/>
      <c r="AO596" s="176"/>
      <c r="AP596" s="176"/>
      <c r="AQ596" s="176"/>
      <c r="AR596" s="176"/>
      <c r="AS596" s="176"/>
      <c r="AT596" s="176"/>
      <c r="AU596" s="176"/>
      <c r="AV596" s="176"/>
      <c r="AW596" s="176"/>
    </row>
    <row r="597" spans="3:49">
      <c r="C597" s="176"/>
      <c r="D597" s="176"/>
      <c r="E597" s="176"/>
      <c r="F597" s="176"/>
      <c r="G597" s="176"/>
      <c r="H597" s="176"/>
      <c r="I597" s="176"/>
      <c r="J597" s="176"/>
      <c r="K597" s="176"/>
      <c r="P597" s="176"/>
      <c r="Q597" s="176"/>
      <c r="R597" s="176"/>
      <c r="S597" s="176"/>
      <c r="T597" s="176"/>
      <c r="U597" s="176"/>
      <c r="V597" s="176"/>
      <c r="W597" s="176"/>
      <c r="X597" s="176"/>
      <c r="Y597" s="176"/>
      <c r="Z597" s="176"/>
      <c r="AA597" s="176"/>
      <c r="AB597" s="176"/>
      <c r="AC597" s="176"/>
      <c r="AD597" s="176"/>
      <c r="AE597" s="176"/>
      <c r="AF597" s="176"/>
      <c r="AG597" s="176"/>
      <c r="AH597" s="176"/>
      <c r="AI597" s="176"/>
      <c r="AJ597" s="176"/>
      <c r="AK597" s="176"/>
      <c r="AL597" s="176"/>
      <c r="AM597" s="176"/>
      <c r="AN597" s="176"/>
      <c r="AO597" s="176"/>
      <c r="AP597" s="176"/>
      <c r="AQ597" s="176"/>
      <c r="AR597" s="176"/>
      <c r="AS597" s="176"/>
      <c r="AT597" s="176"/>
      <c r="AU597" s="176"/>
      <c r="AV597" s="176"/>
      <c r="AW597" s="176"/>
    </row>
    <row r="598" spans="3:49">
      <c r="C598" s="176"/>
      <c r="D598" s="176"/>
      <c r="E598" s="176"/>
      <c r="F598" s="176"/>
      <c r="G598" s="176"/>
      <c r="H598" s="176"/>
      <c r="I598" s="176"/>
      <c r="J598" s="176"/>
      <c r="K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6"/>
      <c r="AL598" s="176"/>
      <c r="AM598" s="176"/>
      <c r="AN598" s="176"/>
      <c r="AO598" s="176"/>
      <c r="AP598" s="176"/>
      <c r="AQ598" s="176"/>
      <c r="AR598" s="176"/>
      <c r="AS598" s="176"/>
      <c r="AT598" s="176"/>
      <c r="AU598" s="176"/>
      <c r="AV598" s="176"/>
      <c r="AW598" s="176"/>
    </row>
    <row r="599" spans="3:49">
      <c r="C599" s="176"/>
      <c r="D599" s="176"/>
      <c r="E599" s="176"/>
      <c r="F599" s="176"/>
      <c r="G599" s="176"/>
      <c r="H599" s="176"/>
      <c r="I599" s="176"/>
      <c r="J599" s="176"/>
      <c r="K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6"/>
      <c r="AL599" s="176"/>
      <c r="AM599" s="176"/>
      <c r="AN599" s="176"/>
      <c r="AO599" s="176"/>
      <c r="AP599" s="176"/>
      <c r="AQ599" s="176"/>
      <c r="AR599" s="176"/>
      <c r="AS599" s="176"/>
      <c r="AT599" s="176"/>
      <c r="AU599" s="176"/>
      <c r="AV599" s="176"/>
      <c r="AW599" s="176"/>
    </row>
    <row r="600" spans="3:49">
      <c r="C600" s="176"/>
      <c r="D600" s="176"/>
      <c r="E600" s="176"/>
      <c r="F600" s="176"/>
      <c r="G600" s="176"/>
      <c r="H600" s="176"/>
      <c r="I600" s="176"/>
      <c r="J600" s="176"/>
      <c r="K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6"/>
      <c r="AL600" s="176"/>
      <c r="AM600" s="176"/>
      <c r="AN600" s="176"/>
      <c r="AO600" s="176"/>
      <c r="AP600" s="176"/>
      <c r="AQ600" s="176"/>
      <c r="AR600" s="176"/>
      <c r="AS600" s="176"/>
      <c r="AT600" s="176"/>
      <c r="AU600" s="176"/>
      <c r="AV600" s="176"/>
      <c r="AW600" s="176"/>
    </row>
    <row r="601" spans="3:49">
      <c r="C601" s="176"/>
      <c r="D601" s="176"/>
      <c r="E601" s="176"/>
      <c r="F601" s="176"/>
      <c r="G601" s="176"/>
      <c r="H601" s="176"/>
      <c r="I601" s="176"/>
      <c r="J601" s="176"/>
      <c r="K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6"/>
      <c r="AL601" s="176"/>
      <c r="AM601" s="176"/>
      <c r="AN601" s="176"/>
      <c r="AO601" s="176"/>
      <c r="AP601" s="176"/>
      <c r="AQ601" s="176"/>
      <c r="AR601" s="176"/>
      <c r="AS601" s="176"/>
      <c r="AT601" s="176"/>
      <c r="AU601" s="176"/>
      <c r="AV601" s="176"/>
      <c r="AW601" s="176"/>
    </row>
    <row r="602" spans="3:49">
      <c r="C602" s="176"/>
      <c r="D602" s="176"/>
      <c r="E602" s="176"/>
      <c r="F602" s="176"/>
      <c r="G602" s="176"/>
      <c r="H602" s="176"/>
      <c r="I602" s="176"/>
      <c r="J602" s="176"/>
      <c r="K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6"/>
      <c r="AL602" s="176"/>
      <c r="AM602" s="176"/>
      <c r="AN602" s="176"/>
      <c r="AO602" s="176"/>
      <c r="AP602" s="176"/>
      <c r="AQ602" s="176"/>
      <c r="AR602" s="176"/>
      <c r="AS602" s="176"/>
      <c r="AT602" s="176"/>
      <c r="AU602" s="176"/>
      <c r="AV602" s="176"/>
      <c r="AW602" s="176"/>
    </row>
    <row r="603" spans="3:49">
      <c r="C603" s="176"/>
      <c r="D603" s="176"/>
      <c r="E603" s="176"/>
      <c r="F603" s="176"/>
      <c r="G603" s="176"/>
      <c r="H603" s="176"/>
      <c r="I603" s="176"/>
      <c r="J603" s="176"/>
      <c r="K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6"/>
      <c r="AL603" s="176"/>
      <c r="AM603" s="176"/>
      <c r="AN603" s="176"/>
      <c r="AO603" s="176"/>
      <c r="AP603" s="176"/>
      <c r="AQ603" s="176"/>
      <c r="AR603" s="176"/>
      <c r="AS603" s="176"/>
      <c r="AT603" s="176"/>
      <c r="AU603" s="176"/>
      <c r="AV603" s="176"/>
      <c r="AW603" s="176"/>
    </row>
    <row r="604" spans="3:49">
      <c r="C604" s="176"/>
      <c r="D604" s="176"/>
      <c r="E604" s="176"/>
      <c r="F604" s="176"/>
      <c r="G604" s="176"/>
      <c r="H604" s="176"/>
      <c r="I604" s="176"/>
      <c r="J604" s="176"/>
      <c r="K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6"/>
      <c r="AL604" s="176"/>
      <c r="AM604" s="176"/>
      <c r="AN604" s="176"/>
      <c r="AO604" s="176"/>
      <c r="AP604" s="176"/>
      <c r="AQ604" s="176"/>
      <c r="AR604" s="176"/>
      <c r="AS604" s="176"/>
      <c r="AT604" s="176"/>
      <c r="AU604" s="176"/>
      <c r="AV604" s="176"/>
      <c r="AW604" s="176"/>
    </row>
    <row r="605" spans="3:49">
      <c r="C605" s="176"/>
      <c r="D605" s="176"/>
      <c r="E605" s="176"/>
      <c r="F605" s="176"/>
      <c r="G605" s="176"/>
      <c r="H605" s="176"/>
      <c r="I605" s="176"/>
      <c r="J605" s="176"/>
      <c r="K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6"/>
      <c r="AL605" s="176"/>
      <c r="AM605" s="176"/>
      <c r="AN605" s="176"/>
      <c r="AO605" s="176"/>
      <c r="AP605" s="176"/>
      <c r="AQ605" s="176"/>
      <c r="AR605" s="176"/>
      <c r="AS605" s="176"/>
      <c r="AT605" s="176"/>
      <c r="AU605" s="176"/>
      <c r="AV605" s="176"/>
      <c r="AW605" s="176"/>
    </row>
    <row r="606" spans="3:49">
      <c r="C606" s="176"/>
      <c r="D606" s="176"/>
      <c r="E606" s="176"/>
      <c r="F606" s="176"/>
      <c r="G606" s="176"/>
      <c r="H606" s="176"/>
      <c r="I606" s="176"/>
      <c r="J606" s="176"/>
      <c r="K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6"/>
      <c r="AL606" s="176"/>
      <c r="AM606" s="176"/>
      <c r="AN606" s="176"/>
      <c r="AO606" s="176"/>
      <c r="AP606" s="176"/>
      <c r="AQ606" s="176"/>
      <c r="AR606" s="176"/>
      <c r="AS606" s="176"/>
      <c r="AT606" s="176"/>
      <c r="AU606" s="176"/>
      <c r="AV606" s="176"/>
      <c r="AW606" s="176"/>
    </row>
    <row r="607" spans="3:49">
      <c r="C607" s="176"/>
      <c r="D607" s="176"/>
      <c r="E607" s="176"/>
      <c r="F607" s="176"/>
      <c r="G607" s="176"/>
      <c r="H607" s="176"/>
      <c r="I607" s="176"/>
      <c r="J607" s="176"/>
      <c r="K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6"/>
      <c r="AL607" s="176"/>
      <c r="AM607" s="176"/>
      <c r="AN607" s="176"/>
      <c r="AO607" s="176"/>
      <c r="AP607" s="176"/>
      <c r="AQ607" s="176"/>
      <c r="AR607" s="176"/>
      <c r="AS607" s="176"/>
      <c r="AT607" s="176"/>
      <c r="AU607" s="176"/>
      <c r="AV607" s="176"/>
      <c r="AW607" s="176"/>
    </row>
    <row r="608" spans="3:49">
      <c r="C608" s="176"/>
      <c r="D608" s="176"/>
      <c r="E608" s="176"/>
      <c r="F608" s="176"/>
      <c r="G608" s="176"/>
      <c r="H608" s="176"/>
      <c r="I608" s="176"/>
      <c r="J608" s="176"/>
      <c r="K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6"/>
      <c r="AL608" s="176"/>
      <c r="AM608" s="176"/>
      <c r="AN608" s="176"/>
      <c r="AO608" s="176"/>
      <c r="AP608" s="176"/>
      <c r="AQ608" s="176"/>
      <c r="AR608" s="176"/>
      <c r="AS608" s="176"/>
      <c r="AT608" s="176"/>
      <c r="AU608" s="176"/>
      <c r="AV608" s="176"/>
      <c r="AW608" s="176"/>
    </row>
    <row r="609" spans="3:49">
      <c r="C609" s="176"/>
      <c r="D609" s="176"/>
      <c r="E609" s="176"/>
      <c r="F609" s="176"/>
      <c r="G609" s="176"/>
      <c r="H609" s="176"/>
      <c r="I609" s="176"/>
      <c r="J609" s="176"/>
      <c r="K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6"/>
      <c r="AL609" s="176"/>
      <c r="AM609" s="176"/>
      <c r="AN609" s="176"/>
      <c r="AO609" s="176"/>
      <c r="AP609" s="176"/>
      <c r="AQ609" s="176"/>
      <c r="AR609" s="176"/>
      <c r="AS609" s="176"/>
      <c r="AT609" s="176"/>
      <c r="AU609" s="176"/>
      <c r="AV609" s="176"/>
      <c r="AW609" s="176"/>
    </row>
    <row r="610" spans="3:49">
      <c r="C610" s="176"/>
      <c r="D610" s="176"/>
      <c r="E610" s="176"/>
      <c r="F610" s="176"/>
      <c r="G610" s="176"/>
      <c r="H610" s="176"/>
      <c r="I610" s="176"/>
      <c r="J610" s="176"/>
      <c r="K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6"/>
      <c r="AL610" s="176"/>
      <c r="AM610" s="176"/>
      <c r="AN610" s="176"/>
      <c r="AO610" s="176"/>
      <c r="AP610" s="176"/>
      <c r="AQ610" s="176"/>
      <c r="AR610" s="176"/>
      <c r="AS610" s="176"/>
      <c r="AT610" s="176"/>
      <c r="AU610" s="176"/>
      <c r="AV610" s="176"/>
      <c r="AW610" s="176"/>
    </row>
    <row r="611" spans="3:49">
      <c r="C611" s="176"/>
      <c r="D611" s="176"/>
      <c r="E611" s="176"/>
      <c r="F611" s="176"/>
      <c r="G611" s="176"/>
      <c r="H611" s="176"/>
      <c r="I611" s="176"/>
      <c r="J611" s="176"/>
      <c r="K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6"/>
      <c r="AL611" s="176"/>
      <c r="AM611" s="176"/>
      <c r="AN611" s="176"/>
      <c r="AO611" s="176"/>
      <c r="AP611" s="176"/>
      <c r="AQ611" s="176"/>
      <c r="AR611" s="176"/>
      <c r="AS611" s="176"/>
      <c r="AT611" s="176"/>
      <c r="AU611" s="176"/>
      <c r="AV611" s="176"/>
      <c r="AW611" s="176"/>
    </row>
    <row r="612" spans="3:49">
      <c r="C612" s="176"/>
      <c r="D612" s="176"/>
      <c r="E612" s="176"/>
      <c r="F612" s="176"/>
      <c r="G612" s="176"/>
      <c r="H612" s="176"/>
      <c r="I612" s="176"/>
      <c r="J612" s="176"/>
      <c r="K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6"/>
      <c r="AL612" s="176"/>
      <c r="AM612" s="176"/>
      <c r="AN612" s="176"/>
      <c r="AO612" s="176"/>
      <c r="AP612" s="176"/>
      <c r="AQ612" s="176"/>
      <c r="AR612" s="176"/>
      <c r="AS612" s="176"/>
      <c r="AT612" s="176"/>
      <c r="AU612" s="176"/>
      <c r="AV612" s="176"/>
      <c r="AW612" s="176"/>
    </row>
    <row r="613" spans="3:49">
      <c r="C613" s="176"/>
      <c r="D613" s="176"/>
      <c r="E613" s="176"/>
      <c r="F613" s="176"/>
      <c r="G613" s="176"/>
      <c r="H613" s="176"/>
      <c r="I613" s="176"/>
      <c r="J613" s="176"/>
      <c r="K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6"/>
      <c r="AL613" s="176"/>
      <c r="AM613" s="176"/>
      <c r="AN613" s="176"/>
      <c r="AO613" s="176"/>
      <c r="AP613" s="176"/>
      <c r="AQ613" s="176"/>
      <c r="AR613" s="176"/>
      <c r="AS613" s="176"/>
      <c r="AT613" s="176"/>
      <c r="AU613" s="176"/>
      <c r="AV613" s="176"/>
      <c r="AW613" s="176"/>
    </row>
    <row r="614" spans="3:49">
      <c r="C614" s="176"/>
      <c r="D614" s="176"/>
      <c r="E614" s="176"/>
      <c r="F614" s="176"/>
      <c r="G614" s="176"/>
      <c r="H614" s="176"/>
      <c r="I614" s="176"/>
      <c r="J614" s="176"/>
      <c r="K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6"/>
      <c r="AL614" s="176"/>
      <c r="AM614" s="176"/>
      <c r="AN614" s="176"/>
      <c r="AO614" s="176"/>
      <c r="AP614" s="176"/>
      <c r="AQ614" s="176"/>
      <c r="AR614" s="176"/>
      <c r="AS614" s="176"/>
      <c r="AT614" s="176"/>
      <c r="AU614" s="176"/>
      <c r="AV614" s="176"/>
      <c r="AW614" s="176"/>
    </row>
    <row r="615" spans="3:49">
      <c r="C615" s="176"/>
      <c r="D615" s="176"/>
      <c r="E615" s="176"/>
      <c r="F615" s="176"/>
      <c r="G615" s="176"/>
      <c r="H615" s="176"/>
      <c r="I615" s="176"/>
      <c r="J615" s="176"/>
      <c r="K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c r="AL615" s="176"/>
      <c r="AM615" s="176"/>
      <c r="AN615" s="176"/>
      <c r="AO615" s="176"/>
      <c r="AP615" s="176"/>
      <c r="AQ615" s="176"/>
      <c r="AR615" s="176"/>
      <c r="AS615" s="176"/>
      <c r="AT615" s="176"/>
      <c r="AU615" s="176"/>
      <c r="AV615" s="176"/>
      <c r="AW615" s="176"/>
    </row>
    <row r="616" spans="3:49">
      <c r="C616" s="176"/>
      <c r="D616" s="176"/>
      <c r="E616" s="176"/>
      <c r="F616" s="176"/>
      <c r="G616" s="176"/>
      <c r="H616" s="176"/>
      <c r="I616" s="176"/>
      <c r="J616" s="176"/>
      <c r="K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6"/>
      <c r="AL616" s="176"/>
      <c r="AM616" s="176"/>
      <c r="AN616" s="176"/>
      <c r="AO616" s="176"/>
      <c r="AP616" s="176"/>
      <c r="AQ616" s="176"/>
      <c r="AR616" s="176"/>
      <c r="AS616" s="176"/>
      <c r="AT616" s="176"/>
      <c r="AU616" s="176"/>
      <c r="AV616" s="176"/>
      <c r="AW616" s="176"/>
    </row>
    <row r="617" spans="3:49">
      <c r="C617" s="176"/>
      <c r="D617" s="176"/>
      <c r="E617" s="176"/>
      <c r="F617" s="176"/>
      <c r="G617" s="176"/>
      <c r="H617" s="176"/>
      <c r="I617" s="176"/>
      <c r="J617" s="176"/>
      <c r="K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6"/>
      <c r="AL617" s="176"/>
      <c r="AM617" s="176"/>
      <c r="AN617" s="176"/>
      <c r="AO617" s="176"/>
      <c r="AP617" s="176"/>
      <c r="AQ617" s="176"/>
      <c r="AR617" s="176"/>
      <c r="AS617" s="176"/>
      <c r="AT617" s="176"/>
      <c r="AU617" s="176"/>
      <c r="AV617" s="176"/>
      <c r="AW617" s="176"/>
    </row>
    <row r="618" spans="3:49">
      <c r="C618" s="176"/>
      <c r="D618" s="176"/>
      <c r="E618" s="176"/>
      <c r="F618" s="176"/>
      <c r="G618" s="176"/>
      <c r="H618" s="176"/>
      <c r="I618" s="176"/>
      <c r="J618" s="176"/>
      <c r="K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6"/>
      <c r="AL618" s="176"/>
      <c r="AM618" s="176"/>
      <c r="AN618" s="176"/>
      <c r="AO618" s="176"/>
      <c r="AP618" s="176"/>
      <c r="AQ618" s="176"/>
      <c r="AR618" s="176"/>
      <c r="AS618" s="176"/>
      <c r="AT618" s="176"/>
      <c r="AU618" s="176"/>
      <c r="AV618" s="176"/>
      <c r="AW618" s="176"/>
    </row>
    <row r="619" spans="3:49">
      <c r="C619" s="176"/>
      <c r="D619" s="176"/>
      <c r="E619" s="176"/>
      <c r="F619" s="176"/>
      <c r="G619" s="176"/>
      <c r="H619" s="176"/>
      <c r="I619" s="176"/>
      <c r="J619" s="176"/>
      <c r="K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6"/>
      <c r="AL619" s="176"/>
      <c r="AM619" s="176"/>
      <c r="AN619" s="176"/>
      <c r="AO619" s="176"/>
      <c r="AP619" s="176"/>
      <c r="AQ619" s="176"/>
      <c r="AR619" s="176"/>
      <c r="AS619" s="176"/>
      <c r="AT619" s="176"/>
      <c r="AU619" s="176"/>
      <c r="AV619" s="176"/>
      <c r="AW619" s="176"/>
    </row>
    <row r="620" spans="3:49">
      <c r="C620" s="176"/>
      <c r="D620" s="176"/>
      <c r="E620" s="176"/>
      <c r="F620" s="176"/>
      <c r="G620" s="176"/>
      <c r="H620" s="176"/>
      <c r="I620" s="176"/>
      <c r="J620" s="176"/>
      <c r="K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6"/>
      <c r="AL620" s="176"/>
      <c r="AM620" s="176"/>
      <c r="AN620" s="176"/>
      <c r="AO620" s="176"/>
      <c r="AP620" s="176"/>
      <c r="AQ620" s="176"/>
      <c r="AR620" s="176"/>
      <c r="AS620" s="176"/>
      <c r="AT620" s="176"/>
      <c r="AU620" s="176"/>
      <c r="AV620" s="176"/>
      <c r="AW620" s="176"/>
    </row>
    <row r="621" spans="3:49">
      <c r="C621" s="176"/>
      <c r="D621" s="176"/>
      <c r="E621" s="176"/>
      <c r="F621" s="176"/>
      <c r="G621" s="176"/>
      <c r="H621" s="176"/>
      <c r="I621" s="176"/>
      <c r="J621" s="176"/>
      <c r="K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6"/>
      <c r="AL621" s="176"/>
      <c r="AM621" s="176"/>
      <c r="AN621" s="176"/>
      <c r="AO621" s="176"/>
      <c r="AP621" s="176"/>
      <c r="AQ621" s="176"/>
      <c r="AR621" s="176"/>
      <c r="AS621" s="176"/>
      <c r="AT621" s="176"/>
      <c r="AU621" s="176"/>
      <c r="AV621" s="176"/>
      <c r="AW621" s="176"/>
    </row>
    <row r="622" spans="3:49">
      <c r="C622" s="176"/>
      <c r="D622" s="176"/>
      <c r="E622" s="176"/>
      <c r="F622" s="176"/>
      <c r="G622" s="176"/>
      <c r="H622" s="176"/>
      <c r="I622" s="176"/>
      <c r="J622" s="176"/>
      <c r="K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6"/>
      <c r="AL622" s="176"/>
      <c r="AM622" s="176"/>
      <c r="AN622" s="176"/>
      <c r="AO622" s="176"/>
      <c r="AP622" s="176"/>
      <c r="AQ622" s="176"/>
      <c r="AR622" s="176"/>
      <c r="AS622" s="176"/>
      <c r="AT622" s="176"/>
      <c r="AU622" s="176"/>
      <c r="AV622" s="176"/>
      <c r="AW622" s="176"/>
    </row>
    <row r="623" spans="3:49">
      <c r="C623" s="176"/>
      <c r="D623" s="176"/>
      <c r="E623" s="176"/>
      <c r="F623" s="176"/>
      <c r="G623" s="176"/>
      <c r="H623" s="176"/>
      <c r="I623" s="176"/>
      <c r="J623" s="176"/>
      <c r="K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6"/>
      <c r="AL623" s="176"/>
      <c r="AM623" s="176"/>
      <c r="AN623" s="176"/>
      <c r="AO623" s="176"/>
      <c r="AP623" s="176"/>
      <c r="AQ623" s="176"/>
      <c r="AR623" s="176"/>
      <c r="AS623" s="176"/>
      <c r="AT623" s="176"/>
      <c r="AU623" s="176"/>
      <c r="AV623" s="176"/>
      <c r="AW623" s="176"/>
    </row>
    <row r="624" spans="3:49">
      <c r="C624" s="176"/>
      <c r="D624" s="176"/>
      <c r="E624" s="176"/>
      <c r="F624" s="176"/>
      <c r="G624" s="176"/>
      <c r="H624" s="176"/>
      <c r="I624" s="176"/>
      <c r="J624" s="176"/>
      <c r="K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row>
    <row r="625" spans="3:49">
      <c r="C625" s="176"/>
      <c r="D625" s="176"/>
      <c r="E625" s="176"/>
      <c r="F625" s="176"/>
      <c r="G625" s="176"/>
      <c r="H625" s="176"/>
      <c r="I625" s="176"/>
      <c r="J625" s="176"/>
      <c r="K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6"/>
      <c r="AL625" s="176"/>
      <c r="AM625" s="176"/>
      <c r="AN625" s="176"/>
      <c r="AO625" s="176"/>
      <c r="AP625" s="176"/>
      <c r="AQ625" s="176"/>
      <c r="AR625" s="176"/>
      <c r="AS625" s="176"/>
      <c r="AT625" s="176"/>
      <c r="AU625" s="176"/>
      <c r="AV625" s="176"/>
      <c r="AW625" s="176"/>
    </row>
    <row r="626" spans="3:49">
      <c r="C626" s="176"/>
      <c r="D626" s="176"/>
      <c r="E626" s="176"/>
      <c r="F626" s="176"/>
      <c r="G626" s="176"/>
      <c r="H626" s="176"/>
      <c r="I626" s="176"/>
      <c r="J626" s="176"/>
      <c r="K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6"/>
      <c r="AL626" s="176"/>
      <c r="AM626" s="176"/>
      <c r="AN626" s="176"/>
      <c r="AO626" s="176"/>
      <c r="AP626" s="176"/>
      <c r="AQ626" s="176"/>
      <c r="AR626" s="176"/>
      <c r="AS626" s="176"/>
      <c r="AT626" s="176"/>
      <c r="AU626" s="176"/>
      <c r="AV626" s="176"/>
      <c r="AW626" s="176"/>
    </row>
    <row r="627" spans="3:49">
      <c r="C627" s="176"/>
      <c r="D627" s="176"/>
      <c r="E627" s="176"/>
      <c r="F627" s="176"/>
      <c r="G627" s="176"/>
      <c r="H627" s="176"/>
      <c r="I627" s="176"/>
      <c r="J627" s="176"/>
      <c r="K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row>
    <row r="628" spans="3:49">
      <c r="C628" s="176"/>
      <c r="D628" s="176"/>
      <c r="E628" s="176"/>
      <c r="F628" s="176"/>
      <c r="G628" s="176"/>
      <c r="H628" s="176"/>
      <c r="I628" s="176"/>
      <c r="J628" s="176"/>
      <c r="K628" s="176"/>
      <c r="P628" s="176"/>
      <c r="Q628" s="176"/>
      <c r="R628" s="176"/>
      <c r="S628" s="176"/>
      <c r="T628" s="176"/>
      <c r="U628" s="176"/>
      <c r="V628" s="176"/>
      <c r="W628" s="176"/>
      <c r="X628" s="176"/>
      <c r="Y628" s="176"/>
      <c r="Z628" s="176"/>
      <c r="AA628" s="176"/>
      <c r="AB628" s="176"/>
      <c r="AC628" s="176"/>
      <c r="AD628" s="176"/>
      <c r="AE628" s="176"/>
      <c r="AF628" s="176"/>
      <c r="AG628" s="176"/>
      <c r="AH628" s="176"/>
      <c r="AI628" s="176"/>
      <c r="AJ628" s="176"/>
      <c r="AK628" s="176"/>
      <c r="AL628" s="176"/>
      <c r="AM628" s="176"/>
      <c r="AN628" s="176"/>
      <c r="AO628" s="176"/>
      <c r="AP628" s="176"/>
      <c r="AQ628" s="176"/>
      <c r="AR628" s="176"/>
      <c r="AS628" s="176"/>
      <c r="AT628" s="176"/>
      <c r="AU628" s="176"/>
      <c r="AV628" s="176"/>
      <c r="AW628" s="176"/>
    </row>
    <row r="629" spans="3:49">
      <c r="C629" s="176"/>
      <c r="D629" s="176"/>
      <c r="E629" s="176"/>
      <c r="F629" s="176"/>
      <c r="G629" s="176"/>
      <c r="H629" s="176"/>
      <c r="I629" s="176"/>
      <c r="J629" s="176"/>
      <c r="K629" s="176"/>
      <c r="P629" s="176"/>
      <c r="Q629" s="176"/>
      <c r="R629" s="176"/>
      <c r="S629" s="176"/>
      <c r="T629" s="176"/>
      <c r="U629" s="176"/>
      <c r="V629" s="176"/>
      <c r="W629" s="176"/>
      <c r="X629" s="176"/>
      <c r="Y629" s="176"/>
      <c r="Z629" s="176"/>
      <c r="AA629" s="176"/>
      <c r="AB629" s="176"/>
      <c r="AC629" s="176"/>
      <c r="AD629" s="176"/>
      <c r="AE629" s="176"/>
      <c r="AF629" s="176"/>
      <c r="AG629" s="176"/>
      <c r="AH629" s="176"/>
      <c r="AI629" s="176"/>
      <c r="AJ629" s="176"/>
      <c r="AK629" s="176"/>
      <c r="AL629" s="176"/>
      <c r="AM629" s="176"/>
      <c r="AN629" s="176"/>
      <c r="AO629" s="176"/>
      <c r="AP629" s="176"/>
      <c r="AQ629" s="176"/>
      <c r="AR629" s="176"/>
      <c r="AS629" s="176"/>
      <c r="AT629" s="176"/>
      <c r="AU629" s="176"/>
      <c r="AV629" s="176"/>
      <c r="AW629" s="176"/>
    </row>
    <row r="630" spans="3:49">
      <c r="C630" s="176"/>
      <c r="D630" s="176"/>
      <c r="E630" s="176"/>
      <c r="F630" s="176"/>
      <c r="G630" s="176"/>
      <c r="H630" s="176"/>
      <c r="I630" s="176"/>
      <c r="J630" s="176"/>
      <c r="K630" s="176"/>
      <c r="P630" s="176"/>
      <c r="Q630" s="176"/>
      <c r="R630" s="176"/>
      <c r="S630" s="176"/>
      <c r="T630" s="176"/>
      <c r="U630" s="176"/>
      <c r="V630" s="176"/>
      <c r="W630" s="176"/>
      <c r="X630" s="176"/>
      <c r="Y630" s="176"/>
      <c r="Z630" s="176"/>
      <c r="AA630" s="176"/>
      <c r="AB630" s="176"/>
      <c r="AC630" s="176"/>
      <c r="AD630" s="176"/>
      <c r="AE630" s="176"/>
      <c r="AF630" s="176"/>
      <c r="AG630" s="176"/>
      <c r="AH630" s="176"/>
      <c r="AI630" s="176"/>
      <c r="AJ630" s="176"/>
      <c r="AK630" s="176"/>
      <c r="AL630" s="176"/>
      <c r="AM630" s="176"/>
      <c r="AN630" s="176"/>
      <c r="AO630" s="176"/>
      <c r="AP630" s="176"/>
      <c r="AQ630" s="176"/>
      <c r="AR630" s="176"/>
      <c r="AS630" s="176"/>
      <c r="AT630" s="176"/>
      <c r="AU630" s="176"/>
      <c r="AV630" s="176"/>
      <c r="AW630" s="176"/>
    </row>
    <row r="631" spans="3:49">
      <c r="C631" s="176"/>
      <c r="D631" s="176"/>
      <c r="E631" s="176"/>
      <c r="F631" s="176"/>
      <c r="G631" s="176"/>
      <c r="H631" s="176"/>
      <c r="I631" s="176"/>
      <c r="J631" s="176"/>
      <c r="K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6"/>
      <c r="AL631" s="176"/>
      <c r="AM631" s="176"/>
      <c r="AN631" s="176"/>
      <c r="AO631" s="176"/>
      <c r="AP631" s="176"/>
      <c r="AQ631" s="176"/>
      <c r="AR631" s="176"/>
      <c r="AS631" s="176"/>
      <c r="AT631" s="176"/>
      <c r="AU631" s="176"/>
      <c r="AV631" s="176"/>
      <c r="AW631" s="176"/>
    </row>
    <row r="632" spans="3:49">
      <c r="C632" s="176"/>
      <c r="D632" s="176"/>
      <c r="E632" s="176"/>
      <c r="F632" s="176"/>
      <c r="G632" s="176"/>
      <c r="H632" s="176"/>
      <c r="I632" s="176"/>
      <c r="J632" s="176"/>
      <c r="K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6"/>
      <c r="AL632" s="176"/>
      <c r="AM632" s="176"/>
      <c r="AN632" s="176"/>
      <c r="AO632" s="176"/>
      <c r="AP632" s="176"/>
      <c r="AQ632" s="176"/>
      <c r="AR632" s="176"/>
      <c r="AS632" s="176"/>
      <c r="AT632" s="176"/>
      <c r="AU632" s="176"/>
      <c r="AV632" s="176"/>
      <c r="AW632" s="176"/>
    </row>
    <row r="633" spans="3:49">
      <c r="C633" s="176"/>
      <c r="D633" s="176"/>
      <c r="E633" s="176"/>
      <c r="F633" s="176"/>
      <c r="G633" s="176"/>
      <c r="H633" s="176"/>
      <c r="I633" s="176"/>
      <c r="J633" s="176"/>
      <c r="K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row>
    <row r="634" spans="3:49">
      <c r="C634" s="176"/>
      <c r="D634" s="176"/>
      <c r="E634" s="176"/>
      <c r="F634" s="176"/>
      <c r="G634" s="176"/>
      <c r="H634" s="176"/>
      <c r="I634" s="176"/>
      <c r="J634" s="176"/>
      <c r="K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6"/>
      <c r="AL634" s="176"/>
      <c r="AM634" s="176"/>
      <c r="AN634" s="176"/>
      <c r="AO634" s="176"/>
      <c r="AP634" s="176"/>
      <c r="AQ634" s="176"/>
      <c r="AR634" s="176"/>
      <c r="AS634" s="176"/>
      <c r="AT634" s="176"/>
      <c r="AU634" s="176"/>
      <c r="AV634" s="176"/>
      <c r="AW634" s="176"/>
    </row>
    <row r="635" spans="3:49">
      <c r="C635" s="176"/>
      <c r="D635" s="176"/>
      <c r="E635" s="176"/>
      <c r="F635" s="176"/>
      <c r="G635" s="176"/>
      <c r="H635" s="176"/>
      <c r="I635" s="176"/>
      <c r="J635" s="176"/>
      <c r="K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6"/>
      <c r="AL635" s="176"/>
      <c r="AM635" s="176"/>
      <c r="AN635" s="176"/>
      <c r="AO635" s="176"/>
      <c r="AP635" s="176"/>
      <c r="AQ635" s="176"/>
      <c r="AR635" s="176"/>
      <c r="AS635" s="176"/>
      <c r="AT635" s="176"/>
      <c r="AU635" s="176"/>
      <c r="AV635" s="176"/>
      <c r="AW635" s="176"/>
    </row>
    <row r="636" spans="3:49">
      <c r="C636" s="176"/>
      <c r="D636" s="176"/>
      <c r="E636" s="176"/>
      <c r="F636" s="176"/>
      <c r="G636" s="176"/>
      <c r="H636" s="176"/>
      <c r="I636" s="176"/>
      <c r="J636" s="176"/>
      <c r="K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6"/>
      <c r="AL636" s="176"/>
      <c r="AM636" s="176"/>
      <c r="AN636" s="176"/>
      <c r="AO636" s="176"/>
      <c r="AP636" s="176"/>
      <c r="AQ636" s="176"/>
      <c r="AR636" s="176"/>
      <c r="AS636" s="176"/>
      <c r="AT636" s="176"/>
      <c r="AU636" s="176"/>
      <c r="AV636" s="176"/>
      <c r="AW636" s="176"/>
    </row>
    <row r="637" spans="3:49">
      <c r="C637" s="176"/>
      <c r="D637" s="176"/>
      <c r="E637" s="176"/>
      <c r="F637" s="176"/>
      <c r="G637" s="176"/>
      <c r="H637" s="176"/>
      <c r="I637" s="176"/>
      <c r="J637" s="176"/>
      <c r="K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6"/>
      <c r="AL637" s="176"/>
      <c r="AM637" s="176"/>
      <c r="AN637" s="176"/>
      <c r="AO637" s="176"/>
      <c r="AP637" s="176"/>
      <c r="AQ637" s="176"/>
      <c r="AR637" s="176"/>
      <c r="AS637" s="176"/>
      <c r="AT637" s="176"/>
      <c r="AU637" s="176"/>
      <c r="AV637" s="176"/>
      <c r="AW637" s="176"/>
    </row>
    <row r="638" spans="3:49">
      <c r="C638" s="176"/>
      <c r="D638" s="176"/>
      <c r="E638" s="176"/>
      <c r="F638" s="176"/>
      <c r="G638" s="176"/>
      <c r="H638" s="176"/>
      <c r="I638" s="176"/>
      <c r="J638" s="176"/>
      <c r="K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6"/>
      <c r="AL638" s="176"/>
      <c r="AM638" s="176"/>
      <c r="AN638" s="176"/>
      <c r="AO638" s="176"/>
      <c r="AP638" s="176"/>
      <c r="AQ638" s="176"/>
      <c r="AR638" s="176"/>
      <c r="AS638" s="176"/>
      <c r="AT638" s="176"/>
      <c r="AU638" s="176"/>
      <c r="AV638" s="176"/>
      <c r="AW638" s="176"/>
    </row>
    <row r="639" spans="3:49">
      <c r="C639" s="176"/>
      <c r="D639" s="176"/>
      <c r="E639" s="176"/>
      <c r="F639" s="176"/>
      <c r="G639" s="176"/>
      <c r="H639" s="176"/>
      <c r="I639" s="176"/>
      <c r="J639" s="176"/>
      <c r="K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6"/>
      <c r="AL639" s="176"/>
      <c r="AM639" s="176"/>
      <c r="AN639" s="176"/>
      <c r="AO639" s="176"/>
      <c r="AP639" s="176"/>
      <c r="AQ639" s="176"/>
      <c r="AR639" s="176"/>
      <c r="AS639" s="176"/>
      <c r="AT639" s="176"/>
      <c r="AU639" s="176"/>
      <c r="AV639" s="176"/>
      <c r="AW639" s="176"/>
    </row>
    <row r="640" spans="3:49">
      <c r="C640" s="176"/>
      <c r="D640" s="176"/>
      <c r="E640" s="176"/>
      <c r="F640" s="176"/>
      <c r="G640" s="176"/>
      <c r="H640" s="176"/>
      <c r="I640" s="176"/>
      <c r="J640" s="176"/>
      <c r="K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6"/>
      <c r="AL640" s="176"/>
      <c r="AM640" s="176"/>
      <c r="AN640" s="176"/>
      <c r="AO640" s="176"/>
      <c r="AP640" s="176"/>
      <c r="AQ640" s="176"/>
      <c r="AR640" s="176"/>
      <c r="AS640" s="176"/>
      <c r="AT640" s="176"/>
      <c r="AU640" s="176"/>
      <c r="AV640" s="176"/>
      <c r="AW640" s="176"/>
    </row>
    <row r="641" spans="3:49">
      <c r="C641" s="176"/>
      <c r="D641" s="176"/>
      <c r="E641" s="176"/>
      <c r="F641" s="176"/>
      <c r="G641" s="176"/>
      <c r="H641" s="176"/>
      <c r="I641" s="176"/>
      <c r="J641" s="176"/>
      <c r="K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6"/>
      <c r="AL641" s="176"/>
      <c r="AM641" s="176"/>
      <c r="AN641" s="176"/>
      <c r="AO641" s="176"/>
      <c r="AP641" s="176"/>
      <c r="AQ641" s="176"/>
      <c r="AR641" s="176"/>
      <c r="AS641" s="176"/>
      <c r="AT641" s="176"/>
      <c r="AU641" s="176"/>
      <c r="AV641" s="176"/>
      <c r="AW641" s="176"/>
    </row>
    <row r="642" spans="3:49">
      <c r="C642" s="176"/>
      <c r="D642" s="176"/>
      <c r="E642" s="176"/>
      <c r="F642" s="176"/>
      <c r="G642" s="176"/>
      <c r="H642" s="176"/>
      <c r="I642" s="176"/>
      <c r="J642" s="176"/>
      <c r="K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6"/>
      <c r="AL642" s="176"/>
      <c r="AM642" s="176"/>
      <c r="AN642" s="176"/>
      <c r="AO642" s="176"/>
      <c r="AP642" s="176"/>
      <c r="AQ642" s="176"/>
      <c r="AR642" s="176"/>
      <c r="AS642" s="176"/>
      <c r="AT642" s="176"/>
      <c r="AU642" s="176"/>
      <c r="AV642" s="176"/>
      <c r="AW642" s="176"/>
    </row>
    <row r="643" spans="3:49">
      <c r="C643" s="176"/>
      <c r="D643" s="176"/>
      <c r="E643" s="176"/>
      <c r="F643" s="176"/>
      <c r="G643" s="176"/>
      <c r="H643" s="176"/>
      <c r="I643" s="176"/>
      <c r="J643" s="176"/>
      <c r="K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row>
    <row r="644" spans="3:49">
      <c r="C644" s="176"/>
      <c r="D644" s="176"/>
      <c r="E644" s="176"/>
      <c r="F644" s="176"/>
      <c r="G644" s="176"/>
      <c r="H644" s="176"/>
      <c r="I644" s="176"/>
      <c r="J644" s="176"/>
      <c r="K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row>
    <row r="645" spans="3:49">
      <c r="C645" s="176"/>
      <c r="D645" s="176"/>
      <c r="E645" s="176"/>
      <c r="F645" s="176"/>
      <c r="G645" s="176"/>
      <c r="H645" s="176"/>
      <c r="I645" s="176"/>
      <c r="J645" s="176"/>
      <c r="K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row>
    <row r="646" spans="3:49">
      <c r="C646" s="176"/>
      <c r="D646" s="176"/>
      <c r="E646" s="176"/>
      <c r="F646" s="176"/>
      <c r="G646" s="176"/>
      <c r="H646" s="176"/>
      <c r="I646" s="176"/>
      <c r="J646" s="176"/>
      <c r="K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6"/>
      <c r="AL646" s="176"/>
      <c r="AM646" s="176"/>
      <c r="AN646" s="176"/>
      <c r="AO646" s="176"/>
      <c r="AP646" s="176"/>
      <c r="AQ646" s="176"/>
      <c r="AR646" s="176"/>
      <c r="AS646" s="176"/>
      <c r="AT646" s="176"/>
      <c r="AU646" s="176"/>
      <c r="AV646" s="176"/>
      <c r="AW646" s="176"/>
    </row>
    <row r="647" spans="3:49">
      <c r="C647" s="176"/>
      <c r="D647" s="176"/>
      <c r="E647" s="176"/>
      <c r="F647" s="176"/>
      <c r="G647" s="176"/>
      <c r="H647" s="176"/>
      <c r="I647" s="176"/>
      <c r="J647" s="176"/>
      <c r="K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6"/>
      <c r="AL647" s="176"/>
      <c r="AM647" s="176"/>
      <c r="AN647" s="176"/>
      <c r="AO647" s="176"/>
      <c r="AP647" s="176"/>
      <c r="AQ647" s="176"/>
      <c r="AR647" s="176"/>
      <c r="AS647" s="176"/>
      <c r="AT647" s="176"/>
      <c r="AU647" s="176"/>
      <c r="AV647" s="176"/>
      <c r="AW647" s="176"/>
    </row>
    <row r="648" spans="3:49">
      <c r="C648" s="176"/>
      <c r="D648" s="176"/>
      <c r="E648" s="176"/>
      <c r="F648" s="176"/>
      <c r="G648" s="176"/>
      <c r="H648" s="176"/>
      <c r="I648" s="176"/>
      <c r="J648" s="176"/>
      <c r="K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6"/>
      <c r="AL648" s="176"/>
      <c r="AM648" s="176"/>
      <c r="AN648" s="176"/>
      <c r="AO648" s="176"/>
      <c r="AP648" s="176"/>
      <c r="AQ648" s="176"/>
      <c r="AR648" s="176"/>
      <c r="AS648" s="176"/>
      <c r="AT648" s="176"/>
      <c r="AU648" s="176"/>
      <c r="AV648" s="176"/>
      <c r="AW648" s="176"/>
    </row>
    <row r="649" spans="3:49">
      <c r="C649" s="176"/>
      <c r="D649" s="176"/>
      <c r="E649" s="176"/>
      <c r="F649" s="176"/>
      <c r="G649" s="176"/>
      <c r="H649" s="176"/>
      <c r="I649" s="176"/>
      <c r="J649" s="176"/>
      <c r="K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6"/>
      <c r="AL649" s="176"/>
      <c r="AM649" s="176"/>
      <c r="AN649" s="176"/>
      <c r="AO649" s="176"/>
      <c r="AP649" s="176"/>
      <c r="AQ649" s="176"/>
      <c r="AR649" s="176"/>
      <c r="AS649" s="176"/>
      <c r="AT649" s="176"/>
      <c r="AU649" s="176"/>
      <c r="AV649" s="176"/>
      <c r="AW649" s="176"/>
    </row>
    <row r="650" spans="3:49">
      <c r="C650" s="176"/>
      <c r="D650" s="176"/>
      <c r="E650" s="176"/>
      <c r="F650" s="176"/>
      <c r="G650" s="176"/>
      <c r="H650" s="176"/>
      <c r="I650" s="176"/>
      <c r="J650" s="176"/>
      <c r="K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6"/>
      <c r="AL650" s="176"/>
      <c r="AM650" s="176"/>
      <c r="AN650" s="176"/>
      <c r="AO650" s="176"/>
      <c r="AP650" s="176"/>
      <c r="AQ650" s="176"/>
      <c r="AR650" s="176"/>
      <c r="AS650" s="176"/>
      <c r="AT650" s="176"/>
      <c r="AU650" s="176"/>
      <c r="AV650" s="176"/>
      <c r="AW650" s="176"/>
    </row>
    <row r="651" spans="3:49">
      <c r="C651" s="176"/>
      <c r="D651" s="176"/>
      <c r="E651" s="176"/>
      <c r="F651" s="176"/>
      <c r="G651" s="176"/>
      <c r="H651" s="176"/>
      <c r="I651" s="176"/>
      <c r="J651" s="176"/>
      <c r="K651" s="176"/>
    </row>
    <row r="652" spans="3:49">
      <c r="C652" s="176"/>
      <c r="D652" s="176"/>
      <c r="E652" s="176"/>
      <c r="F652" s="176"/>
      <c r="G652" s="176"/>
      <c r="H652" s="176"/>
      <c r="I652" s="176"/>
      <c r="J652" s="176"/>
      <c r="K652" s="176"/>
    </row>
    <row r="653" spans="3:49">
      <c r="C653" s="176"/>
      <c r="D653" s="176"/>
      <c r="E653" s="176"/>
      <c r="F653" s="176"/>
      <c r="G653" s="176"/>
      <c r="H653" s="176"/>
      <c r="I653" s="176"/>
      <c r="J653" s="176"/>
      <c r="K653" s="176"/>
    </row>
    <row r="654" spans="3:49">
      <c r="C654" s="176"/>
      <c r="D654" s="176"/>
      <c r="E654" s="176"/>
      <c r="F654" s="176"/>
      <c r="G654" s="176"/>
      <c r="H654" s="176"/>
      <c r="I654" s="176"/>
      <c r="J654" s="176"/>
      <c r="K654" s="176"/>
    </row>
    <row r="655" spans="3:49">
      <c r="C655" s="176"/>
      <c r="D655" s="176"/>
      <c r="E655" s="176"/>
      <c r="F655" s="176"/>
      <c r="G655" s="176"/>
      <c r="H655" s="176"/>
      <c r="I655" s="176"/>
      <c r="J655" s="176"/>
      <c r="K655" s="176"/>
    </row>
    <row r="656" spans="3:49">
      <c r="C656" s="176"/>
      <c r="D656" s="176"/>
      <c r="E656" s="176"/>
      <c r="F656" s="176"/>
      <c r="G656" s="176"/>
      <c r="H656" s="176"/>
      <c r="I656" s="176"/>
      <c r="J656" s="176"/>
      <c r="K656" s="176"/>
    </row>
    <row r="657" spans="3:11">
      <c r="C657" s="176"/>
      <c r="D657" s="176"/>
      <c r="E657" s="176"/>
      <c r="F657" s="176"/>
      <c r="G657" s="176"/>
      <c r="H657" s="176"/>
      <c r="I657" s="176"/>
      <c r="J657" s="176"/>
      <c r="K657" s="176"/>
    </row>
    <row r="658" spans="3:11">
      <c r="C658" s="176"/>
      <c r="D658" s="176"/>
      <c r="E658" s="176"/>
      <c r="F658" s="176"/>
      <c r="G658" s="176"/>
      <c r="H658" s="176"/>
      <c r="I658" s="176"/>
      <c r="J658" s="176"/>
      <c r="K658" s="176"/>
    </row>
  </sheetData>
  <mergeCells count="537">
    <mergeCell ref="AQ79:AQ260"/>
    <mergeCell ref="AR79:AR260"/>
    <mergeCell ref="AS79:AS260"/>
    <mergeCell ref="AK262:AP262"/>
    <mergeCell ref="AQ9:AQ51"/>
    <mergeCell ref="AR9:AR51"/>
    <mergeCell ref="AS9:AS51"/>
    <mergeCell ref="AQ52:AQ63"/>
    <mergeCell ref="AR52:AR63"/>
    <mergeCell ref="AS52:AS63"/>
    <mergeCell ref="AQ64:AQ78"/>
    <mergeCell ref="AR64:AR78"/>
    <mergeCell ref="AS64:AS78"/>
    <mergeCell ref="A64:A132"/>
    <mergeCell ref="A9:A25"/>
    <mergeCell ref="A26:A49"/>
    <mergeCell ref="G262:T262"/>
    <mergeCell ref="C51:AP51"/>
    <mergeCell ref="C63:AP63"/>
    <mergeCell ref="C78:AP78"/>
    <mergeCell ref="C260:AP260"/>
    <mergeCell ref="U167:U169"/>
    <mergeCell ref="S211:S214"/>
    <mergeCell ref="U217:U218"/>
    <mergeCell ref="S220:S221"/>
    <mergeCell ref="U220:U221"/>
    <mergeCell ref="T252:T253"/>
    <mergeCell ref="A220:A260"/>
    <mergeCell ref="A216:A219"/>
    <mergeCell ref="A211:A215"/>
    <mergeCell ref="A199:A210"/>
    <mergeCell ref="A193:A198"/>
    <mergeCell ref="A187:A192"/>
    <mergeCell ref="D259:T259"/>
    <mergeCell ref="E252:E258"/>
    <mergeCell ref="F252:F258"/>
    <mergeCell ref="B9:B51"/>
    <mergeCell ref="B52:B63"/>
    <mergeCell ref="B64:B78"/>
    <mergeCell ref="B79:B260"/>
    <mergeCell ref="T106:T108"/>
    <mergeCell ref="U106:U108"/>
    <mergeCell ref="Q116:Q124"/>
    <mergeCell ref="R116:R124"/>
    <mergeCell ref="S116:S124"/>
    <mergeCell ref="T116:T124"/>
    <mergeCell ref="U116:U124"/>
    <mergeCell ref="S159:S161"/>
    <mergeCell ref="U159:U161"/>
    <mergeCell ref="T167:T169"/>
    <mergeCell ref="R167:R169"/>
    <mergeCell ref="S167:S169"/>
    <mergeCell ref="E186:E191"/>
    <mergeCell ref="F186:F191"/>
    <mergeCell ref="D192:T192"/>
    <mergeCell ref="D198:T198"/>
    <mergeCell ref="E193:E197"/>
    <mergeCell ref="F193:F197"/>
    <mergeCell ref="D210:T210"/>
    <mergeCell ref="E199:E209"/>
    <mergeCell ref="F199:F209"/>
    <mergeCell ref="D170:T170"/>
    <mergeCell ref="F164:F169"/>
    <mergeCell ref="G116:G131"/>
    <mergeCell ref="N116:N124"/>
    <mergeCell ref="O141:O142"/>
    <mergeCell ref="N141:N142"/>
    <mergeCell ref="N135:N136"/>
    <mergeCell ref="O135:O136"/>
    <mergeCell ref="P135:P136"/>
    <mergeCell ref="P141:P142"/>
    <mergeCell ref="O159:O161"/>
    <mergeCell ref="N159:N161"/>
    <mergeCell ref="P159:P161"/>
    <mergeCell ref="Q159:Q161"/>
    <mergeCell ref="R159:R161"/>
    <mergeCell ref="D97:T97"/>
    <mergeCell ref="E93:E96"/>
    <mergeCell ref="F93:F96"/>
    <mergeCell ref="D105:T105"/>
    <mergeCell ref="E98:E104"/>
    <mergeCell ref="F98:F104"/>
    <mergeCell ref="D132:T132"/>
    <mergeCell ref="E116:E131"/>
    <mergeCell ref="F116:F131"/>
    <mergeCell ref="E52:E61"/>
    <mergeCell ref="F52:F61"/>
    <mergeCell ref="D77:T77"/>
    <mergeCell ref="E64:E76"/>
    <mergeCell ref="F64:F76"/>
    <mergeCell ref="D87:T87"/>
    <mergeCell ref="E79:E86"/>
    <mergeCell ref="F79:F86"/>
    <mergeCell ref="D92:T92"/>
    <mergeCell ref="E88:E91"/>
    <mergeCell ref="F88:F91"/>
    <mergeCell ref="N203:N205"/>
    <mergeCell ref="S203:S205"/>
    <mergeCell ref="S217:S218"/>
    <mergeCell ref="S106:S108"/>
    <mergeCell ref="Z167:Z169"/>
    <mergeCell ref="N217:N218"/>
    <mergeCell ref="O217:O218"/>
    <mergeCell ref="P217:P218"/>
    <mergeCell ref="Q217:Q218"/>
    <mergeCell ref="V217:V218"/>
    <mergeCell ref="W217:W218"/>
    <mergeCell ref="X217:X218"/>
    <mergeCell ref="Z211:Z214"/>
    <mergeCell ref="Z217:Z218"/>
    <mergeCell ref="Z207:Z208"/>
    <mergeCell ref="Z203:Z205"/>
    <mergeCell ref="Z199:Z201"/>
    <mergeCell ref="P203:P205"/>
    <mergeCell ref="Q203:Q205"/>
    <mergeCell ref="R203:R205"/>
    <mergeCell ref="T203:T205"/>
    <mergeCell ref="W207:W208"/>
    <mergeCell ref="P153:P154"/>
    <mergeCell ref="Q153:Q154"/>
    <mergeCell ref="Y211:Y214"/>
    <mergeCell ref="R217:R218"/>
    <mergeCell ref="T217:T218"/>
    <mergeCell ref="Y217:Y218"/>
    <mergeCell ref="X207:X208"/>
    <mergeCell ref="Y207:Y208"/>
    <mergeCell ref="O203:O205"/>
    <mergeCell ref="V203:V205"/>
    <mergeCell ref="W203:W205"/>
    <mergeCell ref="X203:X205"/>
    <mergeCell ref="Y203:Y205"/>
    <mergeCell ref="N252:N253"/>
    <mergeCell ref="O252:O253"/>
    <mergeCell ref="N255:N257"/>
    <mergeCell ref="O255:O257"/>
    <mergeCell ref="P255:P257"/>
    <mergeCell ref="P252:P253"/>
    <mergeCell ref="M255:M257"/>
    <mergeCell ref="I230:I241"/>
    <mergeCell ref="N245:N248"/>
    <mergeCell ref="D242:T242"/>
    <mergeCell ref="F230:F241"/>
    <mergeCell ref="D251:T251"/>
    <mergeCell ref="E243:E250"/>
    <mergeCell ref="F243:F250"/>
    <mergeCell ref="Q252:Q253"/>
    <mergeCell ref="R252:R253"/>
    <mergeCell ref="R157:R158"/>
    <mergeCell ref="T157:T158"/>
    <mergeCell ref="W157:W158"/>
    <mergeCell ref="A164:A169"/>
    <mergeCell ref="C164:C169"/>
    <mergeCell ref="C152:C161"/>
    <mergeCell ref="D152:D161"/>
    <mergeCell ref="D164:D169"/>
    <mergeCell ref="L152:L161"/>
    <mergeCell ref="J152:J161"/>
    <mergeCell ref="I152:I161"/>
    <mergeCell ref="H152:H161"/>
    <mergeCell ref="G152:G161"/>
    <mergeCell ref="D163:T163"/>
    <mergeCell ref="F152:F162"/>
    <mergeCell ref="AC220:AC221"/>
    <mergeCell ref="M226:M227"/>
    <mergeCell ref="AA226:AA227"/>
    <mergeCell ref="AB226:AB227"/>
    <mergeCell ref="AC226:AC227"/>
    <mergeCell ref="M217:M218"/>
    <mergeCell ref="J220:J228"/>
    <mergeCell ref="M220:M221"/>
    <mergeCell ref="AA220:AA221"/>
    <mergeCell ref="AB220:AB221"/>
    <mergeCell ref="N220:N221"/>
    <mergeCell ref="O220:O221"/>
    <mergeCell ref="P220:P221"/>
    <mergeCell ref="Q220:Q221"/>
    <mergeCell ref="R220:R221"/>
    <mergeCell ref="T220:T221"/>
    <mergeCell ref="Q226:Q227"/>
    <mergeCell ref="R226:R227"/>
    <mergeCell ref="V220:V221"/>
    <mergeCell ref="W220:W221"/>
    <mergeCell ref="X220:X221"/>
    <mergeCell ref="Y220:Y221"/>
    <mergeCell ref="Z220:Z221"/>
    <mergeCell ref="Z226:Z227"/>
    <mergeCell ref="AA207:AA208"/>
    <mergeCell ref="AB207:AB208"/>
    <mergeCell ref="AC207:AC208"/>
    <mergeCell ref="M211:M214"/>
    <mergeCell ref="AA211:AA214"/>
    <mergeCell ref="AB211:AB214"/>
    <mergeCell ref="AC211:AC214"/>
    <mergeCell ref="M203:M205"/>
    <mergeCell ref="AA203:AA205"/>
    <mergeCell ref="AB203:AB205"/>
    <mergeCell ref="AC203:AC205"/>
    <mergeCell ref="Q207:Q208"/>
    <mergeCell ref="R207:R208"/>
    <mergeCell ref="T207:T208"/>
    <mergeCell ref="V207:V208"/>
    <mergeCell ref="N211:N214"/>
    <mergeCell ref="O211:O214"/>
    <mergeCell ref="P211:P214"/>
    <mergeCell ref="Q211:Q214"/>
    <mergeCell ref="R211:R214"/>
    <mergeCell ref="T211:T214"/>
    <mergeCell ref="V211:V214"/>
    <mergeCell ref="W211:W214"/>
    <mergeCell ref="X211:X214"/>
    <mergeCell ref="M178:M179"/>
    <mergeCell ref="AA178:AA179"/>
    <mergeCell ref="AB178:AB179"/>
    <mergeCell ref="AC178:AC179"/>
    <mergeCell ref="M199:M201"/>
    <mergeCell ref="AA199:AA201"/>
    <mergeCell ref="AB199:AB201"/>
    <mergeCell ref="AC199:AC201"/>
    <mergeCell ref="AE135:AE136"/>
    <mergeCell ref="M141:M142"/>
    <mergeCell ref="AA141:AA142"/>
    <mergeCell ref="AE141:AE142"/>
    <mergeCell ref="AD141:AD142"/>
    <mergeCell ref="AC141:AC142"/>
    <mergeCell ref="AB141:AB142"/>
    <mergeCell ref="M135:M136"/>
    <mergeCell ref="AA135:AA136"/>
    <mergeCell ref="AB135:AB136"/>
    <mergeCell ref="AC135:AC136"/>
    <mergeCell ref="AD135:AD136"/>
    <mergeCell ref="M153:M154"/>
    <mergeCell ref="AA153:AA154"/>
    <mergeCell ref="AB153:AB154"/>
    <mergeCell ref="AC153:AC154"/>
    <mergeCell ref="AE129:AE130"/>
    <mergeCell ref="M116:M124"/>
    <mergeCell ref="AA116:AA124"/>
    <mergeCell ref="AB116:AB124"/>
    <mergeCell ref="AC116:AC124"/>
    <mergeCell ref="AE119:AE120"/>
    <mergeCell ref="AE121:AE123"/>
    <mergeCell ref="M129:M131"/>
    <mergeCell ref="AA129:AA131"/>
    <mergeCell ref="AB129:AB131"/>
    <mergeCell ref="AC129:AC131"/>
    <mergeCell ref="AD129:AD130"/>
    <mergeCell ref="M126:M127"/>
    <mergeCell ref="AA126:AA127"/>
    <mergeCell ref="AB126:AB127"/>
    <mergeCell ref="AC126:AC127"/>
    <mergeCell ref="AE126:AE127"/>
    <mergeCell ref="Z116:Z124"/>
    <mergeCell ref="Y116:Y124"/>
    <mergeCell ref="P116:P124"/>
    <mergeCell ref="O116:O124"/>
    <mergeCell ref="AD109:AD110"/>
    <mergeCell ref="AE109:AE110"/>
    <mergeCell ref="AD116:AD118"/>
    <mergeCell ref="M109:M110"/>
    <mergeCell ref="AA109:AA110"/>
    <mergeCell ref="AB109:AB110"/>
    <mergeCell ref="AC109:AC110"/>
    <mergeCell ref="M106:M108"/>
    <mergeCell ref="AB106:AB108"/>
    <mergeCell ref="AC106:AC108"/>
    <mergeCell ref="AD106:AD108"/>
    <mergeCell ref="AE106:AE107"/>
    <mergeCell ref="O106:O108"/>
    <mergeCell ref="P106:P108"/>
    <mergeCell ref="Q106:Q108"/>
    <mergeCell ref="R106:R108"/>
    <mergeCell ref="V106:V108"/>
    <mergeCell ref="W106:W108"/>
    <mergeCell ref="X106:X108"/>
    <mergeCell ref="Y106:Y108"/>
    <mergeCell ref="Z106:Z108"/>
    <mergeCell ref="D115:T115"/>
    <mergeCell ref="E106:E114"/>
    <mergeCell ref="F106:F114"/>
    <mergeCell ref="A6:AC7"/>
    <mergeCell ref="AD6:AI7"/>
    <mergeCell ref="AK6:AU7"/>
    <mergeCell ref="AA106:AA108"/>
    <mergeCell ref="A1:B4"/>
    <mergeCell ref="C1:AT1"/>
    <mergeCell ref="C2:AT2"/>
    <mergeCell ref="C3:AT3"/>
    <mergeCell ref="C4:AT4"/>
    <mergeCell ref="A5:B5"/>
    <mergeCell ref="C5:AU5"/>
    <mergeCell ref="AF42:AF49"/>
    <mergeCell ref="D14:T14"/>
    <mergeCell ref="D25:T25"/>
    <mergeCell ref="D41:T41"/>
    <mergeCell ref="E26:E40"/>
    <mergeCell ref="E9:E13"/>
    <mergeCell ref="F9:F13"/>
    <mergeCell ref="E15:E24"/>
    <mergeCell ref="F15:F24"/>
    <mergeCell ref="F26:F40"/>
    <mergeCell ref="D50:T50"/>
    <mergeCell ref="D62:T62"/>
    <mergeCell ref="AC157:AC158"/>
    <mergeCell ref="M159:M161"/>
    <mergeCell ref="AA159:AA161"/>
    <mergeCell ref="AB159:AB161"/>
    <mergeCell ref="AC159:AC161"/>
    <mergeCell ref="E152:E161"/>
    <mergeCell ref="O153:O154"/>
    <mergeCell ref="AA167:AA169"/>
    <mergeCell ref="AB167:AB169"/>
    <mergeCell ref="M157:M158"/>
    <mergeCell ref="AA157:AA158"/>
    <mergeCell ref="AB157:AB158"/>
    <mergeCell ref="AC167:AC169"/>
    <mergeCell ref="G164:G169"/>
    <mergeCell ref="E164:E169"/>
    <mergeCell ref="N153:N154"/>
    <mergeCell ref="N157:N158"/>
    <mergeCell ref="L164:L169"/>
    <mergeCell ref="J164:J169"/>
    <mergeCell ref="I164:I169"/>
    <mergeCell ref="H164:H169"/>
    <mergeCell ref="M167:M169"/>
    <mergeCell ref="O157:O158"/>
    <mergeCell ref="P157:P158"/>
    <mergeCell ref="M173:M174"/>
    <mergeCell ref="AA173:AA174"/>
    <mergeCell ref="AB173:AB174"/>
    <mergeCell ref="AC173:AC174"/>
    <mergeCell ref="N173:N174"/>
    <mergeCell ref="O173:O174"/>
    <mergeCell ref="P173:P174"/>
    <mergeCell ref="Q173:Q174"/>
    <mergeCell ref="R173:R174"/>
    <mergeCell ref="Z173:Z174"/>
    <mergeCell ref="T173:T174"/>
    <mergeCell ref="V173:V174"/>
    <mergeCell ref="W173:W174"/>
    <mergeCell ref="X173:X174"/>
    <mergeCell ref="Y173:Y174"/>
    <mergeCell ref="AE238:AE239"/>
    <mergeCell ref="AD238:AD239"/>
    <mergeCell ref="AC238:AC241"/>
    <mergeCell ref="AB239:AB241"/>
    <mergeCell ref="AA238:AA241"/>
    <mergeCell ref="AD240:AD241"/>
    <mergeCell ref="AE240:AE241"/>
    <mergeCell ref="AD230:AD231"/>
    <mergeCell ref="AE230:AE231"/>
    <mergeCell ref="AE236:AE237"/>
    <mergeCell ref="AD236:AD237"/>
    <mergeCell ref="AA236:AA237"/>
    <mergeCell ref="AB236:AB237"/>
    <mergeCell ref="AC236:AC237"/>
    <mergeCell ref="AA230:AA231"/>
    <mergeCell ref="AB230:AB231"/>
    <mergeCell ref="AC230:AC231"/>
    <mergeCell ref="AE243:AE244"/>
    <mergeCell ref="N243:N244"/>
    <mergeCell ref="O243:O244"/>
    <mergeCell ref="P243:P244"/>
    <mergeCell ref="Q243:Q244"/>
    <mergeCell ref="R243:R244"/>
    <mergeCell ref="T243:T244"/>
    <mergeCell ref="V243:V244"/>
    <mergeCell ref="W243:W244"/>
    <mergeCell ref="X243:X244"/>
    <mergeCell ref="Y243:Y244"/>
    <mergeCell ref="Z243:Z244"/>
    <mergeCell ref="Z252:Z253"/>
    <mergeCell ref="V238:V241"/>
    <mergeCell ref="P238:P241"/>
    <mergeCell ref="AB255:AB257"/>
    <mergeCell ref="AC255:AC257"/>
    <mergeCell ref="Q238:Q241"/>
    <mergeCell ref="R238:R241"/>
    <mergeCell ref="T238:T241"/>
    <mergeCell ref="AB243:AB244"/>
    <mergeCell ref="AC243:AC244"/>
    <mergeCell ref="AE247:AE248"/>
    <mergeCell ref="M252:M253"/>
    <mergeCell ref="AA252:AA253"/>
    <mergeCell ref="AB252:AB253"/>
    <mergeCell ref="AC252:AC253"/>
    <mergeCell ref="Z245:Z248"/>
    <mergeCell ref="Y245:Y248"/>
    <mergeCell ref="X245:X248"/>
    <mergeCell ref="W245:W248"/>
    <mergeCell ref="V245:V248"/>
    <mergeCell ref="T245:T248"/>
    <mergeCell ref="R245:R248"/>
    <mergeCell ref="Q245:Q248"/>
    <mergeCell ref="P245:P248"/>
    <mergeCell ref="O245:O248"/>
    <mergeCell ref="AB245:AB248"/>
    <mergeCell ref="AC245:AC248"/>
    <mergeCell ref="AA245:AA248"/>
    <mergeCell ref="M245:M248"/>
    <mergeCell ref="AD247:AD248"/>
    <mergeCell ref="V252:V253"/>
    <mergeCell ref="W252:W253"/>
    <mergeCell ref="X252:X253"/>
    <mergeCell ref="Y252:Y253"/>
    <mergeCell ref="AB217:AB218"/>
    <mergeCell ref="AC217:AC218"/>
    <mergeCell ref="AA255:AA257"/>
    <mergeCell ref="M243:M244"/>
    <mergeCell ref="AA243:AA244"/>
    <mergeCell ref="M236:M237"/>
    <mergeCell ref="N236:N237"/>
    <mergeCell ref="O236:O237"/>
    <mergeCell ref="O230:O231"/>
    <mergeCell ref="N230:N231"/>
    <mergeCell ref="P230:P231"/>
    <mergeCell ref="Q230:Q231"/>
    <mergeCell ref="R230:R231"/>
    <mergeCell ref="T230:T231"/>
    <mergeCell ref="M230:M231"/>
    <mergeCell ref="M238:M241"/>
    <mergeCell ref="N238:N241"/>
    <mergeCell ref="O238:O241"/>
    <mergeCell ref="P236:P237"/>
    <mergeCell ref="Q236:Q237"/>
    <mergeCell ref="Z238:Z241"/>
    <mergeCell ref="Y238:Y241"/>
    <mergeCell ref="X238:X241"/>
    <mergeCell ref="W238:W241"/>
    <mergeCell ref="AA217:AA218"/>
    <mergeCell ref="W236:W237"/>
    <mergeCell ref="X236:X237"/>
    <mergeCell ref="Y236:Y237"/>
    <mergeCell ref="Z236:Z237"/>
    <mergeCell ref="R236:R237"/>
    <mergeCell ref="T236:T237"/>
    <mergeCell ref="V236:V237"/>
    <mergeCell ref="V230:V231"/>
    <mergeCell ref="W230:W231"/>
    <mergeCell ref="X230:X231"/>
    <mergeCell ref="Y230:Y231"/>
    <mergeCell ref="Z230:Z231"/>
    <mergeCell ref="V226:V227"/>
    <mergeCell ref="W226:W227"/>
    <mergeCell ref="X226:X227"/>
    <mergeCell ref="Y226:Y227"/>
    <mergeCell ref="T226:T227"/>
    <mergeCell ref="D219:T219"/>
    <mergeCell ref="E211:E218"/>
    <mergeCell ref="F211:F218"/>
    <mergeCell ref="D229:T229"/>
    <mergeCell ref="E220:E228"/>
    <mergeCell ref="F220:F228"/>
    <mergeCell ref="J211:J218"/>
    <mergeCell ref="O207:O208"/>
    <mergeCell ref="N207:N208"/>
    <mergeCell ref="P207:P208"/>
    <mergeCell ref="H230:H241"/>
    <mergeCell ref="G230:G241"/>
    <mergeCell ref="E230:E241"/>
    <mergeCell ref="D230:D241"/>
    <mergeCell ref="C230:C241"/>
    <mergeCell ref="M207:M208"/>
    <mergeCell ref="N226:N227"/>
    <mergeCell ref="O226:O227"/>
    <mergeCell ref="P226:P227"/>
    <mergeCell ref="X178:X179"/>
    <mergeCell ref="Y178:Y179"/>
    <mergeCell ref="Z178:Z179"/>
    <mergeCell ref="R153:R154"/>
    <mergeCell ref="V153:V154"/>
    <mergeCell ref="O178:O179"/>
    <mergeCell ref="P178:P179"/>
    <mergeCell ref="Q178:Q179"/>
    <mergeCell ref="R178:R179"/>
    <mergeCell ref="T178:T179"/>
    <mergeCell ref="V178:V179"/>
    <mergeCell ref="O167:O169"/>
    <mergeCell ref="P167:P169"/>
    <mergeCell ref="Q167:Q169"/>
    <mergeCell ref="V167:V169"/>
    <mergeCell ref="W167:W169"/>
    <mergeCell ref="X167:X169"/>
    <mergeCell ref="Y167:Y169"/>
    <mergeCell ref="T153:T154"/>
    <mergeCell ref="X153:X154"/>
    <mergeCell ref="Y153:Y154"/>
    <mergeCell ref="Z153:Z154"/>
    <mergeCell ref="Z157:Z158"/>
    <mergeCell ref="V157:V158"/>
    <mergeCell ref="T199:T201"/>
    <mergeCell ref="V199:V201"/>
    <mergeCell ref="W199:W201"/>
    <mergeCell ref="X199:X201"/>
    <mergeCell ref="Y199:Y201"/>
    <mergeCell ref="N199:N201"/>
    <mergeCell ref="O199:O201"/>
    <mergeCell ref="T159:T161"/>
    <mergeCell ref="V159:V161"/>
    <mergeCell ref="W159:W161"/>
    <mergeCell ref="X159:X161"/>
    <mergeCell ref="Y159:Y161"/>
    <mergeCell ref="W178:W179"/>
    <mergeCell ref="N178:N179"/>
    <mergeCell ref="N167:N169"/>
    <mergeCell ref="P199:P201"/>
    <mergeCell ref="Q199:Q201"/>
    <mergeCell ref="R199:R201"/>
    <mergeCell ref="D177:T177"/>
    <mergeCell ref="E171:E176"/>
    <mergeCell ref="F171:F176"/>
    <mergeCell ref="E178:E184"/>
    <mergeCell ref="D185:T185"/>
    <mergeCell ref="F178:F184"/>
    <mergeCell ref="X157:X158"/>
    <mergeCell ref="Y157:Y158"/>
    <mergeCell ref="Z159:Z161"/>
    <mergeCell ref="Z135:Z136"/>
    <mergeCell ref="Q135:Q136"/>
    <mergeCell ref="R135:R136"/>
    <mergeCell ref="T135:T136"/>
    <mergeCell ref="V135:V136"/>
    <mergeCell ref="W135:W136"/>
    <mergeCell ref="T141:T142"/>
    <mergeCell ref="R141:R142"/>
    <mergeCell ref="Q141:Q142"/>
    <mergeCell ref="Y141:Y142"/>
    <mergeCell ref="X135:X136"/>
    <mergeCell ref="Y135:Y136"/>
    <mergeCell ref="Z141:Z142"/>
    <mergeCell ref="X141:X142"/>
    <mergeCell ref="W141:W142"/>
    <mergeCell ref="V141:V142"/>
    <mergeCell ref="D151:T151"/>
    <mergeCell ref="E133:E150"/>
    <mergeCell ref="F133:F150"/>
    <mergeCell ref="W153:W154"/>
    <mergeCell ref="Q157:Q158"/>
  </mergeCells>
  <hyperlinks>
    <hyperlink ref="AJ133" r:id="rId1" display="https://alcart-my.sharepoint.com/:f:/g/personal/ecntdadis_cartagena_gov_co/EqaWMgR-f4FAnlclbQ0oJUIBpU9lvXAIEIoiLWO9Pw0Q1A?e=dCqjTX"/>
    <hyperlink ref="AJ134" r:id="rId2" display="https://alcart-my.sharepoint.com/:f:/g/personal/ecntdadis_cartagena_gov_co/Eg30BhjG0uVHsGLfsEyLxfYB36Uni62at3NhnBjGMuMb4w?e=n4wdYA"/>
    <hyperlink ref="AJ135" r:id="rId3" display="https://alcart-my.sharepoint.com/:f:/g/personal/ecntdadis_cartagena_gov_co/Ereeu9M4qvRPjdupc6VzqNABWW7STaLZPhYiN1zT8r9PoQ?e=FIgNC7"/>
    <hyperlink ref="AJ136" r:id="rId4" display="https://alcart-my.sharepoint.com/:f:/g/personal/ecntdadis_cartagena_gov_co/EvUxB-OnTgNDjujQYgK4HhoBMmo8C-NT5LtLH-5RFmse6A?e=P9txgX"/>
    <hyperlink ref="AJ137" r:id="rId5" display="https://alcart-my.sharepoint.com/:f:/g/personal/ecntdadis_cartagena_gov_co/Eokk-HpZnx1EjeAg_E_QYx8BfFjhuEC7vLNkB5rbqsIp-g?e=YFbfyK"/>
    <hyperlink ref="AJ138" r:id="rId6" display="https://alcart-my.sharepoint.com/:f:/g/personal/ecntdadis_cartagena_gov_co/EooE7lkK8v5Kp2Xbud4DyGUBVzWUnmLOj_p45PL4aMBEwQ?e=AeolGd"/>
    <hyperlink ref="AJ139" r:id="rId7" display="https://alcart-my.sharepoint.com/:f:/g/personal/ecntdadis_cartagena_gov_co/EtqJwljcogtIgd0XajaTPQsBr7bCKpjSXe2mLRCkupLeMw?e=RvkKOS"/>
    <hyperlink ref="AJ140" r:id="rId8" display="https://alcart-my.sharepoint.com/:f:/g/personal/ecntdadis_cartagena_gov_co/ElYSl93kr4NMu3UVNFn2HqcB5BJfjstRDitdg-oFj_kocA?e=O5fzgc"/>
    <hyperlink ref="AJ141" r:id="rId9" display="https://alcart-my.sharepoint.com/:f:/g/personal/ecntdadis_cartagena_gov_co/Eu14tDnoH4xDj9agn956afMB7Y40FQTLYg9dFQeaMMQSyQ?e=uu6POZ"/>
    <hyperlink ref="AJ143" r:id="rId10" display="https://alcart-my.sharepoint.com/:f:/g/personal/ecntdadis_cartagena_gov_co/EolD3YCRU5RArYWR9xOoMEcB0Uy_Ij-JUoRA0aQlJT9D6A?e=Y5oCzq"/>
    <hyperlink ref="AJ144" r:id="rId11" display="https://alcart-my.sharepoint.com/:f:/g/personal/ecntdadis_cartagena_gov_co/ElWtTjEViW5EvzqI6iwxPIwB-rMk9tDGYRC1e9v7QIZjpA?e=0D0BTh"/>
    <hyperlink ref="AV11" r:id="rId12"/>
    <hyperlink ref="AV15" r:id="rId13"/>
    <hyperlink ref="AV32" r:id="rId14"/>
    <hyperlink ref="AV33" r:id="rId15"/>
    <hyperlink ref="AV42" display="https://alcart-my.sharepoint.com/:f:/g/personal/vycdadis_cartagena_gov_co/ErnvorkEFOxCqN3jNePKM2UB31yGe4dUx2d_HcRQflWWog?e=I9eIzo&amp;xsdata=MDV8MDJ8bmVtZWxvcEBjYXJ0YWdlbmEuZ292LmNvfGYxMTI2M2Y3ZWUzOTQ5MTQwYzJlMDhkZDIxMTNlODIwfDU5NmZhMDE0YTBiZjRkN2FhYTk2MDZkOT"/>
    <hyperlink ref="AV52" r:id="rId16" tooltip="https://alcart-my.sharepoint.com/:f:/g/personal/jepachecoc_cartagena_gov_co/Ei7ygEoEFe9FnAiALOG69ZwB_JwGwpEcwDRjnZ9ItwjJKA?e=Oe6AW5"/>
    <hyperlink ref="AV55" r:id="rId17" tooltip="https://alcart-my.sharepoint.com/:f:/g/personal/jepachecoc_cartagena_gov_co/EiF83iFG7XNOsw0Js6GMY28B-CwolDoXNfvQ_cje6nPTIA?e=izkGlW"/>
  </hyperlinks>
  <pageMargins left="0.7" right="0.7" top="0.75" bottom="0.75" header="0" footer="0"/>
  <pageSetup orientation="landscape" r:id="rId18"/>
  <drawing r:id="rId19"/>
  <legacyDrawing r:id="rId20"/>
  <extLst>
    <ext xmlns:x14="http://schemas.microsoft.com/office/spreadsheetml/2009/9/main" uri="{CCE6A557-97BC-4b89-ADB6-D9C93CAAB3DF}">
      <x14:dataValidations xmlns:xm="http://schemas.microsoft.com/office/excel/2006/main" count="8">
        <x14:dataValidation type="list" allowBlank="1" showErrorMessage="1">
          <x14:formula1>
            <xm:f>ANEXO1!$F$2:$F$7</xm:f>
          </x14:formula1>
          <xm:sqref>AH178:AH192 AH106:AH115 AH226:AH229 AH211:AH221 AH79:AH87 AH259 AH261 AH263:AH272</xm:sqref>
        </x14:dataValidation>
        <x14:dataValidation type="list" allowBlank="1" showErrorMessage="1">
          <x14:formula1>
            <xm:f>ANEXO1!$A$2:$A$21</xm:f>
          </x14:formula1>
          <xm:sqref>AG106:AG115 AG211:AG229 AG79:AG87 AG178:AG192 AG259 AG261 AG263</xm:sqref>
        </x14:dataValidation>
        <x14:dataValidation type="list" allowBlank="1" showErrorMessage="1">
          <x14:formula1>
            <xm:f>'C:\Users\DADISCTG\Desktop\0.César\0.Cuarentena\Seguiplan 2024\0.SEGUIMIENTO\4. AGOSTP\CONSOLIDADO\[Seguimiento Plan de Acción Institucional DADIS.xlsx]ANEXO1'!#REF!</xm:f>
          </x14:formula1>
          <xm:sqref>AH15:AH25 AG16:AG25 AH42:AH50 AH52:AH62</xm:sqref>
        </x14:dataValidation>
        <x14:dataValidation type="list" allowBlank="1" showErrorMessage="1">
          <x14:formula1>
            <xm:f>'C:\Users\DADISCTG\Desktop\0.César\0.Cuarentena\Seguiplan 2024\0.SEGUIMIENTO\4. AGOSTP\[Seguimiento Plan de Acción Institucional 26082024 ASEG.xlsx]ANEXO1'!#REF!</xm:f>
          </x14:formula1>
          <xm:sqref>AG9:AG15 AH9:AH14</xm:sqref>
        </x14:dataValidation>
        <x14:dataValidation type="list" allowBlank="1" showErrorMessage="1">
          <x14:formula1>
            <xm:f>'C:\Users\DADISCTG\Desktop\0.César\0.Cuarentena\Seguiplan 2024\0.SEGUIMIENTO\4. AGOSTP\[Seguimiento Plan de Acción Institucional 26082024 4 VIGILANCIA Y CONTROL.xlsx]ANEXO1'!#REF!</xm:f>
          </x14:formula1>
          <xm:sqref>AG42:AG50</xm:sqref>
        </x14:dataValidation>
        <x14:dataValidation type="list" allowBlank="1" showErrorMessage="1">
          <x14:formula1>
            <xm:f>'C:\Users\DADISCTG\Desktop\0.César\0.Cuarentena\Seguiplan 2024\0.SEGUIMIENTO\4. AGOSTP\PAU\[Seguimiento Plan de Acción Institucional 26082024 promocion.xlsx]ANEXO1'!#REF!</xm:f>
          </x14:formula1>
          <xm:sqref>AG52:AG62</xm:sqref>
        </x14:dataValidation>
        <x14:dataValidation type="list" allowBlank="1" showErrorMessage="1">
          <x14:formula1>
            <xm:f>'C:\Users\DADISCTG\Desktop\0.César\0.Cuarentena\Seguiplan 2024\0.SEGUIMIENTO\4. AGOSTP\CRUED\[Seguimiento Plan de Acción Institucional CRUED 26082024.xlsx]ANEXO1'!#REF!</xm:f>
          </x14:formula1>
          <xm:sqref>AG64:AH78</xm:sqref>
        </x14:dataValidation>
        <x14:dataValidation type="list" allowBlank="1" showErrorMessage="1">
          <x14:formula1>
            <xm:f>'C:\Users\DADISCTG\Desktop\0.César\0.Cuarentena\Seguiplan 2024\0.SEGUIMIENTO\4. AGOSTP\[Seguimiento Plan de Acción Institucional 26082024 Prestacion.xlsx]ANEXO1'!#REF!</xm:f>
          </x14:formula1>
          <xm:sqref>AG26:AH41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0"/>
  <sheetViews>
    <sheetView workbookViewId="0">
      <selection activeCell="AG137" sqref="A126:XFD137"/>
    </sheetView>
  </sheetViews>
  <sheetFormatPr baseColWidth="10" defaultColWidth="12.5" defaultRowHeight="15" customHeight="1"/>
  <cols>
    <col min="1" max="1" width="20.69921875" customWidth="1"/>
    <col min="2" max="2" width="25" customWidth="1"/>
    <col min="3" max="3" width="19.69921875" customWidth="1"/>
    <col min="4" max="4" width="20.5" customWidth="1"/>
    <col min="5" max="6" width="22.796875" customWidth="1"/>
    <col min="7" max="7" width="25.19921875" customWidth="1"/>
    <col min="8" max="26" width="10.796875" customWidth="1"/>
    <col min="37" max="39" width="12.5" style="51"/>
  </cols>
  <sheetData>
    <row r="1" spans="1:26" ht="17.399999999999999">
      <c r="A1" s="1265" t="s">
        <v>166</v>
      </c>
      <c r="B1" s="1266"/>
      <c r="C1" s="1266"/>
      <c r="D1" s="1266"/>
      <c r="E1" s="1266"/>
      <c r="F1" s="1266"/>
      <c r="G1" s="1267"/>
    </row>
    <row r="2" spans="1:26" ht="15.6">
      <c r="A2" s="14" t="s">
        <v>167</v>
      </c>
      <c r="B2" s="1268" t="s">
        <v>168</v>
      </c>
      <c r="C2" s="942"/>
      <c r="D2" s="942"/>
      <c r="E2" s="942"/>
      <c r="F2" s="915"/>
      <c r="G2" s="15" t="s">
        <v>169</v>
      </c>
      <c r="H2" s="16"/>
      <c r="I2" s="16"/>
      <c r="J2" s="16"/>
      <c r="K2" s="16"/>
      <c r="L2" s="16"/>
      <c r="M2" s="16"/>
      <c r="N2" s="16"/>
      <c r="O2" s="16"/>
      <c r="P2" s="16"/>
      <c r="Q2" s="16"/>
      <c r="R2" s="16"/>
      <c r="S2" s="16"/>
      <c r="T2" s="16"/>
      <c r="U2" s="16"/>
      <c r="V2" s="16"/>
      <c r="W2" s="16"/>
      <c r="X2" s="16"/>
      <c r="Y2" s="16"/>
      <c r="Z2" s="16"/>
    </row>
    <row r="3" spans="1:26" ht="34.5" customHeight="1">
      <c r="A3" s="17"/>
      <c r="B3" s="1269"/>
      <c r="C3" s="942"/>
      <c r="D3" s="942"/>
      <c r="E3" s="942"/>
      <c r="F3" s="915"/>
      <c r="G3" s="18"/>
    </row>
    <row r="4" spans="1:26" ht="52.5" customHeight="1">
      <c r="A4" s="19"/>
      <c r="B4" s="1269"/>
      <c r="C4" s="942"/>
      <c r="D4" s="942"/>
      <c r="E4" s="942"/>
      <c r="F4" s="915"/>
      <c r="G4" s="18"/>
    </row>
    <row r="5" spans="1:26">
      <c r="A5" s="19"/>
      <c r="B5" s="1270"/>
      <c r="C5" s="942"/>
      <c r="D5" s="942"/>
      <c r="E5" s="942"/>
      <c r="F5" s="915"/>
      <c r="G5" s="20"/>
    </row>
    <row r="6" spans="1:26">
      <c r="A6" s="19"/>
      <c r="B6" s="1270"/>
      <c r="C6" s="942"/>
      <c r="D6" s="942"/>
      <c r="E6" s="942"/>
      <c r="F6" s="915"/>
      <c r="G6" s="20"/>
    </row>
    <row r="7" spans="1:26">
      <c r="A7" s="19"/>
      <c r="B7" s="21"/>
      <c r="C7" s="21"/>
      <c r="D7" s="21"/>
      <c r="E7" s="21"/>
      <c r="F7" s="21"/>
      <c r="G7" s="20"/>
    </row>
    <row r="8" spans="1:26">
      <c r="A8" s="19"/>
      <c r="B8" s="21"/>
      <c r="C8" s="21"/>
      <c r="D8" s="21"/>
      <c r="E8" s="21"/>
      <c r="F8" s="21"/>
      <c r="G8" s="20"/>
    </row>
    <row r="9" spans="1:26" ht="15.6">
      <c r="A9" s="22"/>
      <c r="B9" s="1268" t="s">
        <v>170</v>
      </c>
      <c r="C9" s="915"/>
      <c r="D9" s="1268" t="s">
        <v>171</v>
      </c>
      <c r="E9" s="915"/>
      <c r="F9" s="22" t="s">
        <v>167</v>
      </c>
      <c r="G9" s="22" t="s">
        <v>172</v>
      </c>
      <c r="H9" s="16"/>
      <c r="I9" s="16"/>
      <c r="J9" s="16"/>
      <c r="K9" s="16"/>
      <c r="L9" s="16"/>
      <c r="M9" s="16"/>
      <c r="N9" s="16"/>
      <c r="O9" s="16"/>
      <c r="P9" s="16"/>
      <c r="Q9" s="16"/>
      <c r="R9" s="16"/>
      <c r="S9" s="16"/>
      <c r="T9" s="16"/>
      <c r="U9" s="16"/>
      <c r="V9" s="16"/>
      <c r="W9" s="16"/>
      <c r="X9" s="16"/>
      <c r="Y9" s="16"/>
      <c r="Z9" s="16"/>
    </row>
    <row r="10" spans="1:26" ht="15.6">
      <c r="A10" s="23" t="s">
        <v>173</v>
      </c>
      <c r="B10" s="1269" t="s">
        <v>174</v>
      </c>
      <c r="C10" s="915"/>
      <c r="D10" s="1264" t="s">
        <v>175</v>
      </c>
      <c r="E10" s="915"/>
      <c r="F10" s="19" t="s">
        <v>176</v>
      </c>
      <c r="G10" s="20"/>
    </row>
    <row r="11" spans="1:26" ht="15.6">
      <c r="A11" s="23" t="s">
        <v>177</v>
      </c>
      <c r="B11" s="1264" t="s">
        <v>178</v>
      </c>
      <c r="C11" s="915"/>
      <c r="D11" s="1264" t="s">
        <v>179</v>
      </c>
      <c r="E11" s="915"/>
      <c r="F11" s="19" t="s">
        <v>176</v>
      </c>
      <c r="G11" s="20"/>
    </row>
    <row r="12" spans="1:26" ht="15.6">
      <c r="A12" s="23" t="s">
        <v>180</v>
      </c>
      <c r="B12" s="1264" t="s">
        <v>178</v>
      </c>
      <c r="C12" s="915"/>
      <c r="D12" s="1264" t="s">
        <v>179</v>
      </c>
      <c r="E12" s="915"/>
      <c r="F12" s="19" t="s">
        <v>176</v>
      </c>
      <c r="G12" s="20"/>
    </row>
    <row r="13" spans="1:26" ht="45" customHeight="1"/>
    <row r="14" spans="1:26" ht="45" customHeight="1"/>
    <row r="15" spans="1:26" ht="45" customHeight="1"/>
    <row r="16" spans="1: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spans="32:42" ht="15.75" customHeight="1"/>
    <row r="114" spans="32:42" ht="15.75" customHeight="1"/>
    <row r="115" spans="32:42" ht="15.75" customHeight="1"/>
    <row r="116" spans="32:42" ht="15.75" customHeight="1"/>
    <row r="117" spans="32:42" ht="15.75" customHeight="1"/>
    <row r="118" spans="32:42" ht="15.75" customHeight="1"/>
    <row r="119" spans="32:42" ht="15.75" customHeight="1"/>
    <row r="120" spans="32:42" ht="15.75" customHeight="1"/>
    <row r="121" spans="32:42" ht="15.75" customHeight="1"/>
    <row r="122" spans="32:42" ht="15.75" customHeight="1"/>
    <row r="123" spans="32:42" ht="15.75" customHeight="1"/>
    <row r="124" spans="32:42" ht="15.75" customHeight="1"/>
    <row r="125" spans="32:42" ht="15.75" customHeight="1"/>
    <row r="126" spans="32:42" ht="15.75" customHeight="1">
      <c r="AF126" s="51"/>
      <c r="AG126" s="52">
        <v>45555</v>
      </c>
      <c r="AI126" s="37">
        <v>198786536</v>
      </c>
      <c r="AJ126" s="37">
        <v>198786536</v>
      </c>
      <c r="AK126" s="50">
        <v>0</v>
      </c>
      <c r="AL126" s="50"/>
      <c r="AM126" s="50">
        <v>0</v>
      </c>
      <c r="AN126" s="34"/>
      <c r="AO126" s="35" t="s">
        <v>334</v>
      </c>
      <c r="AP126" s="35" t="s">
        <v>340</v>
      </c>
    </row>
    <row r="127" spans="32:42" ht="15.75" customHeight="1">
      <c r="AF127" s="51"/>
      <c r="AG127" s="52">
        <v>45555</v>
      </c>
      <c r="AI127" s="37"/>
      <c r="AJ127" s="34"/>
      <c r="AK127" s="50"/>
      <c r="AL127" s="50"/>
      <c r="AM127" s="50"/>
      <c r="AN127" s="34"/>
      <c r="AO127" s="35"/>
      <c r="AP127" s="35"/>
    </row>
    <row r="128" spans="32:42" ht="15.75" customHeight="1">
      <c r="AF128" s="51"/>
      <c r="AG128" s="52">
        <v>45555</v>
      </c>
      <c r="AI128" s="37"/>
      <c r="AJ128" s="34"/>
      <c r="AK128" s="50"/>
      <c r="AL128" s="50"/>
      <c r="AM128" s="50"/>
      <c r="AN128" s="34"/>
      <c r="AO128" s="35"/>
      <c r="AP128" s="35"/>
    </row>
    <row r="129" spans="32:42" ht="15.75" customHeight="1">
      <c r="AF129" s="51"/>
      <c r="AG129" s="52">
        <v>45555</v>
      </c>
      <c r="AI129" s="37"/>
      <c r="AJ129" s="34"/>
      <c r="AK129" s="50"/>
      <c r="AL129" s="50"/>
      <c r="AM129" s="50"/>
      <c r="AN129" s="34"/>
      <c r="AO129" s="35"/>
      <c r="AP129" s="35"/>
    </row>
    <row r="130" spans="32:42" ht="15.75" customHeight="1">
      <c r="AF130" s="51"/>
      <c r="AG130" s="52">
        <v>45555</v>
      </c>
      <c r="AI130" s="37"/>
      <c r="AJ130" s="34"/>
      <c r="AK130" s="50"/>
      <c r="AL130" s="50"/>
      <c r="AM130" s="50"/>
      <c r="AN130" s="34"/>
      <c r="AO130" s="35"/>
      <c r="AP130" s="35"/>
    </row>
    <row r="131" spans="32:42" ht="15.75" customHeight="1">
      <c r="AF131" s="51"/>
      <c r="AG131" s="52">
        <v>45555</v>
      </c>
      <c r="AI131" s="37"/>
      <c r="AJ131" s="34"/>
      <c r="AK131" s="50"/>
      <c r="AL131" s="50"/>
      <c r="AM131" s="50"/>
      <c r="AN131" s="34"/>
      <c r="AO131" s="35"/>
      <c r="AP131" s="35"/>
    </row>
    <row r="132" spans="32:42" ht="15.75" customHeight="1">
      <c r="AF132" s="51"/>
      <c r="AG132" s="52">
        <v>45555</v>
      </c>
      <c r="AI132" s="37">
        <v>202411044</v>
      </c>
      <c r="AJ132" s="37">
        <v>202411044</v>
      </c>
      <c r="AK132" s="50">
        <v>0</v>
      </c>
      <c r="AL132" s="50"/>
      <c r="AM132" s="50">
        <v>0</v>
      </c>
      <c r="AN132" s="34"/>
      <c r="AO132" s="35" t="s">
        <v>334</v>
      </c>
      <c r="AP132" s="35" t="s">
        <v>339</v>
      </c>
    </row>
    <row r="133" spans="32:42" ht="15.75" customHeight="1">
      <c r="AF133" s="51"/>
      <c r="AG133" s="52">
        <v>45555</v>
      </c>
      <c r="AI133" s="37"/>
      <c r="AJ133" s="34"/>
      <c r="AK133" s="50"/>
      <c r="AL133" s="50"/>
      <c r="AM133" s="50"/>
      <c r="AN133" s="34"/>
      <c r="AO133" s="35"/>
      <c r="AP133" s="35"/>
    </row>
    <row r="134" spans="32:42" ht="15.75" customHeight="1">
      <c r="AF134" s="51"/>
      <c r="AG134" s="52">
        <v>45555</v>
      </c>
      <c r="AI134" s="37"/>
      <c r="AJ134" s="34"/>
      <c r="AK134" s="50"/>
      <c r="AL134" s="50"/>
      <c r="AM134" s="50"/>
      <c r="AN134" s="34"/>
      <c r="AO134" s="35"/>
      <c r="AP134" s="35"/>
    </row>
    <row r="135" spans="32:42" ht="15.75" customHeight="1">
      <c r="AF135" s="51"/>
      <c r="AG135" s="52">
        <v>45555</v>
      </c>
      <c r="AI135" s="37"/>
      <c r="AJ135" s="34"/>
      <c r="AK135" s="50"/>
      <c r="AL135" s="50"/>
      <c r="AM135" s="50"/>
      <c r="AN135" s="34"/>
      <c r="AO135" s="35"/>
      <c r="AP135" s="35"/>
    </row>
    <row r="136" spans="32:42" ht="15.75" customHeight="1">
      <c r="AF136" s="51"/>
      <c r="AG136" s="52">
        <v>45555</v>
      </c>
      <c r="AI136" s="37"/>
      <c r="AJ136" s="34"/>
      <c r="AK136" s="50"/>
      <c r="AL136" s="50"/>
      <c r="AM136" s="50"/>
      <c r="AN136" s="34"/>
      <c r="AO136" s="35"/>
      <c r="AP136" s="35"/>
    </row>
    <row r="137" spans="32:42" ht="15.75" customHeight="1">
      <c r="AF137" s="51"/>
      <c r="AG137" s="52">
        <v>45555</v>
      </c>
      <c r="AI137" s="37"/>
      <c r="AJ137" s="34"/>
      <c r="AK137" s="50"/>
      <c r="AL137" s="50"/>
      <c r="AM137" s="50"/>
      <c r="AN137" s="34"/>
      <c r="AO137" s="35"/>
      <c r="AP137" s="35"/>
    </row>
    <row r="138" spans="32:42" ht="15.75" customHeight="1"/>
    <row r="139" spans="32:42" ht="15.75" customHeight="1"/>
    <row r="140" spans="32:42" ht="15.75" customHeight="1"/>
    <row r="141" spans="32:42" ht="15.75" customHeight="1"/>
    <row r="142" spans="32:42" ht="15.75" customHeight="1"/>
    <row r="143" spans="32:42" ht="15.75" customHeight="1"/>
    <row r="144" spans="32:4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2:C12"/>
    <mergeCell ref="D12:E12"/>
    <mergeCell ref="A1:G1"/>
    <mergeCell ref="B2:F2"/>
    <mergeCell ref="B3:F3"/>
    <mergeCell ref="B4:F4"/>
    <mergeCell ref="B5:F5"/>
    <mergeCell ref="B6:F6"/>
    <mergeCell ref="D9:E9"/>
    <mergeCell ref="B9:C9"/>
    <mergeCell ref="B10:C10"/>
    <mergeCell ref="D10:E10"/>
    <mergeCell ref="B11:C11"/>
    <mergeCell ref="D11:E1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2.5" defaultRowHeight="15" customHeight="1"/>
  <cols>
    <col min="1" max="1" width="55.5" customWidth="1"/>
    <col min="2" max="4" width="10.796875" customWidth="1"/>
    <col min="5" max="5" width="20.19921875" customWidth="1"/>
    <col min="6" max="6" width="34.69921875" customWidth="1"/>
    <col min="7" max="26" width="10.796875" customWidth="1"/>
  </cols>
  <sheetData>
    <row r="1" spans="1:6" ht="52.5" customHeight="1">
      <c r="A1" s="24" t="s">
        <v>181</v>
      </c>
      <c r="E1" s="25" t="s">
        <v>182</v>
      </c>
      <c r="F1" s="25" t="s">
        <v>183</v>
      </c>
    </row>
    <row r="2" spans="1:6" ht="25.5" customHeight="1">
      <c r="A2" s="26" t="s">
        <v>184</v>
      </c>
      <c r="E2" s="27">
        <v>0</v>
      </c>
      <c r="F2" s="28" t="s">
        <v>185</v>
      </c>
    </row>
    <row r="3" spans="1:6" ht="45" customHeight="1">
      <c r="A3" s="26" t="s">
        <v>186</v>
      </c>
      <c r="E3" s="27">
        <v>1</v>
      </c>
      <c r="F3" s="28" t="s">
        <v>187</v>
      </c>
    </row>
    <row r="4" spans="1:6" ht="45" customHeight="1">
      <c r="A4" s="26" t="s">
        <v>188</v>
      </c>
      <c r="E4" s="27">
        <v>2</v>
      </c>
      <c r="F4" s="28" t="s">
        <v>189</v>
      </c>
    </row>
    <row r="5" spans="1:6" ht="45" customHeight="1">
      <c r="A5" s="26" t="s">
        <v>190</v>
      </c>
      <c r="E5" s="27">
        <v>3</v>
      </c>
      <c r="F5" s="28" t="s">
        <v>191</v>
      </c>
    </row>
    <row r="6" spans="1:6" ht="45" customHeight="1">
      <c r="A6" s="26" t="s">
        <v>192</v>
      </c>
      <c r="E6" s="27">
        <v>4</v>
      </c>
      <c r="F6" s="28" t="s">
        <v>193</v>
      </c>
    </row>
    <row r="7" spans="1:6" ht="45" customHeight="1">
      <c r="A7" s="26" t="s">
        <v>194</v>
      </c>
      <c r="E7" s="27">
        <v>5</v>
      </c>
      <c r="F7" s="28" t="s">
        <v>195</v>
      </c>
    </row>
    <row r="8" spans="1:6" ht="45" customHeight="1">
      <c r="A8" s="26" t="s">
        <v>196</v>
      </c>
    </row>
    <row r="9" spans="1:6" ht="45" customHeight="1">
      <c r="A9" s="26" t="s">
        <v>197</v>
      </c>
    </row>
    <row r="10" spans="1:6" ht="45" customHeight="1">
      <c r="A10" s="26" t="s">
        <v>198</v>
      </c>
    </row>
    <row r="11" spans="1:6" ht="45" customHeight="1">
      <c r="A11" s="26" t="s">
        <v>199</v>
      </c>
    </row>
    <row r="12" spans="1:6" ht="45" customHeight="1">
      <c r="A12" s="26" t="s">
        <v>200</v>
      </c>
    </row>
    <row r="13" spans="1:6" ht="45" customHeight="1">
      <c r="A13" s="26" t="s">
        <v>201</v>
      </c>
    </row>
    <row r="14" spans="1:6" ht="45" customHeight="1">
      <c r="A14" s="26" t="s">
        <v>202</v>
      </c>
    </row>
    <row r="15" spans="1:6" ht="45" customHeight="1">
      <c r="A15" s="26" t="s">
        <v>203</v>
      </c>
    </row>
    <row r="16" spans="1:6" ht="45" customHeight="1">
      <c r="A16" s="26" t="s">
        <v>204</v>
      </c>
    </row>
    <row r="17" spans="1:1" ht="45" customHeight="1">
      <c r="A17" s="26" t="s">
        <v>205</v>
      </c>
    </row>
    <row r="18" spans="1:1" ht="45" customHeight="1">
      <c r="A18" s="26" t="s">
        <v>206</v>
      </c>
    </row>
    <row r="19" spans="1:1" ht="45" customHeight="1">
      <c r="A19" s="26" t="s">
        <v>207</v>
      </c>
    </row>
    <row r="20" spans="1:1" ht="45" customHeight="1">
      <c r="A20" s="26" t="s">
        <v>208</v>
      </c>
    </row>
    <row r="21" spans="1:1" ht="45" customHeight="1">
      <c r="A21" s="26" t="s">
        <v>209</v>
      </c>
    </row>
    <row r="22" spans="1:1" ht="45" customHeight="1"/>
    <row r="23" spans="1:1" ht="45" customHeight="1"/>
    <row r="24" spans="1:1" ht="45" customHeight="1"/>
    <row r="25" spans="1:1" ht="4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7:J8"/>
  <sheetViews>
    <sheetView workbookViewId="0">
      <selection activeCell="H22" sqref="H22"/>
    </sheetView>
  </sheetViews>
  <sheetFormatPr baseColWidth="10" defaultRowHeight="13.8"/>
  <cols>
    <col min="4" max="4" width="14.19921875" customWidth="1"/>
    <col min="5" max="5" width="15.5" customWidth="1"/>
    <col min="6" max="6" width="21.69921875" customWidth="1"/>
    <col min="7" max="7" width="19.296875" customWidth="1"/>
    <col min="8" max="8" width="23.5" customWidth="1"/>
    <col min="9" max="9" width="25.69921875" customWidth="1"/>
    <col min="10" max="10" width="14.5" customWidth="1"/>
  </cols>
  <sheetData>
    <row r="7" spans="4:10">
      <c r="D7" t="s">
        <v>1040</v>
      </c>
      <c r="E7" t="s">
        <v>1039</v>
      </c>
      <c r="F7" t="s">
        <v>1041</v>
      </c>
      <c r="G7" t="s">
        <v>1042</v>
      </c>
      <c r="H7" t="s">
        <v>1037</v>
      </c>
      <c r="I7" t="s">
        <v>1038</v>
      </c>
      <c r="J7" t="s">
        <v>1043</v>
      </c>
    </row>
    <row r="8" spans="4:10" ht="55.2">
      <c r="D8" s="107" t="s">
        <v>81</v>
      </c>
      <c r="E8" s="107" t="s">
        <v>83</v>
      </c>
      <c r="F8" s="108" t="s">
        <v>94</v>
      </c>
      <c r="G8" s="107" t="s">
        <v>164</v>
      </c>
      <c r="H8" s="109" t="s">
        <v>98</v>
      </c>
      <c r="I8" s="108" t="s">
        <v>100</v>
      </c>
      <c r="J8" s="108" t="s">
        <v>104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DADISCTG</dc:creator>
  <cp:lastModifiedBy>Yamil Gomez Rocha</cp:lastModifiedBy>
  <dcterms:created xsi:type="dcterms:W3CDTF">2024-08-26T22:28:38Z</dcterms:created>
  <dcterms:modified xsi:type="dcterms:W3CDTF">2025-01-17T19:54:23Z</dcterms:modified>
</cp:coreProperties>
</file>