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cer\OneDrive\Escritorio\JESUS TORRES 2025\PLAN DE ACCIÓN INSTITUCIONAL IDACCC 2024\"/>
    </mc:Choice>
  </mc:AlternateContent>
  <bookViews>
    <workbookView xWindow="0" yWindow="0" windowWidth="20490" windowHeight="7650" activeTab="1"/>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s>
  <definedNames>
    <definedName name="_xlnm._FilterDatabase" localSheetId="1" hidden="1">'1. ESTRATÉGICO'!$A$1:$S$7</definedName>
    <definedName name="_xlnm.Print_Area" localSheetId="1">'1. ESTRATÉGICO'!$A$1:$T$24</definedName>
    <definedName name="_xlnm.Print_Area" localSheetId="3">'3. INVERSIÓN'!$A$1:$AF$26</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 name="_xlnm.Print_Titles" localSheetId="3">'3. INVERSIÓN'!$1:$8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1" l="1"/>
  <c r="AC9" i="6"/>
  <c r="AC17" i="6"/>
  <c r="AC23" i="6"/>
  <c r="AC15" i="6"/>
  <c r="AB25" i="6"/>
  <c r="AB24" i="6"/>
  <c r="AB23" i="6"/>
  <c r="AB26" i="6"/>
  <c r="AB18" i="6"/>
  <c r="AB17" i="6"/>
  <c r="AB20" i="6"/>
  <c r="AB15" i="6"/>
  <c r="AB14" i="6"/>
  <c r="AB13" i="6"/>
  <c r="AB12" i="6"/>
  <c r="AB11" i="6"/>
  <c r="AB10" i="6"/>
  <c r="AB9" i="6"/>
  <c r="O20" i="6"/>
  <c r="O11" i="6"/>
  <c r="O10" i="6"/>
  <c r="O9" i="6"/>
  <c r="Q15" i="6"/>
  <c r="P15" i="6"/>
  <c r="O15" i="6"/>
  <c r="O23" i="6"/>
  <c r="O26" i="6"/>
  <c r="O25" i="6"/>
  <c r="O24" i="6"/>
  <c r="O17" i="6"/>
  <c r="O18" i="6"/>
  <c r="Q18" i="6" s="1"/>
  <c r="O14" i="6"/>
  <c r="O13" i="6"/>
  <c r="O12" i="6"/>
  <c r="Q26" i="6"/>
  <c r="P26" i="6"/>
  <c r="P25" i="6"/>
  <c r="P24" i="6"/>
  <c r="P23" i="6"/>
  <c r="P20" i="6"/>
  <c r="P18" i="6"/>
  <c r="P17" i="6"/>
  <c r="P14" i="6"/>
  <c r="P13" i="6"/>
  <c r="P12" i="6"/>
  <c r="P11" i="6"/>
  <c r="P10" i="6"/>
  <c r="P9" i="6"/>
  <c r="N24" i="6"/>
  <c r="N25" i="6"/>
  <c r="N26" i="6"/>
  <c r="N23" i="6"/>
  <c r="N10" i="6" l="1"/>
  <c r="N11" i="6"/>
  <c r="N12" i="6"/>
  <c r="N13" i="6"/>
  <c r="N14" i="6"/>
  <c r="N9" i="6"/>
  <c r="J24" i="6" l="1"/>
  <c r="L22" i="1" s="1"/>
  <c r="Q17" i="6"/>
  <c r="J14" i="6"/>
  <c r="L13" i="1" s="1"/>
  <c r="J13" i="6"/>
  <c r="L12" i="1" s="1"/>
  <c r="J12" i="6"/>
  <c r="L11" i="1" s="1"/>
  <c r="J11" i="6"/>
  <c r="L10" i="1" s="1"/>
  <c r="J10" i="6"/>
  <c r="L9" i="1" s="1"/>
  <c r="J9" i="6"/>
  <c r="L8" i="1" s="1"/>
  <c r="L15" i="1"/>
  <c r="L16" i="1"/>
  <c r="L17" i="1"/>
  <c r="L18" i="1"/>
  <c r="L19" i="1"/>
  <c r="L14" i="1"/>
  <c r="L20" i="1"/>
  <c r="L21" i="1"/>
  <c r="L23" i="1"/>
  <c r="L24" i="1"/>
  <c r="Q14" i="6" l="1"/>
  <c r="Q10" i="6"/>
  <c r="Q11" i="6"/>
  <c r="Q12" i="6"/>
  <c r="Q13" i="6"/>
  <c r="Q20" i="6"/>
  <c r="Q23" i="6"/>
  <c r="Q24" i="6"/>
  <c r="Q25" i="6"/>
  <c r="Q9" i="6"/>
  <c r="M10" i="6"/>
  <c r="M11" i="6"/>
  <c r="M12" i="6"/>
  <c r="M13" i="6"/>
  <c r="M14" i="6"/>
  <c r="M20" i="6"/>
  <c r="M23" i="6"/>
  <c r="M9" i="6"/>
  <c r="AD27" i="6" l="1"/>
  <c r="AC27" i="6" l="1"/>
</calcChain>
</file>

<file path=xl/comments1.xml><?xml version="1.0" encoding="utf-8"?>
<comments xmlns="http://schemas.openxmlformats.org/spreadsheetml/2006/main">
  <authors>
    <author>USUARIO</author>
  </authors>
  <commentList>
    <comment ref="A48"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M8"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Z8" authorId="1" shapeId="0">
      <text>
        <r>
          <rPr>
            <sz val="9"/>
            <color rgb="FF000000"/>
            <rFont val="Tahoma"/>
            <family val="2"/>
          </rPr>
          <t xml:space="preserve">VER ANEXO 1
</t>
        </r>
        <r>
          <rPr>
            <sz val="9"/>
            <color rgb="FF000000"/>
            <rFont val="Tahoma"/>
            <family val="2"/>
          </rPr>
          <t xml:space="preserve">
</t>
        </r>
      </text>
    </comment>
    <comment ref="AA8" authorId="1" shapeId="0">
      <text>
        <r>
          <rPr>
            <b/>
            <sz val="9"/>
            <color rgb="FF000000"/>
            <rFont val="Tahoma"/>
            <family val="2"/>
          </rPr>
          <t>VER ANEXO 1</t>
        </r>
        <r>
          <rPr>
            <sz val="9"/>
            <color rgb="FF000000"/>
            <rFont val="Tahoma"/>
            <family val="2"/>
          </rPr>
          <t xml:space="preserve">
</t>
        </r>
      </text>
    </comment>
  </commentList>
</comments>
</file>

<file path=xl/sharedStrings.xml><?xml version="1.0" encoding="utf-8"?>
<sst xmlns="http://schemas.openxmlformats.org/spreadsheetml/2006/main" count="970" uniqueCount="409">
  <si>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</si>
  <si>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</si>
  <si>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</si>
  <si>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</si>
  <si>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</si>
  <si>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</si>
  <si>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</si>
  <si>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</si>
  <si>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</si>
  <si>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</si>
  <si>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</si>
  <si>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</si>
  <si>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</si>
  <si>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</si>
  <si>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</si>
  <si>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</si>
  <si>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</si>
  <si>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</si>
  <si>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</si>
  <si>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</si>
  <si>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</si>
  <si>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</si>
  <si>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</si>
  <si>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</si>
  <si>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</si>
  <si>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</si>
  <si>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</si>
  <si>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</si>
  <si>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</si>
  <si>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</si>
  <si>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</si>
  <si>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</si>
  <si>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</si>
  <si>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</si>
  <si>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</si>
  <si>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</si>
  <si>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</si>
  <si>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</si>
  <si>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</si>
  <si>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</si>
  <si>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</si>
  <si>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</si>
  <si>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</si>
  <si>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</si>
  <si>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</si>
  <si>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</si>
  <si>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</si>
  <si>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</si>
  <si>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</si>
  <si>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</si>
  <si>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</si>
  <si>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</si>
  <si>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</si>
  <si>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</si>
  <si>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</si>
  <si>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</si>
  <si>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</si>
  <si>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</si>
  <si>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</si>
  <si>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</si>
  <si>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</si>
  <si>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</si>
  <si>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</si>
  <si>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</si>
  <si>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</si>
  <si>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</si>
  <si>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</si>
  <si>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</si>
  <si>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</si>
  <si>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</si>
  <si>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</si>
  <si>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</si>
  <si>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</si>
  <si>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</si>
  <si>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</si>
  <si>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</si>
  <si>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</si>
  <si>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</si>
  <si>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</si>
  <si>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</si>
  <si>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</si>
  <si>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</si>
  <si>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</si>
  <si>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</si>
  <si>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</si>
  <si>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</si>
  <si>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</si>
  <si>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</si>
  <si>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</si>
  <si>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</si>
  <si>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</si>
  <si>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</si>
  <si>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</si>
  <si>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</si>
  <si>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</si>
  <si>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</si>
  <si>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</si>
  <si>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</si>
  <si>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</si>
  <si>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</si>
  <si>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</si>
  <si>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</si>
  <si>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</si>
  <si>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</si>
  <si>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</si>
  <si>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</si>
  <si>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</si>
  <si>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</si>
  <si>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</si>
  <si>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</si>
  <si>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</si>
  <si>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</si>
  <si>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</si>
  <si>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</si>
  <si>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</si>
  <si>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</si>
  <si>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</si>
  <si>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</si>
  <si>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</si>
  <si>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</si>
  <si>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</si>
  <si>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</si>
  <si>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</si>
  <si>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</si>
  <si>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</si>
  <si>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</si>
  <si>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</si>
  <si>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</si>
  <si>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</si>
  <si>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</si>
  <si>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</si>
  <si>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</si>
  <si>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</si>
  <si>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</si>
  <si>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</si>
  <si>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</si>
  <si>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</si>
  <si>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</si>
  <si>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</si>
  <si>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</si>
  <si>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</si>
  <si>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</si>
  <si>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</si>
  <si>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</si>
  <si>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</si>
  <si>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</si>
  <si>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</si>
  <si>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</si>
  <si>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</si>
  <si>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</si>
  <si>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</si>
  <si>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</si>
  <si>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</si>
  <si>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</si>
  <si>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</si>
  <si>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</si>
  <si>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</si>
  <si>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</si>
  <si>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</si>
  <si>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</si>
  <si>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</si>
  <si>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</si>
  <si>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</si>
  <si>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</si>
  <si>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</si>
  <si>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</si>
  <si>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</si>
  <si>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</si>
  <si>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</si>
  <si>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</si>
  <si>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</si>
  <si>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</si>
  <si>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</si>
  <si>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</si>
  <si>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</si>
  <si>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</si>
  <si>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</si>
  <si>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</si>
  <si>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</si>
  <si>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</si>
  <si>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</si>
  <si>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</si>
  <si>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</si>
  <si>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</si>
  <si>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</si>
  <si>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</si>
  <si>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</si>
  <si>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</si>
  <si>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</si>
  <si>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</si>
  <si>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</si>
  <si>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</si>
  <si>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</si>
  <si>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</si>
  <si>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</si>
  <si>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</si>
  <si>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</si>
  <si>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</si>
  <si>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</si>
  <si>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</si>
  <si>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</si>
  <si>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</si>
  <si>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</si>
  <si>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</si>
  <si>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</si>
  <si>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</si>
  <si>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</si>
  <si>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</si>
  <si>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</si>
  <si>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</si>
  <si>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</si>
  <si>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</si>
  <si>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</si>
  <si>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</si>
  <si>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</si>
  <si>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</si>
  <si>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</si>
  <si>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</si>
  <si>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</si>
  <si>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</si>
  <si>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</si>
  <si>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</si>
  <si>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</si>
  <si>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</si>
  <si>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</si>
  <si>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</si>
  <si>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</si>
  <si>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</si>
  <si>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16: Paz, justicia e      instituciones sólidas.</t>
  </si>
  <si>
    <t>En construcción</t>
  </si>
  <si>
    <t xml:space="preserve">INNOVACION PÚBLICA Y PARTICIPACIÓN CIUDADANA          </t>
  </si>
  <si>
    <t>PARTICIPACIÓN CIUDADANA Y ACCIÓN COMUNAL</t>
  </si>
  <si>
    <t>ORGANISMOS COMUNALES TÉCNICOS Y ADMINISTRATIVAMENTE EFICIENTES</t>
  </si>
  <si>
    <t>Número de organismos de acción comunal asesoradas y acompañados para el trámite exitoso de su Registro Único Tributario (RUT) ante la DIAN</t>
  </si>
  <si>
    <t>Número</t>
  </si>
  <si>
    <t>209 organismos de acción comunal acompañados a corte 2023</t>
  </si>
  <si>
    <t>Asesorar y acompañar doscientos nueve (209) organismos de acción comunal para el trámite exitoso de su Registro Único Tributario (RUT) ante la DIAN</t>
  </si>
  <si>
    <t>Número de organismos de acción comunal asesoradas y acompañados para el trámite exitoso de su Registro Único Comunal (RUC) ante el Ministerio del Interior</t>
  </si>
  <si>
    <t>90 organismos de acción comunal acompañados a corte 2023</t>
  </si>
  <si>
    <t>Asesorar y acompañar trescientos veintiocho (328) organismos de acción comunal para el trámite exitoso de su Registro Único Comunal (RUC) ante el Ministerio del Interior</t>
  </si>
  <si>
    <t>Número de organismos de acción comunal asesorados y acompañados en procesos de actualización estatutaria</t>
  </si>
  <si>
    <t>16 organismos de acción comunal acompañados a corte 2023</t>
  </si>
  <si>
    <t>Asesorar y acompañar cuatrocientos dos (402) organismos de acción comunal en procesos de actualización estatutaria</t>
  </si>
  <si>
    <t>Guía metodológica para la formulación de Planes de Desarrollo Estratégicos Comunales - PDEC creada e implementada</t>
  </si>
  <si>
    <t>Crear e implementar una (1) guía metodológica para la formulación de Planes de Desarrollo Estratégicos Comunales (PDEC) en el Distrito</t>
  </si>
  <si>
    <t>Ruta para garantizar la protección y acompañamiento a líderes y lideresas sociales, dignatarios y/o afiliados a organismos comunales de la ciudad en situación de riesgo diseñada</t>
  </si>
  <si>
    <t>Diseñar una (1) ruta para garantizar la protección y acompañamiento a cien líderes, lideresas sociales, dignatarios y/o afiliados a organismos comunales en el Distrito</t>
  </si>
  <si>
    <t>Plataforma web de seguimiento a procesos y procedimientos de organismos comunales y organizaciones sociales de base creada y en funcionamiento</t>
  </si>
  <si>
    <t>Crear y poner en funcionamiento una (1) plataforma web institucional de seguimiento a procesos y procedimientos de organismos comunales y organizaciones sociales de base</t>
  </si>
  <si>
    <t>INSTITUTO DISTRITAL DE ACCIÓN COMUNAL DE CARTAGENA Y EL CARIBE - IDACCC</t>
  </si>
  <si>
    <t>ORGANIZACIONES SOCIALES SÓLIDAS E INCIDENTES EN EL DESARROLLO LOCAL</t>
  </si>
  <si>
    <t>Número de obras de interés comunitarias con organismos de acción comunal financiadas a través de convenios solidarios</t>
  </si>
  <si>
    <t xml:space="preserve">Número de sedes de organismos comunales dotadas y/o adecuadas </t>
  </si>
  <si>
    <t>Sedes de organismos comunales construidas</t>
  </si>
  <si>
    <t>Banco de proyectos de iniciativa comunal y comunitaria creado</t>
  </si>
  <si>
    <t>Número de acciones de cambio y transformación del entorno desarrolladas con organismos de acción comunal y la cuadrilla comunal en los barrios de la ciudad</t>
  </si>
  <si>
    <t>Número de fondos de financiamiento y apalancamiento para la ejecución de iniciativas y proyectos de organizaciones comunales, comunitarias y/o sociales de base creados</t>
  </si>
  <si>
    <t xml:space="preserve">Financiar trescientas (300) obras de interés comunitario con organismos de acción comunal a través de convenios solidarios </t>
  </si>
  <si>
    <t xml:space="preserve">Dotar y/o adecuar cien (100) sedes comunales en el Distrito </t>
  </si>
  <si>
    <t>Construir tres (3) sedes comunales en el Distrito</t>
  </si>
  <si>
    <t>Crear un (1) banco de proyectos de iniciativas comunales y comunitarias</t>
  </si>
  <si>
    <t>Desarrollar doscientas (200) actividades de cambio y transformación del entorno con organismos de acción comunal y la cuadrilla comunal</t>
  </si>
  <si>
    <t>Crear un (1) fondo de financiamiento y apalancamiento para la ejecución de iniciativas y proyectos de organizaciones comunales, comunitarias y/o sociales de base</t>
  </si>
  <si>
    <t>PRESUPUESTO PARTICIPATIVO</t>
  </si>
  <si>
    <t>Cantidad de recursos para presupuestos participativos invertidos</t>
  </si>
  <si>
    <t>Invertir seis mil millones de pesos ($6.000.000.000) pesos para presupuestos participativos por año</t>
  </si>
  <si>
    <t>Porcentaje</t>
  </si>
  <si>
    <t>PARTICIPANDO DECIDIMOS Y AVANZAMOS</t>
  </si>
  <si>
    <t>Número de ciudadanos vinculados a procesos de construcción de instrumentos de gestión y de políticas públicas</t>
  </si>
  <si>
    <t>Campañas para la promoción de la participación ciudadana creadas</t>
  </si>
  <si>
    <t>Número de encuentros comunales y/o comunitarios de intercambio de experiencias, construcción de ciudad y promoción de la participación ciudadana desarrollados</t>
  </si>
  <si>
    <t>Número de afiliados y afiliadas a organismos comunales del Distrito certificados bajo la metodología del programa Formador de Formadores para la Acción Comunal</t>
  </si>
  <si>
    <t>Vincular a cincuenta mil (50.000) ciudadanos a procesos de construcción de instrumentos de gestión y de políticas públicas</t>
  </si>
  <si>
    <t>Crear cuatro (4) campañas para la promoción de la participación ciudadana</t>
  </si>
  <si>
    <t>Desarrollar veinte (20) encuentros comunales y/o comunitarios de intercambio de experiencias, construcción de ciudad y promoción de la participación ciudadana</t>
  </si>
  <si>
    <t>Certificar mil quinientos (1.500) afiliados y afiliadas a organismos comunales del Distrito bajo la metodología del programa Formador de Formadores para la Acción Comunal</t>
  </si>
  <si>
    <t>Fortalecer el 100% los Organismos Comunales distritales</t>
  </si>
  <si>
    <t>CONSOLIDACIÓN DE 
ORGANIZACIONES SOCIALES SÓLIDAS E INCIDENTES EN EL DESARROLLO LOCAL EN EL DISTRITO DE CARTAGENA DE INDIAS</t>
  </si>
  <si>
    <t>INNOVACIÓN DE PROCESOS PARA FORTALECER LA CAPACIDAD ADMINISTRATIVA Y TÉCNICA DE LOS ORGANISMO DE ACCIÓN COMUNAL DEL DISTRITO DE CARTAGENEA DE INDIAS</t>
  </si>
  <si>
    <t>APOYO A LA PARTICIPACIÓN CIUDADANA PARA GARANTIZAR LAS DECISIONES  ASERTIVAS EN BIENESTAR GENERAL DE LA POBLACIÓN DEL DISTRITO DE CARTAGENA DE INDIAS</t>
  </si>
  <si>
    <t>MEJORAR LAS CAPACIDADES DE LOS ORGANISMOS DE ACCIÓN COMUNAL A TRAVÉS DE LA GESTIÓN COMUNAL Y COMUNITARIA PARA EL DESARROLLO LOCAL</t>
  </si>
  <si>
    <t>ORGANIZAR ESTRUCTURALMENTE LOS ORGANISMOS DE ACCIÓN COMUNAL DEL DISTRITO DE CARTAGENA DE INDIAS, Y EL ENTE ENCARGADO DE LA INSPECCIÓN, VIGILANCIA Y CONTROL</t>
  </si>
  <si>
    <t>MEJORAR LA PARTICIPACIÓN DE LA CIUDADANÍA EN LOS PROCESOS DE CONSTRUCCIÓN DE CIUDAD Y PARTICIPACIÓN CIUDADANA</t>
  </si>
  <si>
    <t>Brindar asistencia técnica para el fortalecimiento de las capacidades de los organismo de acción comunal (OAC) en el marco de la normatividad vigente.</t>
  </si>
  <si>
    <t>Implementar una herramienta tecnológica y sistemas para la consolidación de información y seguimiento de los procesos y procedimientos de los organismos comunales y organizaciones sociales de base creadas y en funcionamiento.</t>
  </si>
  <si>
    <t>Desarrollar documentos y/o instrumentos metodológicos que permitan atender las necesidades de la comunidad.</t>
  </si>
  <si>
    <t>Asesorar y acompañar doscientos nueve (209) organismos de acción comunal para el trámite exitoso de su Registro Único Tributario (RUT) ante la DIAN.</t>
  </si>
  <si>
    <t>Asesorar y acompañar trescientos veintiocho (328) organismos de acción comunal para el trámite exitoso de su Registro Único Comunal (RUC) ante el Ministerio del Interior.</t>
  </si>
  <si>
    <t>Asesorar y acompañar cuatrocientos dos (402) organismos de acción comunal en procesos de actualización estatutaria.</t>
  </si>
  <si>
    <t>Crear e implementar una (1) guía metodológica para la formulación de Planes de Desarrollo Estratégicos Comunales (PDEC) en el Distrito.</t>
  </si>
  <si>
    <t>Crear y poner en funcionamiento una (1) plataforma web institucional de seguimiento a procesos y procedimientos de organismos comunales y organizaciones sociales de base.</t>
  </si>
  <si>
    <t>N/A</t>
  </si>
  <si>
    <t>Organismos Asistidos Técnicamente</t>
  </si>
  <si>
    <t>Documentos de Lineamientos Técnicos Realizados</t>
  </si>
  <si>
    <t>Sistemas de Información Implementados</t>
  </si>
  <si>
    <t>Salón Comunal Dotado
Salón Comunal Adecuado</t>
  </si>
  <si>
    <t>Salón Comunal Construido</t>
  </si>
  <si>
    <t>Servicio de Información Implementado</t>
  </si>
  <si>
    <t>Servicio de Promoción a la Participación Ciudadana</t>
  </si>
  <si>
    <t>Documentos Normativos</t>
  </si>
  <si>
    <t>Servicio de Asistencia Técnica</t>
  </si>
  <si>
    <t xml:space="preserve">Servicio de Educación Informal </t>
  </si>
  <si>
    <t>LOCALIDAD 1
LOCALIDAD 2
LOCALIDAD 3</t>
  </si>
  <si>
    <t>MANUEL GUTIERREZ</t>
  </si>
  <si>
    <t>PATRICIA ZAPATA NEGRETE</t>
  </si>
  <si>
    <t>SI</t>
  </si>
  <si>
    <t>NO</t>
  </si>
  <si>
    <t>CUANTÍA ASIGNADA A LA    CONTRATACIÓN</t>
  </si>
  <si>
    <t>1.2.1.0.00-001 - ICLD</t>
  </si>
  <si>
    <t>1.2.3.2.22-053 - CONTRAPRESTACION PORTUARIA</t>
  </si>
  <si>
    <t>2.3.4502.1000.2024130010247</t>
  </si>
  <si>
    <t>2.3.4502.1000.2024130010246</t>
  </si>
  <si>
    <t>2.3.4502.1000.2024130010251</t>
  </si>
  <si>
    <t>—</t>
  </si>
  <si>
    <t>Aumentar la capacidad logística, técnica y operativa de los Organismos de Acción Comunal.</t>
  </si>
  <si>
    <t>Crear y operacionalizar un fondo de apalancamiento para la ejecución de proyectos comunales.</t>
  </si>
  <si>
    <t>Diseñar una (1) ruta para garantizar la protección y acompañamiento a cien líderes, lideresas sociales, dignatarios y/o afiliados a organismos comunales en el Distrito.</t>
  </si>
  <si>
    <t>Financiar trescientas (300) obras de interés comunitario con organismos de acción comunal a través de convenios solidarios.</t>
  </si>
  <si>
    <t>Dotar y/o adecuar cien (100) sedes comunales en el Distrito.</t>
  </si>
  <si>
    <t>Construir tres (3) sedes comunales en el Distrito.</t>
  </si>
  <si>
    <t>Crear un (1) banco de proyectos de iniciativas comunales y comunitarias.</t>
  </si>
  <si>
    <t>Desarrollar doscientas (200) actividades de cambio y transformación del entorno con organismos de acción comunal y la cuadrilla comunal.</t>
  </si>
  <si>
    <t>Crear un (1) fondo de financiamiento y apalancamiento para la ejecución de iniciativas y proyectos de organizaciones comunales, comunitarias y/o sociales de base.</t>
  </si>
  <si>
    <t>Invertir seis mil millones de pesos ($6.000.000.000) pesos para presupuestos participativos por año.</t>
  </si>
  <si>
    <t>Vincular a cincuenta mil (50.000) ciudadanos a procesos de construcción de instrumentos de gestión y de políticas públicas.</t>
  </si>
  <si>
    <t>Crear cuatro (4) campañas para la promoción de la participación ciudadana.</t>
  </si>
  <si>
    <t>Desarrollar veinte (20) encuentros comunales y/o comunitarios de intercambio de experiencias, construcción de ciudad y promoción de la participación ciudadana.</t>
  </si>
  <si>
    <t>Certificar mil quinientos (1.500) afiliados y afiliadas a organismos comunales del Distrito bajo la metodología del programa Formador de Formadores para la Acción Comunal.</t>
  </si>
  <si>
    <t>Implementar un sistema de información para el desarrollo de iniciativas o proyectos comunales.</t>
  </si>
  <si>
    <t>Recuperar y transformar espacios de equipamiento comunitario para su goce y aprovechamiento.</t>
  </si>
  <si>
    <t>Aumentar la participación de la ciudadanía en los procesos de construcción de instrumentos de gestión y políticas públicas.</t>
  </si>
  <si>
    <t>Diseñar estrategias de articulación con los sectores participativos activos de la ciudad para la construcción de ciudad y promoción de la participación ciudadana.</t>
  </si>
  <si>
    <t>Capacitar a dignatarios y miembros de organismos comunales bajo la metodología de formador de formadores.</t>
  </si>
  <si>
    <t>Baja participación de la ciudadanía en los procesos de construcción de ciudad y participación ciudadana.</t>
  </si>
  <si>
    <t>Insuficiente apoyo y orientación a las organizaciones comunales.</t>
  </si>
  <si>
    <t>Personal no idóneo vinculado para el desarrollo de esta actividad.</t>
  </si>
  <si>
    <t>Realizar inspección, vigilancia y control a los organismo comunales.</t>
  </si>
  <si>
    <t>Contratación de personal idóneo en alineación con la necesidad a contratar.</t>
  </si>
  <si>
    <t>Gestionar los recursos de inversión para el cumplimiento de la meta.</t>
  </si>
  <si>
    <t>Mala estimación de costos para el desarrollo de los encuentros comunales y/o comunitarios.</t>
  </si>
  <si>
    <t xml:space="preserve"> • Contratación Directa
 • Selección Abreviada de
    Menor Cuantía</t>
  </si>
  <si>
    <t>05-05-03</t>
  </si>
  <si>
    <t>05-05-04</t>
  </si>
  <si>
    <t>05-05-05</t>
  </si>
  <si>
    <t>05-05-06</t>
  </si>
  <si>
    <t>Documentos de Lineamientos Técnicos</t>
  </si>
  <si>
    <t xml:space="preserve"> • Contrtato de Prestación de Servicios</t>
  </si>
  <si>
    <t xml:space="preserve"> • Contratación Directa
 • Contratación Directa</t>
  </si>
  <si>
    <t xml:space="preserve"> • Contrato Servicio de Apoyo Logístico</t>
  </si>
  <si>
    <t xml:space="preserve"> PROGRAMACIÓN PRESUPUESTAL</t>
  </si>
  <si>
    <t xml:space="preserve"> • Contrtato de Prestación de Servicios
 • Convenio de Asociación</t>
  </si>
  <si>
    <t xml:space="preserve"> • Contratación Directa
 • Competiitivo</t>
  </si>
  <si>
    <t>DESARROLLO DE OBRAS DE INTERÉS COMUNITARIO Y ACCIÓN COLECTIVA INCIDENTES EN EL DESARROLLO LOCAL EN EL DISTRITO DE CARTAGENA DE INDIAS</t>
  </si>
  <si>
    <t>FORTALECER LA INCIDENCIA DE LA COMUNIDAD CARTAGENERA EN LOS PROCESOS DE PARTICIPACIÓN PARA LA CONSTRUCCIÓN DE LO PÚBLICO.</t>
  </si>
  <si>
    <t>Servicio de promoción a la participación ciudadana</t>
  </si>
  <si>
    <t>Salón Comunal Dotado y/o adecuado</t>
  </si>
  <si>
    <t>Salón comunal dotado</t>
  </si>
  <si>
    <t>No cumplimiento por parte de los proveedores con la entrega de la dotación.</t>
  </si>
  <si>
    <t>Contratación a través de grandes superficies</t>
  </si>
  <si>
    <t xml:space="preserve"> • Dotadón con equipos tecnológicos y de oficina para las JAC.</t>
  </si>
  <si>
    <t xml:space="preserve"> • Contrtato de Prestación de Servicios
 • Contrato de Suministros de Ferretería y otros.</t>
  </si>
  <si>
    <t xml:space="preserve"> • Contratación de asistencia técnica, administrativa y operativa para el desarrollo de los encuentros de intercambio de experiencias</t>
  </si>
  <si>
    <t xml:space="preserve"> • Contratación Directa.</t>
  </si>
  <si>
    <t xml:space="preserve"> • Contratación Directa
 • Proceso Competitivo.</t>
  </si>
  <si>
    <t>SIN FORMULAR</t>
  </si>
  <si>
    <t>0
0</t>
  </si>
  <si>
    <t>Obras de Interés Comunitario Realizadas</t>
  </si>
  <si>
    <t>70
0</t>
  </si>
  <si>
    <t>30
0</t>
  </si>
  <si>
    <t>PROGRAMACIÓN NUMÉRICA DE LA ACTIVIDAD PROYECTO 
VIGENCIA 2025</t>
  </si>
  <si>
    <t xml:space="preserve"> • Dotar sedes comunales en el Distrito.</t>
  </si>
  <si>
    <t>Asesorar y acompañar organismos de acción comunal para el trámite exitoso de su Registro Único Tributario (RUT) ante la DIAN.</t>
  </si>
  <si>
    <t>Asesorar y acompañar organismos de acción comunal para el trámite exitoso de su Registro Único Comunal (RUC) ante el Ministerio del Interior.</t>
  </si>
  <si>
    <t>Asesorar y acompañar organismos de acción comunal en procesos de actualización estatutaria.</t>
  </si>
  <si>
    <t>Crear e implementar una guía metodológica para la formulación de Planes de Desarrollo Estratégicos Comunales (PDEC) en el Distrito.</t>
  </si>
  <si>
    <t>Diseñar e implementar una ruta para garantizar la protección y acompañamiento a cien líderes, lideresas sociales, dignatarios y/o afiliados a organismos comunales en el Distrito.</t>
  </si>
  <si>
    <t>Crear y poner en funcionamiento una plataforma web institucional de seguimiento a procesos y procedimientos de organismos comunales y organizaciones sociales de base.</t>
  </si>
  <si>
    <t xml:space="preserve"> • Realizar estudios y diseños técnicos de los salones comunales.
 • Realizar la construcción de sedes comunales y/o centro administrativo comunal en el distrito</t>
  </si>
  <si>
    <t xml:space="preserve"> • Identificar y cuantificar actividades de impacto en entornos comunales.
 • Desarrollar actividades de cambio y transformación del entorno con organismos de acción comunal y la cuadrilla comunal. </t>
  </si>
  <si>
    <t xml:space="preserve"> • Realizar mesas técnicas de alistamiento y estructuración de agenda pública para la formulación de la Política Pública Comunal.
 • Vincular a ciudadanos a procesos de construcción de instrumentos de gestión y de la Política Pública Comunal.</t>
  </si>
  <si>
    <t>Realizar campañas para la promoción de la participación ciudadana.</t>
  </si>
  <si>
    <t>Desarrollar encuentros comunales y/o comunitarios de intercambio de experiencias, construcción de ciudad y promoción de la participación ciudadana.</t>
  </si>
  <si>
    <t>Capacitar y certificar afiliados y afiliadas a organismos comunales del distrito bajo la metodología del programa formador de formadores para la acción comunal</t>
  </si>
  <si>
    <t>Servicio de integración de la oferta pública</t>
  </si>
  <si>
    <t>Servicio de educación informal</t>
  </si>
  <si>
    <t>Salón comunal construido</t>
  </si>
  <si>
    <r>
      <t xml:space="preserve">BENEFICIARIOS PROGRAMADOS
</t>
    </r>
    <r>
      <rPr>
        <b/>
        <sz val="9"/>
        <rFont val="Arial"/>
        <family val="2"/>
      </rPr>
      <t>(NO ACUMULATIVO)</t>
    </r>
  </si>
  <si>
    <t>GEVERSON ORTIZ</t>
  </si>
  <si>
    <t>Prestador de serivicios sin experiencias en desarrollo de plataformas web.</t>
  </si>
  <si>
    <t>Contratación de prestadora de serivicios con experiencia en el desarrollo de plataformas web.</t>
  </si>
  <si>
    <t>No cumplir con el cronograma de obra</t>
  </si>
  <si>
    <t>Seguimiento y evaluación de obra semanal y control de cambios.</t>
  </si>
  <si>
    <t>Personal no idóneo vinculado para el desarrollo de el desarrollo de las actividades.</t>
  </si>
  <si>
    <t>Contratación de un equipo idóneo para el cumplimiento de la campaña.</t>
  </si>
  <si>
    <t>No cumplimiento de las actividades programadas para el desarrollo de la campaña.</t>
  </si>
  <si>
    <t>Realizar acompañamiento permanente a los organismos comunales y lideres sociales.</t>
  </si>
  <si>
    <t>No implemenación del programa formador de formadores para la acción comunal</t>
  </si>
  <si>
    <t>Coordinar con el Ministerio del Interior la implementación en el distrito.</t>
  </si>
  <si>
    <t xml:space="preserve"> • Tienda Virtual</t>
  </si>
  <si>
    <t>Promover la participación comunitaria en los procesos de construcción de lo público mediante estrategias y mecanismos de participación ciudadana.</t>
  </si>
  <si>
    <t xml:space="preserve"> • Realizar asesorísa técnicas y jurídicas a organismos de acción comunal para la suscripción de convenios solidarios.
 • Realizar estudios y diseños técnicos de obra.
 • Financiar obras de interés comunitario con Organismos de Acción Comunal a través de convenios solidarios.</t>
  </si>
  <si>
    <t>Obras de Interes Comunitario</t>
  </si>
  <si>
    <t>Recursos insuficientes para el desarrollo de la actividades programadas.</t>
  </si>
  <si>
    <t>Gestionar los recursos de inversión para el cumplimiento de la meta</t>
  </si>
  <si>
    <t xml:space="preserve"> • Contrtato de Prestación de Servicios
 • Contratación de Obra Civil</t>
  </si>
  <si>
    <t xml:space="preserve"> • Contratación Directa
 • Licitación Pública</t>
  </si>
  <si>
    <t xml:space="preserve"> • Contratación Directa
 • Licitación Pública
 • Convenio Solidario</t>
  </si>
  <si>
    <t xml:space="preserve">2.3.4502.1000.202400000004062
</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</si>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</sst>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44" formatCode="_-&quot;$&quot;\ * #,##0.00_-;\-&quot;$&quot;\ * #,##0.00_-;_-&quot;$&quot;\ * &quot;-&quot;??_-;_-@_-"/>
    <numFmt numFmtId="43" formatCode="_-* #,##0.00_-;\-* #,##0.00_-;_-* &quot;-&quot;??_-;_-@_-"/>
    <numFmt numFmtId="164" formatCode="d/mm/yyyy;@"/>
  </numFmts>
  <fonts count="36">
    <font>
      <sz val="11"/>
      <color theme="1"/>
      <name val="Aptos Narrow"/>
      <family val="2"/>
      <scheme val="minor"/>
    </font>
    <font>
      <sz val="12"/>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sz val="12"/>
      <name val="Arial"/>
      <family val="2"/>
    </font>
    <font>
      <b/>
      <sz val="10"/>
      <color theme="1"/>
      <name val="Verdana"/>
      <family val="2"/>
    </font>
    <font>
      <sz val="10"/>
      <color theme="1"/>
      <name val="Verdana"/>
      <family val="2"/>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name val="Arial"/>
      <family val="2"/>
    </font>
    <font>
      <b/>
      <sz val="9"/>
      <color rgb="FF000000"/>
      <name val="Tahoma"/>
      <family val="2"/>
    </font>
    <font>
      <sz val="9"/>
      <color rgb="FF000000"/>
      <name val="Tahoma"/>
      <family val="2"/>
    </font>
    <font>
      <b/>
      <sz val="14"/>
      <color theme="1"/>
      <name val="Arial"/>
      <family val="2"/>
    </font>
    <font>
      <b/>
      <sz val="20"/>
      <color theme="1"/>
      <name val="Aptos Narrow"/>
      <scheme val="minor"/>
    </font>
    <font>
      <sz val="10"/>
      <color theme="1"/>
      <name val="Arial"/>
      <family val="2"/>
    </font>
    <font>
      <sz val="12"/>
      <color rgb="FF000000"/>
      <name val="Arial"/>
      <family val="2"/>
    </font>
    <font>
      <b/>
      <sz val="14"/>
      <color theme="1"/>
      <name val="Aptos Narrow"/>
      <family val="2"/>
      <scheme val="minor"/>
    </font>
    <font>
      <sz val="11"/>
      <color rgb="FF000000"/>
      <name val="Arial"/>
      <family val="2"/>
    </font>
    <font>
      <sz val="14"/>
      <color theme="1"/>
      <name val="Arial"/>
      <family val="2"/>
    </font>
    <font>
      <b/>
      <sz val="9"/>
      <name val="Arial"/>
      <family val="2"/>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9">
    <xf numFmtId="0" fontId="0" fillId="0" borderId="0"/>
    <xf numFmtId="0" fontId="5" fillId="0" borderId="0"/>
    <xf numFmtId="44" fontId="3" fillId="0" borderId="0" applyFont="0" applyFill="0" applyBorder="0" applyAlignment="0" applyProtection="0"/>
    <xf numFmtId="43" fontId="3"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3" fillId="0" borderId="0" applyFont="0" applyFill="0" applyBorder="0" applyAlignment="0" applyProtection="0"/>
    <xf numFmtId="42" fontId="3" fillId="0" borderId="0" applyFont="0" applyFill="0" applyBorder="0" applyAlignment="0" applyProtection="0"/>
  </cellStyleXfs>
  <cellXfs count="233">
    <xf numFmtId="0" fontId="0" fillId="0" borderId="0" xfId="0"/>
    <xf numFmtId="0" fontId="0" fillId="2" borderId="0" xfId="0" applyFill="1"/>
    <xf numFmtId="0" fontId="9" fillId="2" borderId="0" xfId="0" applyFont="1" applyFill="1"/>
    <xf numFmtId="0" fontId="0" fillId="2" borderId="0" xfId="0" applyFill="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6" fillId="0" borderId="0" xfId="0" applyFont="1" applyAlignment="1">
      <alignment horizontal="left" vertical="center"/>
    </xf>
    <xf numFmtId="0" fontId="4" fillId="2" borderId="5" xfId="0" applyFont="1" applyFill="1" applyBorder="1" applyAlignment="1">
      <alignment horizontal="center" vertical="center" wrapText="1"/>
    </xf>
    <xf numFmtId="0" fontId="0" fillId="2" borderId="0" xfId="0" applyFill="1" applyAlignment="1">
      <alignment horizontal="center"/>
    </xf>
    <xf numFmtId="0" fontId="6"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9"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30" fillId="0" borderId="1" xfId="0" applyFont="1" applyBorder="1" applyAlignment="1">
      <alignment horizontal="center" vertical="center" wrapText="1"/>
    </xf>
    <xf numFmtId="0" fontId="30"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8" fillId="8" borderId="1" xfId="0" applyFont="1" applyFill="1" applyBorder="1" applyAlignment="1">
      <alignment horizontal="center" vertical="center" wrapText="1"/>
    </xf>
    <xf numFmtId="0" fontId="16" fillId="0" borderId="1" xfId="0" applyFont="1" applyBorder="1" applyAlignment="1">
      <alignment horizontal="center" vertical="center" wrapText="1"/>
    </xf>
    <xf numFmtId="3" fontId="16" fillId="2" borderId="1" xfId="0" applyNumberFormat="1" applyFont="1" applyFill="1" applyBorder="1" applyAlignment="1">
      <alignment horizontal="center" vertical="center" wrapText="1"/>
    </xf>
    <xf numFmtId="4" fontId="16" fillId="2" borderId="1" xfId="0" applyNumberFormat="1" applyFont="1" applyFill="1" applyBorder="1" applyAlignment="1">
      <alignment horizontal="center" vertical="center" wrapText="1"/>
    </xf>
    <xf numFmtId="1" fontId="8" fillId="8" borderId="1" xfId="0" applyNumberFormat="1" applyFont="1" applyFill="1" applyBorder="1" applyAlignment="1">
      <alignment horizontal="center" vertical="center" wrapText="1"/>
    </xf>
    <xf numFmtId="1" fontId="0" fillId="0" borderId="0" xfId="0" applyNumberFormat="1" applyAlignment="1">
      <alignment horizontal="center" vertical="center"/>
    </xf>
    <xf numFmtId="9" fontId="7" fillId="8" borderId="1" xfId="7" applyFont="1" applyFill="1" applyBorder="1" applyAlignment="1">
      <alignment horizontal="center" vertical="center" wrapText="1"/>
    </xf>
    <xf numFmtId="9" fontId="9" fillId="2" borderId="1" xfId="7" applyFont="1" applyFill="1" applyBorder="1" applyAlignment="1">
      <alignment horizontal="center" vertical="center" wrapText="1"/>
    </xf>
    <xf numFmtId="9" fontId="0" fillId="0" borderId="0" xfId="7" applyFont="1"/>
    <xf numFmtId="0" fontId="33" fillId="7" borderId="1" xfId="0" applyFont="1" applyFill="1" applyBorder="1" applyAlignment="1">
      <alignment horizontal="justify" vertical="center" wrapText="1"/>
    </xf>
    <xf numFmtId="0" fontId="33" fillId="7" borderId="18" xfId="0" applyFont="1" applyFill="1" applyBorder="1" applyAlignment="1">
      <alignment horizontal="justify" vertical="center" wrapText="1"/>
    </xf>
    <xf numFmtId="0" fontId="33" fillId="7" borderId="20" xfId="0" applyFont="1" applyFill="1" applyBorder="1" applyAlignment="1">
      <alignment horizontal="justify" vertical="center" wrapText="1"/>
    </xf>
    <xf numFmtId="0" fontId="33" fillId="7" borderId="19" xfId="0" applyFont="1" applyFill="1" applyBorder="1" applyAlignment="1">
      <alignment horizontal="justify" vertical="center" wrapText="1"/>
    </xf>
    <xf numFmtId="1" fontId="0" fillId="0" borderId="0" xfId="0" applyNumberFormat="1"/>
    <xf numFmtId="164" fontId="16" fillId="2" borderId="1" xfId="7" applyNumberFormat="1" applyFont="1" applyFill="1" applyBorder="1" applyAlignment="1">
      <alignment horizontal="center" vertical="center" wrapText="1"/>
    </xf>
    <xf numFmtId="3" fontId="16" fillId="2" borderId="1" xfId="7"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2" fontId="8" fillId="8" borderId="1" xfId="8" applyFont="1" applyFill="1" applyBorder="1" applyAlignment="1">
      <alignment horizontal="center" vertical="center" wrapText="1"/>
    </xf>
    <xf numFmtId="42" fontId="0" fillId="0" borderId="0" xfId="8" applyFont="1"/>
    <xf numFmtId="9" fontId="16" fillId="2" borderId="1" xfId="7" applyFont="1" applyFill="1" applyBorder="1" applyAlignment="1">
      <alignment horizontal="center" vertical="center" wrapText="1"/>
    </xf>
    <xf numFmtId="3" fontId="2" fillId="0" borderId="1" xfId="0" applyNumberFormat="1" applyFont="1" applyBorder="1" applyAlignment="1">
      <alignment horizontal="center" vertical="center"/>
    </xf>
    <xf numFmtId="42" fontId="16" fillId="2" borderId="1" xfId="8" applyFont="1" applyFill="1" applyBorder="1" applyAlignment="1">
      <alignment horizontal="center" vertical="center" wrapText="1"/>
    </xf>
    <xf numFmtId="0" fontId="16" fillId="0" borderId="1" xfId="0" applyFont="1" applyBorder="1" applyAlignment="1">
      <alignment horizontal="center" vertical="center" textRotation="90" wrapText="1"/>
    </xf>
    <xf numFmtId="0" fontId="16" fillId="2" borderId="1" xfId="7" applyNumberFormat="1" applyFont="1" applyFill="1" applyBorder="1" applyAlignment="1">
      <alignment horizontal="center" vertical="center" wrapText="1"/>
    </xf>
    <xf numFmtId="9" fontId="9" fillId="0" borderId="1" xfId="7" applyFont="1" applyFill="1" applyBorder="1" applyAlignment="1">
      <alignment horizontal="left" vertical="center" wrapText="1"/>
    </xf>
    <xf numFmtId="164" fontId="16" fillId="0" borderId="1" xfId="7"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33" fillId="7" borderId="1" xfId="0" applyFont="1" applyFill="1" applyBorder="1" applyAlignment="1">
      <alignment horizontal="center" vertical="center" wrapText="1"/>
    </xf>
    <xf numFmtId="42" fontId="0" fillId="0" borderId="0" xfId="0" applyNumberFormat="1"/>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42" fontId="16" fillId="0" borderId="18" xfId="8" applyFont="1" applyFill="1" applyBorder="1" applyAlignment="1">
      <alignment horizontal="center" vertical="center" wrapText="1"/>
    </xf>
    <xf numFmtId="9" fontId="34" fillId="2" borderId="1" xfId="7" applyFont="1" applyFill="1" applyBorder="1" applyAlignment="1">
      <alignment horizontal="center" vertical="center" wrapText="1"/>
    </xf>
    <xf numFmtId="9" fontId="33" fillId="9" borderId="4" xfId="0" applyNumberFormat="1" applyFont="1" applyFill="1" applyBorder="1" applyAlignment="1">
      <alignment horizontal="center" vertical="center" wrapText="1"/>
    </xf>
    <xf numFmtId="0" fontId="31" fillId="9" borderId="4" xfId="0" applyFont="1" applyFill="1" applyBorder="1" applyAlignment="1">
      <alignment horizontal="center" vertical="center" wrapText="1"/>
    </xf>
    <xf numFmtId="0" fontId="16" fillId="2" borderId="1" xfId="7" applyNumberFormat="1" applyFont="1" applyFill="1" applyBorder="1" applyAlignment="1">
      <alignment horizontal="left" vertical="center" wrapText="1"/>
    </xf>
    <xf numFmtId="3" fontId="16" fillId="0" borderId="1" xfId="7" applyNumberFormat="1" applyFont="1" applyFill="1" applyBorder="1" applyAlignment="1">
      <alignment horizontal="center" vertical="center" wrapText="1"/>
    </xf>
    <xf numFmtId="1" fontId="34" fillId="0" borderId="1" xfId="0" applyNumberFormat="1" applyFont="1" applyBorder="1" applyAlignment="1">
      <alignment horizontal="center" vertical="center"/>
    </xf>
    <xf numFmtId="2" fontId="16" fillId="0" borderId="1" xfId="0" applyNumberFormat="1" applyFont="1" applyBorder="1" applyAlignment="1">
      <alignment horizontal="center" vertical="center" wrapText="1"/>
    </xf>
    <xf numFmtId="3" fontId="16" fillId="2" borderId="20" xfId="0" applyNumberFormat="1" applyFont="1" applyFill="1" applyBorder="1" applyAlignment="1">
      <alignment horizontal="center" vertical="center" wrapText="1"/>
    </xf>
    <xf numFmtId="0" fontId="16" fillId="0" borderId="20" xfId="0" applyFont="1" applyBorder="1" applyAlignment="1">
      <alignment horizontal="center" vertical="center" wrapText="1"/>
    </xf>
    <xf numFmtId="42" fontId="16" fillId="0" borderId="1" xfId="8" applyFont="1" applyFill="1" applyBorder="1" applyAlignment="1">
      <alignment horizontal="center" vertical="center" wrapText="1"/>
    </xf>
    <xf numFmtId="4" fontId="16" fillId="2" borderId="1" xfId="7" applyNumberFormat="1" applyFont="1" applyFill="1" applyBorder="1" applyAlignment="1">
      <alignment horizontal="center" vertical="center" wrapText="1"/>
    </xf>
    <xf numFmtId="0" fontId="16" fillId="0" borderId="1" xfId="8" applyNumberFormat="1" applyFont="1" applyBorder="1" applyAlignment="1">
      <alignment horizontal="center" vertical="center" textRotation="90" wrapText="1"/>
    </xf>
    <xf numFmtId="42" fontId="16" fillId="0" borderId="1" xfId="8" applyFont="1" applyBorder="1" applyAlignment="1">
      <alignment horizontal="center" vertical="center" wrapText="1"/>
    </xf>
    <xf numFmtId="42" fontId="16" fillId="0" borderId="22" xfId="8" applyFont="1" applyFill="1" applyBorder="1" applyAlignment="1">
      <alignment horizontal="center" vertical="center" wrapText="1"/>
    </xf>
    <xf numFmtId="0" fontId="33" fillId="7" borderId="1" xfId="0" applyFont="1" applyFill="1" applyBorder="1" applyAlignment="1">
      <alignment horizontal="left" vertical="center" wrapText="1"/>
    </xf>
    <xf numFmtId="0" fontId="33" fillId="9" borderId="1" xfId="0" applyFont="1" applyFill="1" applyBorder="1" applyAlignment="1">
      <alignment horizontal="left" vertical="center" wrapText="1"/>
    </xf>
    <xf numFmtId="3" fontId="10" fillId="2" borderId="0" xfId="0" applyNumberFormat="1" applyFont="1" applyFill="1" applyAlignment="1">
      <alignment horizontal="center" vertical="center"/>
    </xf>
    <xf numFmtId="3" fontId="0" fillId="2" borderId="0" xfId="0" applyNumberFormat="1" applyFill="1"/>
    <xf numFmtId="0" fontId="7" fillId="10" borderId="1"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6"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2"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6"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9" fillId="2" borderId="18"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28" fillId="2" borderId="11"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12" xfId="0" applyFont="1" applyFill="1" applyBorder="1" applyAlignment="1">
      <alignment horizontal="center" vertical="center"/>
    </xf>
    <xf numFmtId="0" fontId="4" fillId="2" borderId="1" xfId="0" applyFont="1"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29" fillId="2" borderId="2" xfId="0" applyFont="1" applyFill="1" applyBorder="1" applyAlignment="1">
      <alignment horizontal="left" vertical="center"/>
    </xf>
    <xf numFmtId="0" fontId="29" fillId="2" borderId="3" xfId="0" applyFont="1" applyFill="1" applyBorder="1" applyAlignment="1">
      <alignment horizontal="left" vertical="center"/>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13" xfId="0" applyFont="1" applyFill="1" applyBorder="1" applyAlignment="1">
      <alignment horizontal="center" vertical="center"/>
    </xf>
    <xf numFmtId="0" fontId="32" fillId="2" borderId="15"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 fontId="34" fillId="0" borderId="1" xfId="0" applyNumberFormat="1" applyFont="1" applyBorder="1" applyAlignment="1">
      <alignment horizontal="center" vertical="center" textRotation="90"/>
    </xf>
    <xf numFmtId="1" fontId="34" fillId="0" borderId="18" xfId="0" applyNumberFormat="1" applyFont="1" applyBorder="1" applyAlignment="1">
      <alignment horizontal="center" vertical="center" textRotation="90"/>
    </xf>
    <xf numFmtId="1" fontId="34" fillId="0" borderId="20" xfId="0" applyNumberFormat="1" applyFont="1" applyBorder="1" applyAlignment="1">
      <alignment horizontal="center" vertical="center" textRotation="90"/>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4" fillId="2" borderId="4" xfId="0" applyFont="1" applyFill="1" applyBorder="1" applyAlignment="1">
      <alignment horizontal="left" vertical="center" wrapText="1"/>
    </xf>
    <xf numFmtId="0" fontId="28" fillId="0" borderId="5" xfId="0" applyFont="1" applyBorder="1" applyAlignment="1">
      <alignment horizontal="center" vertical="center"/>
    </xf>
    <xf numFmtId="0" fontId="28" fillId="0" borderId="12"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4" fillId="2" borderId="1" xfId="0"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2" borderId="1" xfId="0" applyFont="1" applyFill="1" applyBorder="1" applyAlignment="1">
      <alignment horizontal="center" vertical="center"/>
    </xf>
    <xf numFmtId="0" fontId="33" fillId="7" borderId="1" xfId="0" applyFont="1" applyFill="1" applyBorder="1" applyAlignment="1">
      <alignment horizontal="justify" vertical="center" wrapText="1"/>
    </xf>
    <xf numFmtId="42" fontId="16" fillId="0" borderId="1" xfId="8" applyFont="1" applyBorder="1" applyAlignment="1">
      <alignment horizontal="center" vertical="center" wrapText="1"/>
    </xf>
    <xf numFmtId="42" fontId="16" fillId="0" borderId="1" xfId="0" applyNumberFormat="1" applyFont="1" applyBorder="1" applyAlignment="1">
      <alignment horizontal="center" vertical="center" wrapText="1"/>
    </xf>
    <xf numFmtId="42"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33" fillId="7" borderId="18" xfId="0" applyFont="1" applyFill="1" applyBorder="1" applyAlignment="1">
      <alignment horizontal="center" vertical="center" wrapText="1"/>
    </xf>
    <xf numFmtId="0" fontId="33" fillId="7" borderId="20" xfId="0" applyFont="1" applyFill="1" applyBorder="1" applyAlignment="1">
      <alignment horizontal="center" vertical="center" wrapText="1"/>
    </xf>
    <xf numFmtId="9" fontId="34" fillId="2" borderId="18" xfId="7" applyFont="1" applyFill="1" applyBorder="1" applyAlignment="1">
      <alignment horizontal="center" vertical="center" wrapText="1"/>
    </xf>
    <xf numFmtId="9" fontId="34" fillId="2" borderId="20" xfId="7" applyFont="1" applyFill="1" applyBorder="1" applyAlignment="1">
      <alignment horizontal="center" vertical="center" wrapText="1"/>
    </xf>
    <xf numFmtId="0" fontId="33" fillId="7" borderId="18" xfId="0" applyFont="1" applyFill="1" applyBorder="1" applyAlignment="1">
      <alignment horizontal="left" vertical="center" wrapText="1"/>
    </xf>
    <xf numFmtId="0" fontId="33" fillId="7" borderId="20" xfId="0" applyFont="1" applyFill="1" applyBorder="1" applyAlignment="1">
      <alignment horizontal="left" vertical="center" wrapText="1"/>
    </xf>
    <xf numFmtId="9" fontId="9" fillId="2" borderId="18" xfId="7" applyFont="1" applyFill="1" applyBorder="1" applyAlignment="1">
      <alignment horizontal="center" vertical="center" wrapText="1"/>
    </xf>
    <xf numFmtId="9" fontId="9" fillId="2" borderId="20" xfId="7" applyFont="1" applyFill="1" applyBorder="1" applyAlignment="1">
      <alignment horizontal="center" vertical="center" wrapText="1"/>
    </xf>
    <xf numFmtId="0" fontId="16" fillId="2" borderId="18" xfId="7" applyNumberFormat="1" applyFont="1" applyFill="1" applyBorder="1" applyAlignment="1">
      <alignment horizontal="center" vertical="center" wrapText="1"/>
    </xf>
    <xf numFmtId="0" fontId="16" fillId="2" borderId="20" xfId="7" applyNumberFormat="1" applyFont="1" applyFill="1" applyBorder="1" applyAlignment="1">
      <alignment horizontal="center" vertical="center" wrapText="1"/>
    </xf>
    <xf numFmtId="164" fontId="16" fillId="2" borderId="18" xfId="7" applyNumberFormat="1" applyFont="1" applyFill="1" applyBorder="1" applyAlignment="1">
      <alignment horizontal="center" vertical="center" wrapText="1"/>
    </xf>
    <xf numFmtId="164" fontId="16" fillId="2" borderId="20" xfId="7" applyNumberFormat="1" applyFont="1" applyFill="1" applyBorder="1" applyAlignment="1">
      <alignment horizontal="center" vertical="center" wrapText="1"/>
    </xf>
    <xf numFmtId="3" fontId="16" fillId="2" borderId="18" xfId="7" applyNumberFormat="1" applyFont="1" applyFill="1" applyBorder="1" applyAlignment="1">
      <alignment horizontal="center" vertical="center" wrapText="1"/>
    </xf>
    <xf numFmtId="3" fontId="16" fillId="2" borderId="20" xfId="7" applyNumberFormat="1" applyFont="1" applyFill="1" applyBorder="1" applyAlignment="1">
      <alignment horizontal="center" vertical="center" wrapText="1"/>
    </xf>
    <xf numFmtId="3" fontId="2" fillId="0" borderId="18"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16" fillId="2" borderId="18" xfId="0" applyFont="1" applyFill="1" applyBorder="1" applyAlignment="1">
      <alignment horizontal="center" vertical="center"/>
    </xf>
    <xf numFmtId="0" fontId="16" fillId="2" borderId="20" xfId="0" applyFont="1" applyFill="1" applyBorder="1" applyAlignment="1">
      <alignment horizontal="center" vertical="center"/>
    </xf>
    <xf numFmtId="0" fontId="0" fillId="0" borderId="18" xfId="0" applyBorder="1" applyAlignment="1">
      <alignment horizontal="center" vertical="center" wrapText="1"/>
    </xf>
    <xf numFmtId="0" fontId="0" fillId="0" borderId="20" xfId="0" applyBorder="1" applyAlignment="1">
      <alignment horizontal="center" vertical="center" wrapText="1"/>
    </xf>
    <xf numFmtId="9" fontId="9" fillId="0" borderId="18" xfId="7" applyFont="1" applyFill="1" applyBorder="1" applyAlignment="1">
      <alignment horizontal="left" vertical="center" wrapText="1"/>
    </xf>
    <xf numFmtId="9" fontId="9" fillId="0" borderId="20" xfId="7" applyFont="1" applyFill="1" applyBorder="1" applyAlignment="1">
      <alignment horizontal="left" vertical="center" wrapText="1"/>
    </xf>
    <xf numFmtId="42" fontId="16" fillId="2" borderId="18" xfId="8" applyFont="1" applyFill="1" applyBorder="1" applyAlignment="1">
      <alignment horizontal="center" vertical="center" wrapText="1"/>
    </xf>
    <xf numFmtId="42" fontId="16" fillId="2" borderId="20" xfId="8" applyFont="1" applyFill="1" applyBorder="1" applyAlignment="1">
      <alignment horizontal="center" vertical="center" wrapText="1"/>
    </xf>
    <xf numFmtId="164" fontId="16" fillId="0" borderId="18" xfId="7" applyNumberFormat="1" applyFont="1" applyFill="1" applyBorder="1" applyAlignment="1">
      <alignment horizontal="center" vertical="center" wrapText="1"/>
    </xf>
    <xf numFmtId="164" fontId="16" fillId="0" borderId="20" xfId="7" applyNumberFormat="1" applyFont="1" applyFill="1" applyBorder="1" applyAlignment="1">
      <alignment horizontal="center" vertical="center" wrapText="1"/>
    </xf>
    <xf numFmtId="0" fontId="16" fillId="0" borderId="18" xfId="0" applyFont="1" applyBorder="1" applyAlignment="1">
      <alignment horizontal="center" vertical="center" textRotation="90" wrapText="1"/>
    </xf>
    <xf numFmtId="0" fontId="16" fillId="0" borderId="20" xfId="0" applyFont="1" applyBorder="1" applyAlignment="1">
      <alignment horizontal="center" vertical="center" textRotation="90" wrapText="1"/>
    </xf>
    <xf numFmtId="42" fontId="16" fillId="0" borderId="18" xfId="8" applyFont="1" applyBorder="1" applyAlignment="1">
      <alignment horizontal="center" vertical="center" wrapText="1"/>
    </xf>
    <xf numFmtId="42" fontId="16" fillId="0" borderId="21" xfId="8" applyFont="1" applyBorder="1" applyAlignment="1">
      <alignment horizontal="center" vertical="center" wrapText="1"/>
    </xf>
    <xf numFmtId="42" fontId="16" fillId="0" borderId="20" xfId="8" applyFont="1" applyBorder="1" applyAlignment="1">
      <alignment horizontal="center" vertical="center" wrapText="1"/>
    </xf>
    <xf numFmtId="0" fontId="16" fillId="0" borderId="18" xfId="8" applyNumberFormat="1" applyFont="1" applyBorder="1" applyAlignment="1">
      <alignment horizontal="center" vertical="center" textRotation="90" wrapText="1"/>
    </xf>
    <xf numFmtId="0" fontId="16" fillId="0" borderId="21" xfId="8" applyNumberFormat="1" applyFont="1" applyBorder="1" applyAlignment="1">
      <alignment horizontal="center" vertical="center" textRotation="90" wrapText="1"/>
    </xf>
    <xf numFmtId="0" fontId="16" fillId="0" borderId="20" xfId="8" applyNumberFormat="1" applyFont="1" applyBorder="1" applyAlignment="1">
      <alignment horizontal="center" vertical="center" textRotation="90" wrapText="1"/>
    </xf>
    <xf numFmtId="42" fontId="16" fillId="0" borderId="18" xfId="0" applyNumberFormat="1" applyFont="1" applyBorder="1" applyAlignment="1">
      <alignment horizontal="center" vertical="center" wrapText="1"/>
    </xf>
    <xf numFmtId="42" fontId="16" fillId="0" borderId="21" xfId="0" applyNumberFormat="1" applyFont="1" applyBorder="1" applyAlignment="1">
      <alignment horizontal="center" vertical="center" wrapText="1"/>
    </xf>
    <xf numFmtId="42" fontId="16" fillId="0" borderId="20" xfId="0" applyNumberFormat="1" applyFont="1" applyBorder="1" applyAlignment="1">
      <alignment horizontal="center" vertical="center" wrapText="1"/>
    </xf>
    <xf numFmtId="0" fontId="16" fillId="0" borderId="21" xfId="0" applyFont="1" applyBorder="1" applyAlignment="1">
      <alignment horizontal="center" vertical="center" textRotation="90" wrapText="1"/>
    </xf>
    <xf numFmtId="0" fontId="16" fillId="0" borderId="1" xfId="0" applyFont="1" applyBorder="1" applyAlignment="1">
      <alignment horizontal="center" vertical="center" textRotation="90" wrapText="1"/>
    </xf>
    <xf numFmtId="0" fontId="16" fillId="0" borderId="1" xfId="8" applyNumberFormat="1" applyFont="1" applyBorder="1" applyAlignment="1">
      <alignment horizontal="center" vertical="center" textRotation="90"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cellXfs>
  <cellStyles count="9">
    <cellStyle name="BodyStyle" xfId="5"/>
    <cellStyle name="HeaderStyle" xfId="4"/>
    <cellStyle name="Millares 2" xfId="3"/>
    <cellStyle name="Moneda [0]" xfId="8" builtinId="7"/>
    <cellStyle name="Moneda 2" xfId="2"/>
    <cellStyle name="Normal" xfId="0" builtinId="0"/>
    <cellStyle name="Normal 2" xfId="1"/>
    <cellStyle name="Numeric" xfId="6"/>
    <cellStyle name="Porcentaje" xfId="7" builtinId="5"/>
  </cellStyles>
  <dxfs count="0"/>
  <tableStyles count="0" defaultTableStyle="TableStyleMedium2" defaultPivotStyle="PivotStyleLight16"/>
  <colors>
    <mruColors>
      <color rgb="FF73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12700</xdr:colOff>
      <xdr:row>14</xdr:row>
      <xdr:rowOff>393700</xdr:rowOff>
    </xdr:from>
    <xdr:to>
      <xdr:col>14</xdr:col>
      <xdr:colOff>0</xdr:colOff>
      <xdr:row>14</xdr:row>
      <xdr:rowOff>393700</xdr:rowOff>
    </xdr:to>
    <xdr:cxnSp macro="">
      <xdr:nvCxnSpPr>
        <xdr:cNvPr id="6" name="Conector recto 5">
          <a:extLst>
            <a:ext uri="{FF2B5EF4-FFF2-40B4-BE49-F238E27FC236}">
              <a16:creationId xmlns:a16="http://schemas.microsoft.com/office/drawing/2014/main" id="{0CD575B6-5A0A-A388-02AE-F390B12F7CC6}"/>
            </a:ext>
          </a:extLst>
        </xdr:cNvPr>
        <xdr:cNvCxnSpPr/>
      </xdr:nvCxnSpPr>
      <xdr:spPr>
        <a:xfrm>
          <a:off x="22098000" y="10274300"/>
          <a:ext cx="2032000" cy="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12700</xdr:colOff>
      <xdr:row>14</xdr:row>
      <xdr:rowOff>393700</xdr:rowOff>
    </xdr:from>
    <xdr:to>
      <xdr:col>19</xdr:col>
      <xdr:colOff>0</xdr:colOff>
      <xdr:row>14</xdr:row>
      <xdr:rowOff>393700</xdr:rowOff>
    </xdr:to>
    <xdr:cxnSp macro="">
      <xdr:nvCxnSpPr>
        <xdr:cNvPr id="7" name="Conector recto 6">
          <a:extLst>
            <a:ext uri="{FF2B5EF4-FFF2-40B4-BE49-F238E27FC236}">
              <a16:creationId xmlns:a16="http://schemas.microsoft.com/office/drawing/2014/main" id="{B6BA6AA3-A5A8-134B-831A-72D423BEA849}"/>
            </a:ext>
          </a:extLst>
        </xdr:cNvPr>
        <xdr:cNvCxnSpPr/>
      </xdr:nvCxnSpPr>
      <xdr:spPr>
        <a:xfrm>
          <a:off x="25501600" y="10896600"/>
          <a:ext cx="5422900" cy="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0</xdr:col>
      <xdr:colOff>1003300</xdr:colOff>
      <xdr:row>0</xdr:row>
      <xdr:rowOff>0</xdr:rowOff>
    </xdr:from>
    <xdr:ext cx="1339010" cy="1095375"/>
    <xdr:pic>
      <xdr:nvPicPr>
        <xdr:cNvPr id="10" name="Imagen 9">
          <a:extLst>
            <a:ext uri="{FF2B5EF4-FFF2-40B4-BE49-F238E27FC236}">
              <a16:creationId xmlns:a16="http://schemas.microsoft.com/office/drawing/2014/main" id="{CC05EC6F-807C-524F-BE63-6BB98CF16B4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49"/>
        <a:stretch/>
      </xdr:blipFill>
      <xdr:spPr>
        <a:xfrm>
          <a:off x="1003300" y="0"/>
          <a:ext cx="1339010" cy="10953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1295400</xdr:colOff>
      <xdr:row>0</xdr:row>
      <xdr:rowOff>25400</xdr:rowOff>
    </xdr:from>
    <xdr:ext cx="1339010" cy="1095375"/>
    <xdr:pic>
      <xdr:nvPicPr>
        <xdr:cNvPr id="3" name="Imagen 2">
          <a:extLst>
            <a:ext uri="{FF2B5EF4-FFF2-40B4-BE49-F238E27FC236}">
              <a16:creationId xmlns:a16="http://schemas.microsoft.com/office/drawing/2014/main" id="{972FD1A7-D09D-BA49-8A5B-330FB912279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49"/>
        <a:stretch/>
      </xdr:blipFill>
      <xdr:spPr>
        <a:xfrm>
          <a:off x="1295400" y="25400"/>
          <a:ext cx="1339010" cy="1095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1104900</xdr:colOff>
      <xdr:row>0</xdr:row>
      <xdr:rowOff>0</xdr:rowOff>
    </xdr:from>
    <xdr:ext cx="1339010" cy="1095375"/>
    <xdr:pic>
      <xdr:nvPicPr>
        <xdr:cNvPr id="3" name="Imagen 2">
          <a:extLst>
            <a:ext uri="{FF2B5EF4-FFF2-40B4-BE49-F238E27FC236}">
              <a16:creationId xmlns:a16="http://schemas.microsoft.com/office/drawing/2014/main" id="{9FF8C492-25A2-494F-AA75-6C6FBEB1E7C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449"/>
        <a:stretch/>
      </xdr:blipFill>
      <xdr:spPr>
        <a:xfrm>
          <a:off x="1104900" y="0"/>
          <a:ext cx="1339010" cy="10953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palabrasyhechos/Documents/Documentos%20-%20MacBook%20Air%20de%20Javier/1.%20ALCALDI&#769;A%20CARTAGENA%20DE%20INDIAS/3.%20Carpeta%202024%20-%20IDACCC/4.%20PROYECTOS%20DE%20INVERSIO&#769;N%20/6.%20PLAN%20DE%20ACCION%20INSTITUCIONAL/PLAN%20DE%20ACCIO&#769;N%20IDACCC%202024/2024.12.15%20-%20REPORTE%20PLAN%20DE%20ACCIO&#769;N%20INSTITUCIONAL%20IDACCC%202024%20TRIMESTRE%20IV%20-%20corte%2015%20diciembre%202024.xlsx?7F3FFD14" TargetMode="External"/><Relationship Id="rId1" Type="http://schemas.openxmlformats.org/officeDocument/2006/relationships/externalLinkPath" Target="file:///\\7F3FFD14\2024.12.15%20-%20REPORTE%20PLAN%20DE%20ACCIO&#769;N%20INSTITUCIONAL%20IDACCC%202024%20TRIMESTRE%20IV%20-%20corte%2015%20diciemb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CONTROL"/>
      <sheetName val="CONTROL AJUSTADO"/>
      <sheetName val="2. GESTIÓN-MIPG"/>
      <sheetName val="3. INVERSIÓN"/>
      <sheetName val="ANEXO1"/>
      <sheetName val="CONTROL DE CAMBIOS "/>
      <sheetName val="."/>
    </sheetNames>
    <sheetDataSet>
      <sheetData sheetId="0"/>
      <sheetData sheetId="1"/>
      <sheetData sheetId="2"/>
      <sheetData sheetId="3"/>
      <sheetData sheetId="4"/>
      <sheetData sheetId="5"/>
      <sheetData sheetId="6"/>
      <sheetData sheetId="7"/>
      <sheetData sheetId="8">
        <row r="2">
          <cell r="E2">
            <v>0.2</v>
          </cell>
          <cell r="F2">
            <v>0.03</v>
          </cell>
        </row>
        <row r="3">
          <cell r="F3">
            <v>0.03</v>
          </cell>
        </row>
        <row r="4">
          <cell r="F4">
            <v>0.03</v>
          </cell>
        </row>
        <row r="5">
          <cell r="F5">
            <v>0.03</v>
          </cell>
        </row>
        <row r="6">
          <cell r="F6">
            <v>0.03</v>
          </cell>
        </row>
        <row r="7">
          <cell r="F7">
            <v>0.05</v>
          </cell>
        </row>
        <row r="13">
          <cell r="F13">
            <v>0.05</v>
          </cell>
        </row>
        <row r="15">
          <cell r="E15">
            <v>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zoomScale="80" zoomScaleNormal="80" workbookViewId="0">
      <selection activeCell="A48" sqref="A48"/>
    </sheetView>
  </sheetViews>
  <sheetFormatPr baseColWidth="10" defaultColWidth="10.875" defaultRowHeight="15"/>
  <cols>
    <col min="1" max="1" width="34.125" style="18" customWidth="1"/>
    <col min="2" max="2" width="10.875" style="10"/>
    <col min="3" max="3" width="28.375" style="10" customWidth="1"/>
    <col min="4" max="4" width="21.375" style="10" customWidth="1"/>
    <col min="5" max="5" width="19.375" style="10" customWidth="1"/>
    <col min="6" max="6" width="27.375" style="10" customWidth="1"/>
    <col min="7" max="7" width="17.125" style="10" customWidth="1"/>
    <col min="8" max="8" width="27.375" style="10" customWidth="1"/>
    <col min="9" max="9" width="15.375" style="10" customWidth="1"/>
    <col min="10" max="10" width="17.875" style="10" customWidth="1"/>
    <col min="11" max="11" width="19.375" style="10" customWidth="1"/>
    <col min="12" max="12" width="25.375" style="10" customWidth="1"/>
    <col min="13" max="13" width="20.625" style="10" customWidth="1"/>
    <col min="14" max="15" width="10.875" style="10"/>
    <col min="16" max="16" width="16.625" style="10" customWidth="1"/>
    <col min="17" max="17" width="20.375" style="10" customWidth="1"/>
    <col min="18" max="18" width="18.625" style="10" customWidth="1"/>
    <col min="19" max="19" width="22.875" style="10" customWidth="1"/>
    <col min="20" max="20" width="22.125" style="10" customWidth="1"/>
    <col min="21" max="21" width="25.375" style="10" customWidth="1"/>
    <col min="22" max="22" width="21.125" style="10" customWidth="1"/>
    <col min="23" max="23" width="19.125" style="10" customWidth="1"/>
    <col min="24" max="24" width="17.375" style="10" customWidth="1"/>
    <col min="25" max="25" width="16.375" style="10" customWidth="1"/>
    <col min="26" max="26" width="16.125" style="10" customWidth="1"/>
    <col min="27" max="27" width="28.625" style="10" customWidth="1"/>
    <col min="28" max="28" width="19.375" style="10" customWidth="1"/>
    <col min="29" max="29" width="21.125" style="10" customWidth="1"/>
    <col min="30" max="30" width="21.875" style="10" customWidth="1"/>
    <col min="31" max="31" width="25.375" style="10" customWidth="1"/>
    <col min="32" max="32" width="22.125" style="10" customWidth="1"/>
    <col min="33" max="33" width="29.625" style="10" customWidth="1"/>
    <col min="34" max="34" width="18.625" style="10" customWidth="1"/>
    <col min="35" max="35" width="18.125" style="10" customWidth="1"/>
    <col min="36" max="36" width="22.125" style="10" customWidth="1"/>
    <col min="37" max="16384" width="10.875" style="10"/>
  </cols>
  <sheetData>
    <row r="1" spans="1:50" ht="54.75" customHeight="1">
      <c r="A1" s="127" t="s">
        <v>159</v>
      </c>
      <c r="B1" s="127"/>
      <c r="C1" s="127"/>
      <c r="D1" s="127"/>
      <c r="E1" s="127"/>
      <c r="F1" s="127"/>
      <c r="G1" s="127"/>
      <c r="H1" s="127"/>
    </row>
    <row r="2" spans="1:50" ht="33" customHeight="1">
      <c r="A2" s="110" t="s">
        <v>178</v>
      </c>
      <c r="B2" s="110"/>
      <c r="C2" s="110"/>
      <c r="D2" s="110"/>
      <c r="E2" s="110"/>
      <c r="F2" s="110"/>
      <c r="G2" s="110"/>
      <c r="H2" s="110"/>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92</v>
      </c>
      <c r="B3" s="106" t="s">
        <v>105</v>
      </c>
      <c r="C3" s="106"/>
      <c r="D3" s="106"/>
      <c r="E3" s="106"/>
      <c r="F3" s="106"/>
      <c r="G3" s="106"/>
      <c r="H3" s="106"/>
    </row>
    <row r="4" spans="1:50" ht="48" customHeight="1">
      <c r="A4" s="14" t="s">
        <v>165</v>
      </c>
      <c r="B4" s="99" t="s">
        <v>184</v>
      </c>
      <c r="C4" s="100"/>
      <c r="D4" s="100"/>
      <c r="E4" s="100"/>
      <c r="F4" s="100"/>
      <c r="G4" s="100"/>
      <c r="H4" s="101"/>
    </row>
    <row r="5" spans="1:50" ht="31.5" customHeight="1">
      <c r="A5" s="14" t="s">
        <v>183</v>
      </c>
      <c r="B5" s="106" t="s">
        <v>106</v>
      </c>
      <c r="C5" s="106"/>
      <c r="D5" s="106"/>
      <c r="E5" s="106"/>
      <c r="F5" s="106"/>
      <c r="G5" s="106"/>
      <c r="H5" s="106"/>
    </row>
    <row r="6" spans="1:50" ht="40.5" customHeight="1">
      <c r="A6" s="14" t="s">
        <v>80</v>
      </c>
      <c r="B6" s="99" t="s">
        <v>107</v>
      </c>
      <c r="C6" s="100"/>
      <c r="D6" s="100"/>
      <c r="E6" s="100"/>
      <c r="F6" s="100"/>
      <c r="G6" s="100"/>
      <c r="H6" s="101"/>
    </row>
    <row r="7" spans="1:50" ht="41.1" customHeight="1">
      <c r="A7" s="14" t="s">
        <v>98</v>
      </c>
      <c r="B7" s="106" t="s">
        <v>108</v>
      </c>
      <c r="C7" s="106"/>
      <c r="D7" s="106"/>
      <c r="E7" s="106"/>
      <c r="F7" s="106"/>
      <c r="G7" s="106"/>
      <c r="H7" s="106"/>
    </row>
    <row r="8" spans="1:50" ht="48.95" customHeight="1">
      <c r="A8" s="14" t="s">
        <v>32</v>
      </c>
      <c r="B8" s="106" t="s">
        <v>192</v>
      </c>
      <c r="C8" s="106"/>
      <c r="D8" s="106"/>
      <c r="E8" s="106"/>
      <c r="F8" s="106"/>
      <c r="G8" s="106"/>
      <c r="H8" s="106"/>
    </row>
    <row r="9" spans="1:50" ht="48.95" customHeight="1">
      <c r="A9" s="14" t="s">
        <v>193</v>
      </c>
      <c r="B9" s="99" t="s">
        <v>194</v>
      </c>
      <c r="C9" s="100"/>
      <c r="D9" s="100"/>
      <c r="E9" s="100"/>
      <c r="F9" s="100"/>
      <c r="G9" s="100"/>
      <c r="H9" s="101"/>
    </row>
    <row r="10" spans="1:50" ht="30">
      <c r="A10" s="14" t="s">
        <v>33</v>
      </c>
      <c r="B10" s="106" t="s">
        <v>109</v>
      </c>
      <c r="C10" s="106"/>
      <c r="D10" s="106"/>
      <c r="E10" s="106"/>
      <c r="F10" s="106"/>
      <c r="G10" s="106"/>
      <c r="H10" s="106"/>
    </row>
    <row r="11" spans="1:50" ht="30">
      <c r="A11" s="14" t="s">
        <v>7</v>
      </c>
      <c r="B11" s="106" t="s">
        <v>110</v>
      </c>
      <c r="C11" s="106"/>
      <c r="D11" s="106"/>
      <c r="E11" s="106"/>
      <c r="F11" s="106"/>
      <c r="G11" s="106"/>
      <c r="H11" s="106"/>
    </row>
    <row r="12" spans="1:50" ht="33.950000000000003" customHeight="1">
      <c r="A12" s="14" t="s">
        <v>81</v>
      </c>
      <c r="B12" s="106" t="s">
        <v>111</v>
      </c>
      <c r="C12" s="106"/>
      <c r="D12" s="106"/>
      <c r="E12" s="106"/>
      <c r="F12" s="106"/>
      <c r="G12" s="106"/>
      <c r="H12" s="106"/>
    </row>
    <row r="13" spans="1:50" ht="30">
      <c r="A13" s="14" t="s">
        <v>28</v>
      </c>
      <c r="B13" s="106" t="s">
        <v>112</v>
      </c>
      <c r="C13" s="106"/>
      <c r="D13" s="106"/>
      <c r="E13" s="106"/>
      <c r="F13" s="106"/>
      <c r="G13" s="106"/>
      <c r="H13" s="106"/>
    </row>
    <row r="14" spans="1:50" ht="30">
      <c r="A14" s="14" t="s">
        <v>102</v>
      </c>
      <c r="B14" s="106" t="s">
        <v>113</v>
      </c>
      <c r="C14" s="106"/>
      <c r="D14" s="106"/>
      <c r="E14" s="106"/>
      <c r="F14" s="106"/>
      <c r="G14" s="106"/>
      <c r="H14" s="106"/>
    </row>
    <row r="15" spans="1:50" ht="44.1" customHeight="1">
      <c r="A15" s="14" t="s">
        <v>99</v>
      </c>
      <c r="B15" s="106" t="s">
        <v>114</v>
      </c>
      <c r="C15" s="106"/>
      <c r="D15" s="106"/>
      <c r="E15" s="106"/>
      <c r="F15" s="106"/>
      <c r="G15" s="106"/>
      <c r="H15" s="106"/>
    </row>
    <row r="16" spans="1:50" ht="60">
      <c r="A16" s="14" t="s">
        <v>8</v>
      </c>
      <c r="B16" s="106" t="s">
        <v>115</v>
      </c>
      <c r="C16" s="106"/>
      <c r="D16" s="106"/>
      <c r="E16" s="106"/>
      <c r="F16" s="106"/>
      <c r="G16" s="106"/>
      <c r="H16" s="106"/>
    </row>
    <row r="17" spans="1:8" ht="58.5" customHeight="1">
      <c r="A17" s="14" t="s">
        <v>29</v>
      </c>
      <c r="B17" s="106" t="s">
        <v>116</v>
      </c>
      <c r="C17" s="106"/>
      <c r="D17" s="106"/>
      <c r="E17" s="106"/>
      <c r="F17" s="106"/>
      <c r="G17" s="106"/>
      <c r="H17" s="106"/>
    </row>
    <row r="18" spans="1:8" ht="30">
      <c r="A18" s="14" t="s">
        <v>82</v>
      </c>
      <c r="B18" s="106" t="s">
        <v>117</v>
      </c>
      <c r="C18" s="106"/>
      <c r="D18" s="106"/>
      <c r="E18" s="106"/>
      <c r="F18" s="106"/>
      <c r="G18" s="106"/>
      <c r="H18" s="106"/>
    </row>
    <row r="19" spans="1:8" ht="30" customHeight="1">
      <c r="A19" s="124"/>
      <c r="B19" s="125"/>
      <c r="C19" s="125"/>
      <c r="D19" s="125"/>
      <c r="E19" s="125"/>
      <c r="F19" s="125"/>
      <c r="G19" s="125"/>
      <c r="H19" s="126"/>
    </row>
    <row r="20" spans="1:8" ht="37.5" customHeight="1">
      <c r="A20" s="110" t="s">
        <v>179</v>
      </c>
      <c r="B20" s="110"/>
      <c r="C20" s="110"/>
      <c r="D20" s="110"/>
      <c r="E20" s="110"/>
      <c r="F20" s="110"/>
      <c r="G20" s="110"/>
      <c r="H20" s="110"/>
    </row>
    <row r="21" spans="1:8" ht="117" customHeight="1">
      <c r="A21" s="107" t="s">
        <v>34</v>
      </c>
      <c r="B21" s="107"/>
      <c r="C21" s="107"/>
      <c r="D21" s="107"/>
      <c r="E21" s="107"/>
      <c r="F21" s="107"/>
      <c r="G21" s="107"/>
      <c r="H21" s="107"/>
    </row>
    <row r="22" spans="1:8" ht="117" customHeight="1">
      <c r="A22" s="14" t="s">
        <v>98</v>
      </c>
      <c r="B22" s="106" t="s">
        <v>108</v>
      </c>
      <c r="C22" s="106"/>
      <c r="D22" s="106"/>
      <c r="E22" s="106"/>
      <c r="F22" s="106"/>
      <c r="G22" s="106"/>
      <c r="H22" s="106"/>
    </row>
    <row r="23" spans="1:8" ht="167.1" customHeight="1">
      <c r="A23" s="14" t="s">
        <v>83</v>
      </c>
      <c r="B23" s="107" t="s">
        <v>118</v>
      </c>
      <c r="C23" s="107"/>
      <c r="D23" s="107"/>
      <c r="E23" s="107"/>
      <c r="F23" s="107"/>
      <c r="G23" s="107"/>
      <c r="H23" s="107"/>
    </row>
    <row r="24" spans="1:8" ht="69.75" customHeight="1">
      <c r="A24" s="14" t="s">
        <v>185</v>
      </c>
      <c r="B24" s="107" t="s">
        <v>119</v>
      </c>
      <c r="C24" s="107"/>
      <c r="D24" s="107"/>
      <c r="E24" s="107"/>
      <c r="F24" s="107"/>
      <c r="G24" s="107"/>
      <c r="H24" s="107"/>
    </row>
    <row r="25" spans="1:8" ht="60" customHeight="1">
      <c r="A25" s="14" t="s">
        <v>186</v>
      </c>
      <c r="B25" s="107" t="s">
        <v>121</v>
      </c>
      <c r="C25" s="107"/>
      <c r="D25" s="107"/>
      <c r="E25" s="107"/>
      <c r="F25" s="107"/>
      <c r="G25" s="107"/>
      <c r="H25" s="107"/>
    </row>
    <row r="26" spans="1:8" ht="24.75" customHeight="1">
      <c r="A26" s="15" t="s">
        <v>85</v>
      </c>
      <c r="B26" s="108" t="s">
        <v>120</v>
      </c>
      <c r="C26" s="108"/>
      <c r="D26" s="108"/>
      <c r="E26" s="108"/>
      <c r="F26" s="108"/>
      <c r="G26" s="108"/>
      <c r="H26" s="108"/>
    </row>
    <row r="27" spans="1:8" ht="26.25" customHeight="1">
      <c r="A27" s="15" t="s">
        <v>86</v>
      </c>
      <c r="B27" s="108" t="s">
        <v>100</v>
      </c>
      <c r="C27" s="108"/>
      <c r="D27" s="108"/>
      <c r="E27" s="108"/>
      <c r="F27" s="108"/>
      <c r="G27" s="108"/>
      <c r="H27" s="108"/>
    </row>
    <row r="28" spans="1:8" ht="53.25" customHeight="1">
      <c r="A28" s="14" t="s">
        <v>166</v>
      </c>
      <c r="B28" s="107" t="s">
        <v>172</v>
      </c>
      <c r="C28" s="107"/>
      <c r="D28" s="107"/>
      <c r="E28" s="107"/>
      <c r="F28" s="107"/>
      <c r="G28" s="107"/>
      <c r="H28" s="107"/>
    </row>
    <row r="29" spans="1:8" ht="45" customHeight="1">
      <c r="A29" s="14" t="s">
        <v>168</v>
      </c>
      <c r="B29" s="102" t="s">
        <v>173</v>
      </c>
      <c r="C29" s="103"/>
      <c r="D29" s="103"/>
      <c r="E29" s="103"/>
      <c r="F29" s="103"/>
      <c r="G29" s="103"/>
      <c r="H29" s="104"/>
    </row>
    <row r="30" spans="1:8" ht="45" customHeight="1">
      <c r="A30" s="14" t="s">
        <v>167</v>
      </c>
      <c r="B30" s="102" t="s">
        <v>174</v>
      </c>
      <c r="C30" s="103"/>
      <c r="D30" s="103"/>
      <c r="E30" s="103"/>
      <c r="F30" s="103"/>
      <c r="G30" s="103"/>
      <c r="H30" s="104"/>
    </row>
    <row r="31" spans="1:8" ht="45" customHeight="1">
      <c r="A31" s="14" t="s">
        <v>157</v>
      </c>
      <c r="B31" s="102" t="s">
        <v>175</v>
      </c>
      <c r="C31" s="103"/>
      <c r="D31" s="103"/>
      <c r="E31" s="103"/>
      <c r="F31" s="103"/>
      <c r="G31" s="103"/>
      <c r="H31" s="104"/>
    </row>
    <row r="32" spans="1:8" ht="33" customHeight="1">
      <c r="A32" s="15" t="s">
        <v>187</v>
      </c>
      <c r="B32" s="107" t="s">
        <v>122</v>
      </c>
      <c r="C32" s="107"/>
      <c r="D32" s="107"/>
      <c r="E32" s="107"/>
      <c r="F32" s="107"/>
      <c r="G32" s="107"/>
      <c r="H32" s="107"/>
    </row>
    <row r="33" spans="1:8" ht="39" customHeight="1">
      <c r="A33" s="14" t="s">
        <v>87</v>
      </c>
      <c r="B33" s="108" t="s">
        <v>176</v>
      </c>
      <c r="C33" s="108"/>
      <c r="D33" s="108"/>
      <c r="E33" s="108"/>
      <c r="F33" s="108"/>
      <c r="G33" s="108"/>
      <c r="H33" s="108"/>
    </row>
    <row r="34" spans="1:8" ht="39" customHeight="1">
      <c r="A34" s="110" t="s">
        <v>217</v>
      </c>
      <c r="B34" s="110"/>
      <c r="C34" s="110"/>
      <c r="D34" s="110"/>
      <c r="E34" s="110"/>
      <c r="F34" s="110"/>
      <c r="G34" s="110"/>
      <c r="H34" s="110"/>
    </row>
    <row r="35" spans="1:8" ht="79.5" customHeight="1">
      <c r="A35" s="99" t="s">
        <v>218</v>
      </c>
      <c r="B35" s="100"/>
      <c r="C35" s="100"/>
      <c r="D35" s="100"/>
      <c r="E35" s="100"/>
      <c r="F35" s="100"/>
      <c r="G35" s="100"/>
      <c r="H35" s="101"/>
    </row>
    <row r="36" spans="1:8" ht="33" customHeight="1">
      <c r="A36" s="14" t="s">
        <v>25</v>
      </c>
      <c r="B36" s="107" t="s">
        <v>145</v>
      </c>
      <c r="C36" s="107"/>
      <c r="D36" s="107"/>
      <c r="E36" s="107"/>
      <c r="F36" s="107"/>
      <c r="G36" s="107"/>
      <c r="H36" s="107"/>
    </row>
    <row r="37" spans="1:8" ht="33" customHeight="1">
      <c r="A37" s="14" t="s">
        <v>26</v>
      </c>
      <c r="B37" s="107" t="s">
        <v>146</v>
      </c>
      <c r="C37" s="107"/>
      <c r="D37" s="107"/>
      <c r="E37" s="107"/>
      <c r="F37" s="107"/>
      <c r="G37" s="107"/>
      <c r="H37" s="107"/>
    </row>
    <row r="38" spans="1:8" ht="33" customHeight="1">
      <c r="A38" s="22"/>
      <c r="B38" s="23"/>
      <c r="C38" s="23"/>
      <c r="D38" s="23"/>
      <c r="E38" s="23"/>
      <c r="F38" s="23"/>
      <c r="G38" s="23"/>
      <c r="H38" s="24"/>
    </row>
    <row r="39" spans="1:8" ht="34.5" customHeight="1">
      <c r="A39" s="110" t="s">
        <v>180</v>
      </c>
      <c r="B39" s="110"/>
      <c r="C39" s="110"/>
      <c r="D39" s="110"/>
      <c r="E39" s="110"/>
      <c r="F39" s="110"/>
      <c r="G39" s="110"/>
      <c r="H39" s="110"/>
    </row>
    <row r="40" spans="1:8" ht="34.5" customHeight="1">
      <c r="A40" s="14" t="s">
        <v>9</v>
      </c>
      <c r="B40" s="107" t="s">
        <v>123</v>
      </c>
      <c r="C40" s="107"/>
      <c r="D40" s="107"/>
      <c r="E40" s="107"/>
      <c r="F40" s="107"/>
      <c r="G40" s="107"/>
      <c r="H40" s="107"/>
    </row>
    <row r="41" spans="1:8" ht="29.25" customHeight="1">
      <c r="A41" s="14" t="s">
        <v>10</v>
      </c>
      <c r="B41" s="107" t="s">
        <v>124</v>
      </c>
      <c r="C41" s="107"/>
      <c r="D41" s="107"/>
      <c r="E41" s="107"/>
      <c r="F41" s="107"/>
      <c r="G41" s="107"/>
      <c r="H41" s="107"/>
    </row>
    <row r="42" spans="1:8" ht="42" customHeight="1">
      <c r="A42" s="14" t="s">
        <v>147</v>
      </c>
      <c r="B42" s="107" t="s">
        <v>195</v>
      </c>
      <c r="C42" s="107"/>
      <c r="D42" s="107"/>
      <c r="E42" s="107"/>
      <c r="F42" s="107"/>
      <c r="G42" s="107"/>
      <c r="H42" s="107"/>
    </row>
    <row r="43" spans="1:8" ht="42" customHeight="1">
      <c r="A43" s="14" t="s">
        <v>197</v>
      </c>
      <c r="B43" s="102" t="s">
        <v>198</v>
      </c>
      <c r="C43" s="103"/>
      <c r="D43" s="103"/>
      <c r="E43" s="103"/>
      <c r="F43" s="103"/>
      <c r="G43" s="103"/>
      <c r="H43" s="104"/>
    </row>
    <row r="44" spans="1:8" ht="42" customHeight="1">
      <c r="A44" s="14" t="s">
        <v>148</v>
      </c>
      <c r="B44" s="102" t="s">
        <v>199</v>
      </c>
      <c r="C44" s="103"/>
      <c r="D44" s="103"/>
      <c r="E44" s="103"/>
      <c r="F44" s="103"/>
      <c r="G44" s="103"/>
      <c r="H44" s="104"/>
    </row>
    <row r="45" spans="1:8" ht="42" customHeight="1">
      <c r="A45" s="14" t="s">
        <v>200</v>
      </c>
      <c r="B45" s="102" t="s">
        <v>202</v>
      </c>
      <c r="C45" s="103"/>
      <c r="D45" s="103"/>
      <c r="E45" s="103"/>
      <c r="F45" s="103"/>
      <c r="G45" s="103"/>
      <c r="H45" s="104"/>
    </row>
    <row r="46" spans="1:8" ht="86.1" customHeight="1">
      <c r="A46" s="16" t="s">
        <v>204</v>
      </c>
      <c r="B46" s="113" t="s">
        <v>125</v>
      </c>
      <c r="C46" s="113"/>
      <c r="D46" s="113"/>
      <c r="E46" s="113"/>
      <c r="F46" s="113"/>
      <c r="G46" s="113"/>
      <c r="H46" s="113"/>
    </row>
    <row r="47" spans="1:8" ht="39.75" customHeight="1">
      <c r="A47" s="16" t="s">
        <v>211</v>
      </c>
      <c r="B47" s="121" t="s">
        <v>219</v>
      </c>
      <c r="C47" s="122"/>
      <c r="D47" s="122"/>
      <c r="E47" s="122"/>
      <c r="F47" s="122"/>
      <c r="G47" s="122"/>
      <c r="H47" s="123"/>
    </row>
    <row r="48" spans="1:8" ht="31.5" customHeight="1">
      <c r="A48" s="16" t="s">
        <v>11</v>
      </c>
      <c r="B48" s="113" t="s">
        <v>203</v>
      </c>
      <c r="C48" s="113"/>
      <c r="D48" s="113"/>
      <c r="E48" s="113"/>
      <c r="F48" s="113"/>
      <c r="G48" s="113"/>
      <c r="H48" s="113"/>
    </row>
    <row r="49" spans="1:8" ht="45" customHeight="1">
      <c r="A49" s="16" t="s">
        <v>205</v>
      </c>
      <c r="B49" s="113" t="s">
        <v>126</v>
      </c>
      <c r="C49" s="113"/>
      <c r="D49" s="113"/>
      <c r="E49" s="113"/>
      <c r="F49" s="113"/>
      <c r="G49" s="113"/>
      <c r="H49" s="113"/>
    </row>
    <row r="50" spans="1:8" ht="43.5" customHeight="1">
      <c r="A50" s="16" t="s">
        <v>13</v>
      </c>
      <c r="B50" s="113" t="s">
        <v>127</v>
      </c>
      <c r="C50" s="113"/>
      <c r="D50" s="113"/>
      <c r="E50" s="113"/>
      <c r="F50" s="113"/>
      <c r="G50" s="113"/>
      <c r="H50" s="113"/>
    </row>
    <row r="51" spans="1:8" ht="40.5" customHeight="1">
      <c r="A51" s="16" t="s">
        <v>14</v>
      </c>
      <c r="B51" s="113" t="s">
        <v>128</v>
      </c>
      <c r="C51" s="113"/>
      <c r="D51" s="113"/>
      <c r="E51" s="113"/>
      <c r="F51" s="113"/>
      <c r="G51" s="113"/>
      <c r="H51" s="113"/>
    </row>
    <row r="52" spans="1:8" ht="75.75" customHeight="1">
      <c r="A52" s="17" t="s">
        <v>15</v>
      </c>
      <c r="B52" s="109" t="s">
        <v>129</v>
      </c>
      <c r="C52" s="109"/>
      <c r="D52" s="109"/>
      <c r="E52" s="109"/>
      <c r="F52" s="109"/>
      <c r="G52" s="109"/>
      <c r="H52" s="109"/>
    </row>
    <row r="53" spans="1:8" ht="41.25" customHeight="1">
      <c r="A53" s="17" t="s">
        <v>16</v>
      </c>
      <c r="B53" s="109" t="s">
        <v>130</v>
      </c>
      <c r="C53" s="109"/>
      <c r="D53" s="109"/>
      <c r="E53" s="109"/>
      <c r="F53" s="109"/>
      <c r="G53" s="109"/>
      <c r="H53" s="109"/>
    </row>
    <row r="54" spans="1:8" ht="47.45" customHeight="1">
      <c r="A54" s="17" t="s">
        <v>164</v>
      </c>
      <c r="B54" s="109" t="s">
        <v>131</v>
      </c>
      <c r="C54" s="109"/>
      <c r="D54" s="109"/>
      <c r="E54" s="109"/>
      <c r="F54" s="109"/>
      <c r="G54" s="109"/>
      <c r="H54" s="109"/>
    </row>
    <row r="55" spans="1:8" ht="57.6" customHeight="1">
      <c r="A55" s="17" t="s">
        <v>35</v>
      </c>
      <c r="B55" s="109" t="s">
        <v>132</v>
      </c>
      <c r="C55" s="109"/>
      <c r="D55" s="109"/>
      <c r="E55" s="109"/>
      <c r="F55" s="109"/>
      <c r="G55" s="109"/>
      <c r="H55" s="109"/>
    </row>
    <row r="56" spans="1:8" ht="31.5" customHeight="1">
      <c r="A56" s="17" t="s">
        <v>103</v>
      </c>
      <c r="B56" s="109" t="s">
        <v>133</v>
      </c>
      <c r="C56" s="109"/>
      <c r="D56" s="109"/>
      <c r="E56" s="109"/>
      <c r="F56" s="109"/>
      <c r="G56" s="109"/>
      <c r="H56" s="109"/>
    </row>
    <row r="57" spans="1:8" ht="70.5" customHeight="1">
      <c r="A57" s="17" t="s">
        <v>104</v>
      </c>
      <c r="B57" s="109" t="s">
        <v>134</v>
      </c>
      <c r="C57" s="109"/>
      <c r="D57" s="109"/>
      <c r="E57" s="109"/>
      <c r="F57" s="109"/>
      <c r="G57" s="109"/>
      <c r="H57" s="109"/>
    </row>
    <row r="58" spans="1:8" ht="33.75" customHeight="1">
      <c r="A58" s="114"/>
      <c r="B58" s="114"/>
      <c r="C58" s="114"/>
      <c r="D58" s="114"/>
      <c r="E58" s="114"/>
      <c r="F58" s="114"/>
      <c r="G58" s="114"/>
      <c r="H58" s="115"/>
    </row>
    <row r="59" spans="1:8" ht="32.25" customHeight="1">
      <c r="A59" s="105" t="s">
        <v>182</v>
      </c>
      <c r="B59" s="105"/>
      <c r="C59" s="105"/>
      <c r="D59" s="105"/>
      <c r="E59" s="105"/>
      <c r="F59" s="105"/>
      <c r="G59" s="105"/>
      <c r="H59" s="105"/>
    </row>
    <row r="60" spans="1:8" ht="34.5" customHeight="1">
      <c r="A60" s="14" t="s">
        <v>21</v>
      </c>
      <c r="B60" s="111" t="s">
        <v>140</v>
      </c>
      <c r="C60" s="111"/>
      <c r="D60" s="111"/>
      <c r="E60" s="111"/>
      <c r="F60" s="111"/>
      <c r="G60" s="111"/>
      <c r="H60" s="111"/>
    </row>
    <row r="61" spans="1:8" ht="60" customHeight="1">
      <c r="A61" s="14" t="s">
        <v>31</v>
      </c>
      <c r="B61" s="120" t="s">
        <v>141</v>
      </c>
      <c r="C61" s="120"/>
      <c r="D61" s="120"/>
      <c r="E61" s="120"/>
      <c r="F61" s="120"/>
      <c r="G61" s="120"/>
      <c r="H61" s="120"/>
    </row>
    <row r="62" spans="1:8" ht="41.25" customHeight="1">
      <c r="A62" s="14" t="s">
        <v>206</v>
      </c>
      <c r="B62" s="117" t="s">
        <v>207</v>
      </c>
      <c r="C62" s="118"/>
      <c r="D62" s="118"/>
      <c r="E62" s="118"/>
      <c r="F62" s="118"/>
      <c r="G62" s="118"/>
      <c r="H62" s="119"/>
    </row>
    <row r="63" spans="1:8" ht="42" customHeight="1">
      <c r="A63" s="14" t="s">
        <v>22</v>
      </c>
      <c r="B63" s="107" t="s">
        <v>142</v>
      </c>
      <c r="C63" s="107"/>
      <c r="D63" s="107"/>
      <c r="E63" s="107"/>
      <c r="F63" s="107"/>
      <c r="G63" s="107"/>
      <c r="H63" s="107"/>
    </row>
    <row r="64" spans="1:8" ht="31.5" customHeight="1">
      <c r="A64" s="14" t="s">
        <v>23</v>
      </c>
      <c r="B64" s="111" t="s">
        <v>143</v>
      </c>
      <c r="C64" s="111"/>
      <c r="D64" s="111"/>
      <c r="E64" s="111"/>
      <c r="F64" s="111"/>
      <c r="G64" s="111"/>
      <c r="H64" s="111"/>
    </row>
    <row r="65" spans="1:8" ht="45.75" customHeight="1">
      <c r="A65" s="14" t="s">
        <v>24</v>
      </c>
      <c r="B65" s="111" t="s">
        <v>144</v>
      </c>
      <c r="C65" s="111"/>
      <c r="D65" s="111"/>
      <c r="E65" s="111"/>
      <c r="F65" s="111"/>
      <c r="G65" s="111"/>
      <c r="H65" s="111"/>
    </row>
    <row r="66" spans="1:8" ht="30.75" customHeight="1">
      <c r="A66" s="116"/>
      <c r="B66" s="116"/>
      <c r="C66" s="116"/>
      <c r="D66" s="116"/>
      <c r="E66" s="116"/>
      <c r="F66" s="116"/>
      <c r="G66" s="116"/>
      <c r="H66" s="116"/>
    </row>
    <row r="67" spans="1:8" ht="34.5" customHeight="1">
      <c r="A67" s="105" t="s">
        <v>181</v>
      </c>
      <c r="B67" s="105"/>
      <c r="C67" s="105"/>
      <c r="D67" s="105"/>
      <c r="E67" s="105"/>
      <c r="F67" s="105"/>
      <c r="G67" s="105"/>
      <c r="H67" s="105"/>
    </row>
    <row r="68" spans="1:8" ht="39.75" customHeight="1">
      <c r="A68" s="17" t="s">
        <v>18</v>
      </c>
      <c r="B68" s="111" t="s">
        <v>135</v>
      </c>
      <c r="C68" s="111"/>
      <c r="D68" s="111"/>
      <c r="E68" s="111"/>
      <c r="F68" s="111"/>
      <c r="G68" s="111"/>
      <c r="H68" s="111"/>
    </row>
    <row r="69" spans="1:8" ht="39.75" customHeight="1">
      <c r="A69" s="17" t="s">
        <v>12</v>
      </c>
      <c r="B69" s="111" t="s">
        <v>136</v>
      </c>
      <c r="C69" s="111"/>
      <c r="D69" s="111"/>
      <c r="E69" s="111"/>
      <c r="F69" s="111"/>
      <c r="G69" s="111"/>
      <c r="H69" s="111"/>
    </row>
    <row r="70" spans="1:8" ht="42" customHeight="1">
      <c r="A70" s="17" t="s">
        <v>17</v>
      </c>
      <c r="B70" s="109" t="s">
        <v>137</v>
      </c>
      <c r="C70" s="109"/>
      <c r="D70" s="109"/>
      <c r="E70" s="109"/>
      <c r="F70" s="109"/>
      <c r="G70" s="109"/>
      <c r="H70" s="109"/>
    </row>
    <row r="71" spans="1:8" ht="33.75" customHeight="1">
      <c r="A71" s="17" t="s">
        <v>19</v>
      </c>
      <c r="B71" s="111" t="s">
        <v>138</v>
      </c>
      <c r="C71" s="111"/>
      <c r="D71" s="111"/>
      <c r="E71" s="111"/>
      <c r="F71" s="111"/>
      <c r="G71" s="111"/>
      <c r="H71" s="111"/>
    </row>
    <row r="72" spans="1:8" ht="33" customHeight="1">
      <c r="A72" s="17" t="s">
        <v>20</v>
      </c>
      <c r="B72" s="111" t="s">
        <v>139</v>
      </c>
      <c r="C72" s="111"/>
      <c r="D72" s="111"/>
      <c r="E72" s="111"/>
      <c r="F72" s="111"/>
      <c r="G72" s="111"/>
      <c r="H72" s="111"/>
    </row>
    <row r="73" spans="1:8" ht="33.75" customHeight="1">
      <c r="A73" s="112"/>
      <c r="B73" s="112"/>
      <c r="C73" s="112"/>
      <c r="D73" s="112"/>
      <c r="E73" s="112"/>
      <c r="F73" s="112"/>
      <c r="G73" s="112"/>
      <c r="H73" s="112"/>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abSelected="1" topLeftCell="I1" zoomScale="70" zoomScaleNormal="70" workbookViewId="0">
      <pane ySplit="7" topLeftCell="A8" activePane="bottomLeft" state="frozen"/>
      <selection pane="bottomLeft" activeCell="Q22" sqref="Q22"/>
    </sheetView>
  </sheetViews>
  <sheetFormatPr baseColWidth="10" defaultColWidth="11.375" defaultRowHeight="18"/>
  <cols>
    <col min="1" max="1" width="20.875" style="1" customWidth="1"/>
    <col min="2" max="6" width="22.875" style="1" customWidth="1"/>
    <col min="7" max="7" width="15.875" style="1" customWidth="1"/>
    <col min="8" max="8" width="26.875" style="1" customWidth="1"/>
    <col min="9" max="10" width="22.875" style="1" customWidth="1"/>
    <col min="11" max="11" width="34.875" style="3" customWidth="1"/>
    <col min="12" max="13" width="15.875" style="3" customWidth="1"/>
    <col min="14" max="14" width="26.875" style="3" customWidth="1"/>
    <col min="15" max="15" width="17.875" style="4" customWidth="1"/>
    <col min="16" max="16" width="17.875" style="5" customWidth="1"/>
    <col min="17" max="19" width="17.875" style="1" customWidth="1"/>
    <col min="20" max="20" width="0" style="1" hidden="1" customWidth="1"/>
    <col min="21" max="16384" width="11.375" style="1"/>
  </cols>
  <sheetData>
    <row r="1" spans="1:20" ht="21" customHeight="1">
      <c r="A1" s="135"/>
      <c r="B1" s="135"/>
      <c r="C1" s="136" t="s">
        <v>1</v>
      </c>
      <c r="D1" s="136"/>
      <c r="E1" s="136"/>
      <c r="F1" s="136"/>
      <c r="G1" s="136"/>
      <c r="H1" s="136"/>
      <c r="I1" s="136"/>
      <c r="J1" s="136"/>
      <c r="K1" s="136"/>
      <c r="L1" s="136"/>
      <c r="M1" s="136"/>
      <c r="N1" s="136"/>
      <c r="O1" s="136"/>
      <c r="P1" s="136"/>
      <c r="Q1" s="136"/>
      <c r="R1" s="136"/>
      <c r="S1" s="28" t="s">
        <v>221</v>
      </c>
    </row>
    <row r="2" spans="1:20" ht="21" customHeight="1">
      <c r="A2" s="135"/>
      <c r="B2" s="135"/>
      <c r="C2" s="136" t="s">
        <v>2</v>
      </c>
      <c r="D2" s="136"/>
      <c r="E2" s="136"/>
      <c r="F2" s="136"/>
      <c r="G2" s="136"/>
      <c r="H2" s="136"/>
      <c r="I2" s="136"/>
      <c r="J2" s="136"/>
      <c r="K2" s="136"/>
      <c r="L2" s="136"/>
      <c r="M2" s="136"/>
      <c r="N2" s="136"/>
      <c r="O2" s="136"/>
      <c r="P2" s="136"/>
      <c r="Q2" s="136"/>
      <c r="R2" s="136"/>
      <c r="S2" s="28" t="s">
        <v>3</v>
      </c>
    </row>
    <row r="3" spans="1:20" ht="21" customHeight="1">
      <c r="A3" s="135"/>
      <c r="B3" s="135"/>
      <c r="C3" s="136" t="s">
        <v>4</v>
      </c>
      <c r="D3" s="136"/>
      <c r="E3" s="136"/>
      <c r="F3" s="136"/>
      <c r="G3" s="136"/>
      <c r="H3" s="136"/>
      <c r="I3" s="136"/>
      <c r="J3" s="136"/>
      <c r="K3" s="136"/>
      <c r="L3" s="136"/>
      <c r="M3" s="136"/>
      <c r="N3" s="136"/>
      <c r="O3" s="136"/>
      <c r="P3" s="136"/>
      <c r="Q3" s="136"/>
      <c r="R3" s="136"/>
      <c r="S3" s="28" t="s">
        <v>220</v>
      </c>
    </row>
    <row r="4" spans="1:20" ht="21" customHeight="1">
      <c r="A4" s="135"/>
      <c r="B4" s="135"/>
      <c r="C4" s="136" t="s">
        <v>158</v>
      </c>
      <c r="D4" s="136"/>
      <c r="E4" s="136"/>
      <c r="F4" s="136"/>
      <c r="G4" s="136"/>
      <c r="H4" s="136"/>
      <c r="I4" s="136"/>
      <c r="J4" s="136"/>
      <c r="K4" s="136"/>
      <c r="L4" s="136"/>
      <c r="M4" s="136"/>
      <c r="N4" s="136"/>
      <c r="O4" s="136"/>
      <c r="P4" s="136"/>
      <c r="Q4" s="136"/>
      <c r="R4" s="136"/>
      <c r="S4" s="28" t="s">
        <v>223</v>
      </c>
    </row>
    <row r="5" spans="1:20" ht="26.25" customHeight="1">
      <c r="A5" s="134" t="s">
        <v>170</v>
      </c>
      <c r="B5" s="134"/>
      <c r="C5" s="137" t="s">
        <v>249</v>
      </c>
      <c r="D5" s="138"/>
      <c r="E5" s="138"/>
      <c r="F5" s="138"/>
      <c r="G5" s="138"/>
      <c r="H5" s="138"/>
      <c r="I5" s="138"/>
      <c r="J5" s="19"/>
      <c r="K5" s="19"/>
      <c r="L5" s="43"/>
      <c r="M5" s="19"/>
      <c r="N5" s="19"/>
      <c r="O5" s="19"/>
      <c r="P5" s="19"/>
      <c r="Q5" s="19"/>
      <c r="R5" s="19"/>
      <c r="S5" s="21"/>
    </row>
    <row r="6" spans="1:20" ht="39" customHeight="1">
      <c r="A6" s="131" t="s">
        <v>160</v>
      </c>
      <c r="B6" s="132"/>
      <c r="C6" s="132"/>
      <c r="D6" s="132"/>
      <c r="E6" s="132"/>
      <c r="F6" s="132"/>
      <c r="G6" s="132"/>
      <c r="H6" s="132"/>
      <c r="I6" s="132"/>
      <c r="J6" s="132"/>
      <c r="K6" s="132"/>
      <c r="L6" s="132"/>
      <c r="M6" s="132"/>
      <c r="N6" s="132"/>
      <c r="O6" s="132"/>
      <c r="P6" s="132"/>
      <c r="Q6" s="132"/>
      <c r="R6" s="132"/>
      <c r="S6" s="133"/>
    </row>
    <row r="7" spans="1:20" s="2" customFormat="1" ht="78.75" customHeight="1">
      <c r="A7" s="42" t="s">
        <v>92</v>
      </c>
      <c r="B7" s="40" t="s">
        <v>165</v>
      </c>
      <c r="C7" s="40" t="s">
        <v>156</v>
      </c>
      <c r="D7" s="40" t="s">
        <v>27</v>
      </c>
      <c r="E7" s="40" t="s">
        <v>101</v>
      </c>
      <c r="F7" s="40" t="s">
        <v>6</v>
      </c>
      <c r="G7" s="40" t="s">
        <v>193</v>
      </c>
      <c r="H7" s="40" t="s">
        <v>33</v>
      </c>
      <c r="I7" s="40" t="s">
        <v>7</v>
      </c>
      <c r="J7" s="41" t="s">
        <v>155</v>
      </c>
      <c r="K7" s="40" t="s">
        <v>97</v>
      </c>
      <c r="L7" s="40" t="s">
        <v>96</v>
      </c>
      <c r="M7" s="40" t="s">
        <v>177</v>
      </c>
      <c r="N7" s="40" t="s">
        <v>8</v>
      </c>
      <c r="O7" s="40" t="s">
        <v>29</v>
      </c>
      <c r="P7" s="40" t="s">
        <v>30</v>
      </c>
      <c r="Q7" s="98" t="s">
        <v>162</v>
      </c>
      <c r="R7" s="40" t="s">
        <v>163</v>
      </c>
      <c r="S7" s="40" t="s">
        <v>161</v>
      </c>
    </row>
    <row r="8" spans="1:20" ht="71.25">
      <c r="A8" s="128" t="s">
        <v>228</v>
      </c>
      <c r="B8" s="128" t="s">
        <v>408</v>
      </c>
      <c r="C8" s="128" t="s">
        <v>230</v>
      </c>
      <c r="D8" s="128" t="s">
        <v>231</v>
      </c>
      <c r="E8" s="128" t="s">
        <v>276</v>
      </c>
      <c r="F8" s="128" t="s">
        <v>232</v>
      </c>
      <c r="G8" s="74" t="s">
        <v>341</v>
      </c>
      <c r="H8" s="56" t="s">
        <v>233</v>
      </c>
      <c r="I8" s="38" t="s">
        <v>234</v>
      </c>
      <c r="J8" s="39" t="s">
        <v>235</v>
      </c>
      <c r="K8" s="56" t="s">
        <v>236</v>
      </c>
      <c r="L8" s="67">
        <f>'3. INVERSIÓN'!J9</f>
        <v>0.15</v>
      </c>
      <c r="M8" s="77" t="s">
        <v>189</v>
      </c>
      <c r="N8" s="46" t="s">
        <v>292</v>
      </c>
      <c r="O8" s="49">
        <v>209</v>
      </c>
      <c r="P8" s="88">
        <v>53</v>
      </c>
      <c r="Q8" s="88">
        <v>53</v>
      </c>
      <c r="R8" s="88">
        <v>53</v>
      </c>
      <c r="S8" s="88">
        <v>50</v>
      </c>
    </row>
    <row r="9" spans="1:20" ht="85.5">
      <c r="A9" s="129"/>
      <c r="B9" s="129"/>
      <c r="C9" s="129"/>
      <c r="D9" s="129"/>
      <c r="E9" s="129"/>
      <c r="F9" s="129"/>
      <c r="G9" s="74" t="s">
        <v>341</v>
      </c>
      <c r="H9" s="56" t="s">
        <v>237</v>
      </c>
      <c r="I9" s="38" t="s">
        <v>234</v>
      </c>
      <c r="J9" s="39" t="s">
        <v>238</v>
      </c>
      <c r="K9" s="56" t="s">
        <v>239</v>
      </c>
      <c r="L9" s="67">
        <f>'3. INVERSIÓN'!J10</f>
        <v>0.15</v>
      </c>
      <c r="M9" s="77" t="s">
        <v>189</v>
      </c>
      <c r="N9" s="46" t="s">
        <v>292</v>
      </c>
      <c r="O9" s="49">
        <v>328</v>
      </c>
      <c r="P9" s="48">
        <v>150</v>
      </c>
      <c r="Q9" s="48">
        <v>150</v>
      </c>
      <c r="R9" s="48">
        <v>28</v>
      </c>
      <c r="S9" s="48">
        <v>0</v>
      </c>
      <c r="T9" s="1" t="s">
        <v>188</v>
      </c>
    </row>
    <row r="10" spans="1:20" ht="71.25" customHeight="1">
      <c r="A10" s="129"/>
      <c r="B10" s="129"/>
      <c r="C10" s="129"/>
      <c r="D10" s="129"/>
      <c r="E10" s="129"/>
      <c r="F10" s="129"/>
      <c r="G10" s="74" t="s">
        <v>341</v>
      </c>
      <c r="H10" s="56" t="s">
        <v>240</v>
      </c>
      <c r="I10" s="38" t="s">
        <v>234</v>
      </c>
      <c r="J10" s="39" t="s">
        <v>241</v>
      </c>
      <c r="K10" s="56" t="s">
        <v>242</v>
      </c>
      <c r="L10" s="67">
        <f>'3. INVERSIÓN'!J11</f>
        <v>0.15</v>
      </c>
      <c r="M10" s="77" t="s">
        <v>189</v>
      </c>
      <c r="N10" s="46" t="s">
        <v>292</v>
      </c>
      <c r="O10" s="49">
        <v>402</v>
      </c>
      <c r="P10" s="48">
        <v>102</v>
      </c>
      <c r="Q10" s="48">
        <v>100</v>
      </c>
      <c r="R10" s="48">
        <v>100</v>
      </c>
      <c r="S10" s="48">
        <v>100</v>
      </c>
      <c r="T10" s="1" t="s">
        <v>189</v>
      </c>
    </row>
    <row r="11" spans="1:20" ht="71.25">
      <c r="A11" s="129"/>
      <c r="B11" s="129"/>
      <c r="C11" s="129"/>
      <c r="D11" s="129"/>
      <c r="E11" s="129"/>
      <c r="F11" s="129"/>
      <c r="G11" s="74" t="s">
        <v>341</v>
      </c>
      <c r="H11" s="56" t="s">
        <v>243</v>
      </c>
      <c r="I11" s="38" t="s">
        <v>234</v>
      </c>
      <c r="J11" s="39">
        <v>0</v>
      </c>
      <c r="K11" s="56" t="s">
        <v>244</v>
      </c>
      <c r="L11" s="67">
        <f>'3. INVERSIÓN'!J12</f>
        <v>0.15</v>
      </c>
      <c r="M11" s="77" t="s">
        <v>188</v>
      </c>
      <c r="N11" s="46" t="s">
        <v>293</v>
      </c>
      <c r="O11" s="49">
        <v>1</v>
      </c>
      <c r="P11" s="86">
        <v>0.45</v>
      </c>
      <c r="Q11" s="86">
        <v>0.55000000000000004</v>
      </c>
      <c r="R11" s="48">
        <v>0</v>
      </c>
      <c r="S11" s="48">
        <v>0</v>
      </c>
    </row>
    <row r="12" spans="1:20" ht="99.75">
      <c r="A12" s="129"/>
      <c r="B12" s="129"/>
      <c r="C12" s="129"/>
      <c r="D12" s="129"/>
      <c r="E12" s="129"/>
      <c r="F12" s="129"/>
      <c r="G12" s="74" t="s">
        <v>341</v>
      </c>
      <c r="H12" s="56" t="s">
        <v>245</v>
      </c>
      <c r="I12" s="38" t="s">
        <v>234</v>
      </c>
      <c r="J12" s="39">
        <v>0</v>
      </c>
      <c r="K12" s="56" t="s">
        <v>246</v>
      </c>
      <c r="L12" s="67">
        <f>'3. INVERSIÓN'!J13</f>
        <v>0.15</v>
      </c>
      <c r="M12" s="77" t="s">
        <v>188</v>
      </c>
      <c r="N12" s="46" t="s">
        <v>293</v>
      </c>
      <c r="O12" s="49">
        <v>1</v>
      </c>
      <c r="P12" s="86">
        <v>0.45</v>
      </c>
      <c r="Q12" s="86">
        <v>0.55000000000000004</v>
      </c>
      <c r="R12" s="48">
        <v>0</v>
      </c>
      <c r="S12" s="48">
        <v>0</v>
      </c>
    </row>
    <row r="13" spans="1:20" ht="85.5">
      <c r="A13" s="129"/>
      <c r="B13" s="129"/>
      <c r="C13" s="129"/>
      <c r="D13" s="129"/>
      <c r="E13" s="129"/>
      <c r="F13" s="130"/>
      <c r="G13" s="74" t="s">
        <v>341</v>
      </c>
      <c r="H13" s="56" t="s">
        <v>247</v>
      </c>
      <c r="I13" s="38" t="s">
        <v>234</v>
      </c>
      <c r="J13" s="39">
        <v>0</v>
      </c>
      <c r="K13" s="56" t="s">
        <v>248</v>
      </c>
      <c r="L13" s="67">
        <f>'3. INVERSIÓN'!J14</f>
        <v>0.25</v>
      </c>
      <c r="M13" s="77" t="s">
        <v>188</v>
      </c>
      <c r="N13" s="38" t="s">
        <v>294</v>
      </c>
      <c r="O13" s="49">
        <v>1</v>
      </c>
      <c r="P13" s="86">
        <v>0.1</v>
      </c>
      <c r="Q13" s="86">
        <v>0.9</v>
      </c>
      <c r="R13" s="48">
        <v>0</v>
      </c>
      <c r="S13" s="48">
        <v>0</v>
      </c>
    </row>
    <row r="14" spans="1:20" ht="71.25">
      <c r="A14" s="129"/>
      <c r="B14" s="129"/>
      <c r="C14" s="129"/>
      <c r="D14" s="129"/>
      <c r="E14" s="129"/>
      <c r="F14" s="128" t="s">
        <v>250</v>
      </c>
      <c r="G14" s="74" t="s">
        <v>342</v>
      </c>
      <c r="H14" s="56" t="s">
        <v>251</v>
      </c>
      <c r="I14" s="38" t="s">
        <v>234</v>
      </c>
      <c r="J14" s="39">
        <v>0</v>
      </c>
      <c r="K14" s="56" t="s">
        <v>257</v>
      </c>
      <c r="L14" s="67">
        <f>'3. INVERSIÓN'!J15</f>
        <v>0.4</v>
      </c>
      <c r="M14" s="77" t="s">
        <v>188</v>
      </c>
      <c r="N14" s="38" t="s">
        <v>366</v>
      </c>
      <c r="O14" s="49">
        <v>300</v>
      </c>
      <c r="P14" s="87">
        <v>0</v>
      </c>
      <c r="Q14" s="87">
        <v>5</v>
      </c>
      <c r="R14" s="87">
        <v>150</v>
      </c>
      <c r="S14" s="87">
        <v>145</v>
      </c>
    </row>
    <row r="15" spans="1:20" ht="57" customHeight="1">
      <c r="A15" s="129"/>
      <c r="B15" s="129"/>
      <c r="C15" s="129"/>
      <c r="D15" s="129"/>
      <c r="E15" s="129"/>
      <c r="F15" s="129"/>
      <c r="G15" s="74" t="s">
        <v>342</v>
      </c>
      <c r="H15" s="56" t="s">
        <v>252</v>
      </c>
      <c r="I15" s="38" t="s">
        <v>234</v>
      </c>
      <c r="J15" s="39">
        <v>0</v>
      </c>
      <c r="K15" s="56" t="s">
        <v>258</v>
      </c>
      <c r="L15" s="67">
        <f>'3. INVERSIÓN'!J17</f>
        <v>0.1</v>
      </c>
      <c r="M15" s="77" t="s">
        <v>188</v>
      </c>
      <c r="N15" s="45" t="s">
        <v>295</v>
      </c>
      <c r="O15" s="49">
        <v>100</v>
      </c>
      <c r="P15" s="49" t="s">
        <v>367</v>
      </c>
      <c r="Q15" s="49" t="s">
        <v>368</v>
      </c>
      <c r="R15" s="49" t="s">
        <v>365</v>
      </c>
      <c r="S15" s="49" t="s">
        <v>365</v>
      </c>
    </row>
    <row r="16" spans="1:20" ht="57" customHeight="1">
      <c r="A16" s="129"/>
      <c r="B16" s="129"/>
      <c r="C16" s="129"/>
      <c r="D16" s="129"/>
      <c r="E16" s="129"/>
      <c r="F16" s="129"/>
      <c r="G16" s="74" t="s">
        <v>342</v>
      </c>
      <c r="H16" s="56" t="s">
        <v>253</v>
      </c>
      <c r="I16" s="38" t="s">
        <v>234</v>
      </c>
      <c r="J16" s="39">
        <v>0</v>
      </c>
      <c r="K16" s="56" t="s">
        <v>259</v>
      </c>
      <c r="L16" s="67">
        <f>'3. INVERSIÓN'!J18</f>
        <v>0.1</v>
      </c>
      <c r="M16" s="77" t="s">
        <v>188</v>
      </c>
      <c r="N16" s="44" t="s">
        <v>296</v>
      </c>
      <c r="O16" s="49">
        <v>3</v>
      </c>
      <c r="P16" s="49">
        <v>0</v>
      </c>
      <c r="Q16" s="49">
        <v>1</v>
      </c>
      <c r="R16" s="49">
        <v>1</v>
      </c>
      <c r="S16" s="49">
        <v>1</v>
      </c>
    </row>
    <row r="17" spans="1:19" ht="57" customHeight="1">
      <c r="A17" s="129"/>
      <c r="B17" s="129"/>
      <c r="C17" s="129"/>
      <c r="D17" s="129"/>
      <c r="E17" s="129"/>
      <c r="F17" s="129"/>
      <c r="G17" s="74" t="s">
        <v>342</v>
      </c>
      <c r="H17" s="56" t="s">
        <v>254</v>
      </c>
      <c r="I17" s="38" t="s">
        <v>234</v>
      </c>
      <c r="J17" s="39">
        <v>0</v>
      </c>
      <c r="K17" s="56" t="s">
        <v>260</v>
      </c>
      <c r="L17" s="67">
        <f>'3. INVERSIÓN'!J19</f>
        <v>0.05</v>
      </c>
      <c r="M17" s="77" t="s">
        <v>188</v>
      </c>
      <c r="N17" s="44" t="s">
        <v>297</v>
      </c>
      <c r="O17" s="49">
        <v>1</v>
      </c>
      <c r="P17" s="49">
        <v>0</v>
      </c>
      <c r="Q17" s="49">
        <v>0</v>
      </c>
      <c r="R17" s="49">
        <v>1</v>
      </c>
      <c r="S17" s="49">
        <v>0</v>
      </c>
    </row>
    <row r="18" spans="1:19" ht="85.5">
      <c r="A18" s="129"/>
      <c r="B18" s="129"/>
      <c r="C18" s="129"/>
      <c r="D18" s="129"/>
      <c r="E18" s="129"/>
      <c r="F18" s="129"/>
      <c r="G18" s="74" t="s">
        <v>342</v>
      </c>
      <c r="H18" s="56" t="s">
        <v>255</v>
      </c>
      <c r="I18" s="38" t="s">
        <v>234</v>
      </c>
      <c r="J18" s="39">
        <v>0</v>
      </c>
      <c r="K18" s="56" t="s">
        <v>261</v>
      </c>
      <c r="L18" s="67">
        <f>'3. INVERSIÓN'!J20</f>
        <v>0.3</v>
      </c>
      <c r="M18" s="77" t="s">
        <v>188</v>
      </c>
      <c r="N18" s="45" t="s">
        <v>298</v>
      </c>
      <c r="O18" s="49">
        <v>200</v>
      </c>
      <c r="P18" s="49">
        <v>40</v>
      </c>
      <c r="Q18" s="49">
        <v>60</v>
      </c>
      <c r="R18" s="49">
        <v>60</v>
      </c>
      <c r="S18" s="49">
        <v>40</v>
      </c>
    </row>
    <row r="19" spans="1:19" ht="99.75">
      <c r="A19" s="129"/>
      <c r="B19" s="129"/>
      <c r="C19" s="129"/>
      <c r="D19" s="129"/>
      <c r="E19" s="129"/>
      <c r="F19" s="130"/>
      <c r="G19" s="74" t="s">
        <v>342</v>
      </c>
      <c r="H19" s="57" t="s">
        <v>256</v>
      </c>
      <c r="I19" s="38" t="s">
        <v>234</v>
      </c>
      <c r="J19" s="39">
        <v>0</v>
      </c>
      <c r="K19" s="56" t="s">
        <v>262</v>
      </c>
      <c r="L19" s="67">
        <f>'3. INVERSIÓN'!J21</f>
        <v>0.05</v>
      </c>
      <c r="M19" s="77" t="s">
        <v>188</v>
      </c>
      <c r="N19" s="45" t="s">
        <v>299</v>
      </c>
      <c r="O19" s="49">
        <v>1</v>
      </c>
      <c r="P19" s="49">
        <v>0</v>
      </c>
      <c r="Q19" s="49">
        <v>0</v>
      </c>
      <c r="R19" s="49">
        <v>1</v>
      </c>
      <c r="S19" s="49">
        <v>0</v>
      </c>
    </row>
    <row r="20" spans="1:19" ht="42.75">
      <c r="A20" s="129"/>
      <c r="B20" s="129"/>
      <c r="C20" s="129"/>
      <c r="D20" s="129"/>
      <c r="E20" s="129"/>
      <c r="F20" s="38" t="s">
        <v>263</v>
      </c>
      <c r="G20" s="74" t="s">
        <v>343</v>
      </c>
      <c r="H20" s="56" t="s">
        <v>264</v>
      </c>
      <c r="I20" s="38" t="s">
        <v>266</v>
      </c>
      <c r="J20" s="39">
        <v>0</v>
      </c>
      <c r="K20" s="56" t="s">
        <v>265</v>
      </c>
      <c r="L20" s="67">
        <f>'3. INVERSIÓN'!J22</f>
        <v>1</v>
      </c>
      <c r="M20" s="77" t="s">
        <v>188</v>
      </c>
      <c r="N20" s="45" t="s">
        <v>298</v>
      </c>
      <c r="O20" s="77">
        <v>1</v>
      </c>
      <c r="P20" s="49">
        <v>0</v>
      </c>
      <c r="Q20" s="49">
        <v>0</v>
      </c>
      <c r="R20" s="50">
        <v>0.5</v>
      </c>
      <c r="S20" s="50">
        <v>0.5</v>
      </c>
    </row>
    <row r="21" spans="1:19" ht="71.25">
      <c r="A21" s="129"/>
      <c r="B21" s="129"/>
      <c r="C21" s="129"/>
      <c r="D21" s="129"/>
      <c r="E21" s="129"/>
      <c r="F21" s="128" t="s">
        <v>267</v>
      </c>
      <c r="G21" s="74" t="s">
        <v>344</v>
      </c>
      <c r="H21" s="58" t="s">
        <v>268</v>
      </c>
      <c r="I21" s="38" t="s">
        <v>234</v>
      </c>
      <c r="J21" s="39">
        <v>0</v>
      </c>
      <c r="K21" s="56" t="s">
        <v>272</v>
      </c>
      <c r="L21" s="67">
        <f>'3. INVERSIÓN'!J23</f>
        <v>0.15</v>
      </c>
      <c r="M21" s="77" t="s">
        <v>189</v>
      </c>
      <c r="N21" s="45" t="s">
        <v>300</v>
      </c>
      <c r="O21" s="78">
        <v>50000</v>
      </c>
      <c r="P21" s="49">
        <v>5305</v>
      </c>
      <c r="Q21" s="49">
        <v>15000</v>
      </c>
      <c r="R21" s="49">
        <v>15000</v>
      </c>
      <c r="S21" s="49">
        <v>14695</v>
      </c>
    </row>
    <row r="22" spans="1:19" ht="42.75">
      <c r="A22" s="129"/>
      <c r="B22" s="129"/>
      <c r="C22" s="129"/>
      <c r="D22" s="129"/>
      <c r="E22" s="129"/>
      <c r="F22" s="129"/>
      <c r="G22" s="74" t="s">
        <v>344</v>
      </c>
      <c r="H22" s="56" t="s">
        <v>269</v>
      </c>
      <c r="I22" s="38" t="s">
        <v>234</v>
      </c>
      <c r="J22" s="39">
        <v>0</v>
      </c>
      <c r="K22" s="56" t="s">
        <v>273</v>
      </c>
      <c r="L22" s="67">
        <f>'3. INVERSIÓN'!J24</f>
        <v>0.25</v>
      </c>
      <c r="M22" s="77" t="s">
        <v>189</v>
      </c>
      <c r="N22" s="45" t="s">
        <v>298</v>
      </c>
      <c r="O22" s="77">
        <v>4</v>
      </c>
      <c r="P22" s="49">
        <v>1</v>
      </c>
      <c r="Q22" s="49">
        <v>1</v>
      </c>
      <c r="R22" s="49">
        <v>1</v>
      </c>
      <c r="S22" s="49">
        <v>1</v>
      </c>
    </row>
    <row r="23" spans="1:19" ht="99.75">
      <c r="A23" s="129"/>
      <c r="B23" s="129"/>
      <c r="C23" s="129"/>
      <c r="D23" s="129"/>
      <c r="E23" s="129"/>
      <c r="F23" s="129"/>
      <c r="G23" s="74" t="s">
        <v>344</v>
      </c>
      <c r="H23" s="56" t="s">
        <v>270</v>
      </c>
      <c r="I23" s="38" t="s">
        <v>234</v>
      </c>
      <c r="J23" s="39">
        <v>0</v>
      </c>
      <c r="K23" s="56" t="s">
        <v>274</v>
      </c>
      <c r="L23" s="67">
        <f>'3. INVERSIÓN'!J25</f>
        <v>0.5</v>
      </c>
      <c r="M23" s="77" t="s">
        <v>189</v>
      </c>
      <c r="N23" s="45" t="s">
        <v>298</v>
      </c>
      <c r="O23" s="77">
        <v>20</v>
      </c>
      <c r="P23" s="49">
        <v>4</v>
      </c>
      <c r="Q23" s="49">
        <v>6</v>
      </c>
      <c r="R23" s="49">
        <v>6</v>
      </c>
      <c r="S23" s="49">
        <v>4</v>
      </c>
    </row>
    <row r="24" spans="1:19" ht="86.25" thickBot="1">
      <c r="A24" s="130"/>
      <c r="B24" s="130"/>
      <c r="C24" s="130"/>
      <c r="D24" s="130"/>
      <c r="E24" s="130"/>
      <c r="F24" s="130"/>
      <c r="G24" s="74" t="s">
        <v>344</v>
      </c>
      <c r="H24" s="59" t="s">
        <v>271</v>
      </c>
      <c r="I24" s="38" t="s">
        <v>234</v>
      </c>
      <c r="J24" s="39">
        <v>0</v>
      </c>
      <c r="K24" s="56" t="s">
        <v>275</v>
      </c>
      <c r="L24" s="67">
        <f>'3. INVERSIÓN'!J26</f>
        <v>0.1</v>
      </c>
      <c r="M24" s="77" t="s">
        <v>189</v>
      </c>
      <c r="N24" s="45" t="s">
        <v>301</v>
      </c>
      <c r="O24" s="78">
        <v>1500</v>
      </c>
      <c r="P24" s="49">
        <v>0</v>
      </c>
      <c r="Q24" s="49">
        <v>500</v>
      </c>
      <c r="R24" s="49">
        <v>500</v>
      </c>
      <c r="S24" s="49">
        <v>500</v>
      </c>
    </row>
    <row r="25" spans="1:19">
      <c r="O25" s="96">
        <f>SUM(O8:O24)</f>
        <v>53072</v>
      </c>
      <c r="Q25" s="97"/>
    </row>
  </sheetData>
  <mergeCells count="16">
    <mergeCell ref="A6:S6"/>
    <mergeCell ref="A5:B5"/>
    <mergeCell ref="A1:B4"/>
    <mergeCell ref="C1:R1"/>
    <mergeCell ref="C2:R2"/>
    <mergeCell ref="C3:R3"/>
    <mergeCell ref="C4:R4"/>
    <mergeCell ref="C5:I5"/>
    <mergeCell ref="F8:F13"/>
    <mergeCell ref="A8:A24"/>
    <mergeCell ref="C8:C24"/>
    <mergeCell ref="D8:D24"/>
    <mergeCell ref="E8:E24"/>
    <mergeCell ref="F14:F19"/>
    <mergeCell ref="F21:F24"/>
    <mergeCell ref="B8:B24"/>
  </mergeCells>
  <dataValidations count="1">
    <dataValidation type="list" allowBlank="1" showInputMessage="1" showErrorMessage="1" sqref="M8:M91">
      <formula1>$T$9:$T$10</formula1>
    </dataValidation>
  </dataValidations>
  <printOptions horizontalCentered="1"/>
  <pageMargins left="0.2" right="0.2" top="0.5" bottom="0.25" header="0.3" footer="0.3"/>
  <pageSetup paperSize="14" scale="37" orientation="landscape" r:id="rId1"/>
  <colBreaks count="1" manualBreakCount="1">
    <brk id="19" max="1048575" man="1"/>
  </colBreaks>
  <ignoredErrors>
    <ignoredError sqref="G8:G24" twoDigitTextYea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Normal="100" workbookViewId="0">
      <selection activeCell="A6" sqref="A6:L7"/>
    </sheetView>
  </sheetViews>
  <sheetFormatPr baseColWidth="10" defaultRowHeight="14.25"/>
  <cols>
    <col min="1" max="1" width="22.875" customWidth="1"/>
    <col min="2" max="2" width="30.625" customWidth="1"/>
    <col min="3" max="3" width="33.625" customWidth="1"/>
    <col min="4" max="4" width="32" customWidth="1"/>
    <col min="5" max="6" width="28.625" customWidth="1"/>
    <col min="7" max="7" width="33.125" bestFit="1" customWidth="1"/>
    <col min="8" max="8" width="33.125" customWidth="1"/>
    <col min="9" max="9" width="34" bestFit="1" customWidth="1"/>
    <col min="10" max="10" width="30.125" customWidth="1"/>
    <col min="11" max="11" width="23.625" customWidth="1"/>
    <col min="12" max="12" width="27.125" customWidth="1"/>
    <col min="13" max="13" width="39.125" bestFit="1" customWidth="1"/>
    <col min="14" max="14" width="54.625" bestFit="1" customWidth="1"/>
    <col min="17" max="17" width="0" hidden="1" customWidth="1"/>
  </cols>
  <sheetData>
    <row r="1" spans="1:17" s="1" customFormat="1" ht="21" customHeight="1">
      <c r="A1" s="149"/>
      <c r="B1" s="150"/>
      <c r="C1" s="155" t="s">
        <v>1</v>
      </c>
      <c r="D1" s="156"/>
      <c r="E1" s="156"/>
      <c r="F1" s="156"/>
      <c r="G1" s="156"/>
      <c r="H1" s="156"/>
      <c r="I1" s="156"/>
      <c r="J1" s="156"/>
      <c r="K1" s="156"/>
      <c r="L1" s="156"/>
      <c r="M1" s="157"/>
      <c r="N1" s="28" t="s">
        <v>221</v>
      </c>
    </row>
    <row r="2" spans="1:17" s="1" customFormat="1" ht="21" customHeight="1">
      <c r="A2" s="151"/>
      <c r="B2" s="152"/>
      <c r="C2" s="155" t="s">
        <v>2</v>
      </c>
      <c r="D2" s="156"/>
      <c r="E2" s="156"/>
      <c r="F2" s="156"/>
      <c r="G2" s="156"/>
      <c r="H2" s="156"/>
      <c r="I2" s="156"/>
      <c r="J2" s="156"/>
      <c r="K2" s="156"/>
      <c r="L2" s="156"/>
      <c r="M2" s="157"/>
      <c r="N2" s="28" t="s">
        <v>3</v>
      </c>
    </row>
    <row r="3" spans="1:17" s="1" customFormat="1" ht="21" customHeight="1">
      <c r="A3" s="151"/>
      <c r="B3" s="152"/>
      <c r="C3" s="155" t="s">
        <v>4</v>
      </c>
      <c r="D3" s="156"/>
      <c r="E3" s="156"/>
      <c r="F3" s="156"/>
      <c r="G3" s="156"/>
      <c r="H3" s="156"/>
      <c r="I3" s="156"/>
      <c r="J3" s="156"/>
      <c r="K3" s="156"/>
      <c r="L3" s="156"/>
      <c r="M3" s="157"/>
      <c r="N3" s="28" t="s">
        <v>220</v>
      </c>
    </row>
    <row r="4" spans="1:17" s="1" customFormat="1" ht="21" customHeight="1">
      <c r="A4" s="153"/>
      <c r="B4" s="154"/>
      <c r="C4" s="155" t="s">
        <v>158</v>
      </c>
      <c r="D4" s="156"/>
      <c r="E4" s="156"/>
      <c r="F4" s="156"/>
      <c r="G4" s="156"/>
      <c r="H4" s="156"/>
      <c r="I4" s="156"/>
      <c r="J4" s="156"/>
      <c r="K4" s="156"/>
      <c r="L4" s="156"/>
      <c r="M4" s="157"/>
      <c r="N4" s="28" t="s">
        <v>222</v>
      </c>
    </row>
    <row r="5" spans="1:17" s="1" customFormat="1" ht="26.25" customHeight="1">
      <c r="A5" s="147" t="s">
        <v>5</v>
      </c>
      <c r="B5" s="148"/>
      <c r="C5" s="158" t="s">
        <v>249</v>
      </c>
      <c r="D5" s="159"/>
      <c r="E5" s="159"/>
      <c r="F5" s="159"/>
      <c r="G5" s="159"/>
      <c r="H5" s="159"/>
      <c r="I5" s="159"/>
      <c r="J5" s="159"/>
      <c r="K5" s="159"/>
      <c r="L5" s="159"/>
      <c r="M5" s="159"/>
      <c r="N5" s="159"/>
    </row>
    <row r="6" spans="1:17" s="1" customFormat="1" ht="15" customHeight="1">
      <c r="A6" s="143" t="s">
        <v>154</v>
      </c>
      <c r="B6" s="143"/>
      <c r="C6" s="143"/>
      <c r="D6" s="143"/>
      <c r="E6" s="143"/>
      <c r="F6" s="143"/>
      <c r="G6" s="143"/>
      <c r="H6" s="143"/>
      <c r="I6" s="143"/>
      <c r="J6" s="143"/>
      <c r="K6" s="143"/>
      <c r="L6" s="144"/>
      <c r="M6" s="139" t="s">
        <v>94</v>
      </c>
      <c r="N6" s="140"/>
    </row>
    <row r="7" spans="1:17" s="1" customFormat="1">
      <c r="A7" s="145"/>
      <c r="B7" s="145"/>
      <c r="C7" s="145"/>
      <c r="D7" s="145"/>
      <c r="E7" s="145"/>
      <c r="F7" s="145"/>
      <c r="G7" s="145"/>
      <c r="H7" s="145"/>
      <c r="I7" s="145"/>
      <c r="J7" s="145"/>
      <c r="K7" s="145"/>
      <c r="L7" s="146"/>
      <c r="M7" s="141"/>
      <c r="N7" s="142"/>
    </row>
    <row r="8" spans="1:17" s="20" customFormat="1" ht="66.75" customHeight="1">
      <c r="A8" s="40" t="s">
        <v>101</v>
      </c>
      <c r="B8" s="40" t="s">
        <v>190</v>
      </c>
      <c r="C8" s="40" t="s">
        <v>171</v>
      </c>
      <c r="D8" s="40" t="s">
        <v>84</v>
      </c>
      <c r="E8" s="40" t="s">
        <v>85</v>
      </c>
      <c r="F8" s="40" t="s">
        <v>86</v>
      </c>
      <c r="G8" s="40" t="s">
        <v>166</v>
      </c>
      <c r="H8" s="40" t="s">
        <v>168</v>
      </c>
      <c r="I8" s="40" t="s">
        <v>167</v>
      </c>
      <c r="J8" s="40" t="s">
        <v>157</v>
      </c>
      <c r="K8" s="40" t="s">
        <v>95</v>
      </c>
      <c r="L8" s="40" t="s">
        <v>87</v>
      </c>
      <c r="M8" s="40" t="s">
        <v>25</v>
      </c>
      <c r="N8" s="40" t="s">
        <v>26</v>
      </c>
    </row>
    <row r="9" spans="1:17" ht="42.75">
      <c r="A9" s="38" t="s">
        <v>276</v>
      </c>
      <c r="B9" s="38" t="s">
        <v>229</v>
      </c>
      <c r="C9" s="38" t="s">
        <v>229</v>
      </c>
      <c r="D9" s="38" t="s">
        <v>229</v>
      </c>
      <c r="E9" s="38" t="s">
        <v>229</v>
      </c>
      <c r="F9" s="38" t="s">
        <v>229</v>
      </c>
      <c r="G9" s="38" t="s">
        <v>229</v>
      </c>
      <c r="H9" s="38" t="s">
        <v>229</v>
      </c>
      <c r="I9" s="38" t="s">
        <v>229</v>
      </c>
      <c r="J9" s="38" t="s">
        <v>229</v>
      </c>
      <c r="K9" s="38" t="s">
        <v>229</v>
      </c>
      <c r="L9" s="38" t="s">
        <v>229</v>
      </c>
      <c r="M9" s="38" t="s">
        <v>229</v>
      </c>
      <c r="N9" s="38" t="s">
        <v>229</v>
      </c>
    </row>
    <row r="10" spans="1:17" ht="42.75">
      <c r="A10" s="38" t="s">
        <v>276</v>
      </c>
      <c r="B10" s="38" t="s">
        <v>229</v>
      </c>
      <c r="C10" s="38" t="s">
        <v>229</v>
      </c>
      <c r="D10" s="38" t="s">
        <v>229</v>
      </c>
      <c r="E10" s="38" t="s">
        <v>229</v>
      </c>
      <c r="F10" s="38" t="s">
        <v>229</v>
      </c>
      <c r="G10" s="38" t="s">
        <v>229</v>
      </c>
      <c r="H10" s="38" t="s">
        <v>229</v>
      </c>
      <c r="I10" s="38" t="s">
        <v>229</v>
      </c>
      <c r="J10" s="38" t="s">
        <v>229</v>
      </c>
      <c r="K10" s="38" t="s">
        <v>229</v>
      </c>
      <c r="L10" s="38" t="s">
        <v>229</v>
      </c>
      <c r="M10" s="38" t="s">
        <v>229</v>
      </c>
      <c r="N10" s="38" t="s">
        <v>229</v>
      </c>
      <c r="Q10" t="s">
        <v>88</v>
      </c>
    </row>
    <row r="11" spans="1:17" ht="42.75">
      <c r="A11" s="38" t="s">
        <v>276</v>
      </c>
      <c r="B11" s="38" t="s">
        <v>229</v>
      </c>
      <c r="C11" s="38" t="s">
        <v>229</v>
      </c>
      <c r="D11" s="38" t="s">
        <v>229</v>
      </c>
      <c r="E11" s="38" t="s">
        <v>229</v>
      </c>
      <c r="F11" s="38" t="s">
        <v>229</v>
      </c>
      <c r="G11" s="38" t="s">
        <v>229</v>
      </c>
      <c r="H11" s="38" t="s">
        <v>229</v>
      </c>
      <c r="I11" s="38" t="s">
        <v>229</v>
      </c>
      <c r="J11" s="38" t="s">
        <v>229</v>
      </c>
      <c r="K11" s="38" t="s">
        <v>229</v>
      </c>
      <c r="L11" s="38" t="s">
        <v>229</v>
      </c>
      <c r="M11" s="38" t="s">
        <v>229</v>
      </c>
      <c r="N11" s="38" t="s">
        <v>229</v>
      </c>
      <c r="Q11" t="s">
        <v>89</v>
      </c>
    </row>
    <row r="12" spans="1:17" ht="42.75">
      <c r="A12" s="38" t="s">
        <v>276</v>
      </c>
      <c r="B12" s="38" t="s">
        <v>229</v>
      </c>
      <c r="C12" s="38" t="s">
        <v>229</v>
      </c>
      <c r="D12" s="38" t="s">
        <v>229</v>
      </c>
      <c r="E12" s="38" t="s">
        <v>229</v>
      </c>
      <c r="F12" s="38" t="s">
        <v>229</v>
      </c>
      <c r="G12" s="38" t="s">
        <v>229</v>
      </c>
      <c r="H12" s="38" t="s">
        <v>229</v>
      </c>
      <c r="I12" s="38" t="s">
        <v>229</v>
      </c>
      <c r="J12" s="38" t="s">
        <v>229</v>
      </c>
      <c r="K12" s="38" t="s">
        <v>229</v>
      </c>
      <c r="L12" s="38" t="s">
        <v>229</v>
      </c>
      <c r="M12" s="38" t="s">
        <v>229</v>
      </c>
      <c r="N12" s="38" t="s">
        <v>229</v>
      </c>
      <c r="Q12" t="s">
        <v>90</v>
      </c>
    </row>
    <row r="13" spans="1:17" ht="42.75">
      <c r="A13" s="38" t="s">
        <v>276</v>
      </c>
      <c r="B13" s="38" t="s">
        <v>229</v>
      </c>
      <c r="C13" s="38" t="s">
        <v>229</v>
      </c>
      <c r="D13" s="38" t="s">
        <v>229</v>
      </c>
      <c r="E13" s="38" t="s">
        <v>229</v>
      </c>
      <c r="F13" s="38" t="s">
        <v>229</v>
      </c>
      <c r="G13" s="38" t="s">
        <v>229</v>
      </c>
      <c r="H13" s="38" t="s">
        <v>229</v>
      </c>
      <c r="I13" s="38" t="s">
        <v>229</v>
      </c>
      <c r="J13" s="38" t="s">
        <v>229</v>
      </c>
      <c r="K13" s="38" t="s">
        <v>229</v>
      </c>
      <c r="L13" s="38" t="s">
        <v>229</v>
      </c>
      <c r="M13" s="38" t="s">
        <v>229</v>
      </c>
      <c r="N13" s="38" t="s">
        <v>229</v>
      </c>
      <c r="Q13" t="s">
        <v>91</v>
      </c>
    </row>
    <row r="14" spans="1:17" ht="42.75">
      <c r="A14" s="38" t="s">
        <v>276</v>
      </c>
      <c r="B14" s="38" t="s">
        <v>229</v>
      </c>
      <c r="C14" s="38" t="s">
        <v>229</v>
      </c>
      <c r="D14" s="38" t="s">
        <v>229</v>
      </c>
      <c r="E14" s="38" t="s">
        <v>229</v>
      </c>
      <c r="F14" s="38" t="s">
        <v>229</v>
      </c>
      <c r="G14" s="38" t="s">
        <v>229</v>
      </c>
      <c r="H14" s="38" t="s">
        <v>229</v>
      </c>
      <c r="I14" s="38" t="s">
        <v>229</v>
      </c>
      <c r="J14" s="38" t="s">
        <v>229</v>
      </c>
      <c r="K14" s="38" t="s">
        <v>229</v>
      </c>
      <c r="L14" s="38" t="s">
        <v>229</v>
      </c>
      <c r="M14" s="38" t="s">
        <v>229</v>
      </c>
      <c r="N14" s="38" t="s">
        <v>229</v>
      </c>
    </row>
    <row r="15" spans="1:17" ht="42.75">
      <c r="A15" s="38" t="s">
        <v>276</v>
      </c>
      <c r="B15" s="38" t="s">
        <v>229</v>
      </c>
      <c r="C15" s="38" t="s">
        <v>229</v>
      </c>
      <c r="D15" s="38" t="s">
        <v>229</v>
      </c>
      <c r="E15" s="38" t="s">
        <v>229</v>
      </c>
      <c r="F15" s="38" t="s">
        <v>229</v>
      </c>
      <c r="G15" s="38" t="s">
        <v>229</v>
      </c>
      <c r="H15" s="38" t="s">
        <v>229</v>
      </c>
      <c r="I15" s="38" t="s">
        <v>229</v>
      </c>
      <c r="J15" s="38" t="s">
        <v>229</v>
      </c>
      <c r="K15" s="38" t="s">
        <v>229</v>
      </c>
      <c r="L15" s="38" t="s">
        <v>229</v>
      </c>
      <c r="M15" s="38" t="s">
        <v>229</v>
      </c>
      <c r="N15" s="38" t="s">
        <v>229</v>
      </c>
    </row>
    <row r="16" spans="1:17" ht="42.75">
      <c r="A16" s="38" t="s">
        <v>276</v>
      </c>
      <c r="B16" s="38" t="s">
        <v>229</v>
      </c>
      <c r="C16" s="38" t="s">
        <v>229</v>
      </c>
      <c r="D16" s="38" t="s">
        <v>229</v>
      </c>
      <c r="E16" s="38" t="s">
        <v>229</v>
      </c>
      <c r="F16" s="38" t="s">
        <v>229</v>
      </c>
      <c r="G16" s="38" t="s">
        <v>229</v>
      </c>
      <c r="H16" s="38" t="s">
        <v>229</v>
      </c>
      <c r="I16" s="38" t="s">
        <v>229</v>
      </c>
      <c r="J16" s="38" t="s">
        <v>229</v>
      </c>
      <c r="K16" s="38" t="s">
        <v>229</v>
      </c>
      <c r="L16" s="38" t="s">
        <v>229</v>
      </c>
      <c r="M16" s="38" t="s">
        <v>229</v>
      </c>
      <c r="N16" s="38" t="s">
        <v>229</v>
      </c>
    </row>
    <row r="17" spans="1:14" ht="42.75">
      <c r="A17" s="38" t="s">
        <v>276</v>
      </c>
      <c r="B17" s="38" t="s">
        <v>229</v>
      </c>
      <c r="C17" s="38" t="s">
        <v>229</v>
      </c>
      <c r="D17" s="38" t="s">
        <v>229</v>
      </c>
      <c r="E17" s="38" t="s">
        <v>229</v>
      </c>
      <c r="F17" s="38" t="s">
        <v>229</v>
      </c>
      <c r="G17" s="38" t="s">
        <v>229</v>
      </c>
      <c r="H17" s="38" t="s">
        <v>229</v>
      </c>
      <c r="I17" s="38" t="s">
        <v>229</v>
      </c>
      <c r="J17" s="38" t="s">
        <v>229</v>
      </c>
      <c r="K17" s="38" t="s">
        <v>229</v>
      </c>
      <c r="L17" s="38" t="s">
        <v>229</v>
      </c>
      <c r="M17" s="38" t="s">
        <v>229</v>
      </c>
      <c r="N17" s="38" t="s">
        <v>229</v>
      </c>
    </row>
    <row r="18" spans="1:14" ht="42.75">
      <c r="A18" s="38" t="s">
        <v>276</v>
      </c>
      <c r="B18" s="38" t="s">
        <v>229</v>
      </c>
      <c r="C18" s="38" t="s">
        <v>229</v>
      </c>
      <c r="D18" s="38" t="s">
        <v>229</v>
      </c>
      <c r="E18" s="38" t="s">
        <v>229</v>
      </c>
      <c r="F18" s="38" t="s">
        <v>229</v>
      </c>
      <c r="G18" s="38" t="s">
        <v>229</v>
      </c>
      <c r="H18" s="38" t="s">
        <v>229</v>
      </c>
      <c r="I18" s="38" t="s">
        <v>229</v>
      </c>
      <c r="J18" s="38" t="s">
        <v>229</v>
      </c>
      <c r="K18" s="38" t="s">
        <v>229</v>
      </c>
      <c r="L18" s="38" t="s">
        <v>229</v>
      </c>
      <c r="M18" s="38" t="s">
        <v>229</v>
      </c>
      <c r="N18" s="38" t="s">
        <v>229</v>
      </c>
    </row>
    <row r="19" spans="1:14" ht="42.75">
      <c r="A19" s="38" t="s">
        <v>276</v>
      </c>
      <c r="B19" s="38" t="s">
        <v>229</v>
      </c>
      <c r="C19" s="38" t="s">
        <v>229</v>
      </c>
      <c r="D19" s="38" t="s">
        <v>229</v>
      </c>
      <c r="E19" s="38" t="s">
        <v>229</v>
      </c>
      <c r="F19" s="38" t="s">
        <v>229</v>
      </c>
      <c r="G19" s="38" t="s">
        <v>229</v>
      </c>
      <c r="H19" s="38" t="s">
        <v>229</v>
      </c>
      <c r="I19" s="38" t="s">
        <v>229</v>
      </c>
      <c r="J19" s="38" t="s">
        <v>229</v>
      </c>
      <c r="K19" s="38" t="s">
        <v>229</v>
      </c>
      <c r="L19" s="38" t="s">
        <v>229</v>
      </c>
      <c r="M19" s="38" t="s">
        <v>229</v>
      </c>
      <c r="N19" s="38" t="s">
        <v>229</v>
      </c>
    </row>
    <row r="20" spans="1:14" ht="42.75">
      <c r="A20" s="38" t="s">
        <v>276</v>
      </c>
      <c r="B20" s="38" t="s">
        <v>229</v>
      </c>
      <c r="C20" s="38" t="s">
        <v>229</v>
      </c>
      <c r="D20" s="38" t="s">
        <v>229</v>
      </c>
      <c r="E20" s="38" t="s">
        <v>229</v>
      </c>
      <c r="F20" s="38" t="s">
        <v>229</v>
      </c>
      <c r="G20" s="38" t="s">
        <v>229</v>
      </c>
      <c r="H20" s="38" t="s">
        <v>229</v>
      </c>
      <c r="I20" s="38" t="s">
        <v>229</v>
      </c>
      <c r="J20" s="38" t="s">
        <v>229</v>
      </c>
      <c r="K20" s="38" t="s">
        <v>229</v>
      </c>
      <c r="L20" s="38" t="s">
        <v>229</v>
      </c>
      <c r="M20" s="38" t="s">
        <v>229</v>
      </c>
      <c r="N20" s="38" t="s">
        <v>229</v>
      </c>
    </row>
    <row r="21" spans="1:14" ht="42.75">
      <c r="A21" s="38" t="s">
        <v>276</v>
      </c>
      <c r="B21" s="38" t="s">
        <v>229</v>
      </c>
      <c r="C21" s="38" t="s">
        <v>229</v>
      </c>
      <c r="D21" s="38" t="s">
        <v>229</v>
      </c>
      <c r="E21" s="38" t="s">
        <v>229</v>
      </c>
      <c r="F21" s="38" t="s">
        <v>229</v>
      </c>
      <c r="G21" s="38" t="s">
        <v>229</v>
      </c>
      <c r="H21" s="38" t="s">
        <v>229</v>
      </c>
      <c r="I21" s="38" t="s">
        <v>229</v>
      </c>
      <c r="J21" s="38" t="s">
        <v>229</v>
      </c>
      <c r="K21" s="38" t="s">
        <v>229</v>
      </c>
      <c r="L21" s="38" t="s">
        <v>229</v>
      </c>
      <c r="M21" s="38" t="s">
        <v>229</v>
      </c>
      <c r="N21" s="38" t="s">
        <v>229</v>
      </c>
    </row>
    <row r="22" spans="1:14" ht="42.75">
      <c r="A22" s="38" t="s">
        <v>276</v>
      </c>
      <c r="B22" s="38" t="s">
        <v>229</v>
      </c>
      <c r="C22" s="38" t="s">
        <v>229</v>
      </c>
      <c r="D22" s="38" t="s">
        <v>229</v>
      </c>
      <c r="E22" s="38" t="s">
        <v>229</v>
      </c>
      <c r="F22" s="38" t="s">
        <v>229</v>
      </c>
      <c r="G22" s="38" t="s">
        <v>229</v>
      </c>
      <c r="H22" s="38" t="s">
        <v>229</v>
      </c>
      <c r="I22" s="38" t="s">
        <v>229</v>
      </c>
      <c r="J22" s="38" t="s">
        <v>229</v>
      </c>
      <c r="K22" s="38" t="s">
        <v>229</v>
      </c>
      <c r="L22" s="38" t="s">
        <v>229</v>
      </c>
      <c r="M22" s="38" t="s">
        <v>229</v>
      </c>
      <c r="N22" s="38" t="s">
        <v>229</v>
      </c>
    </row>
    <row r="23" spans="1:14" ht="42.75">
      <c r="A23" s="38" t="s">
        <v>276</v>
      </c>
      <c r="B23" s="38" t="s">
        <v>229</v>
      </c>
      <c r="C23" s="38" t="s">
        <v>229</v>
      </c>
      <c r="D23" s="38" t="s">
        <v>229</v>
      </c>
      <c r="E23" s="38" t="s">
        <v>229</v>
      </c>
      <c r="F23" s="38" t="s">
        <v>229</v>
      </c>
      <c r="G23" s="38" t="s">
        <v>229</v>
      </c>
      <c r="H23" s="38" t="s">
        <v>229</v>
      </c>
      <c r="I23" s="38" t="s">
        <v>229</v>
      </c>
      <c r="J23" s="38" t="s">
        <v>229</v>
      </c>
      <c r="K23" s="38" t="s">
        <v>229</v>
      </c>
      <c r="L23" s="38" t="s">
        <v>229</v>
      </c>
      <c r="M23" s="38" t="s">
        <v>229</v>
      </c>
      <c r="N23" s="38" t="s">
        <v>229</v>
      </c>
    </row>
    <row r="24" spans="1:14" ht="42.75">
      <c r="A24" s="38" t="s">
        <v>276</v>
      </c>
      <c r="B24" s="38" t="s">
        <v>229</v>
      </c>
      <c r="C24" s="38" t="s">
        <v>229</v>
      </c>
      <c r="D24" s="38" t="s">
        <v>229</v>
      </c>
      <c r="E24" s="38" t="s">
        <v>229</v>
      </c>
      <c r="F24" s="38" t="s">
        <v>229</v>
      </c>
      <c r="G24" s="38" t="s">
        <v>229</v>
      </c>
      <c r="H24" s="38" t="s">
        <v>229</v>
      </c>
      <c r="I24" s="38" t="s">
        <v>229</v>
      </c>
      <c r="J24" s="38" t="s">
        <v>229</v>
      </c>
      <c r="K24" s="38" t="s">
        <v>229</v>
      </c>
      <c r="L24" s="38" t="s">
        <v>229</v>
      </c>
      <c r="M24" s="38" t="s">
        <v>229</v>
      </c>
      <c r="N24" s="38" t="s">
        <v>229</v>
      </c>
    </row>
    <row r="25" spans="1:14" ht="42.75">
      <c r="A25" s="38" t="s">
        <v>276</v>
      </c>
      <c r="B25" s="38" t="s">
        <v>229</v>
      </c>
      <c r="C25" s="38" t="s">
        <v>229</v>
      </c>
      <c r="D25" s="38" t="s">
        <v>229</v>
      </c>
      <c r="E25" s="38" t="s">
        <v>229</v>
      </c>
      <c r="F25" s="38" t="s">
        <v>229</v>
      </c>
      <c r="G25" s="38" t="s">
        <v>229</v>
      </c>
      <c r="H25" s="38" t="s">
        <v>229</v>
      </c>
      <c r="I25" s="38" t="s">
        <v>229</v>
      </c>
      <c r="J25" s="38" t="s">
        <v>229</v>
      </c>
      <c r="K25" s="38" t="s">
        <v>229</v>
      </c>
      <c r="L25" s="38" t="s">
        <v>229</v>
      </c>
      <c r="M25" s="38" t="s">
        <v>229</v>
      </c>
      <c r="N25" s="38" t="s">
        <v>229</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26:K113">
      <formula1>$Q$10:$Q$13</formula1>
    </dataValidation>
  </dataValidations>
  <printOptions horizontalCentered="1"/>
  <pageMargins left="0.2" right="0.2" top="0.5" bottom="0.25" header="0.3" footer="0.3"/>
  <pageSetup paperSize="14" scale="33" orientation="landscape" horizontalDpi="0" verticalDpi="0"/>
  <colBreaks count="1" manualBreakCount="1">
    <brk id="14" max="1048575" man="1"/>
  </col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8"/>
  <sheetViews>
    <sheetView zoomScale="70" zoomScaleNormal="70" workbookViewId="0">
      <pane ySplit="8" topLeftCell="A19" activePane="bottomLeft" state="frozen"/>
      <selection pane="bottomLeft" activeCell="O19" sqref="O19"/>
    </sheetView>
  </sheetViews>
  <sheetFormatPr baseColWidth="10" defaultRowHeight="14.25"/>
  <cols>
    <col min="1" max="2" width="22.875" customWidth="1"/>
    <col min="3" max="3" width="15.875" customWidth="1"/>
    <col min="4" max="4" width="34.875" customWidth="1"/>
    <col min="5" max="5" width="28.875" customWidth="1"/>
    <col min="6" max="6" width="11.625" style="52" customWidth="1"/>
    <col min="7" max="7" width="28.875" customWidth="1"/>
    <col min="8" max="8" width="36" customWidth="1"/>
    <col min="9" max="9" width="22.875" customWidth="1"/>
    <col min="10" max="10" width="14.875" style="55" customWidth="1"/>
    <col min="11" max="11" width="37.875" customWidth="1"/>
    <col min="12" max="12" width="16.875" customWidth="1"/>
    <col min="13" max="13" width="14.875" customWidth="1"/>
    <col min="14" max="14" width="22.875" style="60" customWidth="1"/>
    <col min="15" max="17" width="15.875" customWidth="1"/>
    <col min="18" max="20" width="16.875" customWidth="1"/>
    <col min="21" max="22" width="22.875" customWidth="1"/>
    <col min="23" max="23" width="17.375" bestFit="1" customWidth="1"/>
    <col min="24" max="24" width="35.875" customWidth="1"/>
    <col min="25" max="25" width="20.875" customWidth="1"/>
    <col min="26" max="26" width="25.875" customWidth="1"/>
    <col min="27" max="27" width="15.875" customWidth="1"/>
    <col min="28" max="28" width="16.875" customWidth="1"/>
    <col min="29" max="29" width="20.875" style="66" customWidth="1"/>
    <col min="30" max="30" width="20.875" customWidth="1"/>
    <col min="31" max="31" width="15.875" customWidth="1"/>
    <col min="32" max="32" width="17.625" customWidth="1"/>
    <col min="40" max="40" width="56.875" hidden="1" customWidth="1"/>
  </cols>
  <sheetData>
    <row r="1" spans="1:40" s="1" customFormat="1" ht="21" customHeight="1">
      <c r="A1" s="136" t="s">
        <v>0</v>
      </c>
      <c r="B1" s="136"/>
      <c r="C1" s="155" t="s">
        <v>1</v>
      </c>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7"/>
      <c r="AF1" s="28" t="s">
        <v>221</v>
      </c>
    </row>
    <row r="2" spans="1:40" s="1" customFormat="1" ht="21" customHeight="1">
      <c r="A2" s="136"/>
      <c r="B2" s="136"/>
      <c r="C2" s="155" t="s">
        <v>2</v>
      </c>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7"/>
      <c r="AF2" s="28" t="s">
        <v>3</v>
      </c>
    </row>
    <row r="3" spans="1:40" s="1" customFormat="1" ht="21" customHeight="1">
      <c r="A3" s="136"/>
      <c r="B3" s="136"/>
      <c r="C3" s="155" t="s">
        <v>4</v>
      </c>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7"/>
      <c r="AF3" s="28" t="s">
        <v>220</v>
      </c>
    </row>
    <row r="4" spans="1:40" s="1" customFormat="1" ht="21" customHeight="1">
      <c r="A4" s="136"/>
      <c r="B4" s="136"/>
      <c r="C4" s="155" t="s">
        <v>158</v>
      </c>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7"/>
      <c r="AF4" s="28" t="s">
        <v>224</v>
      </c>
    </row>
    <row r="5" spans="1:40" s="1" customFormat="1" ht="26.25" customHeight="1">
      <c r="A5" s="172" t="s">
        <v>5</v>
      </c>
      <c r="B5" s="172"/>
      <c r="C5" s="158" t="s">
        <v>249</v>
      </c>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67"/>
    </row>
    <row r="6" spans="1:40" ht="15" customHeight="1">
      <c r="A6" s="168" t="s">
        <v>169</v>
      </c>
      <c r="B6" s="168"/>
      <c r="C6" s="168"/>
      <c r="D6" s="168"/>
      <c r="E6" s="168"/>
      <c r="F6" s="168"/>
      <c r="G6" s="168"/>
      <c r="H6" s="168"/>
      <c r="I6" s="168"/>
      <c r="J6" s="168"/>
      <c r="K6" s="168"/>
      <c r="L6" s="168"/>
      <c r="M6" s="168"/>
      <c r="N6" s="168"/>
      <c r="O6" s="168"/>
      <c r="P6" s="168"/>
      <c r="Q6" s="168"/>
      <c r="R6" s="168"/>
      <c r="S6" s="168"/>
      <c r="T6" s="168"/>
      <c r="U6" s="168"/>
      <c r="V6" s="169"/>
      <c r="W6" s="173" t="s">
        <v>93</v>
      </c>
      <c r="X6" s="174"/>
      <c r="Y6" s="174"/>
      <c r="Z6" s="174"/>
      <c r="AA6" s="174"/>
      <c r="AB6" s="174"/>
      <c r="AC6" s="177" t="s">
        <v>349</v>
      </c>
      <c r="AD6" s="177"/>
      <c r="AE6" s="177"/>
      <c r="AF6" s="177"/>
    </row>
    <row r="7" spans="1:40" ht="15" customHeight="1">
      <c r="A7" s="170"/>
      <c r="B7" s="170"/>
      <c r="C7" s="170"/>
      <c r="D7" s="170"/>
      <c r="E7" s="170"/>
      <c r="F7" s="170"/>
      <c r="G7" s="170"/>
      <c r="H7" s="170"/>
      <c r="I7" s="170"/>
      <c r="J7" s="170"/>
      <c r="K7" s="170"/>
      <c r="L7" s="170"/>
      <c r="M7" s="170"/>
      <c r="N7" s="170"/>
      <c r="O7" s="170"/>
      <c r="P7" s="170"/>
      <c r="Q7" s="170"/>
      <c r="R7" s="170"/>
      <c r="S7" s="170"/>
      <c r="T7" s="170"/>
      <c r="U7" s="170"/>
      <c r="V7" s="171"/>
      <c r="W7" s="175"/>
      <c r="X7" s="176"/>
      <c r="Y7" s="176"/>
      <c r="Z7" s="176"/>
      <c r="AA7" s="176"/>
      <c r="AB7" s="176"/>
      <c r="AC7" s="177"/>
      <c r="AD7" s="177"/>
      <c r="AE7" s="177"/>
      <c r="AF7" s="177"/>
    </row>
    <row r="8" spans="1:40" s="25" customFormat="1" ht="64.5" customHeight="1" thickBot="1">
      <c r="A8" s="41" t="s">
        <v>101</v>
      </c>
      <c r="B8" s="41" t="s">
        <v>6</v>
      </c>
      <c r="C8" s="41" t="s">
        <v>193</v>
      </c>
      <c r="D8" s="40" t="s">
        <v>149</v>
      </c>
      <c r="E8" s="40" t="s">
        <v>9</v>
      </c>
      <c r="F8" s="51" t="s">
        <v>10</v>
      </c>
      <c r="G8" s="40" t="s">
        <v>147</v>
      </c>
      <c r="H8" s="40" t="s">
        <v>196</v>
      </c>
      <c r="I8" s="40" t="s">
        <v>148</v>
      </c>
      <c r="J8" s="53" t="s">
        <v>201</v>
      </c>
      <c r="K8" s="47" t="s">
        <v>191</v>
      </c>
      <c r="L8" s="47" t="s">
        <v>211</v>
      </c>
      <c r="M8" s="47" t="s">
        <v>11</v>
      </c>
      <c r="N8" s="51" t="s">
        <v>369</v>
      </c>
      <c r="O8" s="47" t="s">
        <v>150</v>
      </c>
      <c r="P8" s="47" t="s">
        <v>151</v>
      </c>
      <c r="Q8" s="41" t="s">
        <v>15</v>
      </c>
      <c r="R8" s="41" t="s">
        <v>386</v>
      </c>
      <c r="S8" s="41" t="s">
        <v>164</v>
      </c>
      <c r="T8" s="41" t="s">
        <v>35</v>
      </c>
      <c r="U8" s="41" t="s">
        <v>103</v>
      </c>
      <c r="V8" s="41" t="s">
        <v>104</v>
      </c>
      <c r="W8" s="40" t="s">
        <v>21</v>
      </c>
      <c r="X8" s="40" t="s">
        <v>153</v>
      </c>
      <c r="Y8" s="40" t="s">
        <v>307</v>
      </c>
      <c r="Z8" s="40" t="s">
        <v>22</v>
      </c>
      <c r="AA8" s="40" t="s">
        <v>23</v>
      </c>
      <c r="AB8" s="40" t="s">
        <v>24</v>
      </c>
      <c r="AC8" s="65" t="s">
        <v>18</v>
      </c>
      <c r="AD8" s="41" t="s">
        <v>152</v>
      </c>
      <c r="AE8" s="41" t="s">
        <v>17</v>
      </c>
      <c r="AF8" s="41" t="s">
        <v>19</v>
      </c>
    </row>
    <row r="9" spans="1:40" ht="71.25">
      <c r="A9" s="38" t="s">
        <v>276</v>
      </c>
      <c r="B9" s="38" t="s">
        <v>232</v>
      </c>
      <c r="C9" s="74" t="s">
        <v>341</v>
      </c>
      <c r="D9" s="56" t="s">
        <v>286</v>
      </c>
      <c r="E9" s="160" t="s">
        <v>278</v>
      </c>
      <c r="F9" s="162">
        <v>2024130010247</v>
      </c>
      <c r="G9" s="160" t="s">
        <v>281</v>
      </c>
      <c r="H9" s="178" t="s">
        <v>283</v>
      </c>
      <c r="I9" s="75" t="s">
        <v>300</v>
      </c>
      <c r="J9" s="67">
        <f>'[2].'!F2*100%/'[2].'!$E$2</f>
        <v>0.15</v>
      </c>
      <c r="K9" s="56" t="s">
        <v>371</v>
      </c>
      <c r="L9" s="54" t="s">
        <v>291</v>
      </c>
      <c r="M9" s="54" t="str">
        <f>'1. ESTRATÉGICO'!N8</f>
        <v>Organismos Asistidos Técnicamente</v>
      </c>
      <c r="N9" s="62">
        <f>'1. ESTRATÉGICO'!Q8</f>
        <v>53</v>
      </c>
      <c r="O9" s="61">
        <f t="shared" ref="O9:O11" si="0">DATE(2025,2,3)</f>
        <v>45691</v>
      </c>
      <c r="P9" s="61">
        <f>DATE(2025,12,31)</f>
        <v>46022</v>
      </c>
      <c r="Q9" s="62">
        <f>_xlfn.DAYS(P9,O9)</f>
        <v>331</v>
      </c>
      <c r="R9" s="68">
        <v>1059626</v>
      </c>
      <c r="S9" s="63" t="s">
        <v>302</v>
      </c>
      <c r="T9" s="64" t="s">
        <v>303</v>
      </c>
      <c r="U9" s="54" t="s">
        <v>334</v>
      </c>
      <c r="V9" s="54" t="s">
        <v>336</v>
      </c>
      <c r="W9" s="54" t="s">
        <v>305</v>
      </c>
      <c r="X9" s="72" t="s">
        <v>346</v>
      </c>
      <c r="Y9" s="93">
        <v>45000000</v>
      </c>
      <c r="Z9" s="72" t="s">
        <v>347</v>
      </c>
      <c r="AA9" s="54" t="s">
        <v>53</v>
      </c>
      <c r="AB9" s="73">
        <f>DATE(2025,1,20)</f>
        <v>45677</v>
      </c>
      <c r="AC9" s="179">
        <f>SUM(AD9)</f>
        <v>500000000</v>
      </c>
      <c r="AD9" s="211">
        <v>500000000</v>
      </c>
      <c r="AE9" s="214" t="s">
        <v>309</v>
      </c>
      <c r="AF9" s="222" t="s">
        <v>310</v>
      </c>
      <c r="AN9" t="s">
        <v>212</v>
      </c>
    </row>
    <row r="10" spans="1:40" ht="71.25">
      <c r="A10" s="38" t="s">
        <v>276</v>
      </c>
      <c r="B10" s="38" t="s">
        <v>232</v>
      </c>
      <c r="C10" s="74" t="s">
        <v>341</v>
      </c>
      <c r="D10" s="56" t="s">
        <v>287</v>
      </c>
      <c r="E10" s="160"/>
      <c r="F10" s="162"/>
      <c r="G10" s="160"/>
      <c r="H10" s="178"/>
      <c r="I10" s="75" t="s">
        <v>300</v>
      </c>
      <c r="J10" s="67">
        <f>'[2].'!F3*100%/'[2].'!$E$2</f>
        <v>0.15</v>
      </c>
      <c r="K10" s="56" t="s">
        <v>372</v>
      </c>
      <c r="L10" s="54" t="s">
        <v>291</v>
      </c>
      <c r="M10" s="54" t="str">
        <f>'1. ESTRATÉGICO'!N9</f>
        <v>Organismos Asistidos Técnicamente</v>
      </c>
      <c r="N10" s="62">
        <f>'1. ESTRATÉGICO'!Q9</f>
        <v>150</v>
      </c>
      <c r="O10" s="61">
        <f t="shared" si="0"/>
        <v>45691</v>
      </c>
      <c r="P10" s="61">
        <f t="shared" ref="P10:P15" si="1">DATE(2025,12,31)</f>
        <v>46022</v>
      </c>
      <c r="Q10" s="62">
        <f t="shared" ref="Q10:Q26" si="2">_xlfn.DAYS(P10,O10)</f>
        <v>331</v>
      </c>
      <c r="R10" s="68">
        <v>1059626</v>
      </c>
      <c r="S10" s="63" t="s">
        <v>302</v>
      </c>
      <c r="T10" s="64" t="s">
        <v>303</v>
      </c>
      <c r="U10" s="54" t="s">
        <v>334</v>
      </c>
      <c r="V10" s="54" t="s">
        <v>336</v>
      </c>
      <c r="W10" s="54" t="s">
        <v>305</v>
      </c>
      <c r="X10" s="72" t="s">
        <v>346</v>
      </c>
      <c r="Y10" s="79">
        <v>45000000</v>
      </c>
      <c r="Z10" s="72" t="s">
        <v>347</v>
      </c>
      <c r="AA10" s="54" t="s">
        <v>53</v>
      </c>
      <c r="AB10" s="73">
        <f t="shared" ref="AB10:AB11" si="3">DATE(2025,1,20)</f>
        <v>45677</v>
      </c>
      <c r="AC10" s="179"/>
      <c r="AD10" s="212"/>
      <c r="AE10" s="215"/>
      <c r="AF10" s="222"/>
      <c r="AN10" t="s">
        <v>208</v>
      </c>
    </row>
    <row r="11" spans="1:40" ht="71.25">
      <c r="A11" s="38" t="s">
        <v>276</v>
      </c>
      <c r="B11" s="38" t="s">
        <v>232</v>
      </c>
      <c r="C11" s="74" t="s">
        <v>341</v>
      </c>
      <c r="D11" s="56" t="s">
        <v>288</v>
      </c>
      <c r="E11" s="160"/>
      <c r="F11" s="162"/>
      <c r="G11" s="160"/>
      <c r="H11" s="178"/>
      <c r="I11" s="75" t="s">
        <v>300</v>
      </c>
      <c r="J11" s="67">
        <f>'[2].'!F4*100%/'[2].'!$E$2</f>
        <v>0.15</v>
      </c>
      <c r="K11" s="56" t="s">
        <v>373</v>
      </c>
      <c r="L11" s="54" t="s">
        <v>291</v>
      </c>
      <c r="M11" s="54" t="str">
        <f>'1. ESTRATÉGICO'!N10</f>
        <v>Organismos Asistidos Técnicamente</v>
      </c>
      <c r="N11" s="62">
        <f>'1. ESTRATÉGICO'!Q10</f>
        <v>100</v>
      </c>
      <c r="O11" s="61">
        <f t="shared" si="0"/>
        <v>45691</v>
      </c>
      <c r="P11" s="61">
        <f t="shared" si="1"/>
        <v>46022</v>
      </c>
      <c r="Q11" s="62">
        <f t="shared" si="2"/>
        <v>331</v>
      </c>
      <c r="R11" s="68">
        <v>1059626</v>
      </c>
      <c r="S11" s="63" t="s">
        <v>302</v>
      </c>
      <c r="T11" s="64" t="s">
        <v>303</v>
      </c>
      <c r="U11" s="54" t="s">
        <v>334</v>
      </c>
      <c r="V11" s="54" t="s">
        <v>336</v>
      </c>
      <c r="W11" s="54" t="s">
        <v>305</v>
      </c>
      <c r="X11" s="72" t="s">
        <v>346</v>
      </c>
      <c r="Y11" s="79">
        <v>100000000</v>
      </c>
      <c r="Z11" s="72" t="s">
        <v>347</v>
      </c>
      <c r="AA11" s="54" t="s">
        <v>53</v>
      </c>
      <c r="AB11" s="73">
        <f t="shared" si="3"/>
        <v>45677</v>
      </c>
      <c r="AC11" s="179"/>
      <c r="AD11" s="212"/>
      <c r="AE11" s="215"/>
      <c r="AF11" s="222"/>
      <c r="AN11" t="s">
        <v>216</v>
      </c>
    </row>
    <row r="12" spans="1:40" ht="71.25">
      <c r="A12" s="38" t="s">
        <v>276</v>
      </c>
      <c r="B12" s="38" t="s">
        <v>232</v>
      </c>
      <c r="C12" s="74" t="s">
        <v>341</v>
      </c>
      <c r="D12" s="56" t="s">
        <v>289</v>
      </c>
      <c r="E12" s="160"/>
      <c r="F12" s="162"/>
      <c r="G12" s="160"/>
      <c r="H12" s="178" t="s">
        <v>285</v>
      </c>
      <c r="I12" s="75" t="s">
        <v>345</v>
      </c>
      <c r="J12" s="67">
        <f>'[2].'!F5*100%/'[2].'!$E$2</f>
        <v>0.15</v>
      </c>
      <c r="K12" s="56" t="s">
        <v>374</v>
      </c>
      <c r="L12" s="54" t="s">
        <v>291</v>
      </c>
      <c r="M12" s="54" t="str">
        <f>'1. ESTRATÉGICO'!N11</f>
        <v>Documentos de Lineamientos Técnicos Realizados</v>
      </c>
      <c r="N12" s="90">
        <f>'1. ESTRATÉGICO'!Q11</f>
        <v>0.55000000000000004</v>
      </c>
      <c r="O12" s="61">
        <f>DATE(2025,2,3)</f>
        <v>45691</v>
      </c>
      <c r="P12" s="61">
        <f t="shared" si="1"/>
        <v>46022</v>
      </c>
      <c r="Q12" s="62">
        <f t="shared" si="2"/>
        <v>331</v>
      </c>
      <c r="R12" s="68">
        <v>1059626</v>
      </c>
      <c r="S12" s="63" t="s">
        <v>302</v>
      </c>
      <c r="T12" s="64" t="s">
        <v>303</v>
      </c>
      <c r="U12" s="54" t="s">
        <v>335</v>
      </c>
      <c r="V12" s="54" t="s">
        <v>337</v>
      </c>
      <c r="W12" s="54" t="s">
        <v>305</v>
      </c>
      <c r="X12" s="72" t="s">
        <v>350</v>
      </c>
      <c r="Y12" s="79">
        <v>200000000</v>
      </c>
      <c r="Z12" s="72" t="s">
        <v>351</v>
      </c>
      <c r="AA12" s="54" t="s">
        <v>53</v>
      </c>
      <c r="AB12" s="73">
        <f>DATE(2025,1,20)</f>
        <v>45677</v>
      </c>
      <c r="AC12" s="179"/>
      <c r="AD12" s="212"/>
      <c r="AE12" s="215"/>
      <c r="AF12" s="222"/>
      <c r="AN12" t="s">
        <v>209</v>
      </c>
    </row>
    <row r="13" spans="1:40" ht="71.25">
      <c r="A13" s="38" t="s">
        <v>276</v>
      </c>
      <c r="B13" s="38" t="s">
        <v>232</v>
      </c>
      <c r="C13" s="74" t="s">
        <v>341</v>
      </c>
      <c r="D13" s="56" t="s">
        <v>316</v>
      </c>
      <c r="E13" s="160"/>
      <c r="F13" s="162"/>
      <c r="G13" s="160"/>
      <c r="H13" s="178"/>
      <c r="I13" s="75" t="s">
        <v>345</v>
      </c>
      <c r="J13" s="67">
        <f>'[2].'!F6*100%/'[2].'!$E$2</f>
        <v>0.15</v>
      </c>
      <c r="K13" s="56" t="s">
        <v>375</v>
      </c>
      <c r="L13" s="54" t="s">
        <v>291</v>
      </c>
      <c r="M13" s="54" t="str">
        <f>'1. ESTRATÉGICO'!N12</f>
        <v>Documentos de Lineamientos Técnicos Realizados</v>
      </c>
      <c r="N13" s="90">
        <f>'1. ESTRATÉGICO'!Q12</f>
        <v>0.55000000000000004</v>
      </c>
      <c r="O13" s="61">
        <f t="shared" ref="O13:O15" si="4">DATE(2025,2,3)</f>
        <v>45691</v>
      </c>
      <c r="P13" s="61">
        <f t="shared" si="1"/>
        <v>46022</v>
      </c>
      <c r="Q13" s="62">
        <f t="shared" si="2"/>
        <v>331</v>
      </c>
      <c r="R13" s="68">
        <v>1059626</v>
      </c>
      <c r="S13" s="63" t="s">
        <v>302</v>
      </c>
      <c r="T13" s="64" t="s">
        <v>303</v>
      </c>
      <c r="U13" s="54" t="s">
        <v>335</v>
      </c>
      <c r="V13" s="54" t="s">
        <v>337</v>
      </c>
      <c r="W13" s="54" t="s">
        <v>305</v>
      </c>
      <c r="X13" s="72" t="s">
        <v>350</v>
      </c>
      <c r="Y13" s="79">
        <v>30000000</v>
      </c>
      <c r="Z13" s="72" t="s">
        <v>351</v>
      </c>
      <c r="AA13" s="54" t="s">
        <v>53</v>
      </c>
      <c r="AB13" s="73">
        <f>DATE(2025,2,3)</f>
        <v>45691</v>
      </c>
      <c r="AC13" s="179"/>
      <c r="AD13" s="212"/>
      <c r="AE13" s="215"/>
      <c r="AF13" s="222"/>
      <c r="AN13" t="s">
        <v>210</v>
      </c>
    </row>
    <row r="14" spans="1:40" ht="99.75">
      <c r="A14" s="38" t="s">
        <v>276</v>
      </c>
      <c r="B14" s="38" t="s">
        <v>232</v>
      </c>
      <c r="C14" s="74" t="s">
        <v>341</v>
      </c>
      <c r="D14" s="56" t="s">
        <v>290</v>
      </c>
      <c r="E14" s="160"/>
      <c r="F14" s="162"/>
      <c r="G14" s="160"/>
      <c r="H14" s="56" t="s">
        <v>284</v>
      </c>
      <c r="I14" s="75" t="s">
        <v>297</v>
      </c>
      <c r="J14" s="67">
        <f>'[2].'!F7*100%/'[2].'!$E$2</f>
        <v>0.25</v>
      </c>
      <c r="K14" s="56" t="s">
        <v>376</v>
      </c>
      <c r="L14" s="54" t="s">
        <v>291</v>
      </c>
      <c r="M14" s="54" t="str">
        <f>'1. ESTRATÉGICO'!N13</f>
        <v>Sistemas de Información Implementados</v>
      </c>
      <c r="N14" s="90">
        <f>'1. ESTRATÉGICO'!Q13</f>
        <v>0.9</v>
      </c>
      <c r="O14" s="61">
        <f t="shared" si="4"/>
        <v>45691</v>
      </c>
      <c r="P14" s="61">
        <f t="shared" si="1"/>
        <v>46022</v>
      </c>
      <c r="Q14" s="62">
        <f t="shared" si="2"/>
        <v>331</v>
      </c>
      <c r="R14" s="68">
        <v>1059626</v>
      </c>
      <c r="S14" s="63" t="s">
        <v>302</v>
      </c>
      <c r="T14" s="64" t="s">
        <v>303</v>
      </c>
      <c r="U14" s="54" t="s">
        <v>388</v>
      </c>
      <c r="V14" s="54" t="s">
        <v>389</v>
      </c>
      <c r="W14" s="54" t="s">
        <v>305</v>
      </c>
      <c r="X14" s="72" t="s">
        <v>346</v>
      </c>
      <c r="Y14" s="89">
        <v>80000000</v>
      </c>
      <c r="Z14" s="72" t="s">
        <v>340</v>
      </c>
      <c r="AA14" s="54" t="s">
        <v>53</v>
      </c>
      <c r="AB14" s="73">
        <f>DATE(2025,2,3)</f>
        <v>45691</v>
      </c>
      <c r="AC14" s="179"/>
      <c r="AD14" s="213"/>
      <c r="AE14" s="216"/>
      <c r="AF14" s="222"/>
      <c r="AN14" t="s">
        <v>213</v>
      </c>
    </row>
    <row r="15" spans="1:40" ht="60" customHeight="1">
      <c r="A15" s="128" t="s">
        <v>276</v>
      </c>
      <c r="B15" s="128" t="s">
        <v>250</v>
      </c>
      <c r="C15" s="199" t="s">
        <v>342</v>
      </c>
      <c r="D15" s="183" t="s">
        <v>317</v>
      </c>
      <c r="E15" s="165" t="s">
        <v>352</v>
      </c>
      <c r="F15" s="163">
        <v>202400000004062</v>
      </c>
      <c r="G15" s="165" t="s">
        <v>353</v>
      </c>
      <c r="H15" s="183" t="s">
        <v>399</v>
      </c>
      <c r="I15" s="183" t="s">
        <v>354</v>
      </c>
      <c r="J15" s="185">
        <v>0.4</v>
      </c>
      <c r="K15" s="187" t="s">
        <v>400</v>
      </c>
      <c r="L15" s="189" t="s">
        <v>291</v>
      </c>
      <c r="M15" s="191" t="s">
        <v>401</v>
      </c>
      <c r="N15" s="191">
        <v>5</v>
      </c>
      <c r="O15" s="193">
        <f t="shared" si="4"/>
        <v>45691</v>
      </c>
      <c r="P15" s="193">
        <f t="shared" si="1"/>
        <v>46022</v>
      </c>
      <c r="Q15" s="195">
        <f>_xlfn.DAYS(P15,O15)</f>
        <v>331</v>
      </c>
      <c r="R15" s="197">
        <v>1059626</v>
      </c>
      <c r="S15" s="201" t="s">
        <v>302</v>
      </c>
      <c r="T15" s="201" t="s">
        <v>387</v>
      </c>
      <c r="U15" s="191" t="s">
        <v>402</v>
      </c>
      <c r="V15" s="191" t="s">
        <v>403</v>
      </c>
      <c r="W15" s="189" t="s">
        <v>305</v>
      </c>
      <c r="X15" s="203" t="s">
        <v>404</v>
      </c>
      <c r="Y15" s="205">
        <v>1595000000</v>
      </c>
      <c r="Z15" s="203" t="s">
        <v>406</v>
      </c>
      <c r="AA15" s="189" t="s">
        <v>53</v>
      </c>
      <c r="AB15" s="207">
        <f t="shared" ref="AB15" si="5">DATE(2025,1,20)</f>
        <v>45677</v>
      </c>
      <c r="AC15" s="205">
        <f>SUM(AD15:AD16)</f>
        <v>1595000000</v>
      </c>
      <c r="AD15" s="92">
        <v>595000000</v>
      </c>
      <c r="AE15" s="91" t="s">
        <v>308</v>
      </c>
      <c r="AF15" s="209" t="s">
        <v>407</v>
      </c>
    </row>
    <row r="16" spans="1:40" ht="80.099999999999994" customHeight="1">
      <c r="A16" s="130"/>
      <c r="B16" s="130"/>
      <c r="C16" s="200"/>
      <c r="D16" s="184"/>
      <c r="E16" s="166"/>
      <c r="F16" s="164"/>
      <c r="G16" s="166"/>
      <c r="H16" s="184"/>
      <c r="I16" s="184"/>
      <c r="J16" s="186"/>
      <c r="K16" s="188"/>
      <c r="L16" s="190"/>
      <c r="M16" s="192"/>
      <c r="N16" s="192"/>
      <c r="O16" s="194"/>
      <c r="P16" s="194"/>
      <c r="Q16" s="196"/>
      <c r="R16" s="198"/>
      <c r="S16" s="202"/>
      <c r="T16" s="202"/>
      <c r="U16" s="192"/>
      <c r="V16" s="192"/>
      <c r="W16" s="190"/>
      <c r="X16" s="204"/>
      <c r="Y16" s="206"/>
      <c r="Z16" s="204"/>
      <c r="AA16" s="190"/>
      <c r="AB16" s="208"/>
      <c r="AC16" s="206"/>
      <c r="AD16" s="69">
        <v>1000000000</v>
      </c>
      <c r="AE16" s="70" t="s">
        <v>309</v>
      </c>
      <c r="AF16" s="210"/>
      <c r="AN16" t="s">
        <v>214</v>
      </c>
    </row>
    <row r="17" spans="1:40" ht="57">
      <c r="A17" s="38" t="s">
        <v>276</v>
      </c>
      <c r="B17" s="38" t="s">
        <v>250</v>
      </c>
      <c r="C17" s="74" t="s">
        <v>342</v>
      </c>
      <c r="D17" s="56" t="s">
        <v>318</v>
      </c>
      <c r="E17" s="160" t="s">
        <v>277</v>
      </c>
      <c r="F17" s="162">
        <v>2024130010246</v>
      </c>
      <c r="G17" s="160" t="s">
        <v>280</v>
      </c>
      <c r="H17" s="56" t="s">
        <v>314</v>
      </c>
      <c r="I17" s="75" t="s">
        <v>355</v>
      </c>
      <c r="J17" s="80">
        <v>0.1</v>
      </c>
      <c r="K17" s="95" t="s">
        <v>370</v>
      </c>
      <c r="L17" s="81" t="s">
        <v>291</v>
      </c>
      <c r="M17" s="82" t="s">
        <v>356</v>
      </c>
      <c r="N17" s="62">
        <v>30</v>
      </c>
      <c r="O17" s="61">
        <f>DATE(2025,2,3)</f>
        <v>45691</v>
      </c>
      <c r="P17" s="61">
        <f>DATE(2025,12,31)</f>
        <v>46022</v>
      </c>
      <c r="Q17" s="62">
        <f t="shared" ref="Q17:Q18" si="6">_xlfn.DAYS(P17,O17)</f>
        <v>331</v>
      </c>
      <c r="R17" s="68">
        <v>1059626</v>
      </c>
      <c r="S17" s="63" t="s">
        <v>302</v>
      </c>
      <c r="T17" s="63" t="s">
        <v>387</v>
      </c>
      <c r="U17" s="54" t="s">
        <v>357</v>
      </c>
      <c r="V17" s="54" t="s">
        <v>358</v>
      </c>
      <c r="W17" s="54" t="s">
        <v>305</v>
      </c>
      <c r="X17" s="72" t="s">
        <v>359</v>
      </c>
      <c r="Y17" s="69">
        <v>300000000</v>
      </c>
      <c r="Z17" s="83" t="s">
        <v>398</v>
      </c>
      <c r="AA17" s="54" t="s">
        <v>53</v>
      </c>
      <c r="AB17" s="73">
        <f t="shared" ref="AB17:AB18" si="7">DATE(2025,2,3)</f>
        <v>45691</v>
      </c>
      <c r="AC17" s="180">
        <f>AD17+AD20</f>
        <v>1405000000</v>
      </c>
      <c r="AD17" s="180">
        <v>905000000</v>
      </c>
      <c r="AE17" s="221" t="s">
        <v>308</v>
      </c>
      <c r="AF17" s="221" t="s">
        <v>311</v>
      </c>
      <c r="AN17" t="s">
        <v>215</v>
      </c>
    </row>
    <row r="18" spans="1:40" ht="71.25">
      <c r="A18" s="38" t="s">
        <v>276</v>
      </c>
      <c r="B18" s="38" t="s">
        <v>250</v>
      </c>
      <c r="C18" s="74" t="s">
        <v>342</v>
      </c>
      <c r="D18" s="56" t="s">
        <v>319</v>
      </c>
      <c r="E18" s="161"/>
      <c r="F18" s="162"/>
      <c r="G18" s="161"/>
      <c r="H18" s="56" t="s">
        <v>314</v>
      </c>
      <c r="I18" s="75" t="s">
        <v>296</v>
      </c>
      <c r="J18" s="80">
        <v>0.1</v>
      </c>
      <c r="K18" s="94" t="s">
        <v>377</v>
      </c>
      <c r="L18" s="54" t="s">
        <v>291</v>
      </c>
      <c r="M18" s="71" t="s">
        <v>385</v>
      </c>
      <c r="N18" s="71">
        <v>1</v>
      </c>
      <c r="O18" s="61">
        <f>DATE(2025,2,3)</f>
        <v>45691</v>
      </c>
      <c r="P18" s="61">
        <f>DATE(2025,12,31)</f>
        <v>46022</v>
      </c>
      <c r="Q18" s="62">
        <f t="shared" si="6"/>
        <v>331</v>
      </c>
      <c r="R18" s="68">
        <v>1059626</v>
      </c>
      <c r="S18" s="63" t="s">
        <v>302</v>
      </c>
      <c r="T18" s="63" t="s">
        <v>387</v>
      </c>
      <c r="U18" s="71" t="s">
        <v>390</v>
      </c>
      <c r="V18" s="71" t="s">
        <v>391</v>
      </c>
      <c r="W18" s="54" t="s">
        <v>305</v>
      </c>
      <c r="X18" s="72" t="s">
        <v>404</v>
      </c>
      <c r="Y18" s="69">
        <v>230000000</v>
      </c>
      <c r="Z18" s="72" t="s">
        <v>405</v>
      </c>
      <c r="AA18" s="54" t="s">
        <v>53</v>
      </c>
      <c r="AB18" s="73">
        <f t="shared" si="7"/>
        <v>45691</v>
      </c>
      <c r="AC18" s="181"/>
      <c r="AD18" s="180"/>
      <c r="AE18" s="221"/>
      <c r="AF18" s="221"/>
    </row>
    <row r="19" spans="1:40" ht="57">
      <c r="A19" s="38" t="s">
        <v>276</v>
      </c>
      <c r="B19" s="38" t="s">
        <v>250</v>
      </c>
      <c r="C19" s="74" t="s">
        <v>342</v>
      </c>
      <c r="D19" s="56" t="s">
        <v>320</v>
      </c>
      <c r="E19" s="161"/>
      <c r="F19" s="162"/>
      <c r="G19" s="161"/>
      <c r="H19" s="56" t="s">
        <v>328</v>
      </c>
      <c r="I19" s="75" t="s">
        <v>297</v>
      </c>
      <c r="J19" s="80">
        <v>0.05</v>
      </c>
      <c r="K19" s="71" t="s">
        <v>313</v>
      </c>
      <c r="L19" s="54" t="s">
        <v>291</v>
      </c>
      <c r="M19" s="71" t="s">
        <v>313</v>
      </c>
      <c r="N19" s="71" t="s">
        <v>313</v>
      </c>
      <c r="O19" s="71" t="s">
        <v>313</v>
      </c>
      <c r="P19" s="71" t="s">
        <v>313</v>
      </c>
      <c r="Q19" s="71" t="s">
        <v>313</v>
      </c>
      <c r="R19" s="71" t="s">
        <v>313</v>
      </c>
      <c r="S19" s="71" t="s">
        <v>313</v>
      </c>
      <c r="T19" s="71" t="s">
        <v>313</v>
      </c>
      <c r="U19" s="71" t="s">
        <v>313</v>
      </c>
      <c r="V19" s="71" t="s">
        <v>313</v>
      </c>
      <c r="W19" s="54" t="s">
        <v>306</v>
      </c>
      <c r="X19" s="71" t="s">
        <v>313</v>
      </c>
      <c r="Y19" s="69">
        <v>0</v>
      </c>
      <c r="Z19" s="71" t="s">
        <v>313</v>
      </c>
      <c r="AA19" s="71" t="s">
        <v>313</v>
      </c>
      <c r="AB19" s="71" t="s">
        <v>313</v>
      </c>
      <c r="AC19" s="181"/>
      <c r="AD19" s="180"/>
      <c r="AE19" s="221"/>
      <c r="AF19" s="221"/>
    </row>
    <row r="20" spans="1:40" ht="86.1" customHeight="1">
      <c r="A20" s="38" t="s">
        <v>276</v>
      </c>
      <c r="B20" s="38" t="s">
        <v>250</v>
      </c>
      <c r="C20" s="74" t="s">
        <v>342</v>
      </c>
      <c r="D20" s="56" t="s">
        <v>321</v>
      </c>
      <c r="E20" s="161"/>
      <c r="F20" s="162"/>
      <c r="G20" s="161"/>
      <c r="H20" s="56" t="s">
        <v>329</v>
      </c>
      <c r="I20" s="75" t="s">
        <v>298</v>
      </c>
      <c r="J20" s="80">
        <v>0.3</v>
      </c>
      <c r="K20" s="94" t="s">
        <v>378</v>
      </c>
      <c r="L20" s="54" t="s">
        <v>291</v>
      </c>
      <c r="M20" s="54" t="str">
        <f>'1. ESTRATÉGICO'!N18</f>
        <v>Servicio de Promoción a la Participación Ciudadana</v>
      </c>
      <c r="N20" s="62">
        <v>60</v>
      </c>
      <c r="O20" s="61">
        <f t="shared" ref="O20" si="8">DATE(2025,2,3)</f>
        <v>45691</v>
      </c>
      <c r="P20" s="61">
        <f>DATE(2025,12,31)</f>
        <v>46022</v>
      </c>
      <c r="Q20" s="62">
        <f t="shared" si="2"/>
        <v>331</v>
      </c>
      <c r="R20" s="68">
        <v>1059626</v>
      </c>
      <c r="S20" s="63" t="s">
        <v>302</v>
      </c>
      <c r="T20" s="63" t="s">
        <v>304</v>
      </c>
      <c r="U20" s="54" t="s">
        <v>392</v>
      </c>
      <c r="V20" s="54" t="s">
        <v>337</v>
      </c>
      <c r="W20" s="54" t="s">
        <v>305</v>
      </c>
      <c r="X20" s="72" t="s">
        <v>360</v>
      </c>
      <c r="Y20" s="69">
        <v>875000000</v>
      </c>
      <c r="Z20" s="72" t="s">
        <v>340</v>
      </c>
      <c r="AA20" s="54" t="s">
        <v>53</v>
      </c>
      <c r="AB20" s="73">
        <f>DATE(2025,1,20)</f>
        <v>45677</v>
      </c>
      <c r="AC20" s="181"/>
      <c r="AD20" s="180">
        <v>500000000</v>
      </c>
      <c r="AE20" s="221" t="s">
        <v>309</v>
      </c>
      <c r="AF20" s="221"/>
    </row>
    <row r="21" spans="1:40" ht="71.25">
      <c r="A21" s="38" t="s">
        <v>276</v>
      </c>
      <c r="B21" s="38" t="s">
        <v>250</v>
      </c>
      <c r="C21" s="74" t="s">
        <v>342</v>
      </c>
      <c r="D21" s="56" t="s">
        <v>322</v>
      </c>
      <c r="E21" s="161"/>
      <c r="F21" s="162"/>
      <c r="G21" s="161"/>
      <c r="H21" s="56" t="s">
        <v>315</v>
      </c>
      <c r="I21" s="75" t="s">
        <v>299</v>
      </c>
      <c r="J21" s="80">
        <v>0.05</v>
      </c>
      <c r="K21" s="71" t="s">
        <v>313</v>
      </c>
      <c r="L21" s="54" t="s">
        <v>291</v>
      </c>
      <c r="M21" s="71" t="s">
        <v>313</v>
      </c>
      <c r="N21" s="71" t="s">
        <v>313</v>
      </c>
      <c r="O21" s="71" t="s">
        <v>313</v>
      </c>
      <c r="P21" s="71" t="s">
        <v>313</v>
      </c>
      <c r="Q21" s="71" t="s">
        <v>313</v>
      </c>
      <c r="R21" s="71" t="s">
        <v>313</v>
      </c>
      <c r="S21" s="71" t="s">
        <v>313</v>
      </c>
      <c r="T21" s="71" t="s">
        <v>313</v>
      </c>
      <c r="U21" s="71" t="s">
        <v>313</v>
      </c>
      <c r="V21" s="71" t="s">
        <v>313</v>
      </c>
      <c r="W21" s="54" t="s">
        <v>306</v>
      </c>
      <c r="X21" s="71" t="s">
        <v>313</v>
      </c>
      <c r="Y21" s="69">
        <v>0</v>
      </c>
      <c r="Z21" s="71" t="s">
        <v>313</v>
      </c>
      <c r="AA21" s="71" t="s">
        <v>313</v>
      </c>
      <c r="AB21" s="71" t="s">
        <v>313</v>
      </c>
      <c r="AC21" s="181"/>
      <c r="AD21" s="180"/>
      <c r="AE21" s="221"/>
      <c r="AF21" s="221"/>
    </row>
    <row r="22" spans="1:40" ht="50.1" customHeight="1">
      <c r="A22" s="38" t="s">
        <v>276</v>
      </c>
      <c r="B22" s="38" t="s">
        <v>263</v>
      </c>
      <c r="C22" s="74" t="s">
        <v>343</v>
      </c>
      <c r="D22" s="56" t="s">
        <v>323</v>
      </c>
      <c r="E22" s="46" t="s">
        <v>364</v>
      </c>
      <c r="F22" s="85" t="s">
        <v>313</v>
      </c>
      <c r="G22" s="46" t="s">
        <v>313</v>
      </c>
      <c r="H22" s="75" t="s">
        <v>313</v>
      </c>
      <c r="I22" s="75" t="s">
        <v>313</v>
      </c>
      <c r="J22" s="67">
        <v>1</v>
      </c>
      <c r="K22" s="71" t="s">
        <v>313</v>
      </c>
      <c r="L22" s="54" t="s">
        <v>291</v>
      </c>
      <c r="M22" s="71" t="s">
        <v>313</v>
      </c>
      <c r="N22" s="71" t="s">
        <v>313</v>
      </c>
      <c r="O22" s="71" t="s">
        <v>313</v>
      </c>
      <c r="P22" s="71" t="s">
        <v>313</v>
      </c>
      <c r="Q22" s="71" t="s">
        <v>313</v>
      </c>
      <c r="R22" s="71" t="s">
        <v>313</v>
      </c>
      <c r="S22" s="71" t="s">
        <v>313</v>
      </c>
      <c r="T22" s="71" t="s">
        <v>313</v>
      </c>
      <c r="U22" s="71" t="s">
        <v>313</v>
      </c>
      <c r="V22" s="71" t="s">
        <v>313</v>
      </c>
      <c r="W22" s="54" t="s">
        <v>306</v>
      </c>
      <c r="X22" s="71" t="s">
        <v>313</v>
      </c>
      <c r="Y22" s="69">
        <v>0</v>
      </c>
      <c r="Z22" s="71" t="s">
        <v>313</v>
      </c>
      <c r="AA22" s="71" t="s">
        <v>313</v>
      </c>
      <c r="AB22" s="71" t="s">
        <v>313</v>
      </c>
      <c r="AC22" s="69">
        <v>0</v>
      </c>
      <c r="AD22" s="69">
        <v>0</v>
      </c>
      <c r="AE22" s="71" t="s">
        <v>313</v>
      </c>
      <c r="AF22" s="71" t="s">
        <v>313</v>
      </c>
    </row>
    <row r="23" spans="1:40" ht="90" customHeight="1">
      <c r="A23" s="38" t="s">
        <v>276</v>
      </c>
      <c r="B23" s="38" t="s">
        <v>267</v>
      </c>
      <c r="C23" s="74" t="s">
        <v>344</v>
      </c>
      <c r="D23" s="56" t="s">
        <v>324</v>
      </c>
      <c r="E23" s="160" t="s">
        <v>279</v>
      </c>
      <c r="F23" s="162">
        <v>2024130010251</v>
      </c>
      <c r="G23" s="160" t="s">
        <v>282</v>
      </c>
      <c r="H23" s="56" t="s">
        <v>330</v>
      </c>
      <c r="I23" s="75" t="s">
        <v>300</v>
      </c>
      <c r="J23" s="67">
        <v>0.15</v>
      </c>
      <c r="K23" s="94" t="s">
        <v>379</v>
      </c>
      <c r="L23" s="54" t="s">
        <v>291</v>
      </c>
      <c r="M23" s="54" t="str">
        <f>'1. ESTRATÉGICO'!N21</f>
        <v>Servicio de Asistencia Técnica</v>
      </c>
      <c r="N23" s="84">
        <f>'1. ESTRATÉGICO'!Q21</f>
        <v>15000</v>
      </c>
      <c r="O23" s="61">
        <f>DATE(2025,2,3)</f>
        <v>45691</v>
      </c>
      <c r="P23" s="61">
        <f>DATE(2025,12,31)</f>
        <v>46022</v>
      </c>
      <c r="Q23" s="62">
        <f t="shared" si="2"/>
        <v>331</v>
      </c>
      <c r="R23" s="68">
        <v>1059626</v>
      </c>
      <c r="S23" s="63" t="s">
        <v>302</v>
      </c>
      <c r="T23" s="63" t="s">
        <v>304</v>
      </c>
      <c r="U23" s="54" t="s">
        <v>333</v>
      </c>
      <c r="V23" s="54" t="s">
        <v>395</v>
      </c>
      <c r="W23" s="54" t="s">
        <v>305</v>
      </c>
      <c r="X23" s="72" t="s">
        <v>346</v>
      </c>
      <c r="Y23" s="69">
        <v>50000000</v>
      </c>
      <c r="Z23" s="72" t="s">
        <v>362</v>
      </c>
      <c r="AA23" s="54" t="s">
        <v>53</v>
      </c>
      <c r="AB23" s="73">
        <f>DATE(2025,2,3)</f>
        <v>45691</v>
      </c>
      <c r="AC23" s="180">
        <f>SUM(AD23)</f>
        <v>500000000</v>
      </c>
      <c r="AD23" s="217">
        <v>500000000</v>
      </c>
      <c r="AE23" s="209" t="s">
        <v>308</v>
      </c>
      <c r="AF23" s="221" t="s">
        <v>312</v>
      </c>
    </row>
    <row r="24" spans="1:40" ht="57">
      <c r="A24" s="38" t="s">
        <v>276</v>
      </c>
      <c r="B24" s="38" t="s">
        <v>267</v>
      </c>
      <c r="C24" s="74" t="s">
        <v>344</v>
      </c>
      <c r="D24" s="56" t="s">
        <v>325</v>
      </c>
      <c r="E24" s="160"/>
      <c r="F24" s="162"/>
      <c r="G24" s="160"/>
      <c r="H24" s="56" t="s">
        <v>331</v>
      </c>
      <c r="I24" s="75" t="s">
        <v>298</v>
      </c>
      <c r="J24" s="67">
        <f>'[2].'!F13*100%/'[2].'!$E$15</f>
        <v>0.25</v>
      </c>
      <c r="K24" s="56" t="s">
        <v>380</v>
      </c>
      <c r="L24" s="54" t="s">
        <v>291</v>
      </c>
      <c r="M24" s="54" t="s">
        <v>383</v>
      </c>
      <c r="N24" s="84">
        <f>'1. ESTRATÉGICO'!Q22</f>
        <v>1</v>
      </c>
      <c r="O24" s="61">
        <f t="shared" ref="O24:O25" si="9">DATE(2025,2,3)</f>
        <v>45691</v>
      </c>
      <c r="P24" s="61">
        <f>DATE(2025,12,31)</f>
        <v>46022</v>
      </c>
      <c r="Q24" s="62">
        <f t="shared" si="2"/>
        <v>331</v>
      </c>
      <c r="R24" s="68">
        <v>1059626</v>
      </c>
      <c r="S24" s="63" t="s">
        <v>302</v>
      </c>
      <c r="T24" s="63" t="s">
        <v>304</v>
      </c>
      <c r="U24" s="54" t="s">
        <v>394</v>
      </c>
      <c r="V24" s="54" t="s">
        <v>393</v>
      </c>
      <c r="W24" s="54" t="s">
        <v>305</v>
      </c>
      <c r="X24" s="72" t="s">
        <v>348</v>
      </c>
      <c r="Y24" s="69">
        <v>100000000</v>
      </c>
      <c r="Z24" s="72" t="s">
        <v>362</v>
      </c>
      <c r="AA24" s="54" t="s">
        <v>53</v>
      </c>
      <c r="AB24" s="73">
        <f t="shared" ref="AB24:AB25" si="10">DATE(2025,2,3)</f>
        <v>45691</v>
      </c>
      <c r="AC24" s="182"/>
      <c r="AD24" s="218"/>
      <c r="AE24" s="220"/>
      <c r="AF24" s="221"/>
    </row>
    <row r="25" spans="1:40" ht="71.25">
      <c r="A25" s="38" t="s">
        <v>276</v>
      </c>
      <c r="B25" s="38" t="s">
        <v>267</v>
      </c>
      <c r="C25" s="74" t="s">
        <v>344</v>
      </c>
      <c r="D25" s="56" t="s">
        <v>326</v>
      </c>
      <c r="E25" s="160"/>
      <c r="F25" s="162"/>
      <c r="G25" s="160"/>
      <c r="H25" s="56" t="s">
        <v>331</v>
      </c>
      <c r="I25" s="75" t="s">
        <v>298</v>
      </c>
      <c r="J25" s="67">
        <v>0.5</v>
      </c>
      <c r="K25" s="56" t="s">
        <v>381</v>
      </c>
      <c r="L25" s="54" t="s">
        <v>291</v>
      </c>
      <c r="M25" s="54" t="s">
        <v>383</v>
      </c>
      <c r="N25" s="84">
        <f>'1. ESTRATÉGICO'!Q23</f>
        <v>6</v>
      </c>
      <c r="O25" s="61">
        <f t="shared" si="9"/>
        <v>45691</v>
      </c>
      <c r="P25" s="61">
        <f>DATE(2025,12,31)</f>
        <v>46022</v>
      </c>
      <c r="Q25" s="62">
        <f t="shared" si="2"/>
        <v>331</v>
      </c>
      <c r="R25" s="68">
        <v>1059626</v>
      </c>
      <c r="S25" s="63" t="s">
        <v>302</v>
      </c>
      <c r="T25" s="63" t="s">
        <v>304</v>
      </c>
      <c r="U25" s="54" t="s">
        <v>339</v>
      </c>
      <c r="V25" s="54" t="s">
        <v>338</v>
      </c>
      <c r="W25" s="54" t="s">
        <v>305</v>
      </c>
      <c r="X25" s="72" t="s">
        <v>361</v>
      </c>
      <c r="Y25" s="69">
        <v>300000000</v>
      </c>
      <c r="Z25" s="72" t="s">
        <v>363</v>
      </c>
      <c r="AA25" s="54" t="s">
        <v>53</v>
      </c>
      <c r="AB25" s="73">
        <f t="shared" si="10"/>
        <v>45691</v>
      </c>
      <c r="AC25" s="182"/>
      <c r="AD25" s="218"/>
      <c r="AE25" s="220"/>
      <c r="AF25" s="221"/>
    </row>
    <row r="26" spans="1:40" ht="71.25">
      <c r="A26" s="38" t="s">
        <v>276</v>
      </c>
      <c r="B26" s="38" t="s">
        <v>267</v>
      </c>
      <c r="C26" s="74" t="s">
        <v>344</v>
      </c>
      <c r="D26" s="56" t="s">
        <v>327</v>
      </c>
      <c r="E26" s="160"/>
      <c r="F26" s="162"/>
      <c r="G26" s="160"/>
      <c r="H26" s="56" t="s">
        <v>332</v>
      </c>
      <c r="I26" s="75" t="s">
        <v>301</v>
      </c>
      <c r="J26" s="67">
        <v>0.1</v>
      </c>
      <c r="K26" s="56" t="s">
        <v>382</v>
      </c>
      <c r="L26" s="54" t="s">
        <v>291</v>
      </c>
      <c r="M26" s="71" t="s">
        <v>384</v>
      </c>
      <c r="N26" s="84">
        <f>'1. ESTRATÉGICO'!Q24</f>
        <v>500</v>
      </c>
      <c r="O26" s="61">
        <f>DATE(2025,2,3)</f>
        <v>45691</v>
      </c>
      <c r="P26" s="61">
        <f>DATE(2025,12,31)</f>
        <v>46022</v>
      </c>
      <c r="Q26" s="62">
        <f t="shared" si="2"/>
        <v>331</v>
      </c>
      <c r="R26" s="68">
        <v>1059626</v>
      </c>
      <c r="S26" s="63" t="s">
        <v>302</v>
      </c>
      <c r="T26" s="63" t="s">
        <v>387</v>
      </c>
      <c r="U26" s="71" t="s">
        <v>396</v>
      </c>
      <c r="V26" s="71" t="s">
        <v>397</v>
      </c>
      <c r="W26" s="54" t="s">
        <v>305</v>
      </c>
      <c r="X26" s="72" t="s">
        <v>346</v>
      </c>
      <c r="Y26" s="69">
        <v>50000000</v>
      </c>
      <c r="Z26" s="72" t="s">
        <v>362</v>
      </c>
      <c r="AA26" s="54" t="s">
        <v>53</v>
      </c>
      <c r="AB26" s="73">
        <f>DATE(2025,2,3)</f>
        <v>45691</v>
      </c>
      <c r="AC26" s="182"/>
      <c r="AD26" s="219"/>
      <c r="AE26" s="210"/>
      <c r="AF26" s="221"/>
    </row>
    <row r="27" spans="1:40">
      <c r="Y27" s="66"/>
      <c r="AC27" s="66">
        <f>SUM(AC9:AC26)</f>
        <v>4000000000</v>
      </c>
      <c r="AD27" s="66">
        <f>SUM(AD9:AD26)</f>
        <v>4000000000</v>
      </c>
    </row>
    <row r="28" spans="1:40">
      <c r="Y28" s="76"/>
    </row>
  </sheetData>
  <mergeCells count="65">
    <mergeCell ref="AC15:AC16"/>
    <mergeCell ref="AF15:AF16"/>
    <mergeCell ref="AD9:AD14"/>
    <mergeCell ref="AE9:AE14"/>
    <mergeCell ref="AD23:AD26"/>
    <mergeCell ref="AE23:AE26"/>
    <mergeCell ref="AF23:AF26"/>
    <mergeCell ref="AF9:AF14"/>
    <mergeCell ref="AF17:AF21"/>
    <mergeCell ref="AE17:AE19"/>
    <mergeCell ref="AE20:AE21"/>
    <mergeCell ref="AD17:AD19"/>
    <mergeCell ref="AD20:AD21"/>
    <mergeCell ref="X15:X16"/>
    <mergeCell ref="Y15:Y16"/>
    <mergeCell ref="Z15:Z16"/>
    <mergeCell ref="AA15:AA16"/>
    <mergeCell ref="AB15:AB16"/>
    <mergeCell ref="S15:S16"/>
    <mergeCell ref="T15:T16"/>
    <mergeCell ref="U15:U16"/>
    <mergeCell ref="V15:V16"/>
    <mergeCell ref="W15:W16"/>
    <mergeCell ref="A15:A16"/>
    <mergeCell ref="B15:B16"/>
    <mergeCell ref="C15:C16"/>
    <mergeCell ref="D15:D16"/>
    <mergeCell ref="E15:E16"/>
    <mergeCell ref="H9:H11"/>
    <mergeCell ref="H12:H13"/>
    <mergeCell ref="AC9:AC14"/>
    <mergeCell ref="AC17:AC21"/>
    <mergeCell ref="AC23:AC26"/>
    <mergeCell ref="H15:H16"/>
    <mergeCell ref="I15:I16"/>
    <mergeCell ref="J15:J16"/>
    <mergeCell ref="K15:K16"/>
    <mergeCell ref="L15:L16"/>
    <mergeCell ref="M15:M16"/>
    <mergeCell ref="N15:N16"/>
    <mergeCell ref="O15:O16"/>
    <mergeCell ref="P15:P16"/>
    <mergeCell ref="Q15:Q16"/>
    <mergeCell ref="R15:R16"/>
    <mergeCell ref="C3:AE3"/>
    <mergeCell ref="C4:AE4"/>
    <mergeCell ref="C5:AF5"/>
    <mergeCell ref="A6:V7"/>
    <mergeCell ref="A5:B5"/>
    <mergeCell ref="A1:B4"/>
    <mergeCell ref="W6:AB7"/>
    <mergeCell ref="AC6:AF7"/>
    <mergeCell ref="C1:AE1"/>
    <mergeCell ref="C2:AE2"/>
    <mergeCell ref="G17:G21"/>
    <mergeCell ref="G9:G14"/>
    <mergeCell ref="G23:G26"/>
    <mergeCell ref="E9:E14"/>
    <mergeCell ref="E17:E21"/>
    <mergeCell ref="E23:E26"/>
    <mergeCell ref="F9:F14"/>
    <mergeCell ref="F17:F21"/>
    <mergeCell ref="F23:F26"/>
    <mergeCell ref="F15:F16"/>
    <mergeCell ref="G15:G16"/>
  </mergeCells>
  <dataValidations count="1">
    <dataValidation type="list" allowBlank="1" showInputMessage="1" showErrorMessage="1" sqref="L27:L121">
      <formula1>$AN$9:$AN$17</formula1>
    </dataValidation>
  </dataValidations>
  <printOptions horizontalCentered="1"/>
  <pageMargins left="0.2" right="0.2" top="0.5" bottom="0.25" header="0.3" footer="0.3"/>
  <pageSetup paperSize="14" scale="43" orientation="landscape" horizontalDpi="0" verticalDpi="0"/>
  <rowBreaks count="2" manualBreakCount="2">
    <brk id="22" max="31" man="1"/>
    <brk id="26" max="16383" man="1"/>
  </rowBreaks>
  <colBreaks count="2" manualBreakCount="2">
    <brk id="14" max="1048575" man="1"/>
    <brk id="32" max="1048575" man="1"/>
  </colBreaks>
  <ignoredErrors>
    <ignoredError sqref="C17:C26 C9:C14" twoDigitTextYear="1"/>
    <ignoredError sqref="AC27:AD27" emptyCellReference="1"/>
    <ignoredError sqref="O12 AB15" formula="1"/>
    <ignoredError sqref="AC15" formulaRange="1"/>
  </ignoredErrors>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ANEXO1!$A$2:$A$21</xm:f>
          </x14:formula1>
          <xm:sqref>Z27:Z76</xm:sqref>
        </x14:dataValidation>
        <x14:dataValidation type="list" allowBlank="1" showInputMessage="1" showErrorMessage="1">
          <x14:formula1>
            <xm:f>ANEXO1!$F$2:$F$7</xm:f>
          </x14:formula1>
          <xm:sqref>AA23:AA85 AA9:AA15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c r="A2" s="230" t="s">
        <v>36</v>
      </c>
      <c r="B2" s="231"/>
      <c r="C2" s="231"/>
      <c r="D2" s="231"/>
      <c r="E2" s="231"/>
      <c r="F2" s="231"/>
      <c r="G2" s="232"/>
    </row>
    <row r="3" spans="1:7" s="6" customFormat="1">
      <c r="A3" s="29" t="s">
        <v>37</v>
      </c>
      <c r="B3" s="227" t="s">
        <v>38</v>
      </c>
      <c r="C3" s="227"/>
      <c r="D3" s="227"/>
      <c r="E3" s="227"/>
      <c r="F3" s="227"/>
      <c r="G3" s="31" t="s">
        <v>39</v>
      </c>
    </row>
    <row r="4" spans="1:7" ht="12.75" customHeight="1">
      <c r="A4" s="32">
        <v>45489</v>
      </c>
      <c r="B4" s="228" t="s">
        <v>225</v>
      </c>
      <c r="C4" s="228"/>
      <c r="D4" s="228"/>
      <c r="E4" s="228"/>
      <c r="F4" s="228"/>
      <c r="G4" s="33" t="s">
        <v>226</v>
      </c>
    </row>
    <row r="5" spans="1:7" ht="12.75" customHeight="1">
      <c r="A5" s="34"/>
      <c r="B5" s="228"/>
      <c r="C5" s="228"/>
      <c r="D5" s="228"/>
      <c r="E5" s="228"/>
      <c r="F5" s="228"/>
      <c r="G5" s="33"/>
    </row>
    <row r="6" spans="1:7">
      <c r="A6" s="34"/>
      <c r="B6" s="229"/>
      <c r="C6" s="229"/>
      <c r="D6" s="229"/>
      <c r="E6" s="229"/>
      <c r="F6" s="229"/>
      <c r="G6" s="36"/>
    </row>
    <row r="7" spans="1:7">
      <c r="A7" s="34"/>
      <c r="B7" s="229"/>
      <c r="C7" s="229"/>
      <c r="D7" s="229"/>
      <c r="E7" s="229"/>
      <c r="F7" s="229"/>
      <c r="G7" s="36"/>
    </row>
    <row r="8" spans="1:7">
      <c r="A8" s="34"/>
      <c r="B8" s="35"/>
      <c r="C8" s="35"/>
      <c r="D8" s="35"/>
      <c r="E8" s="35"/>
      <c r="F8" s="35"/>
      <c r="G8" s="36"/>
    </row>
    <row r="9" spans="1:7">
      <c r="A9" s="223" t="s">
        <v>227</v>
      </c>
      <c r="B9" s="224"/>
      <c r="C9" s="224"/>
      <c r="D9" s="224"/>
      <c r="E9" s="224"/>
      <c r="F9" s="224"/>
      <c r="G9" s="225"/>
    </row>
    <row r="10" spans="1:7" s="6" customFormat="1">
      <c r="A10" s="30"/>
      <c r="B10" s="227" t="s">
        <v>40</v>
      </c>
      <c r="C10" s="227"/>
      <c r="D10" s="227" t="s">
        <v>41</v>
      </c>
      <c r="E10" s="227"/>
      <c r="F10" s="30" t="s">
        <v>37</v>
      </c>
      <c r="G10" s="30" t="s">
        <v>42</v>
      </c>
    </row>
    <row r="11" spans="1:7">
      <c r="A11" s="37" t="s">
        <v>43</v>
      </c>
      <c r="B11" s="228" t="s">
        <v>44</v>
      </c>
      <c r="C11" s="228"/>
      <c r="D11" s="226" t="s">
        <v>45</v>
      </c>
      <c r="E11" s="226"/>
      <c r="F11" s="34" t="s">
        <v>78</v>
      </c>
      <c r="G11" s="36"/>
    </row>
    <row r="12" spans="1:7">
      <c r="A12" s="37" t="s">
        <v>46</v>
      </c>
      <c r="B12" s="226" t="s">
        <v>47</v>
      </c>
      <c r="C12" s="226"/>
      <c r="D12" s="226" t="s">
        <v>79</v>
      </c>
      <c r="E12" s="226"/>
      <c r="F12" s="34" t="s">
        <v>78</v>
      </c>
      <c r="G12" s="36"/>
    </row>
    <row r="13" spans="1:7">
      <c r="A13" s="37" t="s">
        <v>48</v>
      </c>
      <c r="B13" s="226" t="s">
        <v>47</v>
      </c>
      <c r="C13" s="226"/>
      <c r="D13" s="226" t="s">
        <v>79</v>
      </c>
      <c r="E13" s="226"/>
      <c r="F13" s="34" t="s">
        <v>78</v>
      </c>
      <c r="G13" s="36"/>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625" customWidth="1"/>
  </cols>
  <sheetData>
    <row r="1" spans="1:6" ht="52.5" customHeight="1">
      <c r="A1" s="27" t="s">
        <v>49</v>
      </c>
      <c r="E1" s="7" t="s">
        <v>50</v>
      </c>
      <c r="F1" s="7" t="s">
        <v>51</v>
      </c>
    </row>
    <row r="2" spans="1:6" ht="25.5" customHeight="1">
      <c r="A2" s="26" t="s">
        <v>52</v>
      </c>
      <c r="E2" s="8">
        <v>0</v>
      </c>
      <c r="F2" s="9" t="s">
        <v>53</v>
      </c>
    </row>
    <row r="3" spans="1:6" ht="45" customHeight="1">
      <c r="A3" s="26" t="s">
        <v>54</v>
      </c>
      <c r="E3" s="8">
        <v>1</v>
      </c>
      <c r="F3" s="9" t="s">
        <v>55</v>
      </c>
    </row>
    <row r="4" spans="1:6" ht="45" customHeight="1">
      <c r="A4" s="26" t="s">
        <v>56</v>
      </c>
      <c r="E4" s="8">
        <v>2</v>
      </c>
      <c r="F4" s="9" t="s">
        <v>57</v>
      </c>
    </row>
    <row r="5" spans="1:6" ht="45" customHeight="1">
      <c r="A5" s="26" t="s">
        <v>58</v>
      </c>
      <c r="E5" s="8">
        <v>3</v>
      </c>
      <c r="F5" s="9" t="s">
        <v>59</v>
      </c>
    </row>
    <row r="6" spans="1:6" ht="45" customHeight="1">
      <c r="A6" s="26" t="s">
        <v>60</v>
      </c>
      <c r="E6" s="8">
        <v>4</v>
      </c>
      <c r="F6" s="9" t="s">
        <v>61</v>
      </c>
    </row>
    <row r="7" spans="1:6" ht="45" customHeight="1">
      <c r="A7" s="26" t="s">
        <v>62</v>
      </c>
      <c r="E7" s="8">
        <v>5</v>
      </c>
      <c r="F7" s="9" t="s">
        <v>63</v>
      </c>
    </row>
    <row r="8" spans="1:6" ht="45" customHeight="1">
      <c r="A8" s="26" t="s">
        <v>64</v>
      </c>
    </row>
    <row r="9" spans="1:6" ht="45" customHeight="1">
      <c r="A9" s="26" t="s">
        <v>65</v>
      </c>
    </row>
    <row r="10" spans="1:6" ht="45" customHeight="1">
      <c r="A10" s="26" t="s">
        <v>66</v>
      </c>
    </row>
    <row r="11" spans="1:6" ht="45" customHeight="1">
      <c r="A11" s="26" t="s">
        <v>67</v>
      </c>
    </row>
    <row r="12" spans="1:6" ht="45" customHeight="1">
      <c r="A12" s="26" t="s">
        <v>68</v>
      </c>
    </row>
    <row r="13" spans="1:6" ht="45" customHeight="1">
      <c r="A13" s="26" t="s">
        <v>69</v>
      </c>
    </row>
    <row r="14" spans="1:6" ht="45" customHeight="1">
      <c r="A14" s="26" t="s">
        <v>70</v>
      </c>
    </row>
    <row r="15" spans="1:6" ht="45" customHeight="1">
      <c r="A15" s="26" t="s">
        <v>71</v>
      </c>
    </row>
    <row r="16" spans="1:6" ht="45" customHeight="1">
      <c r="A16" s="26" t="s">
        <v>72</v>
      </c>
    </row>
    <row r="17" spans="1:1" ht="45" customHeight="1">
      <c r="A17" s="26" t="s">
        <v>73</v>
      </c>
    </row>
    <row r="18" spans="1:1" ht="45" customHeight="1">
      <c r="A18" s="26" t="s">
        <v>74</v>
      </c>
    </row>
    <row r="19" spans="1:1" ht="45" customHeight="1">
      <c r="A19" s="26" t="s">
        <v>75</v>
      </c>
    </row>
    <row r="20" spans="1:1" ht="45" customHeight="1">
      <c r="A20" s="26" t="s">
        <v>76</v>
      </c>
    </row>
    <row r="21" spans="1:1" ht="45" customHeight="1">
      <c r="A21" s="26" t="s">
        <v>77</v>
      </c>
    </row>
    <row r="22" spans="1:1" ht="45" customHeight="1"/>
    <row r="23" spans="1:1" ht="45" customHeight="1"/>
    <row r="24" spans="1:1" ht="45" customHeight="1"/>
    <row r="25" spans="1:1" ht="45" customHeight="1"/>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INSTRUCTIVO</vt:lpstr>
      <vt:lpstr>1. ESTRATÉGICO</vt:lpstr>
      <vt:lpstr>2. GESTIÓN-MIPG</vt:lpstr>
      <vt:lpstr>3. INVERSIÓN</vt:lpstr>
      <vt:lpstr>CONTROL DE CAMBIOS </vt:lpstr>
      <vt:lpstr>ANEXO1</vt:lpstr>
      <vt:lpstr>'1. ESTRATÉGICO'!Área_de_impresión</vt:lpstr>
      <vt:lpstr>'3. INVERSIÓN'!Área_de_impresión</vt:lpstr>
      <vt:lpstr>'3. INVERSIÓN'!Títulos_a_imprimir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Acer</cp:lastModifiedBy>
  <cp:lastPrinted>2025-01-21T00:37:43Z</cp:lastPrinted>
  <dcterms:created xsi:type="dcterms:W3CDTF">2024-07-04T17:50:33Z</dcterms:created>
  <dcterms:modified xsi:type="dcterms:W3CDTF">2025-01-17T16:47:58Z</dcterms:modified>
</cp:coreProperties>
</file>