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always"/>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1AB3F9DE-113A-459E-91D1-907C748E72FB}"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2" r:id="rId1"/>
    <sheet name="1. ESTRATÉGICO" sheetId="1" r:id="rId2"/>
    <sheet name="CONTROL DE CAMBIOS " sheetId="3" r:id="rId3"/>
    <sheet name="2. GESTIÓN-MIPG" sheetId="5" r:id="rId4"/>
    <sheet name="3. INVERSIÓN" sheetId="6" r:id="rId5"/>
    <sheet name="ANEXO1" sheetId="4" r:id="rId6"/>
  </sheets>
  <externalReferences>
    <externalReference r:id="rId7"/>
  </externalReferences>
  <definedNames>
    <definedName name="_xlnm._FilterDatabase" localSheetId="1" hidden="1">'1. ESTRATÉGICO'!$A$1:$Y$7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6" i="6" l="1"/>
  <c r="T51" i="6"/>
  <c r="T46" i="6"/>
  <c r="T41" i="6"/>
  <c r="T31" i="6"/>
  <c r="T26" i="6"/>
  <c r="T27" i="6"/>
  <c r="T28" i="6"/>
  <c r="T29" i="6"/>
  <c r="T30" i="6"/>
  <c r="T32" i="6"/>
  <c r="T33" i="6"/>
  <c r="T34" i="6"/>
  <c r="T35" i="6"/>
  <c r="T36" i="6"/>
  <c r="T37" i="6"/>
  <c r="T38" i="6"/>
  <c r="T39" i="6"/>
  <c r="T40" i="6"/>
  <c r="T42" i="6"/>
  <c r="T43" i="6"/>
  <c r="T44" i="6"/>
  <c r="T45" i="6"/>
  <c r="T47" i="6"/>
  <c r="T48" i="6"/>
  <c r="T49" i="6"/>
  <c r="T50" i="6"/>
  <c r="T25" i="6"/>
  <c r="T21" i="6"/>
  <c r="T22" i="6"/>
  <c r="T23" i="6"/>
  <c r="T20" i="6"/>
  <c r="U38" i="1"/>
  <c r="U23" i="1" l="1"/>
  <c r="U17" i="1"/>
  <c r="AT41" i="6"/>
  <c r="AT32" i="6"/>
  <c r="AT47" i="6" l="1"/>
  <c r="AT42" i="6"/>
  <c r="AT46" i="6" s="1"/>
  <c r="AT51" i="6"/>
  <c r="AS51" i="6"/>
  <c r="AR51" i="6"/>
  <c r="AS46" i="6"/>
  <c r="AR46" i="6"/>
  <c r="AS31" i="6"/>
  <c r="AR31" i="6"/>
  <c r="AS24" i="6"/>
  <c r="AR24" i="6"/>
  <c r="AS41" i="6"/>
  <c r="AR41" i="6"/>
  <c r="AT25" i="6"/>
  <c r="AT31" i="6" s="1"/>
  <c r="AT20" i="6"/>
  <c r="AT24" i="6" s="1"/>
  <c r="AT15" i="6"/>
  <c r="AT19" i="6" s="1"/>
  <c r="AT53" i="6"/>
  <c r="AS53" i="6"/>
  <c r="AR53" i="6"/>
  <c r="AS19" i="6"/>
  <c r="AR19" i="6"/>
  <c r="AR56" i="6" s="1"/>
  <c r="AT14" i="6"/>
  <c r="AS14" i="6"/>
  <c r="AR14" i="6"/>
  <c r="AT11" i="6"/>
  <c r="AS11" i="6"/>
  <c r="AR11" i="6"/>
  <c r="T15" i="6"/>
  <c r="T24" i="6"/>
  <c r="U36" i="1"/>
  <c r="S15" i="1"/>
  <c r="S16" i="1"/>
  <c r="V9" i="1"/>
  <c r="S18" i="1"/>
  <c r="U18" i="1" s="1"/>
  <c r="S19" i="1"/>
  <c r="U19" i="1" s="1"/>
  <c r="S21" i="1"/>
  <c r="U21" i="1" s="1"/>
  <c r="S22" i="1"/>
  <c r="U22" i="1" s="1"/>
  <c r="S24" i="1"/>
  <c r="U24" i="1" s="1"/>
  <c r="S25" i="1"/>
  <c r="U25" i="1" s="1"/>
  <c r="S26" i="1"/>
  <c r="U26" i="1" s="1"/>
  <c r="S27" i="1"/>
  <c r="U27" i="1" s="1"/>
  <c r="S29" i="1"/>
  <c r="U29" i="1" s="1"/>
  <c r="S30" i="1"/>
  <c r="U30" i="1" s="1"/>
  <c r="S32" i="1"/>
  <c r="U32" i="1" s="1"/>
  <c r="S33" i="1"/>
  <c r="U33" i="1" s="1"/>
  <c r="U34" i="1" s="1"/>
  <c r="S35" i="1"/>
  <c r="AS56" i="6" l="1"/>
  <c r="AT56" i="6" s="1"/>
  <c r="U31" i="1"/>
  <c r="U28" i="1"/>
  <c r="U15" i="1"/>
  <c r="T15" i="1"/>
  <c r="V15" i="1" s="1"/>
  <c r="T16" i="1"/>
  <c r="V16" i="1" s="1"/>
  <c r="T35" i="1"/>
  <c r="V35" i="1" s="1"/>
  <c r="V36" i="1" s="1"/>
  <c r="T29" i="1"/>
  <c r="V29" i="1" s="1"/>
  <c r="T24" i="1"/>
  <c r="V24" i="1" s="1"/>
  <c r="T18" i="1"/>
  <c r="V18" i="1" s="1"/>
  <c r="T32" i="1"/>
  <c r="V32" i="1" s="1"/>
  <c r="T26" i="1"/>
  <c r="V26" i="1" s="1"/>
  <c r="T21" i="1"/>
  <c r="V21" i="1" s="1"/>
  <c r="T33" i="1"/>
  <c r="V33" i="1" s="1"/>
  <c r="V34" i="1" s="1"/>
  <c r="T30" i="1"/>
  <c r="V30" i="1" s="1"/>
  <c r="T27" i="1"/>
  <c r="V27" i="1" s="1"/>
  <c r="T25" i="1"/>
  <c r="V25" i="1" s="1"/>
  <c r="T22" i="1"/>
  <c r="V22" i="1" s="1"/>
  <c r="T19" i="1"/>
  <c r="V19" i="1" s="1"/>
  <c r="T14" i="1"/>
  <c r="V14" i="1" s="1"/>
  <c r="T19" i="6"/>
  <c r="V8" i="1"/>
  <c r="V10" i="1" s="1"/>
  <c r="V23" i="1" l="1"/>
  <c r="V28" i="1"/>
  <c r="V31" i="1"/>
  <c r="V17" i="1"/>
  <c r="V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tc={4D959608-4849-4187-A5AE-17F5A4272535}</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 ref="P33" authorId="2" shapeId="0" xr:uid="{4D959608-4849-4187-A5AE-17F5A4272535}">
      <text>
        <t>[Comentario encadenado]
Su versión de Excel le permite leer este comentario encadenado; sin embargo, las ediciones que se apliquen se quitarán si el archivo se abre en una versión más reciente de Excel. Más información: https://go.microsoft.com/fwlink/?linkid=870924
Comentario:
    cual es la unidad de medida</t>
      </text>
    </comment>
  </commentList>
</comments>
</file>

<file path=xl/sharedStrings.xml><?xml version="1.0" encoding="utf-8"?>
<sst xmlns="http://schemas.openxmlformats.org/spreadsheetml/2006/main" count="1054" uniqueCount="571">
  <si>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</si>
  <si>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</si>
  <si>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</si>
  <si>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</si>
  <si>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</si>
  <si>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</si>
  <si>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</si>
  <si>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</si>
  <si>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</si>
  <si>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</si>
  <si>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</si>
  <si>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</si>
  <si>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</si>
  <si>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</si>
  <si>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</si>
  <si>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</si>
  <si>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</si>
  <si>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</si>
  <si>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</si>
  <si>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</si>
  <si>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</si>
  <si>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</si>
  <si>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</si>
  <si>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</si>
  <si>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</si>
  <si>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</si>
  <si>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</si>
  <si>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</si>
  <si>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</si>
  <si>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</si>
  <si>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</si>
  <si>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</si>
  <si>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</si>
  <si>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</si>
  <si>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</si>
  <si>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</si>
  <si>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</si>
  <si>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</si>
  <si>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</si>
  <si>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</si>
  <si>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</si>
  <si>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</si>
  <si>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</si>
  <si>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</si>
  <si>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</si>
  <si>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</si>
  <si>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</si>
  <si>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</si>
  <si>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</si>
  <si>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</si>
  <si>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</si>
  <si>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</si>
  <si>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</si>
  <si>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</si>
  <si>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</si>
  <si>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</si>
  <si>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</si>
  <si>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</si>
  <si>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</si>
  <si>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</si>
  <si>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</si>
  <si>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</si>
  <si>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</si>
  <si>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</si>
  <si>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</si>
  <si>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</si>
  <si>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</si>
  <si>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</si>
  <si>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</si>
  <si>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</si>
  <si>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</si>
  <si>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</si>
  <si>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</si>
  <si>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</si>
  <si>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</si>
  <si>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</si>
  <si>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</si>
  <si>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</si>
  <si>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</si>
  <si>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</si>
  <si>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</si>
  <si>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</si>
  <si>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</si>
  <si>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</si>
  <si>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</si>
  <si>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</si>
  <si>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</si>
  <si>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</si>
  <si>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</si>
  <si>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</si>
  <si>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</si>
  <si>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</si>
  <si>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</si>
  <si>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</si>
  <si>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</si>
  <si>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</si>
  <si>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</si>
  <si>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</si>
  <si>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</si>
  <si>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</si>
  <si>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</si>
  <si>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</si>
  <si>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</si>
  <si>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</si>
  <si>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</si>
  <si>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</si>
  <si>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</si>
  <si>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</si>
  <si>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</si>
  <si>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</si>
  <si>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</si>
  <si>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</si>
  <si>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</si>
  <si>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</si>
  <si>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</si>
  <si>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</si>
  <si>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</si>
  <si>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</si>
  <si>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</si>
  <si>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</si>
  <si>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</si>
  <si>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</si>
  <si>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</si>
  <si>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</si>
  <si>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</si>
  <si>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</si>
  <si>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</si>
  <si>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</si>
  <si>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</si>
  <si>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</si>
  <si>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</si>
  <si>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</si>
  <si>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</si>
  <si>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</si>
  <si>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</si>
  <si>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</si>
  <si>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</si>
  <si>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</si>
  <si>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</si>
  <si>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</si>
  <si>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</si>
  <si>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</si>
  <si>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</si>
  <si>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</si>
  <si>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REPORTE META PRODUCTO DE  SEPTIEMBRE A DICIEMBRE 2024</t>
  </si>
  <si>
    <t>ACUMULADO META PRODUCTO AL AÑO 2024</t>
  </si>
  <si>
    <t>ACUMULADO AL CUATRIENIO</t>
  </si>
  <si>
    <t xml:space="preserve">AVANCE META PRODUCTO AL AÑO </t>
  </si>
  <si>
    <t>AVANCE META PRODUCTO AL CUATRIENIO</t>
  </si>
  <si>
    <t>PROGRAMACIÓN META PRODUCTO 2025</t>
  </si>
  <si>
    <t>PROGRAMACIÓN META PRODUCTO 2026</t>
  </si>
  <si>
    <t>PROGRAMACIÓN META PRODUCTO 2027</t>
  </si>
  <si>
    <t>8. Trabajo decente y crecimiento economico
10. Reducción de las desigualdades</t>
  </si>
  <si>
    <t>Promover programas de fomento empresarial para estimular la creación y el crecimiento de las pequeñas empresas en cumplimiento a lo estipulado en el Decreto 801 de 2022, en el cual se plantea la necesidad de brindar un acompañamiento integral que tenga como resultado la formalización de los vendedores de la Economía Popular, para reducir la tasa de desempleo.</t>
  </si>
  <si>
    <t>DESARROLLO ECONÓMICO EQUITATIVO</t>
  </si>
  <si>
    <t>COMPONENTE IMPULSOR DEL AVANCE: ECONOMÍA POPULAR</t>
  </si>
  <si>
    <t>Fortalecer con capacidades técnicas y financieras a 2.876 emprendimientos y Mi Pymes</t>
  </si>
  <si>
    <t>Fomento Empresarial Y Desarrollo Sostenible</t>
  </si>
  <si>
    <t>03.04.04</t>
  </si>
  <si>
    <t>Número de vendedores formalizados con emprendimiento y creación de pequeña empresa</t>
  </si>
  <si>
    <t>Número</t>
  </si>
  <si>
    <t>3.419
vendedores formalizados a corte 2023 Fuente: Secretaría de Hacienda,
2023</t>
  </si>
  <si>
    <t>Formalizar seiscientos (600) vendedores con emprendimiento y creación de pequeña empresa</t>
  </si>
  <si>
    <t>Servicio</t>
  </si>
  <si>
    <t>Unidades productivas vinculadas</t>
  </si>
  <si>
    <t>NP</t>
  </si>
  <si>
    <t>NA</t>
  </si>
  <si>
    <t>Mobiliario urbano para el emprendimiento económico diseñado</t>
  </si>
  <si>
    <t xml:space="preserve">N.D.
</t>
  </si>
  <si>
    <t>Diseñar seis (6) mobiliarios urbanos para el emprendimiento económico</t>
  </si>
  <si>
    <t xml:space="preserve">Bien </t>
  </si>
  <si>
    <t>Avance Programa Fomento Empresarial y Desarrollo Sostenible</t>
  </si>
  <si>
    <t>11. Ciudades y comunidades sostenibles</t>
  </si>
  <si>
    <t>Implemetar un rediseño institucional e innovación administrativa del Sistema de Mercados del Distrito de Cartagena de Indias a partir de procesos alineados al contexto organizacional, que atienda a los cambios que se presentan en los diferentes entornos ambientakes, sociales, politicos, económicos y tecnológicos.</t>
  </si>
  <si>
    <t>COMPONENTE IMPULSOR DE AVANCE: SISTEMA INTEGRAL DE ABASTECIMIENTO DEL DISTRITO</t>
  </si>
  <si>
    <t>Implementar el 100% del proceso de traslado del Mercado de Bazurto</t>
  </si>
  <si>
    <t xml:space="preserve"> Desarrollo Del Nuevo Sistema De Mercados Del Distrito</t>
  </si>
  <si>
    <t>03.07.01</t>
  </si>
  <si>
    <t>Número de Ocupantes del Espacio Público (O.E.P.) que fueron reubicados en zonas al interior del mercado formalizados (tramo 5A Transcaribe y otros)</t>
  </si>
  <si>
    <t>0
Fuente: Gerencia de Espacio Público y Movilidad, 2023</t>
  </si>
  <si>
    <t>Formalizar a ciento setenta y seis (176) O.E.P. reubicados al interior del mercado</t>
  </si>
  <si>
    <t>Instrumentos para el  mejoramiento productivo implementados</t>
  </si>
  <si>
    <t>Número de Ocupantes del Espacio Público (O.E.P.) de zonas no intervenidas en el mercado de Bazurto pendientes por formalizar en mercados sectoriales</t>
  </si>
  <si>
    <t>50 O.E.P.
reubicados en plaza de mercado de Santa Rita Fuente: Gerencia de Espacio Público y Movilidad, 2023</t>
  </si>
  <si>
    <t>Formalizar a seiscientos cuarenta y siete (647) O.E.P. de zonas no intervenidas en el mercado de Bazurto pendientes por formalizar en mercados sectoriales</t>
  </si>
  <si>
    <t>Avance Programa  Desarrollo del Nuevo Sistema de Mercados del Distrito</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</si>
  <si>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</si>
  <si>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CIUDAD CONECTADA Y SOSTENIBLE</t>
  </si>
  <si>
    <t>COMPONENTE IMPULSOR DEL AVANCE: ORDENAMIENTO DEL TERRITORIO Y ESPACIO PÚBLICO</t>
  </si>
  <si>
    <t>Incrementar a 7,91 los metros cuadrados de espacio publico efectivo por habitante</t>
  </si>
  <si>
    <t>RECUPERACIÓN Y TRANSFORMACIÓN DEL ESPACIO PÚBLICO</t>
  </si>
  <si>
    <t xml:space="preserve">04.07.01 </t>
  </si>
  <si>
    <t>Metros de espacios públicos recuperados y mantenidos</t>
  </si>
  <si>
    <t xml:space="preserve">Metros cuadrados </t>
  </si>
  <si>
    <t>145.000 metros Cuadrados recuperados en el cuatrienio 2020- 2023
Fuente: Gerencia de Espacio Público y Movilidad, 2023</t>
  </si>
  <si>
    <t>Recuperar y mantener ciento ochenta y cinco mil (185.000) metros cuadrados de espacios públicos</t>
  </si>
  <si>
    <t>Espacio publico adecuado</t>
  </si>
  <si>
    <t>Metros cuadrados de espacio público aprovechados económicamente</t>
  </si>
  <si>
    <t xml:space="preserve">22.000 mts cuadrados de espacio público para El aprovechamiento económico
Fuente: Gerencia deEspacio Público y Movilidad, 2023
</t>
  </si>
  <si>
    <t>Habilitar once mil (11.000) metros cuadrados de espacio público nuevos para el aprovechamiento económico</t>
  </si>
  <si>
    <t>Número de querellas presentadas para la recuperación del espacio público en Cartagena</t>
  </si>
  <si>
    <t>N.D
Fuente: Gerencia de Espacio Público y Movilidad, 2023</t>
  </si>
  <si>
    <t>Presentar doscientas (200) querellas para la recuperación del espacio público en Cartagena</t>
  </si>
  <si>
    <t xml:space="preserve"> Espacio publico construido</t>
  </si>
  <si>
    <t>Avance Programa Recuperación y Transformación del Espacio Público</t>
  </si>
  <si>
    <t>14. Vida submarima
15. Vida ecosistemas terrestres</t>
  </si>
  <si>
    <t>COMPONENTE IMPULSOR DE AVANCE: CARTAGENA AMIGABLE CON EL AMBIENTE</t>
  </si>
  <si>
    <t>Incremnetar en 4% el porcentaje de crecimiento de espacios publicos intervenidos para la sana convivencia y proteccion de los animales domesticos</t>
  </si>
  <si>
    <t>GENERACIÓN DE ESPACIOS PÚBLICOS REVITALIZADOS Y ADAPTADOS PARA TODOS</t>
  </si>
  <si>
    <t xml:space="preserve">04.04.05 </t>
  </si>
  <si>
    <t>Metros lineales de senderos peatonales diseñados</t>
  </si>
  <si>
    <t>ND</t>
  </si>
  <si>
    <t>Diseñar diez mil (10.000) metros lineales de senderos peatonales</t>
  </si>
  <si>
    <t xml:space="preserve"> Estudios o diseños realizados</t>
  </si>
  <si>
    <t>Megaproyectos de parques con criterios de adaptación al cambio climático diseñados y construidos</t>
  </si>
  <si>
    <t>Numero</t>
  </si>
  <si>
    <t>Diseñar y construir seis (6) megaproyectos de parques con criterios de adaptación al cambio climático</t>
  </si>
  <si>
    <t>Parques construidos</t>
  </si>
  <si>
    <t>COMPONENTE IMPULSOR DEL AVANCE: CARTAGENA ADAPTADA AL CLIMA Y RESILIENTES A LOS DESASTRES</t>
  </si>
  <si>
    <t>Incrementar al 100% el porcentaje de avance del proyecto de contruccion de protecccion costera</t>
  </si>
  <si>
    <t>ADAPTACIÓN DEL ESPACIO PÚBLICO AL CAMBIO CLIMÁTICO</t>
  </si>
  <si>
    <t>12.4.6</t>
  </si>
  <si>
    <t>Plan Integral de Parques y Zonas Verdes formulado e implementado</t>
  </si>
  <si>
    <t>Formular e implementar un (1) Plan INTEGRAL DE PARQUES Y ZONAS VERDES</t>
  </si>
  <si>
    <t>Documentos de planeación</t>
  </si>
  <si>
    <t>Kilómetros de Orillas mejorados para uso recreativo en caños, lagos y lagunas</t>
  </si>
  <si>
    <t>Mejorar cinco (5) kilómetros de orillas para uso recreativo en caños, lagos y lagunas</t>
  </si>
  <si>
    <t>Zonas verdes adecuadas</t>
  </si>
  <si>
    <t>Avance Programa Adaptatación del Espacio Público Al Cambio Climatico</t>
  </si>
  <si>
    <t>COMPONENTE IMPULSOR DEL AVANCE: CIUDAD HISTÓRICA Y PATRIMONIAL</t>
  </si>
  <si>
    <t>Incrementar al 100% el porcentaje de vias diseñadas e implementadas para la peatonalizacion del Centro Historico</t>
  </si>
  <si>
    <t>SOSTENIBILIDAD DEL ESPACIO PÚBLICO DEL CENTRO HISTÓRICO DE CARTAGENA DE INDIAS</t>
  </si>
  <si>
    <t xml:space="preserve">04.05.01 </t>
  </si>
  <si>
    <t>Plan Espacial de Movilidad y Peatonalización del Centro Histórico Formulado e Implementado</t>
  </si>
  <si>
    <t>Formular e implementar un (1) un Plan Especial de Movilidad y  Peatonalización del Centro Histórico</t>
  </si>
  <si>
    <t>Plazas, Parques y Plazoletas del Centro Histórico mejoradas</t>
  </si>
  <si>
    <t>Mejorar quince (15) plazas, Parques y Plazoletas del Centro Histórico</t>
  </si>
  <si>
    <t xml:space="preserve"> Plazas mejoradas </t>
  </si>
  <si>
    <t>Estudio de Capacidad de Carga del Espacio Público Patrimonial elaborado</t>
  </si>
  <si>
    <t>Elaborar un (1) Estudio de Capacidad de Carga del Espacio Público Patrimonial</t>
  </si>
  <si>
    <t>Estudios de pre inversión e inversión</t>
  </si>
  <si>
    <t>Cartilla del Espacio Público Patrimonial elaborada</t>
  </si>
  <si>
    <t>Elaborar una (1) Cartilla del Espacio Público Patrimonial</t>
  </si>
  <si>
    <t>Avance Programa Sostenibilidad del Espacio Público del Centro Histórico de Cartagena de Indias</t>
  </si>
  <si>
    <t>Rehabilitar cuatrocientos (400) metros cuadrados de Espacio Público  en el Centro Historico y su area de influencia.</t>
  </si>
  <si>
    <t>CONEXIÓN ENTRE EL CASTILLO DE SAN FELIPE DE BARAJAS Y SU ÁREA DE INFLUENCIA PARA LA RECUPERACIÓN DEL PATRIMONIO ARQUEOLÓGICO, MATERIAL E INMATERIAL</t>
  </si>
  <si>
    <t xml:space="preserve">04.05.03 </t>
  </si>
  <si>
    <t>Espacios públicos rehabilitados que comunican el Centro Histórico y Castillo de San Felipe</t>
  </si>
  <si>
    <t>0
Fuente:
Escuela
Taller,
2023</t>
  </si>
  <si>
    <t>Rehabilitar cuatro (4) espacios públicos que comunican el Centro Histórico y Castillo de San Felipe</t>
  </si>
  <si>
    <t>Enlaces peatonales de cordón amurallado construidos</t>
  </si>
  <si>
    <t>Construir dos (2) enlaces peatonales de cordón amurallado</t>
  </si>
  <si>
    <t>Espacio publico construido</t>
  </si>
  <si>
    <t>Avance Programa Conexión entre el Castillo de San Felipe de Barajas y su área de influencia para la Recuperación del Patrimonio Arqueolígico, Material e Inmaterial</t>
  </si>
  <si>
    <t>COMPONENTE IMPULSOR DE AVANCE: INFRAESTRUCTURA, MOVILIDAD SOSTENIBLE Y ACCESIBILIDAD PARA TODOS</t>
  </si>
  <si>
    <t xml:space="preserve">Implementar en un 100% el sistema de Zona de Estacionamieto regulado (ZER)   </t>
  </si>
  <si>
    <t xml:space="preserve">MOVILIDAD ORDENADA, SOSTENIBLE Y AMIGABLE CON EL MEDIO AMBIENTE </t>
  </si>
  <si>
    <t xml:space="preserve">04.01.01 </t>
  </si>
  <si>
    <t>Kilómetros de ciclorutas diseñadas y demarcadas</t>
  </si>
  <si>
    <t>23 kilómetros de
ciclorutas Fuente: Gerencia de Espacio Público y Movilidad
/ Dic 2023</t>
  </si>
  <si>
    <t>Diseñar y demarcar veinte (20 km) de ciclorrutas</t>
  </si>
  <si>
    <t>Zonas de Estacionamiento Regulado (ZER) diseñadas y demarcadas</t>
  </si>
  <si>
    <t>Diseñar y demarcar veinte (20) Zonas de Estacionamiento Regulado (ZER)</t>
  </si>
  <si>
    <t>Avance Programa Movilidad Ordenada, Sostenible y Amigable con el Medio Ambiente</t>
  </si>
  <si>
    <t>COMPONENTE IMPULSOR DE AVANCE: CARTAGENA ORDENADA ALREDEDOR DEL AGUA</t>
  </si>
  <si>
    <t>Proteger el 100% de las áreas de rondas hídricas</t>
  </si>
  <si>
    <t>RECUPERACIÓN Y ESTABILIZACIÓN DEL SISTEMA HÍDRICO Y LITORAL DE CARTAGENA</t>
  </si>
  <si>
    <t>04.03.04</t>
  </si>
  <si>
    <t>Kilómetros recuperados de bordes de costa de cuerpos de agua</t>
  </si>
  <si>
    <t>0
Fuente: Gerencia de Espacio Público y Movilidad,
2023</t>
  </si>
  <si>
    <t>Recuperar diez (10) kilómetros de bordes de costa de cuerpos de agua</t>
  </si>
  <si>
    <t>Avance Programa Recuperación y Estabilización del Sistema Hídrico y Litoral de Cartagena</t>
  </si>
  <si>
    <t>AVANCE PLAN DE DESARROLLO PARTE ESTRATÉGICA - GERENCIA DE ESPACIO PUBLICO Y MOVILIDAD  SEPTIEMBRE 15  DE  2024</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</si>
  <si>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</si>
  <si>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</si>
  <si>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</si>
  <si>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</si>
  <si>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</si>
  <si>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</si>
  <si>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</si>
  <si>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</si>
  <si>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</si>
  <si>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</si>
  <si>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</si>
  <si>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</si>
  <si>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</si>
  <si>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</si>
  <si>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</si>
  <si>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</si>
  <si>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</si>
  <si>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</si>
  <si>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Página: 2 de 3</t>
  </si>
  <si>
    <t xml:space="preserve">DEPENDENCIA : </t>
  </si>
  <si>
    <t>GERENCIA DE ESPACIO PÚBLICO Y MOVILIDAD</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</si>
  <si>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</si>
  <si>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</si>
  <si>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</si>
  <si>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</si>
  <si>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</si>
  <si>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</si>
  <si>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</si>
  <si>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</si>
  <si>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</si>
  <si>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</si>
  <si>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</si>
  <si>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</si>
  <si>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</si>
  <si>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</si>
  <si>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</si>
  <si>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</si>
  <si>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</si>
  <si>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</si>
  <si>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N/A</t>
  </si>
  <si>
    <t>MOVILIDAD Y ESPACIO PUBLICO</t>
  </si>
  <si>
    <t>DEFENSA Y RECUPERACIÓN DEL ESPACIO PÚBLICO</t>
  </si>
  <si>
    <t>Procurar por la defensa, protección y recuperación del espacio público en el distrito de Cartagena, asegurando la conservación de los elementos que lo conforman y resguardando la integridad de los usuarios.</t>
  </si>
  <si>
    <t>Metros cuadrados de Espacio Publico recuperados y mantenidos</t>
  </si>
  <si>
    <t>185.000 metros cuadrados</t>
  </si>
  <si>
    <t>TRIMESTRAL</t>
  </si>
  <si>
    <t>EFICACIA</t>
  </si>
  <si>
    <t xml:space="preserve">Plan Anual de Adquisiciones </t>
  </si>
  <si>
    <t>No cumplimiento de manera efectiva con las fechas propuestas dentro del cronograma de actividades de los proyectos, generando retrasos en el cumplimiento de los objetivos</t>
  </si>
  <si>
    <t xml:space="preserve">El o la profesional de central de cuentas verifica los requisitos soportes para trámite de pago recibidos conforme a los lineamientos para la ejecución financiera y presupuestal generando la cuenta por pagar y obligación, reasignando a través de Orfeo al profesional de contabilidad, en caso de evidenciar inconsistencias se devuelve al supervisor. El profesional de contabilidad verifica que la liquidación de las deducciones, impuestos y/o afectaciones contables se hayan aplicado de forma correcta y oportuna, con el fin de realizar los
registros contables de acuerdo a la realidad económica del trámite. </t>
  </si>
  <si>
    <t>Metros de Espacio Publico habilitados para el aprovechamiento economico</t>
  </si>
  <si>
    <t>11.000 metros cuadrados</t>
  </si>
  <si>
    <t>ENTIDADES</t>
  </si>
  <si>
    <t>Numero de querellas presentadas para la recuperacion del Espacio Publico</t>
  </si>
  <si>
    <t>200 querrellas</t>
  </si>
  <si>
    <t>EFECTIVIDAD</t>
  </si>
  <si>
    <t>SERVIDORES</t>
  </si>
  <si>
    <t>GENERACION, SOSTENIBILIDAD, REGULACION Y REVITALIZACION DEL ESPACIO PUBLICO</t>
  </si>
  <si>
    <t>Procurar por el buen uso del espacio público en el distrito de Cartagena, desde la regulación, generación, sostenibilidad y mantenimiento de los mismos, teniendo en cuenta los actores que lo conforman.</t>
  </si>
  <si>
    <t>Metros lineales de senderos peatonales diseñados.</t>
  </si>
  <si>
    <t>10.000 metros lineales</t>
  </si>
  <si>
    <t>CIUDADANÍA</t>
  </si>
  <si>
    <t>Megaproyectos de parques con criterios de adaptacion al cambio climatico diseñados y construidos</t>
  </si>
  <si>
    <t>6 megaproyectos</t>
  </si>
  <si>
    <t>INTERNO</t>
  </si>
  <si>
    <t>Plan integral de parques y zonas verdes formulado e implementado</t>
  </si>
  <si>
    <t>1 plan integral</t>
  </si>
  <si>
    <t>Kilometros de orillas mejoradas para el uso recreativo de caños, lagos y lagunas</t>
  </si>
  <si>
    <t>5 kilometros de orillas</t>
  </si>
  <si>
    <t>Plan especial de movilidad y peatonalizacion del Centro Historico formulado e implementado</t>
  </si>
  <si>
    <t>1 plan especia de movilidad</t>
  </si>
  <si>
    <t>Plazas, parques y plazoletas del Centro Historico mejoradas</t>
  </si>
  <si>
    <t>15 plazas mejoras</t>
  </si>
  <si>
    <t>Estudio de capacidad de carga del Espacio Publico patrimonial</t>
  </si>
  <si>
    <t>1 estudio</t>
  </si>
  <si>
    <t>Cartilla de Espacio Publico patrimonial elaborado.</t>
  </si>
  <si>
    <t>1 cartilla</t>
  </si>
  <si>
    <t>Espacios Publicos rehabilitados de comunique el Centro Historico y Castillo de San Felipe</t>
  </si>
  <si>
    <t>4 espacios rehabilitados</t>
  </si>
  <si>
    <t>Enlaces peatonales de cordon amurallado construidos</t>
  </si>
  <si>
    <t>2 enlaces peatonales</t>
  </si>
  <si>
    <t>Kilometros de ciclorutas y demarcadas</t>
  </si>
  <si>
    <t>20 kilometros de ciclorutas</t>
  </si>
  <si>
    <t>Zonas de Estacionamiento reguladas, diseñadas y demarcadas</t>
  </si>
  <si>
    <t>20 zonas de estacionamiento</t>
  </si>
  <si>
    <t xml:space="preserve">
</t>
  </si>
  <si>
    <t>Página: 3 de 3</t>
  </si>
  <si>
    <t>PROYECTOS DE INVERSIÓN</t>
  </si>
  <si>
    <t>PLAN ANUAL DE ADQUISICIONES</t>
  </si>
  <si>
    <t>PROGRAMACIÓN PRESUPUESTAL</t>
  </si>
  <si>
    <t xml:space="preserve"> META PRODUCTO PDD 2024</t>
  </si>
  <si>
    <t>OBJETIVO ESPECIFICO DEL PROYECTO</t>
  </si>
  <si>
    <t>REPORTE PRODUCTO DE  JUNIO A 31 DE AGOSTO DE 2024</t>
  </si>
  <si>
    <t>REPORTE PRODUCTO DE  SEPTIEMBRE A 31 DE DICIEMBRE 2024</t>
  </si>
  <si>
    <t>PONDERACIÓN DE  PRODUCTO</t>
  </si>
  <si>
    <t>ACTIVIDADES DE PROYECTO DE INVERSIÓN 
( HITOS )</t>
  </si>
  <si>
    <t>PROGRAMACIÓN NUMÉRICA DE LA ACTIVIDAD PROYECTO (VIGENCIA)</t>
  </si>
  <si>
    <t>REPORTE ACTIVIDAD DE PROYECTO
EJECUTADO DE AGOSTO 1 A 30 DE SEPTIEMBRE 2024</t>
  </si>
  <si>
    <t>REPORTE ACTIVIDAD DE PROYECTO
EJECUTADO DE SEPTIEMBRE 1 A DICIEMBRE 31 DE 2024</t>
  </si>
  <si>
    <t>AVANCE EN LAS ACTIVIDADES DE LOS PROYECTOS AGOSTO 2024</t>
  </si>
  <si>
    <t>FECHA DE INICIO DE LA ACTIVIDAD</t>
  </si>
  <si>
    <t>FECHA DE TERMINACIÓN DE LA ACTIVIDAD</t>
  </si>
  <si>
    <t>DESCRIPCIÓN DE LA ADQUISICIÓN ASOCIADA AL PROYECTO</t>
  </si>
  <si>
    <t>REPORTE (ENLACE DE SECOP)</t>
  </si>
  <si>
    <t>APROPACIÓN DEFINITIVA POR PROYECTO</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</si>
  <si>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</si>
  <si>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</si>
  <si>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</si>
  <si>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</si>
  <si>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APROPIACION DEFINITIVA</t>
  </si>
  <si>
    <t>EJECUCIÓN PRESUPUESTAL SEGÚN GIROS</t>
  </si>
  <si>
    <t>AVANCE EJECUCIÓN PRESUPUESTAL SEGÚN GIROS</t>
  </si>
  <si>
    <t>Personas caracterizadas para la inclusión productiva</t>
  </si>
  <si>
    <t>CONSTRUCCIÓN DE PAZ</t>
  </si>
  <si>
    <t>TANNIS ROCIO PUELLO MIRANDA</t>
  </si>
  <si>
    <t xml:space="preserve">Recursos propios </t>
  </si>
  <si>
    <t>Avance Proyecto Fomento Empresarial Y Desarrollo Sostenible</t>
  </si>
  <si>
    <t xml:space="preserve"> Avance Proyecto Desarrollo Del Nuevo Sistema De Mercados Del Distrito</t>
  </si>
  <si>
    <t>Recuperación y Transformación del Espacio Público en el Distrito de  Cartagena de Indias</t>
  </si>
  <si>
    <t xml:space="preserve">Recuperar y fortalecer el espacio público destinado al uso común en la ciudad de Cartagena de Indias.	</t>
  </si>
  <si>
    <t>Incrementar los controles para la defensa y protección de los M2 de espacio público en la ciudad de Cartagena</t>
  </si>
  <si>
    <t xml:space="preserve">1. Presentar querellas para la recuperación del espacio público en Cartagena
</t>
  </si>
  <si>
    <t>EQUIDAD DE LA MUJER</t>
  </si>
  <si>
    <t>Querellas atendidas y resueltas</t>
  </si>
  <si>
    <t>SE ABRIRAN LOS POLIGONOS A LAS TRES LOCALIDADES DEL DISTRITO DE CARTAGENA, PARA LA DEBIDA  RECUPERACIÓN DEL ESPACIO PÚBLICO Y SU APROVECHAMIENTO ECONOMICO</t>
  </si>
  <si>
    <t>SI</t>
  </si>
  <si>
    <t>Prestación de servicios profesionales, técnico, tecnólogo y de apoyo a la gestión para realizar actividades del proyecto de inversión Recuperación y Transformación del Espacio Público en el Distrito de  Cartagena de Indias</t>
  </si>
  <si>
    <t>Contratación directa.</t>
  </si>
  <si>
    <t>2. https://www.secop.gov.co/CO1BusinessLine/Tendering/ContractNoticeView/Index?prevCtxLbl=Buscar+procesos&amp;prevCtxUrl=https%3a%2f%2fwww.secop.gov.co%3a443%2fCO1BusinessLine%2fTendering%2fContractNoticeManagement%2fIndex&amp;notice=CO1.NTC.6631801</t>
  </si>
  <si>
    <t xml:space="preserve">1,3,3,4,16-95-080 RB OCUPACION DE VIAS ESPACIO PUBLICO
1,3,3,4,16-95-147 RB RF AMOBLAMIENTO URBANO
1,2,1,0,00-001 - ICLD
1,2,3,2,22-100  -  Aprovechamiento Economico del Espacio Publico 
1,2,3,2,22-080 - OCUPACION DE VIAS
1,3,2,3,11-147 - RF AMOBLAMIENTO URBANO
1,3,3,4,16-93-080 RB OCUPACION DE VIAS ESPACIO PUBLICO
1,3,3,4,16-93-100 RB APROVECHAMIENTO ECONOMICO DEL ESPACIO PUBLICO
1,3,3,4,16-95-008 RB AMOBLAMIENTO URBANO
1,3,3,4,16-93-147 RB RF AMOBLAMIENTO URBANO
1,3,3,1,00-95-001 RB ICLD
1,2,3,2,22-008  - AMOBLAMIENTO URBANO
</t>
  </si>
  <si>
    <t>2.3.4002.1400.2024130010194</t>
  </si>
  <si>
    <t xml:space="preserve">2. Realizar operativos para mantener y defender metros cuadrados de espacios públicos
</t>
  </si>
  <si>
    <t>Operativos realizados</t>
  </si>
  <si>
    <t>1. https://www.secop.gov.co/CO1BusinessLine/Tendering/ContractNoticeView/Index?prevCtxLbl=Buscar+procesos&amp;prevCtxUrl=https%3a%2f%2fwww.secop.gov.co%3a443%2fCO1BusinessLine%2fTendering%2fContractNoticeManagement%2fIndex&amp;notice=CO1.NTC.6627438</t>
  </si>
  <si>
    <t>Revitalizar metros cuadrados de espacio publico para su aprovechamiento económico.</t>
  </si>
  <si>
    <t xml:space="preserve">3. Diagnosticar el estado de los espacios públicos en la ciudad de Cartagena para su acondicionamiento y aprovechamiento
</t>
  </si>
  <si>
    <t xml:space="preserve">Documento Diagnostico </t>
  </si>
  <si>
    <t>PRIMERA INFANCIA, INFANCIA Y ADOLESCENCIA</t>
  </si>
  <si>
    <t>4. Efectuar campañas de sensibilización y capacitación para la recuperación y aprovechamiento del espacio público en el Distrito de Cartagena de Indias</t>
  </si>
  <si>
    <t>Campañass realizadas</t>
  </si>
  <si>
    <t>CONTRATAR LA ADQUISICIÓN DE EQUIPOS DE COMPUTO Y SUS ACCESORIOS</t>
  </si>
  <si>
    <t>GRUPOS ÉTNICOS</t>
  </si>
  <si>
    <t>Avance Proyecto Recuperación y Transformación del Espacio Público en el Distrito de  Cartagena de Indias</t>
  </si>
  <si>
    <t>Diseño y Generación de Espacios Públicos Revitalizados y Adaptados para Todos en el Distrito de  Cartagena de Indias</t>
  </si>
  <si>
    <t xml:space="preserve">Promover la creación, adaptación y renaturalización de espacios accesibles para todos, con enfoque hacia la cultura y creatividad, fortaleciendo el arbolado urbano de manera sostenible </t>
  </si>
  <si>
    <t>Diseñar senderos peatonales</t>
  </si>
  <si>
    <t xml:space="preserve">1. Diagnosticar las zonas a intervenir para la realización de senderos peatonales identificando sus atractivos
</t>
  </si>
  <si>
    <t>CAMBIO CLIMÁTICO</t>
  </si>
  <si>
    <t>Estudios de pre inversión e inversión de senderos peatonales</t>
  </si>
  <si>
    <t>UCG 1</t>
  </si>
  <si>
    <t>Prestación de servicios profesionales, técnico, tecnólogo y de apoyo a la gestión para realizar actividades del proyecto de inversión "Diseño y Generación de Espacios Públicos Revitalizados y Adaptados para Todos en el Distrito de  Cartagena de Indias"</t>
  </si>
  <si>
    <t>1,2,1,0,00-001 - ICLD</t>
  </si>
  <si>
    <t>2.3.4002.1400.2024130010190</t>
  </si>
  <si>
    <t xml:space="preserve">
2. Establecer el tipo recorrido del sendero peatonal y las zonas que lo conformaran para su diseño.
</t>
  </si>
  <si>
    <t>Senderos peatonales establecidos</t>
  </si>
  <si>
    <t xml:space="preserve">Generar y transformar espacios públicos sostenibles, culturales e incluyentes de calidad en parques con criterios de adaptación al cambio climático
</t>
  </si>
  <si>
    <t xml:space="preserve">
3. Elaborar los estudios y diseños para la generación de espacio público sostenible, cultural, incluyente y de calidad, mediante la creación de distritos creativos
</t>
  </si>
  <si>
    <t>estudios de diseños elaborados y entregados</t>
  </si>
  <si>
    <t xml:space="preserve">Elaborar los estudios y diseños para la generación de espacio público sostenible, cultural, incluyente y de calidad, mediante la creación de distritos creativos
</t>
  </si>
  <si>
    <t>Licitación pública</t>
  </si>
  <si>
    <t>1,2,3,2,22-008  - AMOBLAMIENTO URBANO</t>
  </si>
  <si>
    <t xml:space="preserve">
4. Construir megaproyectos de parques o espacios para la creación y cultura con criterios de adaptación al cambio climático</t>
  </si>
  <si>
    <t>megaproyectos diseñados y construidos</t>
  </si>
  <si>
    <t>GESTIÓN DEL RIESGO DE DESASTRES</t>
  </si>
  <si>
    <t>Avance Proyecto Diseño y Generación de Espacios Públicos Revitalizados y Adaptados para Todos en el Distrito de  Cartagena de Indias</t>
  </si>
  <si>
    <t>Adecuación del Espacio Público al Cambio Climático en el Distrito de Cartagena de Indias</t>
  </si>
  <si>
    <t>Adaptar los espacios públicos al cambio climático para mejorar la calidad de vida urbana y promover la sostenibilidad ambiental.</t>
  </si>
  <si>
    <t>Formular e implementar un Plan Integral de Parques y Zonas Verdes.</t>
  </si>
  <si>
    <t xml:space="preserve">1. Analizar situacion actual y futura
</t>
  </si>
  <si>
    <t>Situación actual analizada</t>
  </si>
  <si>
    <t>UCG 4
UCG 5</t>
  </si>
  <si>
    <t>Prestación de servicios profesionales, técnico, tecnólogo y de apoyo a la gestión para realizar actividades del proyecto de inversión "Adecuación del Espacio Público al Cambio Climático en el Distrito de Cartagena de Indias"</t>
  </si>
  <si>
    <t>2.3.4002.1400.2024130010201</t>
  </si>
  <si>
    <t xml:space="preserve">
2. Elaboracion de documento estrategico
</t>
  </si>
  <si>
    <t>Documento estrategico</t>
  </si>
  <si>
    <t xml:space="preserve">
3.  Publicar documento
</t>
  </si>
  <si>
    <t>Documento publicado</t>
  </si>
  <si>
    <t>Mejorar la infraestructura para uso el recreativo en las orillas de caños, lagos y lagunas</t>
  </si>
  <si>
    <t xml:space="preserve">
4. Diagnóstico y articulación del estado de parques y zonas verdes en las orillas de cuerpos de agua en el distrito de Cartagena
</t>
  </si>
  <si>
    <t>Diagnóstico y articulación del estado de parques y zonas verdes realizados y entregados</t>
  </si>
  <si>
    <t xml:space="preserve">
5. Jornadas intégrales de reparación, mantenimiento y dotación de orillas para uso recreativo en caños, lagos y lagunas.</t>
  </si>
  <si>
    <t xml:space="preserve"> Jornadas intégrales de reparación, mantenimiento y dotación de orillas intervenidos</t>
  </si>
  <si>
    <t>ADECUACION  DE ZONAS VERDES PARQUES, PLAZAS Y PLAZOLETAS PARA LA CIUDAD DE CARTAGENA</t>
  </si>
  <si>
    <t xml:space="preserve">1. https://www.secop.gov.co/CO1BusinessLine/Tendering/ContractNoticeView/Index?prevCtxLbl=Buscar+procesos&amp;prevCtxUrl=https%3a%2f%2fwww.secop.gov.co%3a443%2fCO1BusinessLine%2fTendering%2fContractNoticeManagement%2fIndex&amp;notice=CO1.NTC.6282681
2.  https://www.secop.gov.co/CO1BusinessLine/Tendering/ContractNoticeView/Index?prevCtxLbl=Buscar+procesos&amp;prevCtxUrl=https%3a%2f%2fwww.secop.gov.co%3a443%2fCO1BusinessLine%2fTendering%2fContractNoticeManagement%2fIndex&amp;notice=CO1.NTC.6277880
3. https://www.secop.gov.co/CO1BusinessLine/Tendering/ContractNoticeView/Index?prevCtxLbl=Buscar+procesos&amp;prevCtxUrl=https%3a%2f%2fwww.secop.gov.co%3a443%2fCO1BusinessLine%2fTendering%2fContractNoticeManagement%2fIndex&amp;notice=CO1.NTC.6275882
</t>
  </si>
  <si>
    <t>6. Buscar y establecer acuerdos con organizaciones para la sostenibilidad y protección de parques y zonas verdes</t>
  </si>
  <si>
    <t>Convenios realizados y ejecutados</t>
  </si>
  <si>
    <t>DESPLAZADOS</t>
  </si>
  <si>
    <t>Avance Proyecto Adecuación del Espacio Público al Cambio Climático en el Distrito de Cartagena de Indias</t>
  </si>
  <si>
    <t>Fortalecimiento y Sostenibilidad del Espacio Público del Centro Histórico en el Distrito de  Cartagena de Indias</t>
  </si>
  <si>
    <t>Fomentar un entorno urbano sostenible y participativo, promoviendo la conservación, el uso equitativo y la apropiación responsable de plazas, parques, plazoletas, zonas verdes en el Centro Histórico Patrimonial</t>
  </si>
  <si>
    <t>Mejorar e intervenir Plazas, Parques y Plazoletas del Centro Histórico en la ciudad de Cartagena de Indias</t>
  </si>
  <si>
    <t xml:space="preserve">1. Diagnosticar el estado actual de las plazas, parques y plazoletas del centro historico de la ciudad
</t>
  </si>
  <si>
    <t>Diagnóstico de las plazas, parques y plazoletas del centro historico de la ciudad</t>
  </si>
  <si>
    <t>Prestación de servicios profesionales, técnico, tecnólogo y de apoyo a la gestión para realizar actividades del proyecto de inversión "Fortalecimiento y Sostenibilidad del Espacio Público del Centro Histórico en el Distrito de  Cartagena de Indias"</t>
  </si>
  <si>
    <t>1,3,3,4,16-95-080 RB OCUPACION DE VIAS ESPACIO PUBLICO</t>
  </si>
  <si>
    <t>2.3.4002.1400.2024130010189</t>
  </si>
  <si>
    <t>VÍCTIMAS</t>
  </si>
  <si>
    <t xml:space="preserve">
2. Determinar el cuadro de necesidades, materiales, equipamiento y recurso humano para la intervención de los espacios
</t>
  </si>
  <si>
    <t>Espacios públicos Rehabilitados e intervenidos</t>
  </si>
  <si>
    <t xml:space="preserve">
3. Ejecutar las obras necesarias determinadas en el estudio técnico para la recuperación y sostenimiento de los espacios del centro historico
</t>
  </si>
  <si>
    <t xml:space="preserve">  Espacios públicos del centro historico recuperados </t>
  </si>
  <si>
    <t>REALIZAR OBRAS DE CONSTRUCCIÓN, MANTENIMIENTO Y REPARACIONES LOCATIVAS ESPECIALIZADAS EN PLAZAS PRIORIZADAS DEL CENTRO HISTÓRICO DEL DISTRITO DE CARTAGENA</t>
  </si>
  <si>
    <t>Diseñar un Estudio de Capacidad de Carga del Espacio Público Patrimonial en la ciudad de Cartagena de Indias</t>
  </si>
  <si>
    <t xml:space="preserve">
4. Caracterizar el espacio público del centro historico de la ciudad
</t>
  </si>
  <si>
    <t>Espacio público del centro historico caracterizado</t>
  </si>
  <si>
    <t>ELABORAR ESTUDIOS Y DISEÑOS DETALLADOS PARA LA CONSTRUCCIÓN DEL NUEVO PARQUE FLANAGAN EN EL DISTRITO DE CARTAGENA</t>
  </si>
  <si>
    <t>Selección abreviada menor cuantía</t>
  </si>
  <si>
    <t>1,3,3,4,16-95-100 RB APROVECHAMIENTO ECONOMICO DEL ESPACIO PUBLICO</t>
  </si>
  <si>
    <t xml:space="preserve">
5. Desarrollar los estudios pertinente a la determinación de la capacidad de carga del espacio publico del centro historico de la ciudad
</t>
  </si>
  <si>
    <t>Capacidad de carga del espacio publico del centro historico diseñado</t>
  </si>
  <si>
    <t>ELABORAR ESTUDIOS Y DISEÑOS PARA LA CONSTRUCCIÓN, ADECUACIÓN Y MEJORAMIENTO  DEL PARQUE DEL RELOJ FLORAL EN EL DISTRITO DE CARTAGENA</t>
  </si>
  <si>
    <t xml:space="preserve">6. Inventariar los espacios públicos patrimoniales del centro historico alineados a su capacidad de carga
</t>
  </si>
  <si>
    <t>Inventario del espacios públicos patrimoniales del centro historico realizado</t>
  </si>
  <si>
    <t>ESTUDIOS Y REDISEÑOS DE LOS PROYECTOS PARQUE LINEAL JUAN ANGOLA Y PARQUE LINEAL CRA 53 CON CALLE 30 ENTRE AVENIDA PEDRO DE HEREDIA Y AVENIDA VENAO FLOREZ EN EL DISTRITO DE CARTAGENA</t>
  </si>
  <si>
    <t>Formular e implementar un plan especial de movilidad y peatonalización en el centro historico</t>
  </si>
  <si>
    <t xml:space="preserve">
7. Determinar las necesidades de movilidad y peatonalización actual y futura del centro historico de la ciudad
</t>
  </si>
  <si>
    <t>Diagnóstico de la peatonalización actual y futura del centro historico de la ciudad</t>
  </si>
  <si>
    <t>CONSTRUCCIÓN, RESTAURACIÓN, ORNATO Y EMBELLECIMIENTO PAISAJÍSTICO DE ZONAS VERDES Y EQUIPAMIENTO DE MOBILIARIO URBANO EN EL  PARQUE APOLO DEL DISTRITO DE CARTAGENA</t>
  </si>
  <si>
    <t xml:space="preserve">
8. Definir la política en términos de movilidad, la estrategias y objetivos para la construcción del plan de movilidad y peatonalización
</t>
  </si>
  <si>
    <t>Estrategias y objetivos definidos para el plan de movilidad y peatonalización</t>
  </si>
  <si>
    <t>SUMINISTRO E INSTALACIÓN DE BOLARDOS FIJOS PARA GARANTIZAR LA LIBRE MOVILIDAD PEATONAL  EN LA PLAZA SANTO DOMINGO EN EL DISTRITO DE CARTAGENA</t>
  </si>
  <si>
    <t>9. Entregar e Implementar el plan especial de movilidad</t>
  </si>
  <si>
    <t>Plan especial de movilidad diseñado e implementado</t>
  </si>
  <si>
    <t>REALIZAR EL MANTENIMIENTO PREVENTIVO Y CORRECTIVO, CONSTRUCCIÓN Y /O REHABILITACIÓN, RECUPERACIÓN AMBIENTAL Y PAISAJÍSTICA Y DOTACIÓN DE PARQUES Y ZONAS VERDES PRIORIZADOS EN EL DISTRITO DE CARTAGENA</t>
  </si>
  <si>
    <t>Avance Proyecto Fortalecimiento y Sostenibilidad del Espacio Público del Centro Histórico en el Distrito de  Cartagena de Indias</t>
  </si>
  <si>
    <t>Fortalecimiento de la Conexión entre el Castillo de San Felipe de Barajas y su Área de influencia en el Distrito de  Cartagena de Indias</t>
  </si>
  <si>
    <t>CONSTRUIR Y RECUPERAR LOS ESPACIOS PUBLICOS QUE CONECTAN EL CASTILLO DE SAN FELIPE DE BARAJAS Y SUS ÁREAS DE INFLUENCIAS, FORTALECIENDO EL PATRIMONIO ARQUEOLOGICO MATERIAL E INMATERIAL</t>
  </si>
  <si>
    <t xml:space="preserve">Rehabilitar cuatro (4) espacios públicos que comunican el Centro Histórico y Castillo de San Felipe
</t>
  </si>
  <si>
    <t xml:space="preserve">1. Diseño de intervención para la rehabilitación de los espacios públicos
</t>
  </si>
  <si>
    <t>Diseño de intervención rehabilitados y entregdos</t>
  </si>
  <si>
    <t>Prestación de servicios profesionales, técnico, tecnólogo y de apoyo a la gestión para realizar actividades del proyecto de inversión "Fortalecimiento de la Conexión entre el Castillo de San Felipe de Barajas y su Área de influencia en el Distrito de  Cartagena de Indias"</t>
  </si>
  <si>
    <t>2.3.4002.1400.2024130010211</t>
  </si>
  <si>
    <t xml:space="preserve">
2. Contratación del equipo humano pertinente para las actividades
</t>
  </si>
  <si>
    <t>Contratación ejecuatada</t>
  </si>
  <si>
    <t xml:space="preserve">Construir dos (2) enlaces peatonales de cordón amurallado
</t>
  </si>
  <si>
    <t xml:space="preserve">
3. Diseño de la intervención en la construcción de enlaces peatonales amurallados y RRHH
</t>
  </si>
  <si>
    <t xml:space="preserve"> Diseño peatonal construido</t>
  </si>
  <si>
    <t xml:space="preserve">
4. Contratación del recurso humano pertinente para la ejecución de las necesidades de la actividad</t>
  </si>
  <si>
    <t>Contratación del recurso humano realizada</t>
  </si>
  <si>
    <t>Avance Proyecto Fortalecimiento de la Conexión entre el Castillo de San Felipe de Barajas y su Área de influencia en el Distrito de  Cartagena de Indias</t>
  </si>
  <si>
    <t>Diseño de la Movilidad Ordenada, Sostenible y Amigable con el Medio Ambiente en el Espacio Público del Distrito de  Cartagena de Indias</t>
  </si>
  <si>
    <t>Organizar la movilidad de la ciudad, con un enfoque innovador y sostenible para mejorar el tráfico vehicular y garantizar el desplazamiento seguro de las personas</t>
  </si>
  <si>
    <t xml:space="preserve">Impulsar el diseño y demarcación de kilómetros de ciclorutas en el espacio público para la ciudad de Cartagena de Indias.
</t>
  </si>
  <si>
    <t xml:space="preserve">1. Demarcar kilómetros de ciclorrutas en el Distrito de Cartagena de Indias
</t>
  </si>
  <si>
    <t xml:space="preserve"> kilómetros de ciclorrutas  demarcados</t>
  </si>
  <si>
    <t>Prestación de servicios profesionales, técnico, tecnólogo y de apoyo a la gestión para realizar actividades del proyecto de inversión "Diseño de la Movilidad Ordenada, Sostenible y Amigable con el Medio Ambiente en el Espacio Público del Distrito de  Cartagena de Indias"</t>
  </si>
  <si>
    <t>2.3.4002.1400.2024130010202</t>
  </si>
  <si>
    <t xml:space="preserve">
2. Diagnóstico tramo piloto de ciclorutas para la ciudad de Cartagena.
</t>
  </si>
  <si>
    <t>Diagnóstico de ciclorutas realizado</t>
  </si>
  <si>
    <t>ALQUILER DE VEHICULOS (trasnsporte de pasajeros por carretera) PARA CUMPLIR CON LA MISIONALIDAD DE LA GERENCIA DE ESPACIO PÚBLICO</t>
  </si>
  <si>
    <t>Impulsar el diseño y demarcación de las zonas de estacionamiento (ZER) para la ciudad de Cartagena de Indias</t>
  </si>
  <si>
    <t xml:space="preserve">
3. Demarcar Zonas de Estacionamiento Regulado (ZER) en el Distrito de Cartagena de Indias</t>
  </si>
  <si>
    <t>Zonas de Estacionamiento Regulado demarcado</t>
  </si>
  <si>
    <t>CONVENIO DE ASOCIACIÓN  (CAMPAÑAS DE CAPACITACIÓN Y FORMALIZACIÓN PARA LOS VENDEDORES ESTACIONARIOS INFORMALES EN ESPACIO PÚBLICO, JORNADAS PEDAGOGICAS Y FESTIVALES )</t>
  </si>
  <si>
    <t xml:space="preserve">4. Diagnóstico de la Ciclo-Infraestructura y factores de diseño
</t>
  </si>
  <si>
    <t>Diagnóstico de la Ciclo-Infraestructura diseñado</t>
  </si>
  <si>
    <t>Adquisición de la indumentaria idónea para el cumplimiento de las funciones misionales de la Gerencia de Espacio Público y Movilidad</t>
  </si>
  <si>
    <t>Avance Proyecto Diseño de la Movilidad Ordenada, Sostenible y Amigable con el Medio Ambiente en el Espacio Público del Distrito de  Cartagena de Indias</t>
  </si>
  <si>
    <t xml:space="preserve"> RECUPERACIÓN Y ESTABILIZACIÓN DEL SISTEMA HÍDRICO Y LITORAL DE CARTAGENA</t>
  </si>
  <si>
    <t>Avance Proyecto  RECUPERACIÓN Y ESTABILIZACIÓN DEL SISTEMA HÍDRICO Y LITORAL DE CARTAGENA</t>
  </si>
  <si>
    <t>EJECUCIÓN PRESUPUESTAL DE LA GERENCIA DE ESPACIO PUBLICO Y MOVILIDAD</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</si>
  <si>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</si>
  <si>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</si>
  <si>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</si>
  <si>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</si>
  <si>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</si>
  <si>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</si>
  <si>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</si>
  <si>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</si>
  <si>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</si>
  <si>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</si>
  <si>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</si>
  <si>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</si>
  <si>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</si>
  <si>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</si>
  <si>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</si>
  <si>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</si>
  <si>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</si>
  <si>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</si>
  <si>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</si>
  <si>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</si>
  <si>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</si>
  <si>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</si>
  <si>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</si>
  <si>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</si>
  <si>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</si>
  <si>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0.10</t>
  </si>
  <si>
    <t>0.20</t>
  </si>
  <si>
    <t>REPORTE META PRODUCTO DE  JUNIO A SEPTIEMBRE DE 2024</t>
  </si>
  <si>
    <t>Avance Programa GENERACIÓN DE ESPACIOS PÚBLICOS REVITALIZADOS Y ADAPTADOS PARA TODOS</t>
  </si>
  <si>
    <t>REPORTE ACTIVIDAD DE PROYECTO
EJECUTADO A SEPTIEMBRE DE 2024</t>
  </si>
  <si>
    <t>AVANCE PROYECTOS DE LA GERENCIA DE ESPACIO PUBLICO Y MOVILIDAD A SEPTIEMBRE DE  2024</t>
  </si>
  <si>
    <t>3 no se evaluaron</t>
  </si>
  <si>
    <t>4 en 0%</t>
  </si>
  <si>
    <t>1 en 13%</t>
  </si>
  <si>
    <t>9 programas en total</t>
  </si>
  <si>
    <t>1 superior en 60%</t>
  </si>
  <si>
    <t>promedio 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</si>
</sst>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0.000000"/>
    <numFmt numFmtId="167" formatCode="_-&quot;$&quot;\ * #,##0_-;\-&quot;$&quot;\ * #,##0_-;_-&quot;$&quot;\ * &quot;-&quot;??_-;_-@_-"/>
  </numFmts>
  <fonts count="65"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2"/>
      <name val="Book Antiqua"/>
      <family val="1"/>
    </font>
    <font>
      <sz val="11"/>
      <color indexed="8"/>
      <name val="Calibri"/>
      <family val="2"/>
    </font>
    <font>
      <sz val="11"/>
      <color rgb="FF9C6500"/>
      <name val="Aptos Narrow"/>
      <family val="2"/>
      <scheme val="minor"/>
    </font>
    <font>
      <sz val="10"/>
      <name val="Tahoma"/>
      <family val="2"/>
    </font>
    <font>
      <sz val="11"/>
      <color rgb="FF1C2F33"/>
      <name val="Aptos Narrow"/>
      <family val="2"/>
      <scheme val="minor"/>
    </font>
    <font>
      <sz val="11"/>
      <name val="Aptos Narrow"/>
      <family val="2"/>
      <scheme val="minor"/>
    </font>
    <font>
      <b/>
      <sz val="10"/>
      <name val="Tahoma"/>
      <family val="2"/>
    </font>
    <font>
      <b/>
      <sz val="11"/>
      <color theme="1" tint="4.9989318521683403E-2"/>
      <name val="Aptos Narrow"/>
      <family val="2"/>
      <scheme val="minor"/>
    </font>
    <font>
      <b/>
      <sz val="11"/>
      <color theme="1"/>
      <name val="Aptos Narrow"/>
      <family val="2"/>
      <scheme val="minor"/>
    </font>
    <font>
      <u/>
      <sz val="11"/>
      <color theme="10"/>
      <name val="Aptos Narrow"/>
      <family val="2"/>
      <scheme val="minor"/>
    </font>
    <font>
      <sz val="14"/>
      <color theme="1"/>
      <name val="Arial"/>
      <family val="2"/>
    </font>
    <font>
      <b/>
      <sz val="14"/>
      <color theme="1"/>
      <name val="Arial"/>
      <family val="2"/>
    </font>
    <font>
      <b/>
      <sz val="14"/>
      <color theme="1"/>
      <name val="Aptos Narrow"/>
      <family val="2"/>
      <scheme val="minor"/>
    </font>
    <font>
      <b/>
      <sz val="14"/>
      <color rgb="FF000000"/>
      <name val="Calibri"/>
      <family val="2"/>
    </font>
    <font>
      <b/>
      <sz val="16"/>
      <color rgb="FFFF0000"/>
      <name val="Aptos Narrow"/>
      <family val="2"/>
      <scheme val="minor"/>
    </font>
    <font>
      <b/>
      <sz val="14"/>
      <color rgb="FFFF0000"/>
      <name val="Aptos Narrow"/>
      <family val="2"/>
      <scheme val="minor"/>
    </font>
    <font>
      <b/>
      <sz val="18"/>
      <color rgb="FFFF0000"/>
      <name val="Aptos Narrow"/>
      <family val="2"/>
      <scheme val="minor"/>
    </font>
    <font>
      <b/>
      <sz val="14"/>
      <color theme="1"/>
      <name val="Aptos Narrow"/>
      <family val="2"/>
      <scheme val="minor"/>
    </font>
    <font>
      <sz val="14"/>
      <color theme="1"/>
      <name val="Aptos Narrow"/>
      <family val="2"/>
      <scheme val="minor"/>
    </font>
    <font>
      <b/>
      <sz val="14"/>
      <name val="Aptos Narrow"/>
      <family val="2"/>
      <scheme val="minor"/>
    </font>
    <font>
      <b/>
      <sz val="14"/>
      <color theme="1" tint="4.9989318521683403E-2"/>
      <name val="Aptos Narrow"/>
      <family val="2"/>
      <scheme val="minor"/>
    </font>
    <font>
      <sz val="14"/>
      <name val="Aptos Narrow"/>
      <family val="2"/>
      <scheme val="minor"/>
    </font>
    <font>
      <u/>
      <sz val="14"/>
      <color theme="10"/>
      <name val="Aptos Narrow"/>
      <family val="2"/>
      <scheme val="minor"/>
    </font>
    <font>
      <b/>
      <sz val="14"/>
      <color rgb="FFFF0000"/>
      <name val="Aptos Narrow"/>
      <family val="2"/>
      <scheme val="minor"/>
    </font>
    <font>
      <sz val="11"/>
      <color rgb="FF000000"/>
      <name val="Aptos Narrow"/>
      <family val="2"/>
    </font>
    <font>
      <b/>
      <sz val="12"/>
      <color theme="1"/>
      <name val="Aptos Narrow"/>
      <family val="2"/>
      <scheme val="minor"/>
    </font>
  </fonts>
  <fills count="4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rgb="FFFF000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FF0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rgb="FF000000"/>
      </left>
      <right style="thin">
        <color rgb="FF000000"/>
      </right>
      <top style="medium">
        <color rgb="FF000000"/>
      </top>
      <bottom style="thin">
        <color rgb="FF000000"/>
      </bottom>
      <diagonal/>
    </border>
    <border>
      <left/>
      <right style="thin">
        <color indexed="64"/>
      </right>
      <top style="medium">
        <color rgb="FF000000"/>
      </top>
      <bottom/>
      <diagonal/>
    </border>
    <border>
      <left style="thin">
        <color indexed="64"/>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indexed="64"/>
      </right>
      <top/>
      <bottom style="thin">
        <color indexed="64"/>
      </bottom>
      <diagonal/>
    </border>
    <border>
      <left style="thin">
        <color rgb="FF000000"/>
      </left>
      <right style="medium">
        <color rgb="FF000000"/>
      </right>
      <top/>
      <bottom style="thin">
        <color rgb="FF000000"/>
      </bottom>
      <diagonal/>
    </border>
    <border>
      <left style="medium">
        <color rgb="FF000000"/>
      </left>
      <right style="thin">
        <color indexed="64"/>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indexed="64"/>
      </right>
      <top style="medium">
        <color rgb="FF000000"/>
      </top>
      <bottom style="thin">
        <color indexed="64"/>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rgb="FF000000"/>
      </right>
      <top style="medium">
        <color rgb="FF000000"/>
      </top>
      <bottom/>
      <diagonal/>
    </border>
    <border>
      <left style="thin">
        <color indexed="64"/>
      </left>
      <right style="thin">
        <color rgb="FF000000"/>
      </right>
      <top/>
      <bottom style="thin">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medium">
        <color rgb="FF000000"/>
      </bottom>
      <diagonal/>
    </border>
  </borders>
  <cellStyleXfs count="307">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5" fillId="0" borderId="0" applyNumberFormat="0" applyFill="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10" borderId="21" applyNumberFormat="0" applyAlignment="0" applyProtection="0"/>
    <xf numFmtId="0" fontId="32" fillId="11" borderId="22" applyNumberFormat="0" applyAlignment="0" applyProtection="0"/>
    <xf numFmtId="0" fontId="33" fillId="11" borderId="21" applyNumberFormat="0" applyAlignment="0" applyProtection="0"/>
    <xf numFmtId="0" fontId="34" fillId="0" borderId="23" applyNumberFormat="0" applyFill="0" applyAlignment="0" applyProtection="0"/>
    <xf numFmtId="0" fontId="35" fillId="12" borderId="24" applyNumberFormat="0" applyAlignment="0" applyProtection="0"/>
    <xf numFmtId="0" fontId="36" fillId="0" borderId="0" applyNumberFormat="0" applyFill="0" applyBorder="0" applyAlignment="0" applyProtection="0"/>
    <xf numFmtId="0" fontId="1" fillId="13" borderId="25" applyNumberFormat="0" applyFont="0" applyAlignment="0" applyProtection="0"/>
    <xf numFmtId="0" fontId="37" fillId="0" borderId="0" applyNumberFormat="0" applyFill="0" applyBorder="0" applyAlignment="0" applyProtection="0"/>
    <xf numFmtId="0" fontId="15" fillId="0" borderId="26" applyNumberFormat="0" applyFill="0" applyAlignment="0" applyProtection="0"/>
    <xf numFmtId="0" fontId="3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9" fillId="0" borderId="0"/>
    <xf numFmtId="0" fontId="3" fillId="0" borderId="0"/>
    <xf numFmtId="0" fontId="40"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0"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1" fillId="9"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38"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3" fillId="0" borderId="9" applyAlignment="0">
      <alignment horizontal="justify" vertical="center" wrapText="1"/>
    </xf>
    <xf numFmtId="0" fontId="48" fillId="0" borderId="0" applyNumberFormat="0" applyFill="0" applyBorder="0" applyAlignment="0" applyProtection="0"/>
    <xf numFmtId="9" fontId="1" fillId="0" borderId="0" applyFont="0" applyFill="0" applyBorder="0" applyAlignment="0" applyProtection="0"/>
  </cellStyleXfs>
  <cellXfs count="499">
    <xf numFmtId="0" fontId="0" fillId="0" borderId="0" xfId="0"/>
    <xf numFmtId="0" fontId="5" fillId="2" borderId="1" xfId="0" applyFont="1" applyFill="1" applyBorder="1" applyAlignment="1">
      <alignment horizontal="center" vertical="center" wrapText="1"/>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5" fillId="38" borderId="1" xfId="0" applyFont="1" applyFill="1" applyBorder="1" applyAlignment="1">
      <alignment horizontal="center" vertical="center" wrapText="1"/>
    </xf>
    <xf numFmtId="0" fontId="44" fillId="2" borderId="1" xfId="304" applyFont="1" applyFill="1" applyBorder="1" applyAlignment="1">
      <alignment vertical="center" wrapText="1"/>
    </xf>
    <xf numFmtId="0" fontId="44" fillId="2" borderId="1" xfId="304" applyFont="1" applyFill="1" applyBorder="1" applyAlignment="1">
      <alignment horizontal="left" vertical="center" wrapText="1"/>
    </xf>
    <xf numFmtId="0" fontId="42" fillId="2" borderId="1" xfId="0" applyFont="1" applyFill="1" applyBorder="1" applyAlignment="1">
      <alignment horizontal="center" vertical="center" wrapText="1"/>
    </xf>
    <xf numFmtId="9" fontId="42" fillId="2" borderId="1" xfId="0" applyNumberFormat="1" applyFont="1" applyFill="1" applyBorder="1" applyAlignment="1">
      <alignment horizontal="center" vertical="center" wrapText="1"/>
    </xf>
    <xf numFmtId="0" fontId="45" fillId="2" borderId="1" xfId="0" applyFont="1" applyFill="1" applyBorder="1" applyAlignment="1">
      <alignment horizontal="center" vertical="center" wrapText="1"/>
    </xf>
    <xf numFmtId="0" fontId="0" fillId="2" borderId="1" xfId="0" applyFill="1" applyBorder="1" applyAlignment="1">
      <alignment vertical="center" wrapText="1"/>
    </xf>
    <xf numFmtId="0" fontId="47" fillId="2" borderId="1" xfId="0" applyFont="1" applyFill="1" applyBorder="1" applyAlignment="1">
      <alignment horizontal="center" vertical="center" wrapText="1"/>
    </xf>
    <xf numFmtId="0" fontId="0" fillId="2" borderId="29" xfId="0" applyFill="1" applyBorder="1" applyAlignment="1">
      <alignment vertical="center" wrapText="1"/>
    </xf>
    <xf numFmtId="9" fontId="0" fillId="2" borderId="1" xfId="0" applyNumberFormat="1" applyFill="1" applyBorder="1" applyAlignment="1">
      <alignment horizontal="center" vertical="center" wrapText="1"/>
    </xf>
    <xf numFmtId="0" fontId="0" fillId="2" borderId="27" xfId="0" applyFill="1" applyBorder="1" applyAlignment="1">
      <alignment horizontal="left" vertical="center" wrapText="1"/>
    </xf>
    <xf numFmtId="0" fontId="0" fillId="2" borderId="27" xfId="0" applyFill="1" applyBorder="1" applyAlignment="1">
      <alignment horizontal="center" vertical="center" wrapText="1"/>
    </xf>
    <xf numFmtId="0" fontId="5" fillId="2" borderId="0" xfId="0" applyFont="1" applyFill="1" applyAlignment="1">
      <alignment horizontal="center" vertical="center" wrapText="1"/>
    </xf>
    <xf numFmtId="0" fontId="0" fillId="2" borderId="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8" xfId="0" applyFill="1" applyBorder="1" applyAlignment="1">
      <alignment vertical="center" wrapText="1"/>
    </xf>
    <xf numFmtId="9" fontId="0" fillId="2" borderId="28" xfId="0" applyNumberFormat="1" applyFill="1" applyBorder="1" applyAlignment="1">
      <alignment horizontal="center" vertical="center" wrapText="1"/>
    </xf>
    <xf numFmtId="0" fontId="42" fillId="2" borderId="28" xfId="0" applyFont="1" applyFill="1" applyBorder="1" applyAlignment="1">
      <alignment horizontal="center" vertical="center" wrapText="1"/>
    </xf>
    <xf numFmtId="0" fontId="50" fillId="2" borderId="1" xfId="0" applyFont="1" applyFill="1" applyBorder="1" applyAlignment="1">
      <alignment horizontal="center" vertical="center" wrapText="1"/>
    </xf>
    <xf numFmtId="0" fontId="52" fillId="39" borderId="31" xfId="0" applyFont="1" applyFill="1" applyBorder="1" applyAlignment="1">
      <alignment horizontal="center" vertical="center" wrapText="1"/>
    </xf>
    <xf numFmtId="0" fontId="8" fillId="0" borderId="1" xfId="0" applyFont="1" applyBorder="1" applyAlignment="1">
      <alignment vertical="center" wrapText="1"/>
    </xf>
    <xf numFmtId="0" fontId="50" fillId="2" borderId="1" xfId="1" applyFont="1" applyFill="1" applyBorder="1" applyAlignment="1">
      <alignment horizontal="left" vertical="center" wrapText="1"/>
    </xf>
    <xf numFmtId="0" fontId="8" fillId="2" borderId="0" xfId="0" applyFont="1" applyFill="1" applyAlignment="1">
      <alignment vertical="center" wrapText="1"/>
    </xf>
    <xf numFmtId="0" fontId="8" fillId="2" borderId="0" xfId="0" applyFont="1" applyFill="1" applyAlignment="1">
      <alignment horizontal="center"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8" fillId="0" borderId="27" xfId="0" applyFont="1" applyBorder="1" applyAlignment="1">
      <alignment vertical="center" wrapText="1"/>
    </xf>
    <xf numFmtId="0" fontId="8" fillId="0" borderId="30" xfId="0" applyFont="1" applyBorder="1" applyAlignment="1">
      <alignment vertical="center" wrapText="1"/>
    </xf>
    <xf numFmtId="0" fontId="21" fillId="2" borderId="1" xfId="1" applyFont="1" applyFill="1" applyBorder="1" applyAlignment="1">
      <alignment horizontal="left" vertical="center" wrapText="1"/>
    </xf>
    <xf numFmtId="0" fontId="4" fillId="2" borderId="12" xfId="1" applyFont="1" applyFill="1" applyBorder="1" applyAlignment="1">
      <alignment horizontal="left" vertical="center" wrapText="1"/>
    </xf>
    <xf numFmtId="0" fontId="0" fillId="2" borderId="1" xfId="0" applyFill="1" applyBorder="1" applyAlignment="1">
      <alignment horizontal="left" vertical="center" wrapText="1"/>
    </xf>
    <xf numFmtId="14" fontId="0" fillId="2" borderId="1" xfId="0" applyNumberFormat="1"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7" fillId="2" borderId="0" xfId="0" applyFont="1" applyFill="1" applyAlignment="1">
      <alignment vertical="center" wrapText="1"/>
    </xf>
    <xf numFmtId="1" fontId="0" fillId="2" borderId="1" xfId="2"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2" fontId="0" fillId="2" borderId="1" xfId="2"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44" fillId="2" borderId="1" xfId="0" applyFont="1" applyFill="1" applyBorder="1" applyAlignment="1">
      <alignment vertical="center" wrapText="1"/>
    </xf>
    <xf numFmtId="0" fontId="46"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5" fillId="40" borderId="1" xfId="0" applyFont="1" applyFill="1" applyBorder="1" applyAlignment="1">
      <alignment horizontal="center" vertical="center" wrapText="1"/>
    </xf>
    <xf numFmtId="10" fontId="5" fillId="2" borderId="1" xfId="306" applyNumberFormat="1" applyFont="1" applyFill="1" applyBorder="1" applyAlignment="1">
      <alignment horizontal="center" vertical="center" wrapText="1"/>
    </xf>
    <xf numFmtId="9" fontId="42" fillId="2" borderId="28" xfId="0" applyNumberFormat="1" applyFont="1" applyFill="1" applyBorder="1" applyAlignment="1">
      <alignment horizontal="center" vertical="center" wrapText="1"/>
    </xf>
    <xf numFmtId="0" fontId="0" fillId="2" borderId="29" xfId="0" applyFill="1" applyBorder="1" applyAlignment="1">
      <alignment horizontal="left" vertical="center" wrapText="1"/>
    </xf>
    <xf numFmtId="0" fontId="0" fillId="2" borderId="29" xfId="0" applyFill="1" applyBorder="1" applyAlignment="1">
      <alignment horizontal="center" vertical="center" wrapText="1"/>
    </xf>
    <xf numFmtId="0" fontId="8" fillId="2" borderId="28" xfId="0" applyFont="1" applyFill="1" applyBorder="1" applyAlignment="1">
      <alignment horizontal="center" vertical="center" wrapText="1"/>
    </xf>
    <xf numFmtId="0" fontId="42" fillId="2" borderId="0" xfId="0" applyFont="1" applyFill="1" applyAlignment="1">
      <alignment horizontal="center" vertical="center" wrapText="1"/>
    </xf>
    <xf numFmtId="9" fontId="0" fillId="2" borderId="0" xfId="0" applyNumberFormat="1" applyFill="1" applyAlignment="1">
      <alignment horizontal="center" vertical="center" wrapText="1"/>
    </xf>
    <xf numFmtId="1" fontId="0" fillId="2" borderId="0" xfId="2" applyNumberFormat="1" applyFont="1" applyFill="1" applyBorder="1" applyAlignment="1">
      <alignment horizontal="center" vertical="center" wrapText="1"/>
    </xf>
    <xf numFmtId="9" fontId="0" fillId="0" borderId="1" xfId="0" applyNumberFormat="1" applyBorder="1" applyAlignment="1">
      <alignment horizontal="center" vertical="center" wrapText="1"/>
    </xf>
    <xf numFmtId="10" fontId="5" fillId="2" borderId="34" xfId="306" applyNumberFormat="1" applyFont="1" applyFill="1" applyBorder="1" applyAlignment="1">
      <alignment horizontal="center" vertical="center" wrapText="1"/>
    </xf>
    <xf numFmtId="10" fontId="5" fillId="2" borderId="27" xfId="306" applyNumberFormat="1"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xf>
    <xf numFmtId="44" fontId="8" fillId="2" borderId="17" xfId="303" applyFont="1" applyFill="1" applyBorder="1" applyAlignment="1">
      <alignment horizontal="center" vertical="center"/>
    </xf>
    <xf numFmtId="44" fontId="8" fillId="2" borderId="28" xfId="303" applyFont="1" applyFill="1" applyBorder="1" applyAlignment="1">
      <alignment horizontal="center" vertical="center"/>
    </xf>
    <xf numFmtId="0" fontId="8" fillId="2" borderId="17" xfId="0" applyFont="1" applyFill="1" applyBorder="1" applyAlignment="1">
      <alignment horizontal="center" vertical="center"/>
    </xf>
    <xf numFmtId="0" fontId="56" fillId="2" borderId="1" xfId="0" applyFont="1" applyFill="1" applyBorder="1" applyAlignment="1">
      <alignment horizontal="center" vertical="center" wrapText="1"/>
    </xf>
    <xf numFmtId="0" fontId="56" fillId="2" borderId="5" xfId="0" applyFont="1" applyFill="1" applyBorder="1" applyAlignment="1">
      <alignment horizontal="center" vertical="center" wrapText="1"/>
    </xf>
    <xf numFmtId="0" fontId="56" fillId="2" borderId="14" xfId="0" applyFont="1" applyFill="1" applyBorder="1" applyAlignment="1">
      <alignment horizontal="center" vertical="center" wrapText="1"/>
    </xf>
    <xf numFmtId="0" fontId="58" fillId="2" borderId="1"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57" fillId="0" borderId="0" xfId="0" applyFont="1" applyAlignment="1">
      <alignment horizontal="center" vertical="center"/>
    </xf>
    <xf numFmtId="0" fontId="56" fillId="2" borderId="27" xfId="0" applyFont="1" applyFill="1" applyBorder="1" applyAlignment="1">
      <alignment horizontal="center" vertical="center" wrapText="1"/>
    </xf>
    <xf numFmtId="0" fontId="57" fillId="2" borderId="1" xfId="0" applyFont="1" applyFill="1" applyBorder="1" applyAlignment="1">
      <alignment horizontal="center" vertical="center"/>
    </xf>
    <xf numFmtId="0" fontId="57" fillId="2" borderId="27" xfId="0" applyFont="1" applyFill="1" applyBorder="1" applyAlignment="1">
      <alignment horizontal="center" vertical="center" wrapText="1"/>
    </xf>
    <xf numFmtId="0" fontId="57" fillId="2" borderId="0" xfId="0" applyFont="1" applyFill="1" applyAlignment="1">
      <alignment horizontal="center" vertical="center"/>
    </xf>
    <xf numFmtId="0" fontId="57" fillId="2" borderId="29" xfId="0" applyFont="1" applyFill="1" applyBorder="1" applyAlignment="1">
      <alignment horizontal="center" vertical="center" wrapText="1"/>
    </xf>
    <xf numFmtId="0" fontId="61" fillId="2" borderId="1" xfId="305" applyFont="1" applyFill="1" applyBorder="1" applyAlignment="1">
      <alignment horizontal="center" vertical="center" wrapText="1"/>
    </xf>
    <xf numFmtId="1" fontId="57" fillId="2" borderId="1" xfId="0" applyNumberFormat="1" applyFont="1" applyFill="1" applyBorder="1" applyAlignment="1">
      <alignment horizontal="center" vertical="center"/>
    </xf>
    <xf numFmtId="0" fontId="57" fillId="2" borderId="27" xfId="0" applyFont="1" applyFill="1" applyBorder="1" applyAlignment="1">
      <alignment horizontal="center" vertical="center"/>
    </xf>
    <xf numFmtId="14" fontId="57" fillId="2" borderId="27" xfId="0" applyNumberFormat="1" applyFont="1" applyFill="1" applyBorder="1" applyAlignment="1">
      <alignment horizontal="center" vertical="center"/>
    </xf>
    <xf numFmtId="0" fontId="57" fillId="2" borderId="1" xfId="0" applyFont="1" applyFill="1" applyBorder="1" applyAlignment="1">
      <alignment horizontal="center" vertical="center" wrapText="1"/>
    </xf>
    <xf numFmtId="0" fontId="57" fillId="2" borderId="28" xfId="0" applyFont="1" applyFill="1" applyBorder="1" applyAlignment="1">
      <alignment horizontal="center" vertical="center" wrapText="1"/>
    </xf>
    <xf numFmtId="0" fontId="57" fillId="2" borderId="29" xfId="0" applyFont="1" applyFill="1" applyBorder="1" applyAlignment="1">
      <alignment horizontal="center" vertical="center"/>
    </xf>
    <xf numFmtId="0" fontId="57" fillId="2" borderId="28" xfId="0" applyFont="1" applyFill="1" applyBorder="1" applyAlignment="1">
      <alignment horizontal="center" vertical="center"/>
    </xf>
    <xf numFmtId="44" fontId="57" fillId="2" borderId="17" xfId="303" applyFont="1" applyFill="1" applyBorder="1" applyAlignment="1">
      <alignment horizontal="center" vertical="center"/>
    </xf>
    <xf numFmtId="44" fontId="57" fillId="2" borderId="28" xfId="303" applyFont="1" applyFill="1" applyBorder="1" applyAlignment="1">
      <alignment horizontal="center" vertical="center"/>
    </xf>
    <xf numFmtId="0" fontId="57" fillId="2" borderId="17" xfId="0" applyFont="1" applyFill="1" applyBorder="1" applyAlignment="1">
      <alignment horizontal="center" vertical="center" wrapText="1"/>
    </xf>
    <xf numFmtId="14" fontId="57" fillId="2" borderId="4" xfId="0" applyNumberFormat="1" applyFont="1" applyFill="1" applyBorder="1" applyAlignment="1">
      <alignment horizontal="center" vertical="center"/>
    </xf>
    <xf numFmtId="14" fontId="57" fillId="2" borderId="1" xfId="0" applyNumberFormat="1" applyFont="1" applyFill="1" applyBorder="1" applyAlignment="1">
      <alignment horizontal="center" vertical="center"/>
    </xf>
    <xf numFmtId="0" fontId="57" fillId="2" borderId="17" xfId="0" applyFont="1" applyFill="1" applyBorder="1" applyAlignment="1">
      <alignment horizontal="center" vertical="center"/>
    </xf>
    <xf numFmtId="44" fontId="57" fillId="2" borderId="29" xfId="303" applyFont="1" applyFill="1" applyBorder="1" applyAlignment="1">
      <alignment horizontal="center" vertical="center"/>
    </xf>
    <xf numFmtId="0" fontId="60" fillId="2" borderId="28" xfId="304" applyFont="1" applyFill="1" applyBorder="1" applyAlignment="1">
      <alignment horizontal="center" vertical="center" wrapText="1"/>
    </xf>
    <xf numFmtId="1" fontId="57" fillId="2" borderId="1" xfId="2" applyNumberFormat="1" applyFont="1" applyFill="1" applyBorder="1" applyAlignment="1">
      <alignment horizontal="center" vertical="center"/>
    </xf>
    <xf numFmtId="0" fontId="56" fillId="2" borderId="1" xfId="1" applyFont="1" applyFill="1" applyBorder="1" applyAlignment="1">
      <alignment horizontal="center" vertical="center"/>
    </xf>
    <xf numFmtId="0" fontId="60" fillId="2" borderId="1" xfId="0" applyFont="1" applyFill="1" applyBorder="1" applyAlignment="1">
      <alignment horizontal="center" vertical="center" wrapText="1"/>
    </xf>
    <xf numFmtId="10" fontId="57" fillId="2" borderId="1" xfId="306" applyNumberFormat="1" applyFont="1" applyFill="1" applyBorder="1" applyAlignment="1">
      <alignment horizontal="center" vertical="center"/>
    </xf>
    <xf numFmtId="44" fontId="57" fillId="2" borderId="1" xfId="303" applyFont="1" applyFill="1" applyBorder="1" applyAlignment="1">
      <alignment horizontal="center" vertical="center"/>
    </xf>
    <xf numFmtId="49" fontId="57" fillId="2" borderId="1" xfId="5" applyFont="1" applyFill="1" applyBorder="1" applyAlignment="1" applyProtection="1">
      <alignment horizontal="center" vertical="center" wrapText="1"/>
      <protection locked="0"/>
    </xf>
    <xf numFmtId="0" fontId="57" fillId="2" borderId="0" xfId="0" applyFont="1" applyFill="1" applyAlignment="1">
      <alignment horizontal="center" vertical="center" wrapText="1"/>
    </xf>
    <xf numFmtId="0" fontId="56" fillId="2" borderId="29" xfId="0" applyFont="1" applyFill="1" applyBorder="1" applyAlignment="1">
      <alignment horizontal="center" vertical="center" wrapText="1"/>
    </xf>
    <xf numFmtId="0" fontId="59" fillId="2" borderId="34" xfId="0" applyFont="1" applyFill="1" applyBorder="1" applyAlignment="1">
      <alignment horizontal="center" vertical="center" wrapText="1"/>
    </xf>
    <xf numFmtId="0" fontId="59" fillId="2" borderId="2" xfId="0" applyFont="1" applyFill="1" applyBorder="1" applyAlignment="1">
      <alignment horizontal="center" vertical="center" wrapText="1"/>
    </xf>
    <xf numFmtId="0" fontId="56" fillId="2" borderId="15" xfId="0" applyFont="1" applyFill="1" applyBorder="1" applyAlignment="1">
      <alignment horizontal="center" vertical="center" wrapText="1"/>
    </xf>
    <xf numFmtId="0" fontId="59" fillId="40" borderId="27" xfId="0" applyFont="1" applyFill="1" applyBorder="1" applyAlignment="1">
      <alignment horizontal="center" vertical="center" wrapText="1"/>
    </xf>
    <xf numFmtId="10" fontId="51" fillId="2" borderId="28" xfId="306" applyNumberFormat="1" applyFont="1" applyFill="1" applyBorder="1" applyAlignment="1">
      <alignment horizontal="center" vertical="center"/>
    </xf>
    <xf numFmtId="0" fontId="57" fillId="2" borderId="34" xfId="0" applyFont="1" applyFill="1" applyBorder="1" applyAlignment="1">
      <alignment horizontal="center" vertical="center"/>
    </xf>
    <xf numFmtId="0" fontId="44" fillId="0" borderId="1" xfId="304" applyFont="1" applyBorder="1" applyAlignment="1">
      <alignment vertical="center" wrapText="1"/>
    </xf>
    <xf numFmtId="0" fontId="0" fillId="0" borderId="1" xfId="0" applyBorder="1" applyAlignment="1">
      <alignment horizontal="center" vertical="center" wrapText="1"/>
    </xf>
    <xf numFmtId="1" fontId="0" fillId="0" borderId="1" xfId="2" applyNumberFormat="1" applyFont="1" applyFill="1" applyBorder="1" applyAlignment="1">
      <alignment horizontal="center" vertical="center" wrapText="1"/>
    </xf>
    <xf numFmtId="166"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10" fontId="5" fillId="0" borderId="1" xfId="306" applyNumberFormat="1" applyFont="1" applyFill="1" applyBorder="1" applyAlignment="1">
      <alignment horizontal="center" vertical="center" wrapText="1"/>
    </xf>
    <xf numFmtId="0" fontId="8" fillId="2" borderId="16" xfId="0" applyFont="1" applyFill="1" applyBorder="1" applyAlignment="1">
      <alignment horizontal="center" vertical="center"/>
    </xf>
    <xf numFmtId="0" fontId="57" fillId="2" borderId="16" xfId="0" applyFont="1" applyFill="1" applyBorder="1" applyAlignment="1">
      <alignment horizontal="center" vertical="center"/>
    </xf>
    <xf numFmtId="0" fontId="57" fillId="40" borderId="27" xfId="0" applyFont="1" applyFill="1" applyBorder="1" applyAlignment="1">
      <alignment horizontal="center" vertical="center" wrapText="1"/>
    </xf>
    <xf numFmtId="44" fontId="57" fillId="2" borderId="27" xfId="303" applyFont="1" applyFill="1" applyBorder="1" applyAlignment="1">
      <alignment horizontal="center" vertical="center"/>
    </xf>
    <xf numFmtId="1" fontId="57" fillId="2" borderId="29" xfId="0" applyNumberFormat="1" applyFont="1" applyFill="1" applyBorder="1" applyAlignment="1">
      <alignment horizontal="center" vertical="center"/>
    </xf>
    <xf numFmtId="0" fontId="57" fillId="2" borderId="34" xfId="0" applyFont="1" applyFill="1" applyBorder="1" applyAlignment="1">
      <alignment horizontal="center" vertical="center" wrapText="1"/>
    </xf>
    <xf numFmtId="1" fontId="57" fillId="2" borderId="34" xfId="0" applyNumberFormat="1" applyFont="1" applyFill="1" applyBorder="1" applyAlignment="1">
      <alignment horizontal="center" vertical="center"/>
    </xf>
    <xf numFmtId="44" fontId="57" fillId="2" borderId="28" xfId="303" applyFont="1" applyFill="1" applyBorder="1" applyAlignment="1">
      <alignment horizontal="center" vertical="center" wrapText="1"/>
    </xf>
    <xf numFmtId="0" fontId="57" fillId="2" borderId="36" xfId="0" applyFont="1" applyFill="1" applyBorder="1" applyAlignment="1">
      <alignment horizontal="center" vertical="center"/>
    </xf>
    <xf numFmtId="1" fontId="54" fillId="2" borderId="0" xfId="0" applyNumberFormat="1" applyFont="1" applyFill="1" applyAlignment="1">
      <alignment horizontal="center" vertical="center"/>
    </xf>
    <xf numFmtId="0" fontId="56" fillId="2" borderId="0" xfId="0" applyFont="1" applyFill="1" applyAlignment="1">
      <alignment horizontal="center" vertical="center"/>
    </xf>
    <xf numFmtId="9" fontId="60" fillId="2" borderId="39" xfId="0" applyNumberFormat="1" applyFont="1" applyFill="1" applyBorder="1" applyAlignment="1">
      <alignment horizontal="center" vertical="center" wrapText="1"/>
    </xf>
    <xf numFmtId="0" fontId="57" fillId="2" borderId="40" xfId="0" applyFont="1" applyFill="1" applyBorder="1" applyAlignment="1">
      <alignment horizontal="center" vertical="center" wrapText="1"/>
    </xf>
    <xf numFmtId="14" fontId="57" fillId="2" borderId="41" xfId="0" applyNumberFormat="1" applyFont="1" applyFill="1" applyBorder="1" applyAlignment="1">
      <alignment horizontal="center" vertical="center"/>
    </xf>
    <xf numFmtId="0" fontId="58" fillId="2" borderId="41" xfId="0" applyFont="1" applyFill="1" applyBorder="1" applyAlignment="1">
      <alignment horizontal="center" vertical="center" wrapText="1"/>
    </xf>
    <xf numFmtId="0" fontId="56" fillId="2" borderId="40" xfId="0" applyFont="1" applyFill="1" applyBorder="1" applyAlignment="1">
      <alignment horizontal="center" vertical="center" wrapText="1"/>
    </xf>
    <xf numFmtId="0" fontId="60" fillId="2" borderId="41" xfId="0" applyFont="1" applyFill="1" applyBorder="1" applyAlignment="1">
      <alignment horizontal="center" vertical="center" wrapText="1"/>
    </xf>
    <xf numFmtId="0" fontId="56" fillId="2" borderId="41" xfId="0" applyFont="1" applyFill="1" applyBorder="1" applyAlignment="1">
      <alignment horizontal="center" vertical="center" wrapText="1"/>
    </xf>
    <xf numFmtId="0" fontId="57" fillId="2" borderId="41" xfId="0" applyFont="1" applyFill="1" applyBorder="1" applyAlignment="1">
      <alignment horizontal="center" vertical="center"/>
    </xf>
    <xf numFmtId="0" fontId="59" fillId="2" borderId="41" xfId="0" applyFont="1" applyFill="1" applyBorder="1" applyAlignment="1">
      <alignment horizontal="center" vertical="center" wrapText="1"/>
    </xf>
    <xf numFmtId="0" fontId="59" fillId="2" borderId="42" xfId="0" applyFont="1" applyFill="1" applyBorder="1" applyAlignment="1">
      <alignment horizontal="center" vertical="center" wrapText="1"/>
    </xf>
    <xf numFmtId="0" fontId="59" fillId="2" borderId="43" xfId="0" applyFont="1" applyFill="1" applyBorder="1" applyAlignment="1">
      <alignment horizontal="center" vertical="center" wrapText="1"/>
    </xf>
    <xf numFmtId="0" fontId="56" fillId="2" borderId="44" xfId="0" applyFont="1" applyFill="1" applyBorder="1" applyAlignment="1">
      <alignment horizontal="center" vertical="center" wrapText="1"/>
    </xf>
    <xf numFmtId="0" fontId="57" fillId="2" borderId="46" xfId="0" applyFont="1" applyFill="1" applyBorder="1" applyAlignment="1">
      <alignment horizontal="center" vertical="center"/>
    </xf>
    <xf numFmtId="0" fontId="57" fillId="2" borderId="47" xfId="0" applyFont="1" applyFill="1" applyBorder="1" applyAlignment="1">
      <alignment horizontal="center" vertical="center"/>
    </xf>
    <xf numFmtId="9" fontId="60" fillId="2" borderId="48" xfId="0" applyNumberFormat="1" applyFont="1" applyFill="1" applyBorder="1" applyAlignment="1">
      <alignment horizontal="center" vertical="center" wrapText="1"/>
    </xf>
    <xf numFmtId="0" fontId="58" fillId="2" borderId="27" xfId="0" applyFont="1" applyFill="1" applyBorder="1" applyAlignment="1">
      <alignment horizontal="center" vertical="center" wrapText="1"/>
    </xf>
    <xf numFmtId="0" fontId="56" fillId="38" borderId="27" xfId="0" applyFont="1" applyFill="1" applyBorder="1" applyAlignment="1">
      <alignment horizontal="center" vertical="center" wrapText="1"/>
    </xf>
    <xf numFmtId="0" fontId="59" fillId="2" borderId="27" xfId="0" applyFont="1" applyFill="1" applyBorder="1" applyAlignment="1">
      <alignment horizontal="center" vertical="center" wrapText="1"/>
    </xf>
    <xf numFmtId="0" fontId="59" fillId="38" borderId="27" xfId="0" applyFont="1" applyFill="1" applyBorder="1" applyAlignment="1">
      <alignment horizontal="center" vertical="center" wrapText="1"/>
    </xf>
    <xf numFmtId="0" fontId="56" fillId="4" borderId="27" xfId="0" applyFont="1" applyFill="1" applyBorder="1" applyAlignment="1">
      <alignment horizontal="center" vertical="center" wrapText="1"/>
    </xf>
    <xf numFmtId="14" fontId="57" fillId="2" borderId="29" xfId="0" applyNumberFormat="1" applyFont="1" applyFill="1" applyBorder="1" applyAlignment="1">
      <alignment horizontal="center" vertical="center"/>
    </xf>
    <xf numFmtId="0" fontId="8" fillId="2" borderId="53" xfId="0" applyFont="1" applyFill="1" applyBorder="1" applyAlignment="1">
      <alignment horizontal="center" vertical="center" wrapText="1"/>
    </xf>
    <xf numFmtId="0" fontId="8" fillId="2" borderId="0" xfId="0" applyFont="1" applyFill="1" applyAlignment="1">
      <alignment horizontal="center" vertical="center"/>
    </xf>
    <xf numFmtId="14" fontId="8" fillId="2" borderId="12" xfId="0" applyNumberFormat="1" applyFont="1" applyFill="1" applyBorder="1" applyAlignment="1">
      <alignment horizontal="center" vertical="center"/>
    </xf>
    <xf numFmtId="14" fontId="8" fillId="2" borderId="27" xfId="0" applyNumberFormat="1" applyFont="1" applyFill="1" applyBorder="1" applyAlignment="1">
      <alignment horizontal="center" vertical="center"/>
    </xf>
    <xf numFmtId="44" fontId="8" fillId="2" borderId="27" xfId="303" applyFont="1" applyFill="1" applyBorder="1" applyAlignment="1">
      <alignment horizontal="center" vertical="center"/>
    </xf>
    <xf numFmtId="9" fontId="57" fillId="2" borderId="39" xfId="0" applyNumberFormat="1" applyFont="1" applyFill="1" applyBorder="1" applyAlignment="1">
      <alignment horizontal="center" vertical="center" wrapText="1"/>
    </xf>
    <xf numFmtId="1" fontId="57" fillId="2" borderId="41" xfId="0" applyNumberFormat="1" applyFont="1" applyFill="1" applyBorder="1" applyAlignment="1">
      <alignment horizontal="center" vertical="center"/>
    </xf>
    <xf numFmtId="0" fontId="57" fillId="2" borderId="40" xfId="0" applyFont="1" applyFill="1" applyBorder="1" applyAlignment="1">
      <alignment horizontal="center" vertical="center"/>
    </xf>
    <xf numFmtId="9" fontId="57" fillId="2" borderId="40" xfId="0" applyNumberFormat="1" applyFont="1" applyFill="1" applyBorder="1" applyAlignment="1">
      <alignment horizontal="center" vertical="center"/>
    </xf>
    <xf numFmtId="0" fontId="57" fillId="2" borderId="41" xfId="0" applyFont="1" applyFill="1" applyBorder="1" applyAlignment="1">
      <alignment horizontal="center" vertical="center" wrapText="1"/>
    </xf>
    <xf numFmtId="10" fontId="57" fillId="2" borderId="41" xfId="306" applyNumberFormat="1" applyFont="1" applyFill="1" applyBorder="1" applyAlignment="1">
      <alignment horizontal="center" vertical="center"/>
    </xf>
    <xf numFmtId="14" fontId="57" fillId="2" borderId="40" xfId="0" applyNumberFormat="1" applyFont="1" applyFill="1" applyBorder="1" applyAlignment="1">
      <alignment horizontal="center" vertical="center"/>
    </xf>
    <xf numFmtId="44" fontId="57" fillId="2" borderId="41" xfId="303" applyFont="1" applyFill="1" applyBorder="1" applyAlignment="1">
      <alignment horizontal="center" vertical="center"/>
    </xf>
    <xf numFmtId="0" fontId="57" fillId="2" borderId="43" xfId="0" applyFont="1" applyFill="1" applyBorder="1" applyAlignment="1">
      <alignment horizontal="center" vertical="center"/>
    </xf>
    <xf numFmtId="0" fontId="57" fillId="2" borderId="53" xfId="0" applyFont="1" applyFill="1" applyBorder="1" applyAlignment="1">
      <alignment horizontal="center" vertical="center" wrapText="1"/>
    </xf>
    <xf numFmtId="0" fontId="57" fillId="2" borderId="51" xfId="0" applyFont="1" applyFill="1" applyBorder="1" applyAlignment="1">
      <alignment horizontal="center" vertical="center"/>
    </xf>
    <xf numFmtId="14" fontId="57" fillId="2" borderId="57" xfId="0" applyNumberFormat="1" applyFont="1" applyFill="1" applyBorder="1" applyAlignment="1">
      <alignment horizontal="center" vertical="center"/>
    </xf>
    <xf numFmtId="9" fontId="57" fillId="2" borderId="50" xfId="0" applyNumberFormat="1" applyFont="1" applyFill="1" applyBorder="1" applyAlignment="1">
      <alignment horizontal="center" vertical="center" wrapText="1"/>
    </xf>
    <xf numFmtId="14" fontId="57" fillId="2" borderId="12" xfId="0" applyNumberFormat="1" applyFont="1" applyFill="1" applyBorder="1" applyAlignment="1">
      <alignment horizontal="center" vertical="center"/>
    </xf>
    <xf numFmtId="9" fontId="57" fillId="2" borderId="34" xfId="0" applyNumberFormat="1" applyFont="1" applyFill="1" applyBorder="1" applyAlignment="1">
      <alignment horizontal="center" vertical="center"/>
    </xf>
    <xf numFmtId="14" fontId="57" fillId="2" borderId="34" xfId="0" applyNumberFormat="1" applyFont="1" applyFill="1" applyBorder="1" applyAlignment="1">
      <alignment horizontal="center" vertical="center"/>
    </xf>
    <xf numFmtId="44" fontId="57" fillId="2" borderId="34" xfId="303" applyFont="1" applyFill="1" applyBorder="1" applyAlignment="1">
      <alignment horizontal="center" vertical="center"/>
    </xf>
    <xf numFmtId="1" fontId="57" fillId="2" borderId="34" xfId="2" applyNumberFormat="1" applyFont="1" applyFill="1" applyBorder="1" applyAlignment="1">
      <alignment horizontal="center" vertical="center"/>
    </xf>
    <xf numFmtId="0" fontId="57" fillId="2" borderId="43" xfId="0" applyFont="1" applyFill="1" applyBorder="1" applyAlignment="1">
      <alignment horizontal="center" vertical="center" wrapText="1"/>
    </xf>
    <xf numFmtId="1" fontId="57" fillId="2" borderId="43" xfId="0" applyNumberFormat="1" applyFont="1" applyFill="1" applyBorder="1" applyAlignment="1">
      <alignment horizontal="center" vertical="center"/>
    </xf>
    <xf numFmtId="14" fontId="57" fillId="2" borderId="43" xfId="0" applyNumberFormat="1" applyFont="1" applyFill="1" applyBorder="1" applyAlignment="1">
      <alignment horizontal="center" vertical="center"/>
    </xf>
    <xf numFmtId="44" fontId="57" fillId="2" borderId="43" xfId="303" applyFont="1" applyFill="1" applyBorder="1" applyAlignment="1">
      <alignment horizontal="center" vertical="center"/>
    </xf>
    <xf numFmtId="0" fontId="57" fillId="2" borderId="51" xfId="0" applyFont="1" applyFill="1" applyBorder="1" applyAlignment="1">
      <alignment horizontal="center" vertical="center" wrapText="1"/>
    </xf>
    <xf numFmtId="0" fontId="60" fillId="2" borderId="51" xfId="304" applyFont="1" applyFill="1" applyBorder="1" applyAlignment="1">
      <alignment horizontal="center" vertical="center" wrapText="1"/>
    </xf>
    <xf numFmtId="14" fontId="57" fillId="2" borderId="51" xfId="0" applyNumberFormat="1" applyFont="1" applyFill="1" applyBorder="1" applyAlignment="1">
      <alignment horizontal="center" vertical="center"/>
    </xf>
    <xf numFmtId="44" fontId="57" fillId="2" borderId="51" xfId="303" applyFont="1" applyFill="1" applyBorder="1" applyAlignment="1">
      <alignment horizontal="center" vertical="center"/>
    </xf>
    <xf numFmtId="2" fontId="57" fillId="2" borderId="34" xfId="0" applyNumberFormat="1" applyFont="1" applyFill="1" applyBorder="1" applyAlignment="1">
      <alignment horizontal="center" vertical="center"/>
    </xf>
    <xf numFmtId="0" fontId="57" fillId="2" borderId="34" xfId="0" applyFont="1" applyFill="1" applyBorder="1" applyAlignment="1" applyProtection="1">
      <alignment horizontal="center" vertical="center" wrapText="1"/>
      <protection locked="0"/>
    </xf>
    <xf numFmtId="0" fontId="57" fillId="2" borderId="62" xfId="0" applyFont="1" applyFill="1" applyBorder="1" applyAlignment="1">
      <alignment horizontal="center" vertical="center" wrapText="1"/>
    </xf>
    <xf numFmtId="0" fontId="57" fillId="2" borderId="36" xfId="0" applyFont="1" applyFill="1" applyBorder="1" applyAlignment="1">
      <alignment horizontal="center" vertical="center" wrapText="1"/>
    </xf>
    <xf numFmtId="0" fontId="60" fillId="2" borderId="36" xfId="304" applyFont="1" applyFill="1" applyBorder="1" applyAlignment="1">
      <alignment horizontal="center" vertical="center" wrapText="1"/>
    </xf>
    <xf numFmtId="14" fontId="57" fillId="2" borderId="36" xfId="0" applyNumberFormat="1" applyFont="1" applyFill="1" applyBorder="1" applyAlignment="1">
      <alignment horizontal="center" vertical="center"/>
    </xf>
    <xf numFmtId="44" fontId="57" fillId="2" borderId="36" xfId="303" applyFont="1" applyFill="1" applyBorder="1" applyAlignment="1">
      <alignment horizontal="center" vertical="center"/>
    </xf>
    <xf numFmtId="2" fontId="57" fillId="2" borderId="43" xfId="0" applyNumberFormat="1" applyFont="1" applyFill="1" applyBorder="1" applyAlignment="1">
      <alignment horizontal="center" vertical="center"/>
    </xf>
    <xf numFmtId="0" fontId="57" fillId="2" borderId="51" xfId="0" applyFont="1" applyFill="1" applyBorder="1" applyAlignment="1" applyProtection="1">
      <alignment horizontal="center" vertical="center" wrapText="1"/>
      <protection locked="0"/>
    </xf>
    <xf numFmtId="1" fontId="57" fillId="2" borderId="41" xfId="2" applyNumberFormat="1" applyFont="1" applyFill="1" applyBorder="1" applyAlignment="1">
      <alignment horizontal="center" vertical="center"/>
    </xf>
    <xf numFmtId="0" fontId="56" fillId="2" borderId="40" xfId="0" applyFont="1" applyFill="1" applyBorder="1" applyAlignment="1">
      <alignment horizontal="center" vertical="center"/>
    </xf>
    <xf numFmtId="0" fontId="56" fillId="2" borderId="45" xfId="0" applyFont="1" applyFill="1" applyBorder="1" applyAlignment="1">
      <alignment horizontal="center" vertical="center"/>
    </xf>
    <xf numFmtId="0" fontId="57" fillId="2" borderId="61" xfId="0" applyFont="1" applyFill="1" applyBorder="1" applyAlignment="1">
      <alignment horizontal="center" vertical="center"/>
    </xf>
    <xf numFmtId="0" fontId="60" fillId="2" borderId="28" xfId="0" applyFont="1" applyFill="1" applyBorder="1" applyAlignment="1">
      <alignment horizontal="center" vertical="center" wrapText="1"/>
    </xf>
    <xf numFmtId="49" fontId="57" fillId="2" borderId="27" xfId="5" applyFont="1" applyFill="1" applyBorder="1" applyAlignment="1" applyProtection="1">
      <alignment horizontal="center" vertical="center" wrapText="1"/>
      <protection locked="0"/>
    </xf>
    <xf numFmtId="9" fontId="57" fillId="2" borderId="11" xfId="0" applyNumberFormat="1" applyFont="1" applyFill="1" applyBorder="1" applyAlignment="1">
      <alignment horizontal="center" vertical="center" wrapText="1"/>
    </xf>
    <xf numFmtId="0" fontId="56" fillId="41" borderId="36" xfId="0" applyFont="1" applyFill="1" applyBorder="1" applyAlignment="1">
      <alignment horizontal="center" vertical="center"/>
    </xf>
    <xf numFmtId="0" fontId="56" fillId="41" borderId="54" xfId="0" applyFont="1" applyFill="1" applyBorder="1" applyAlignment="1">
      <alignment horizontal="center" vertical="center"/>
    </xf>
    <xf numFmtId="0" fontId="56" fillId="41" borderId="51" xfId="0" applyFont="1" applyFill="1" applyBorder="1" applyAlignment="1">
      <alignment horizontal="center" vertical="center"/>
    </xf>
    <xf numFmtId="0" fontId="56" fillId="41" borderId="52" xfId="0" applyFont="1" applyFill="1" applyBorder="1" applyAlignment="1">
      <alignment horizontal="center" vertical="center"/>
    </xf>
    <xf numFmtId="43" fontId="56" fillId="2" borderId="36" xfId="0" applyNumberFormat="1" applyFont="1" applyFill="1" applyBorder="1" applyAlignment="1">
      <alignment horizontal="center" vertical="center"/>
    </xf>
    <xf numFmtId="9" fontId="56" fillId="2" borderId="54" xfId="0" applyNumberFormat="1" applyFont="1" applyFill="1" applyBorder="1" applyAlignment="1">
      <alignment horizontal="center" vertical="center"/>
    </xf>
    <xf numFmtId="43" fontId="56" fillId="2" borderId="51" xfId="0" applyNumberFormat="1" applyFont="1" applyFill="1" applyBorder="1" applyAlignment="1">
      <alignment horizontal="center" vertical="center"/>
    </xf>
    <xf numFmtId="0" fontId="57" fillId="2" borderId="74" xfId="0" applyFont="1" applyFill="1" applyBorder="1" applyAlignment="1">
      <alignment horizontal="center" vertical="center"/>
    </xf>
    <xf numFmtId="0" fontId="57" fillId="2" borderId="61" xfId="0" applyFont="1" applyFill="1" applyBorder="1" applyAlignment="1">
      <alignment horizontal="center" vertical="center" wrapText="1"/>
    </xf>
    <xf numFmtId="9" fontId="56" fillId="2" borderId="52" xfId="0" applyNumberFormat="1" applyFont="1" applyFill="1" applyBorder="1" applyAlignment="1">
      <alignment horizontal="center" vertical="center"/>
    </xf>
    <xf numFmtId="9" fontId="57" fillId="2" borderId="77" xfId="0" applyNumberFormat="1" applyFont="1" applyFill="1" applyBorder="1" applyAlignment="1">
      <alignment horizontal="center" vertical="center" wrapText="1"/>
    </xf>
    <xf numFmtId="10" fontId="46" fillId="2" borderId="34" xfId="0" applyNumberFormat="1" applyFont="1" applyFill="1" applyBorder="1" applyAlignment="1">
      <alignment horizontal="center" vertical="center" wrapText="1"/>
    </xf>
    <xf numFmtId="10" fontId="5" fillId="42" borderId="1" xfId="306" applyNumberFormat="1" applyFont="1" applyFill="1" applyBorder="1" applyAlignment="1">
      <alignment horizontal="center" vertical="center" wrapText="1"/>
    </xf>
    <xf numFmtId="0" fontId="57" fillId="2" borderId="45" xfId="0" applyFont="1" applyFill="1" applyBorder="1" applyAlignment="1">
      <alignment horizontal="center" vertical="center"/>
    </xf>
    <xf numFmtId="0" fontId="57" fillId="2" borderId="13" xfId="0" applyFont="1" applyFill="1" applyBorder="1" applyAlignment="1">
      <alignment horizontal="center" vertical="center"/>
    </xf>
    <xf numFmtId="0" fontId="57" fillId="2" borderId="73" xfId="0" applyFont="1" applyFill="1" applyBorder="1" applyAlignment="1">
      <alignment horizontal="center" vertical="center"/>
    </xf>
    <xf numFmtId="0" fontId="57" fillId="2" borderId="35" xfId="0" applyFont="1" applyFill="1" applyBorder="1" applyAlignment="1">
      <alignment horizontal="center" vertical="center"/>
    </xf>
    <xf numFmtId="10" fontId="54" fillId="40" borderId="70" xfId="0" applyNumberFormat="1" applyFont="1" applyFill="1" applyBorder="1" applyAlignment="1">
      <alignment horizontal="center" vertical="center"/>
    </xf>
    <xf numFmtId="44" fontId="54" fillId="2" borderId="65" xfId="303" applyFont="1" applyFill="1" applyBorder="1" applyAlignment="1">
      <alignment horizontal="center" vertical="center"/>
    </xf>
    <xf numFmtId="44" fontId="54" fillId="2" borderId="70" xfId="303" applyFont="1" applyFill="1" applyBorder="1" applyAlignment="1">
      <alignment horizontal="center" vertical="center"/>
    </xf>
    <xf numFmtId="10" fontId="54" fillId="2" borderId="27" xfId="306" applyNumberFormat="1" applyFont="1" applyFill="1" applyBorder="1" applyAlignment="1">
      <alignment horizontal="center" vertical="center"/>
    </xf>
    <xf numFmtId="0" fontId="57" fillId="2" borderId="2" xfId="0" applyFont="1" applyFill="1" applyBorder="1" applyAlignment="1">
      <alignment horizontal="center" vertical="center"/>
    </xf>
    <xf numFmtId="0" fontId="57" fillId="2" borderId="42" xfId="0" applyFont="1" applyFill="1" applyBorder="1" applyAlignment="1">
      <alignment horizontal="center" vertical="center"/>
    </xf>
    <xf numFmtId="14" fontId="57" fillId="2" borderId="79" xfId="0" applyNumberFormat="1" applyFont="1" applyFill="1" applyBorder="1" applyAlignment="1">
      <alignment horizontal="center" vertical="center"/>
    </xf>
    <xf numFmtId="14" fontId="57" fillId="2" borderId="80" xfId="0" applyNumberFormat="1" applyFont="1" applyFill="1" applyBorder="1" applyAlignment="1">
      <alignment horizontal="center" vertical="center"/>
    </xf>
    <xf numFmtId="14" fontId="57" fillId="2" borderId="81" xfId="0" applyNumberFormat="1" applyFont="1" applyFill="1" applyBorder="1" applyAlignment="1">
      <alignment horizontal="center" vertical="center"/>
    </xf>
    <xf numFmtId="14" fontId="57" fillId="2" borderId="82" xfId="0" applyNumberFormat="1" applyFont="1" applyFill="1" applyBorder="1" applyAlignment="1">
      <alignment horizontal="center" vertical="center"/>
    </xf>
    <xf numFmtId="14" fontId="57" fillId="2" borderId="15" xfId="0" applyNumberFormat="1" applyFont="1" applyFill="1" applyBorder="1" applyAlignment="1">
      <alignment horizontal="center" vertical="center"/>
    </xf>
    <xf numFmtId="0" fontId="57" fillId="2" borderId="44" xfId="0" applyFont="1" applyFill="1" applyBorder="1" applyAlignment="1">
      <alignment horizontal="center" vertical="center"/>
    </xf>
    <xf numFmtId="0" fontId="57" fillId="2" borderId="82" xfId="0" applyFont="1" applyFill="1" applyBorder="1" applyAlignment="1">
      <alignment horizontal="center" vertical="center"/>
    </xf>
    <xf numFmtId="10" fontId="54" fillId="2" borderId="1" xfId="306" applyNumberFormat="1" applyFont="1" applyFill="1" applyBorder="1" applyAlignment="1">
      <alignment horizontal="center" vertical="center"/>
    </xf>
    <xf numFmtId="10" fontId="8" fillId="2" borderId="1" xfId="306" applyNumberFormat="1" applyFont="1" applyFill="1" applyBorder="1" applyAlignment="1">
      <alignment horizontal="center" vertical="center"/>
    </xf>
    <xf numFmtId="10" fontId="54" fillId="2" borderId="65" xfId="0" applyNumberFormat="1" applyFont="1" applyFill="1" applyBorder="1" applyAlignment="1">
      <alignment horizontal="center" vertical="center" wrapText="1"/>
    </xf>
    <xf numFmtId="2" fontId="0" fillId="4" borderId="1" xfId="2" applyNumberFormat="1"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53" fillId="2" borderId="2" xfId="0" applyFont="1" applyFill="1" applyBorder="1" applyAlignment="1">
      <alignment horizontal="center" vertical="center" wrapText="1"/>
    </xf>
    <xf numFmtId="0" fontId="53" fillId="2" borderId="3"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0" fillId="2" borderId="27" xfId="0" applyFill="1" applyBorder="1" applyAlignment="1">
      <alignment vertical="center" wrapText="1"/>
    </xf>
    <xf numFmtId="0" fontId="0" fillId="2" borderId="29" xfId="0" applyFill="1" applyBorder="1" applyAlignment="1">
      <alignment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42" fillId="43" borderId="27" xfId="0" applyFont="1" applyFill="1" applyBorder="1" applyAlignment="1">
      <alignment horizontal="center" vertical="center" wrapText="1"/>
    </xf>
    <xf numFmtId="0" fontId="42" fillId="43" borderId="29" xfId="0" applyFont="1" applyFill="1" applyBorder="1" applyAlignment="1">
      <alignment horizontal="center" vertical="center" wrapText="1"/>
    </xf>
    <xf numFmtId="0" fontId="42" fillId="2" borderId="27" xfId="0" applyFont="1" applyFill="1" applyBorder="1" applyAlignment="1">
      <alignment horizontal="center" vertical="center" wrapText="1"/>
    </xf>
    <xf numFmtId="0" fontId="42" fillId="2" borderId="29" xfId="0" applyFont="1" applyFill="1" applyBorder="1" applyAlignment="1">
      <alignment horizontal="center" vertical="center" wrapText="1"/>
    </xf>
    <xf numFmtId="0" fontId="0" fillId="2" borderId="1" xfId="0" applyFill="1" applyBorder="1" applyAlignment="1">
      <alignment horizontal="left" vertical="center" wrapText="1"/>
    </xf>
    <xf numFmtId="0" fontId="42" fillId="2" borderId="28" xfId="0" applyFont="1" applyFill="1" applyBorder="1" applyAlignment="1">
      <alignment horizontal="center" vertical="center" wrapText="1"/>
    </xf>
    <xf numFmtId="9" fontId="42" fillId="2" borderId="27" xfId="0" applyNumberFormat="1" applyFont="1" applyFill="1" applyBorder="1" applyAlignment="1">
      <alignment horizontal="center" vertical="center" wrapText="1"/>
    </xf>
    <xf numFmtId="9" fontId="42" fillId="2" borderId="29" xfId="0" applyNumberFormat="1" applyFont="1" applyFill="1" applyBorder="1" applyAlignment="1">
      <alignment horizontal="center" vertical="center" wrapText="1"/>
    </xf>
    <xf numFmtId="0" fontId="0" fillId="2" borderId="28" xfId="0" applyFill="1" applyBorder="1" applyAlignment="1">
      <alignment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9" fontId="0" fillId="2" borderId="1" xfId="0" applyNumberFormat="1" applyFill="1" applyBorder="1" applyAlignment="1">
      <alignment horizontal="center" vertical="center" wrapText="1"/>
    </xf>
    <xf numFmtId="0" fontId="0" fillId="2" borderId="27" xfId="0" applyFill="1" applyBorder="1" applyAlignment="1">
      <alignment horizontal="left" vertical="center" wrapText="1"/>
    </xf>
    <xf numFmtId="0" fontId="0" fillId="2" borderId="29" xfId="0" applyFill="1" applyBorder="1" applyAlignment="1">
      <alignment horizontal="left" vertical="center" wrapText="1"/>
    </xf>
    <xf numFmtId="9" fontId="0" fillId="2" borderId="27" xfId="0" applyNumberFormat="1" applyFill="1" applyBorder="1" applyAlignment="1">
      <alignment horizontal="center" vertical="center" wrapText="1"/>
    </xf>
    <xf numFmtId="9" fontId="0" fillId="2" borderId="28" xfId="0" applyNumberForma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5" fillId="2" borderId="34" xfId="0" applyFont="1" applyFill="1" applyBorder="1" applyAlignment="1">
      <alignment horizontal="center" vertical="center" wrapText="1"/>
    </xf>
    <xf numFmtId="0" fontId="55" fillId="2" borderId="35" xfId="0" applyFont="1" applyFill="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1" fillId="2" borderId="1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15"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0" fillId="2" borderId="0" xfId="0" applyFont="1" applyFill="1" applyAlignment="1">
      <alignment horizontal="center" vertical="center" wrapText="1"/>
    </xf>
    <xf numFmtId="0" fontId="50" fillId="2" borderId="17" xfId="0" applyFont="1" applyFill="1" applyBorder="1" applyAlignment="1">
      <alignment horizontal="center" vertical="center" wrapText="1"/>
    </xf>
    <xf numFmtId="0" fontId="51" fillId="2" borderId="2"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49" fillId="2" borderId="16" xfId="0" applyFont="1" applyFill="1" applyBorder="1" applyAlignment="1">
      <alignment horizontal="center" vertical="center" wrapText="1"/>
    </xf>
    <xf numFmtId="0" fontId="49" fillId="2" borderId="17" xfId="0" applyFont="1" applyFill="1" applyBorder="1" applyAlignment="1">
      <alignment horizontal="center" vertical="center" wrapText="1"/>
    </xf>
    <xf numFmtId="0" fontId="49" fillId="2" borderId="13" xfId="0" applyFont="1" applyFill="1" applyBorder="1" applyAlignment="1">
      <alignment horizontal="center" vertical="center" wrapText="1"/>
    </xf>
    <xf numFmtId="0" fontId="49" fillId="2" borderId="15"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3" xfId="0" applyFont="1" applyBorder="1" applyAlignment="1">
      <alignment horizontal="center" vertical="center" wrapText="1"/>
    </xf>
    <xf numFmtId="9" fontId="8" fillId="2" borderId="27" xfId="0" applyNumberFormat="1" applyFont="1" applyFill="1" applyBorder="1" applyAlignment="1">
      <alignment horizontal="center" vertical="center" wrapText="1"/>
    </xf>
    <xf numFmtId="9" fontId="8" fillId="2" borderId="28" xfId="0" applyNumberFormat="1"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44" fontId="57" fillId="2" borderId="40" xfId="303" applyFont="1" applyFill="1" applyBorder="1" applyAlignment="1">
      <alignment horizontal="center" vertical="center"/>
    </xf>
    <xf numFmtId="44" fontId="57" fillId="2" borderId="28" xfId="303" applyFont="1" applyFill="1" applyBorder="1" applyAlignment="1">
      <alignment horizontal="center" vertical="center"/>
    </xf>
    <xf numFmtId="44" fontId="57" fillId="2" borderId="29" xfId="303" applyFont="1" applyFill="1" applyBorder="1" applyAlignment="1">
      <alignment horizontal="center" vertical="center"/>
    </xf>
    <xf numFmtId="0" fontId="57" fillId="2" borderId="34" xfId="0" applyFont="1" applyFill="1" applyBorder="1" applyAlignment="1">
      <alignment horizontal="center" vertical="center" wrapText="1"/>
    </xf>
    <xf numFmtId="0" fontId="57" fillId="2" borderId="40" xfId="0" applyFont="1" applyFill="1" applyBorder="1" applyAlignment="1">
      <alignment horizontal="center" vertical="center"/>
    </xf>
    <xf numFmtId="0" fontId="57" fillId="2" borderId="28" xfId="0" applyFont="1" applyFill="1" applyBorder="1" applyAlignment="1">
      <alignment horizontal="center" vertical="center"/>
    </xf>
    <xf numFmtId="0" fontId="57" fillId="2" borderId="29" xfId="0" applyFont="1" applyFill="1" applyBorder="1" applyAlignment="1">
      <alignment horizontal="center" vertical="center"/>
    </xf>
    <xf numFmtId="44" fontId="57" fillId="2" borderId="40" xfId="303" applyFont="1" applyFill="1" applyBorder="1" applyAlignment="1">
      <alignment horizontal="center" vertical="center" wrapText="1"/>
    </xf>
    <xf numFmtId="44" fontId="57" fillId="2" borderId="28" xfId="303" applyFont="1" applyFill="1" applyBorder="1" applyAlignment="1">
      <alignment horizontal="center" vertical="center" wrapText="1"/>
    </xf>
    <xf numFmtId="44" fontId="57" fillId="2" borderId="29" xfId="303" applyFont="1" applyFill="1" applyBorder="1" applyAlignment="1">
      <alignment horizontal="center" vertical="center" wrapText="1"/>
    </xf>
    <xf numFmtId="0" fontId="57" fillId="2" borderId="43" xfId="0" applyFont="1" applyFill="1" applyBorder="1" applyAlignment="1">
      <alignment horizontal="center" vertical="center"/>
    </xf>
    <xf numFmtId="0" fontId="57" fillId="2" borderId="34" xfId="0" applyFont="1" applyFill="1" applyBorder="1" applyAlignment="1">
      <alignment horizontal="center" vertical="center"/>
    </xf>
    <xf numFmtId="44" fontId="57" fillId="2" borderId="43" xfId="303" applyFont="1" applyFill="1" applyBorder="1" applyAlignment="1">
      <alignment horizontal="center" vertical="center"/>
    </xf>
    <xf numFmtId="44" fontId="57" fillId="2" borderId="34" xfId="303" applyFont="1" applyFill="1" applyBorder="1" applyAlignment="1">
      <alignment horizontal="center" vertical="center"/>
    </xf>
    <xf numFmtId="0" fontId="60" fillId="2" borderId="40" xfId="0" applyFont="1" applyFill="1" applyBorder="1" applyAlignment="1">
      <alignment horizontal="center" vertical="center" wrapText="1"/>
    </xf>
    <xf numFmtId="0" fontId="60" fillId="2" borderId="29" xfId="0" applyFont="1" applyFill="1" applyBorder="1" applyAlignment="1">
      <alignment horizontal="center" vertical="center" wrapText="1"/>
    </xf>
    <xf numFmtId="0" fontId="60" fillId="2" borderId="27" xfId="0" applyFont="1" applyFill="1" applyBorder="1" applyAlignment="1">
      <alignment horizontal="center" vertical="center" wrapText="1"/>
    </xf>
    <xf numFmtId="0" fontId="60" fillId="2" borderId="16" xfId="304" applyFont="1" applyFill="1" applyBorder="1" applyAlignment="1">
      <alignment horizontal="center" vertical="center" wrapText="1"/>
    </xf>
    <xf numFmtId="0" fontId="60" fillId="2" borderId="13" xfId="304" applyFont="1" applyFill="1" applyBorder="1" applyAlignment="1">
      <alignment horizontal="center" vertical="center" wrapText="1"/>
    </xf>
    <xf numFmtId="0" fontId="60" fillId="2" borderId="11" xfId="304" applyFont="1" applyFill="1" applyBorder="1" applyAlignment="1">
      <alignment horizontal="center" vertical="center" wrapText="1"/>
    </xf>
    <xf numFmtId="0" fontId="60" fillId="2" borderId="34" xfId="304" applyFont="1" applyFill="1" applyBorder="1" applyAlignment="1">
      <alignment horizontal="center" vertical="center" wrapText="1"/>
    </xf>
    <xf numFmtId="0" fontId="60" fillId="2" borderId="43" xfId="304" applyFont="1" applyFill="1" applyBorder="1" applyAlignment="1">
      <alignment horizontal="center" vertical="center" wrapText="1"/>
    </xf>
    <xf numFmtId="0" fontId="57" fillId="2" borderId="27" xfId="0" applyFont="1" applyFill="1" applyBorder="1" applyAlignment="1">
      <alignment horizontal="center" vertical="center"/>
    </xf>
    <xf numFmtId="9" fontId="57" fillId="2" borderId="40" xfId="0" applyNumberFormat="1" applyFont="1" applyFill="1" applyBorder="1" applyAlignment="1">
      <alignment horizontal="center" vertical="center"/>
    </xf>
    <xf numFmtId="9" fontId="57" fillId="2" borderId="29" xfId="0" applyNumberFormat="1" applyFont="1" applyFill="1" applyBorder="1" applyAlignment="1">
      <alignment horizontal="center" vertical="center"/>
    </xf>
    <xf numFmtId="9" fontId="57" fillId="2" borderId="27" xfId="0" applyNumberFormat="1" applyFont="1" applyFill="1" applyBorder="1" applyAlignment="1">
      <alignment horizontal="center" vertical="center"/>
    </xf>
    <xf numFmtId="0" fontId="57" fillId="2" borderId="40" xfId="0" applyFont="1" applyFill="1" applyBorder="1" applyAlignment="1">
      <alignment horizontal="center" vertical="center" wrapText="1"/>
    </xf>
    <xf numFmtId="0" fontId="57" fillId="2" borderId="29" xfId="0" applyFont="1" applyFill="1" applyBorder="1" applyAlignment="1">
      <alignment horizontal="center" vertical="center" wrapText="1"/>
    </xf>
    <xf numFmtId="0" fontId="57" fillId="2" borderId="27" xfId="0" applyFont="1" applyFill="1" applyBorder="1" applyAlignment="1">
      <alignment horizontal="center" vertical="center" wrapText="1"/>
    </xf>
    <xf numFmtId="0" fontId="57" fillId="2" borderId="28" xfId="0" applyFont="1" applyFill="1" applyBorder="1" applyAlignment="1">
      <alignment horizontal="center" vertical="center" wrapText="1"/>
    </xf>
    <xf numFmtId="9" fontId="57" fillId="2" borderId="28" xfId="0" applyNumberFormat="1" applyFont="1" applyFill="1" applyBorder="1" applyAlignment="1">
      <alignment horizontal="center" vertical="center"/>
    </xf>
    <xf numFmtId="0" fontId="57" fillId="2" borderId="43"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6" fillId="2" borderId="3"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56" fillId="0" borderId="5" xfId="0" applyFont="1" applyBorder="1" applyAlignment="1">
      <alignment horizontal="center" vertical="center"/>
    </xf>
    <xf numFmtId="0" fontId="56" fillId="0" borderId="12" xfId="0" applyFont="1" applyBorder="1" applyAlignment="1">
      <alignment horizontal="center" vertical="center"/>
    </xf>
    <xf numFmtId="0" fontId="56" fillId="0" borderId="14" xfId="0" applyFont="1" applyBorder="1" applyAlignment="1">
      <alignment horizontal="center" vertical="center"/>
    </xf>
    <xf numFmtId="0" fontId="56" fillId="0" borderId="15" xfId="0" applyFont="1" applyBorder="1" applyAlignment="1">
      <alignment horizontal="center" vertical="center"/>
    </xf>
    <xf numFmtId="0" fontId="56" fillId="2" borderId="1" xfId="0" applyFont="1" applyFill="1" applyBorder="1" applyAlignment="1">
      <alignment horizontal="center" vertical="center" wrapText="1"/>
    </xf>
    <xf numFmtId="0" fontId="56" fillId="2" borderId="11" xfId="0" applyFont="1" applyFill="1" applyBorder="1" applyAlignment="1">
      <alignment horizontal="center" vertical="center" wrapText="1"/>
    </xf>
    <xf numFmtId="0" fontId="56" fillId="2" borderId="5" xfId="0" applyFont="1" applyFill="1" applyBorder="1" applyAlignment="1">
      <alignment horizontal="center" vertical="center" wrapText="1"/>
    </xf>
    <xf numFmtId="0" fontId="56" fillId="2" borderId="13" xfId="0" applyFont="1" applyFill="1" applyBorder="1" applyAlignment="1">
      <alignment horizontal="center" vertical="center" wrapText="1"/>
    </xf>
    <xf numFmtId="0" fontId="56" fillId="2" borderId="14" xfId="0" applyFont="1" applyFill="1" applyBorder="1" applyAlignment="1">
      <alignment horizontal="center" vertical="center" wrapText="1"/>
    </xf>
    <xf numFmtId="0" fontId="56" fillId="2" borderId="1" xfId="0" applyFont="1" applyFill="1" applyBorder="1" applyAlignment="1">
      <alignment horizontal="center" vertical="center"/>
    </xf>
    <xf numFmtId="0" fontId="57" fillId="2" borderId="1" xfId="0" applyFont="1" applyFill="1" applyBorder="1" applyAlignment="1">
      <alignment horizontal="center" vertical="center" wrapText="1"/>
    </xf>
    <xf numFmtId="0" fontId="57" fillId="2" borderId="41" xfId="0" applyFont="1" applyFill="1" applyBorder="1" applyAlignment="1">
      <alignment horizontal="center" vertical="center"/>
    </xf>
    <xf numFmtId="0" fontId="57" fillId="2" borderId="1" xfId="0" applyFont="1" applyFill="1" applyBorder="1" applyAlignment="1">
      <alignment horizontal="center" vertical="center"/>
    </xf>
    <xf numFmtId="0" fontId="57" fillId="2" borderId="41" xfId="0" applyFont="1" applyFill="1" applyBorder="1" applyAlignment="1">
      <alignment horizontal="center" vertical="center" wrapText="1"/>
    </xf>
    <xf numFmtId="9" fontId="57" fillId="2" borderId="75" xfId="0" applyNumberFormat="1" applyFont="1" applyFill="1" applyBorder="1" applyAlignment="1">
      <alignment horizontal="center" vertical="center" wrapText="1"/>
    </xf>
    <xf numFmtId="9" fontId="57" fillId="2" borderId="76" xfId="0" applyNumberFormat="1" applyFont="1" applyFill="1" applyBorder="1" applyAlignment="1">
      <alignment horizontal="center" vertical="center" wrapText="1"/>
    </xf>
    <xf numFmtId="0" fontId="60" fillId="2" borderId="27" xfId="304" applyFont="1" applyFill="1" applyBorder="1" applyAlignment="1">
      <alignment horizontal="center" vertical="center" wrapText="1"/>
    </xf>
    <xf numFmtId="0" fontId="60" fillId="2" borderId="29" xfId="304" applyFont="1" applyFill="1" applyBorder="1" applyAlignment="1">
      <alignment horizontal="center" vertical="center" wrapText="1"/>
    </xf>
    <xf numFmtId="9" fontId="57" fillId="2" borderId="39" xfId="0" applyNumberFormat="1" applyFont="1" applyFill="1" applyBorder="1" applyAlignment="1">
      <alignment horizontal="center" vertical="center" wrapText="1"/>
    </xf>
    <xf numFmtId="9" fontId="57" fillId="2" borderId="53" xfId="0" applyNumberFormat="1" applyFont="1" applyFill="1" applyBorder="1" applyAlignment="1">
      <alignment horizontal="center" vertical="center" wrapText="1"/>
    </xf>
    <xf numFmtId="9" fontId="57" fillId="2" borderId="48" xfId="0" applyNumberFormat="1" applyFont="1" applyFill="1" applyBorder="1" applyAlignment="1">
      <alignment horizontal="center" vertical="center" wrapText="1"/>
    </xf>
    <xf numFmtId="0" fontId="60" fillId="2" borderId="40" xfId="304" applyFont="1" applyFill="1" applyBorder="1" applyAlignment="1">
      <alignment horizontal="center" vertical="center" wrapText="1"/>
    </xf>
    <xf numFmtId="1" fontId="57" fillId="2" borderId="40" xfId="0" applyNumberFormat="1" applyFont="1" applyFill="1" applyBorder="1" applyAlignment="1">
      <alignment horizontal="center" vertical="center" wrapText="1"/>
    </xf>
    <xf numFmtId="1" fontId="57" fillId="2" borderId="28" xfId="0" applyNumberFormat="1" applyFont="1" applyFill="1" applyBorder="1" applyAlignment="1">
      <alignment horizontal="center" vertical="center" wrapText="1"/>
    </xf>
    <xf numFmtId="1" fontId="57" fillId="2" borderId="29" xfId="0" applyNumberFormat="1" applyFont="1" applyFill="1" applyBorder="1" applyAlignment="1">
      <alignment horizontal="center" vertical="center" wrapText="1"/>
    </xf>
    <xf numFmtId="1" fontId="57" fillId="2" borderId="40" xfId="0" applyNumberFormat="1" applyFont="1" applyFill="1" applyBorder="1" applyAlignment="1">
      <alignment horizontal="center" vertical="center"/>
    </xf>
    <xf numFmtId="1" fontId="57" fillId="2" borderId="28" xfId="0" applyNumberFormat="1" applyFont="1" applyFill="1" applyBorder="1" applyAlignment="1">
      <alignment horizontal="center" vertical="center"/>
    </xf>
    <xf numFmtId="1" fontId="57" fillId="2" borderId="29" xfId="0" applyNumberFormat="1" applyFont="1" applyFill="1" applyBorder="1" applyAlignment="1">
      <alignment horizontal="center" vertical="center"/>
    </xf>
    <xf numFmtId="1" fontId="57" fillId="2" borderId="43" xfId="0" applyNumberFormat="1" applyFont="1" applyFill="1" applyBorder="1" applyAlignment="1">
      <alignment horizontal="center" vertical="center"/>
    </xf>
    <xf numFmtId="1" fontId="57" fillId="2" borderId="34" xfId="0" applyNumberFormat="1" applyFont="1" applyFill="1" applyBorder="1" applyAlignment="1">
      <alignment horizontal="center" vertical="center"/>
    </xf>
    <xf numFmtId="9" fontId="57" fillId="2" borderId="34" xfId="0" applyNumberFormat="1" applyFont="1" applyFill="1" applyBorder="1" applyAlignment="1">
      <alignment horizontal="center" vertical="center"/>
    </xf>
    <xf numFmtId="0" fontId="57" fillId="2" borderId="53" xfId="0" applyFont="1" applyFill="1" applyBorder="1" applyAlignment="1">
      <alignment horizontal="center" vertical="center" wrapText="1"/>
    </xf>
    <xf numFmtId="0" fontId="57" fillId="2" borderId="48" xfId="0" applyFont="1" applyFill="1" applyBorder="1" applyAlignment="1">
      <alignment horizontal="center" vertical="center" wrapText="1"/>
    </xf>
    <xf numFmtId="1" fontId="57" fillId="2" borderId="41" xfId="0" applyNumberFormat="1" applyFont="1" applyFill="1" applyBorder="1" applyAlignment="1">
      <alignment horizontal="center" vertical="center" wrapText="1"/>
    </xf>
    <xf numFmtId="1" fontId="57" fillId="2" borderId="1" xfId="0" applyNumberFormat="1" applyFont="1" applyFill="1" applyBorder="1" applyAlignment="1">
      <alignment horizontal="center" vertical="center" wrapText="1"/>
    </xf>
    <xf numFmtId="9" fontId="57" fillId="2" borderId="13" xfId="0" applyNumberFormat="1" applyFont="1" applyFill="1" applyBorder="1" applyAlignment="1">
      <alignment horizontal="center" vertical="center" wrapText="1"/>
    </xf>
    <xf numFmtId="9" fontId="57" fillId="2" borderId="2" xfId="0" applyNumberFormat="1" applyFont="1" applyFill="1" applyBorder="1" applyAlignment="1">
      <alignment horizontal="center" vertical="center" wrapText="1"/>
    </xf>
    <xf numFmtId="0" fontId="57" fillId="2" borderId="59" xfId="0" applyFont="1" applyFill="1" applyBorder="1" applyAlignment="1">
      <alignment horizontal="center" vertical="center" wrapText="1"/>
    </xf>
    <xf numFmtId="0" fontId="57" fillId="2" borderId="60" xfId="0" applyFont="1" applyFill="1" applyBorder="1" applyAlignment="1">
      <alignment horizontal="center" vertical="center" wrapText="1"/>
    </xf>
    <xf numFmtId="1" fontId="57" fillId="2" borderId="43" xfId="0" applyNumberFormat="1" applyFont="1" applyFill="1" applyBorder="1" applyAlignment="1">
      <alignment horizontal="center" vertical="center" wrapText="1"/>
    </xf>
    <xf numFmtId="1" fontId="57" fillId="2" borderId="34" xfId="0" applyNumberFormat="1" applyFont="1" applyFill="1" applyBorder="1" applyAlignment="1">
      <alignment horizontal="center" vertical="center" wrapText="1"/>
    </xf>
    <xf numFmtId="9" fontId="57" fillId="2" borderId="1" xfId="0" applyNumberFormat="1" applyFont="1" applyFill="1" applyBorder="1" applyAlignment="1">
      <alignment horizontal="center" vertical="center" wrapText="1"/>
    </xf>
    <xf numFmtId="1" fontId="57" fillId="2" borderId="41" xfId="0" applyNumberFormat="1" applyFont="1" applyFill="1" applyBorder="1" applyAlignment="1">
      <alignment horizontal="center" vertical="center"/>
    </xf>
    <xf numFmtId="1" fontId="57" fillId="2" borderId="1" xfId="0" applyNumberFormat="1" applyFont="1" applyFill="1" applyBorder="1" applyAlignment="1">
      <alignment horizontal="center" vertical="center"/>
    </xf>
    <xf numFmtId="9" fontId="57" fillId="2" borderId="43" xfId="0" applyNumberFormat="1" applyFont="1" applyFill="1" applyBorder="1" applyAlignment="1">
      <alignment horizontal="center" vertical="center"/>
    </xf>
    <xf numFmtId="1" fontId="54" fillId="2" borderId="11" xfId="0" applyNumberFormat="1" applyFont="1" applyFill="1" applyBorder="1" applyAlignment="1">
      <alignment horizontal="center" vertical="center"/>
    </xf>
    <xf numFmtId="1" fontId="54" fillId="2" borderId="5" xfId="0" applyNumberFormat="1" applyFont="1" applyFill="1" applyBorder="1" applyAlignment="1">
      <alignment horizontal="center" vertical="center"/>
    </xf>
    <xf numFmtId="1" fontId="54" fillId="2" borderId="12" xfId="0" applyNumberFormat="1" applyFont="1" applyFill="1" applyBorder="1" applyAlignment="1">
      <alignment horizontal="center" vertical="center"/>
    </xf>
    <xf numFmtId="0" fontId="57" fillId="2" borderId="37" xfId="0" applyFont="1" applyFill="1" applyBorder="1" applyAlignment="1">
      <alignment horizontal="center" vertical="center" wrapText="1"/>
    </xf>
    <xf numFmtId="1" fontId="57" fillId="2" borderId="17" xfId="0" applyNumberFormat="1" applyFont="1" applyFill="1" applyBorder="1" applyAlignment="1">
      <alignment horizontal="center" vertical="center"/>
    </xf>
    <xf numFmtId="1" fontId="57" fillId="2" borderId="15" xfId="0" applyNumberFormat="1" applyFont="1" applyFill="1" applyBorder="1" applyAlignment="1">
      <alignment horizontal="center" vertical="center"/>
    </xf>
    <xf numFmtId="4" fontId="0" fillId="0" borderId="27" xfId="0" applyNumberFormat="1"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57" fillId="2" borderId="44" xfId="0" applyFont="1" applyFill="1" applyBorder="1" applyAlignment="1">
      <alignment horizontal="center" vertical="center" wrapText="1"/>
    </xf>
    <xf numFmtId="0" fontId="57" fillId="2" borderId="17" xfId="0" applyFont="1" applyFill="1" applyBorder="1" applyAlignment="1">
      <alignment horizontal="center" vertical="center" wrapText="1"/>
    </xf>
    <xf numFmtId="0" fontId="57" fillId="2" borderId="17" xfId="0" applyFont="1" applyFill="1" applyBorder="1" applyAlignment="1">
      <alignment horizontal="center" vertical="center"/>
    </xf>
    <xf numFmtId="0" fontId="57" fillId="2" borderId="15" xfId="0" applyFont="1" applyFill="1" applyBorder="1" applyAlignment="1">
      <alignment horizontal="center" vertical="center"/>
    </xf>
    <xf numFmtId="0" fontId="57" fillId="2" borderId="45" xfId="0" applyFont="1" applyFill="1" applyBorder="1" applyAlignment="1">
      <alignment horizontal="center" vertical="center"/>
    </xf>
    <xf numFmtId="0" fontId="57" fillId="2" borderId="16" xfId="0" applyFont="1" applyFill="1" applyBorder="1" applyAlignment="1">
      <alignment horizontal="center" vertical="center"/>
    </xf>
    <xf numFmtId="0" fontId="57" fillId="2" borderId="13" xfId="0" applyFont="1" applyFill="1" applyBorder="1" applyAlignment="1">
      <alignment horizontal="center" vertical="center"/>
    </xf>
    <xf numFmtId="8" fontId="63" fillId="0" borderId="1" xfId="0" applyNumberFormat="1" applyFont="1" applyBorder="1" applyAlignment="1">
      <alignment horizontal="center" vertical="center" wrapText="1"/>
    </xf>
    <xf numFmtId="0" fontId="57" fillId="0" borderId="34" xfId="0" applyFont="1" applyBorder="1" applyAlignment="1">
      <alignment horizontal="center" vertical="center"/>
    </xf>
    <xf numFmtId="9" fontId="57" fillId="2" borderId="55" xfId="0" applyNumberFormat="1" applyFont="1" applyFill="1" applyBorder="1" applyAlignment="1">
      <alignment horizontal="center" vertical="center"/>
    </xf>
    <xf numFmtId="9" fontId="57" fillId="2" borderId="56" xfId="0" applyNumberFormat="1" applyFont="1" applyFill="1" applyBorder="1" applyAlignment="1">
      <alignment horizontal="center" vertical="center"/>
    </xf>
    <xf numFmtId="8" fontId="63" fillId="0" borderId="43" xfId="0" applyNumberFormat="1" applyFont="1" applyBorder="1" applyAlignment="1">
      <alignment horizontal="center" vertical="center" wrapText="1"/>
    </xf>
    <xf numFmtId="0" fontId="57" fillId="0" borderId="36" xfId="0" applyFont="1" applyBorder="1" applyAlignment="1">
      <alignment horizontal="center" vertical="center"/>
    </xf>
    <xf numFmtId="167" fontId="57" fillId="2" borderId="43" xfId="303" applyNumberFormat="1" applyFont="1" applyFill="1" applyBorder="1" applyAlignment="1">
      <alignment horizontal="center" vertical="center"/>
    </xf>
    <xf numFmtId="167" fontId="57" fillId="2" borderId="34" xfId="303" applyNumberFormat="1" applyFont="1" applyFill="1" applyBorder="1" applyAlignment="1">
      <alignment horizontal="center" vertical="center"/>
    </xf>
    <xf numFmtId="167" fontId="57" fillId="2" borderId="36" xfId="303" applyNumberFormat="1" applyFont="1" applyFill="1" applyBorder="1" applyAlignment="1">
      <alignment horizontal="center" vertical="center"/>
    </xf>
    <xf numFmtId="0" fontId="54" fillId="2" borderId="67" xfId="0" applyFont="1" applyFill="1" applyBorder="1" applyAlignment="1">
      <alignment horizontal="center" vertical="center" wrapText="1"/>
    </xf>
    <xf numFmtId="0" fontId="54" fillId="2" borderId="68" xfId="0" applyFont="1" applyFill="1" applyBorder="1" applyAlignment="1">
      <alignment horizontal="center" vertical="center" wrapText="1"/>
    </xf>
    <xf numFmtId="0" fontId="54" fillId="2" borderId="69" xfId="0" applyFont="1" applyFill="1" applyBorder="1" applyAlignment="1">
      <alignment horizontal="center" vertical="center" wrapText="1"/>
    </xf>
    <xf numFmtId="0" fontId="57" fillId="2" borderId="73" xfId="0" applyFont="1" applyFill="1" applyBorder="1" applyAlignment="1">
      <alignment horizontal="center" vertical="center"/>
    </xf>
    <xf numFmtId="0" fontId="57" fillId="2" borderId="35" xfId="0" applyFont="1" applyFill="1" applyBorder="1" applyAlignment="1">
      <alignment horizontal="center" vertical="center"/>
    </xf>
    <xf numFmtId="1" fontId="54" fillId="2" borderId="36" xfId="0" applyNumberFormat="1" applyFont="1" applyFill="1" applyBorder="1" applyAlignment="1">
      <alignment horizontal="center" vertical="center"/>
    </xf>
    <xf numFmtId="1" fontId="54" fillId="2" borderId="78" xfId="0" applyNumberFormat="1" applyFont="1" applyFill="1" applyBorder="1" applyAlignment="1">
      <alignment horizontal="center" vertical="center"/>
    </xf>
    <xf numFmtId="1" fontId="54" fillId="2" borderId="51" xfId="0" applyNumberFormat="1" applyFont="1" applyFill="1" applyBorder="1" applyAlignment="1">
      <alignment horizontal="center" vertical="center"/>
    </xf>
    <xf numFmtId="1" fontId="54" fillId="2" borderId="74" xfId="0" applyNumberFormat="1" applyFont="1" applyFill="1" applyBorder="1" applyAlignment="1">
      <alignment horizontal="center" vertical="center"/>
    </xf>
    <xf numFmtId="1" fontId="54" fillId="2" borderId="16" xfId="0" applyNumberFormat="1" applyFont="1" applyFill="1" applyBorder="1" applyAlignment="1">
      <alignment horizontal="center" vertical="center"/>
    </xf>
    <xf numFmtId="0" fontId="54" fillId="2" borderId="63" xfId="0" applyFont="1" applyFill="1" applyBorder="1" applyAlignment="1">
      <alignment horizontal="center" vertical="center"/>
    </xf>
    <xf numFmtId="0" fontId="54" fillId="2" borderId="64" xfId="0" applyFont="1" applyFill="1" applyBorder="1" applyAlignment="1">
      <alignment horizontal="center" vertical="center"/>
    </xf>
    <xf numFmtId="0" fontId="54" fillId="2" borderId="66" xfId="0" applyFont="1" applyFill="1" applyBorder="1" applyAlignment="1">
      <alignment horizontal="center" vertical="center"/>
    </xf>
    <xf numFmtId="1" fontId="62" fillId="2" borderId="11" xfId="0" applyNumberFormat="1" applyFont="1" applyFill="1" applyBorder="1" applyAlignment="1">
      <alignment horizontal="center" vertical="center"/>
    </xf>
    <xf numFmtId="1" fontId="62" fillId="2" borderId="5" xfId="0" applyNumberFormat="1" applyFont="1" applyFill="1" applyBorder="1" applyAlignment="1">
      <alignment horizontal="center" vertical="center"/>
    </xf>
    <xf numFmtId="1" fontId="62" fillId="2" borderId="12" xfId="0" applyNumberFormat="1" applyFont="1" applyFill="1" applyBorder="1" applyAlignment="1">
      <alignment horizontal="center" vertical="center"/>
    </xf>
    <xf numFmtId="14" fontId="57" fillId="2" borderId="40" xfId="0" applyNumberFormat="1" applyFont="1" applyFill="1" applyBorder="1" applyAlignment="1">
      <alignment horizontal="center" vertical="center"/>
    </xf>
    <xf numFmtId="44" fontId="57" fillId="2" borderId="44" xfId="303" applyFont="1" applyFill="1" applyBorder="1" applyAlignment="1">
      <alignment horizontal="center" vertical="center"/>
    </xf>
    <xf numFmtId="44" fontId="57" fillId="2" borderId="17" xfId="303" applyFont="1" applyFill="1" applyBorder="1" applyAlignment="1">
      <alignment horizontal="center" vertical="center"/>
    </xf>
    <xf numFmtId="44" fontId="57" fillId="2" borderId="15" xfId="303" applyFont="1" applyFill="1" applyBorder="1" applyAlignment="1">
      <alignment horizontal="center" vertical="center"/>
    </xf>
    <xf numFmtId="0" fontId="56" fillId="2" borderId="71" xfId="0" applyFont="1" applyFill="1" applyBorder="1" applyAlignment="1">
      <alignment horizontal="center" vertical="center" wrapText="1"/>
    </xf>
    <xf numFmtId="0" fontId="56" fillId="2" borderId="72" xfId="0" applyFont="1" applyFill="1" applyBorder="1" applyAlignment="1">
      <alignment horizontal="center" vertical="center" wrapText="1"/>
    </xf>
    <xf numFmtId="8" fontId="63" fillId="0" borderId="29" xfId="0" applyNumberFormat="1" applyFont="1" applyBorder="1" applyAlignment="1">
      <alignment horizontal="center" vertical="center" wrapText="1"/>
    </xf>
    <xf numFmtId="0" fontId="57" fillId="0" borderId="38" xfId="0" applyFont="1" applyBorder="1" applyAlignment="1">
      <alignment horizontal="center" vertical="center"/>
    </xf>
    <xf numFmtId="0" fontId="57" fillId="0" borderId="37" xfId="0" applyFont="1" applyBorder="1" applyAlignment="1">
      <alignment horizontal="center" vertical="center"/>
    </xf>
    <xf numFmtId="9" fontId="57" fillId="2" borderId="58" xfId="0" applyNumberFormat="1" applyFont="1" applyFill="1" applyBorder="1" applyAlignment="1">
      <alignment horizontal="center" vertical="center"/>
    </xf>
    <xf numFmtId="9" fontId="57" fillId="2" borderId="49" xfId="0" applyNumberFormat="1" applyFont="1" applyFill="1" applyBorder="1" applyAlignment="1">
      <alignment horizontal="center" vertical="center"/>
    </xf>
    <xf numFmtId="0" fontId="57" fillId="2" borderId="46" xfId="0" applyFont="1" applyFill="1" applyBorder="1" applyAlignment="1">
      <alignment horizontal="center" vertical="center"/>
    </xf>
    <xf numFmtId="0" fontId="57" fillId="2" borderId="38" xfId="0" applyFont="1" applyFill="1" applyBorder="1" applyAlignment="1">
      <alignment horizontal="center" vertical="center"/>
    </xf>
    <xf numFmtId="0" fontId="57" fillId="2" borderId="37" xfId="0" applyFont="1" applyFill="1" applyBorder="1" applyAlignment="1">
      <alignment horizontal="center" vertical="center"/>
    </xf>
    <xf numFmtId="9" fontId="57" fillId="2" borderId="47" xfId="0" applyNumberFormat="1" applyFont="1" applyFill="1" applyBorder="1" applyAlignment="1">
      <alignment horizontal="center" vertical="center"/>
    </xf>
    <xf numFmtId="9" fontId="57" fillId="2" borderId="54" xfId="0" applyNumberFormat="1" applyFont="1" applyFill="1" applyBorder="1" applyAlignment="1">
      <alignment horizontal="center" vertical="center"/>
    </xf>
    <xf numFmtId="0" fontId="57" fillId="2" borderId="47" xfId="0" applyFont="1" applyFill="1" applyBorder="1" applyAlignment="1">
      <alignment horizontal="center" vertical="center"/>
    </xf>
    <xf numFmtId="0" fontId="57" fillId="2" borderId="49" xfId="0" applyFont="1" applyFill="1" applyBorder="1" applyAlignment="1">
      <alignment horizontal="center" vertical="center"/>
    </xf>
    <xf numFmtId="10" fontId="5" fillId="44" borderId="34" xfId="306" applyNumberFormat="1" applyFont="1" applyFill="1" applyBorder="1" applyAlignment="1">
      <alignment horizontal="center" vertical="center" wrapText="1"/>
    </xf>
    <xf numFmtId="0" fontId="5" fillId="44" borderId="1" xfId="0" applyFont="1" applyFill="1" applyBorder="1" applyAlignment="1">
      <alignment horizontal="center" vertical="center" wrapText="1"/>
    </xf>
    <xf numFmtId="10" fontId="5" fillId="41" borderId="1" xfId="306" applyNumberFormat="1" applyFont="1" applyFill="1" applyBorder="1" applyAlignment="1">
      <alignment horizontal="center" vertical="center" wrapText="1"/>
    </xf>
    <xf numFmtId="10" fontId="5" fillId="45" borderId="1" xfId="306" applyNumberFormat="1" applyFont="1" applyFill="1" applyBorder="1" applyAlignment="1">
      <alignment horizontal="center" vertical="center" wrapText="1"/>
    </xf>
    <xf numFmtId="10" fontId="5" fillId="46" borderId="1" xfId="306" applyNumberFormat="1" applyFont="1" applyFill="1" applyBorder="1" applyAlignment="1">
      <alignment horizontal="center" vertical="center" wrapText="1"/>
    </xf>
    <xf numFmtId="0" fontId="64" fillId="2" borderId="1" xfId="0" applyFont="1" applyFill="1" applyBorder="1" applyAlignment="1">
      <alignment vertical="center" wrapText="1"/>
    </xf>
  </cellXfs>
  <cellStyles count="307">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Hipervínculo" xfId="305" builtinId="8"/>
    <cellStyle name="Incorrecto" xfId="13" builtinId="27" customBuiltin="1"/>
    <cellStyle name="KPT06_fill" xfId="304" xr:uid="{00000000-0005-0000-0000-000023000000}"/>
    <cellStyle name="Millares 10" xfId="41" xr:uid="{00000000-0005-0000-0000-000024000000}"/>
    <cellStyle name="Millares 2" xfId="3" xr:uid="{00000000-0005-0000-0000-000025000000}"/>
    <cellStyle name="Millares 2 2" xfId="130" xr:uid="{00000000-0005-0000-0000-000026000000}"/>
    <cellStyle name="Millares 2 2 2" xfId="209" xr:uid="{00000000-0005-0000-0000-000027000000}"/>
    <cellStyle name="Millares 2 2 2 2" xfId="227" xr:uid="{00000000-0005-0000-0000-000028000000}"/>
    <cellStyle name="Millares 2 2 2 2 2" xfId="299" xr:uid="{00000000-0005-0000-0000-000029000000}"/>
    <cellStyle name="Millares 2 2 2 2 3" xfId="263" xr:uid="{00000000-0005-0000-0000-00002A000000}"/>
    <cellStyle name="Millares 2 2 2 3" xfId="281" xr:uid="{00000000-0005-0000-0000-00002B000000}"/>
    <cellStyle name="Millares 2 2 2 4" xfId="245" xr:uid="{00000000-0005-0000-0000-00002C000000}"/>
    <cellStyle name="Millares 2 2 3" xfId="218" xr:uid="{00000000-0005-0000-0000-00002D000000}"/>
    <cellStyle name="Millares 2 2 3 2" xfId="290" xr:uid="{00000000-0005-0000-0000-00002E000000}"/>
    <cellStyle name="Millares 2 2 3 3" xfId="254" xr:uid="{00000000-0005-0000-0000-00002F000000}"/>
    <cellStyle name="Millares 2 2 4" xfId="272" xr:uid="{00000000-0005-0000-0000-000030000000}"/>
    <cellStyle name="Millares 2 2 5" xfId="236" xr:uid="{00000000-0005-0000-0000-000031000000}"/>
    <cellStyle name="Millares 2 3" xfId="202" xr:uid="{00000000-0005-0000-0000-000032000000}"/>
    <cellStyle name="Millares 2 3 2" xfId="211" xr:uid="{00000000-0005-0000-0000-000033000000}"/>
    <cellStyle name="Millares 2 3 2 2" xfId="229" xr:uid="{00000000-0005-0000-0000-000034000000}"/>
    <cellStyle name="Millares 2 3 2 2 2" xfId="301" xr:uid="{00000000-0005-0000-0000-000035000000}"/>
    <cellStyle name="Millares 2 3 2 2 3" xfId="265" xr:uid="{00000000-0005-0000-0000-000036000000}"/>
    <cellStyle name="Millares 2 3 2 3" xfId="283" xr:uid="{00000000-0005-0000-0000-000037000000}"/>
    <cellStyle name="Millares 2 3 2 4" xfId="247" xr:uid="{00000000-0005-0000-0000-000038000000}"/>
    <cellStyle name="Millares 2 3 3" xfId="220" xr:uid="{00000000-0005-0000-0000-000039000000}"/>
    <cellStyle name="Millares 2 3 3 2" xfId="292" xr:uid="{00000000-0005-0000-0000-00003A000000}"/>
    <cellStyle name="Millares 2 3 3 3" xfId="256" xr:uid="{00000000-0005-0000-0000-00003B000000}"/>
    <cellStyle name="Millares 2 3 4" xfId="274" xr:uid="{00000000-0005-0000-0000-00003C000000}"/>
    <cellStyle name="Millares 2 3 5" xfId="238" xr:uid="{00000000-0005-0000-0000-00003D000000}"/>
    <cellStyle name="Millares 2 4" xfId="207" xr:uid="{00000000-0005-0000-0000-00003E000000}"/>
    <cellStyle name="Millares 2 4 2" xfId="225" xr:uid="{00000000-0005-0000-0000-00003F000000}"/>
    <cellStyle name="Millares 2 4 2 2" xfId="297" xr:uid="{00000000-0005-0000-0000-000040000000}"/>
    <cellStyle name="Millares 2 4 2 3" xfId="261" xr:uid="{00000000-0005-0000-0000-000041000000}"/>
    <cellStyle name="Millares 2 4 3" xfId="279" xr:uid="{00000000-0005-0000-0000-000042000000}"/>
    <cellStyle name="Millares 2 4 4" xfId="243" xr:uid="{00000000-0005-0000-0000-000043000000}"/>
    <cellStyle name="Millares 2 5" xfId="216" xr:uid="{00000000-0005-0000-0000-000044000000}"/>
    <cellStyle name="Millares 2 5 2" xfId="288" xr:uid="{00000000-0005-0000-0000-000045000000}"/>
    <cellStyle name="Millares 2 5 3" xfId="252" xr:uid="{00000000-0005-0000-0000-000046000000}"/>
    <cellStyle name="Millares 2 6" xfId="270" xr:uid="{00000000-0005-0000-0000-000047000000}"/>
    <cellStyle name="Millares 2 7" xfId="234" xr:uid="{00000000-0005-0000-0000-000048000000}"/>
    <cellStyle name="Millares 2 8" xfId="59" xr:uid="{00000000-0005-0000-0000-000049000000}"/>
    <cellStyle name="Millares 3" xfId="124" xr:uid="{00000000-0005-0000-0000-00004A000000}"/>
    <cellStyle name="Millares 3 2" xfId="208" xr:uid="{00000000-0005-0000-0000-00004B000000}"/>
    <cellStyle name="Millares 3 2 2" xfId="226" xr:uid="{00000000-0005-0000-0000-00004C000000}"/>
    <cellStyle name="Millares 3 2 2 2" xfId="298" xr:uid="{00000000-0005-0000-0000-00004D000000}"/>
    <cellStyle name="Millares 3 2 2 3" xfId="262" xr:uid="{00000000-0005-0000-0000-00004E000000}"/>
    <cellStyle name="Millares 3 2 3" xfId="280" xr:uid="{00000000-0005-0000-0000-00004F000000}"/>
    <cellStyle name="Millares 3 2 4" xfId="244" xr:uid="{00000000-0005-0000-0000-000050000000}"/>
    <cellStyle name="Millares 3 3" xfId="217" xr:uid="{00000000-0005-0000-0000-000051000000}"/>
    <cellStyle name="Millares 3 3 2" xfId="289" xr:uid="{00000000-0005-0000-0000-000052000000}"/>
    <cellStyle name="Millares 3 3 3" xfId="253" xr:uid="{00000000-0005-0000-0000-000053000000}"/>
    <cellStyle name="Millares 3 4" xfId="271" xr:uid="{00000000-0005-0000-0000-000054000000}"/>
    <cellStyle name="Millares 3 5" xfId="235" xr:uid="{00000000-0005-0000-0000-000055000000}"/>
    <cellStyle name="Millares 4" xfId="194" xr:uid="{00000000-0005-0000-0000-000056000000}"/>
    <cellStyle name="Millares 4 2" xfId="210" xr:uid="{00000000-0005-0000-0000-000057000000}"/>
    <cellStyle name="Millares 4 2 2" xfId="228" xr:uid="{00000000-0005-0000-0000-000058000000}"/>
    <cellStyle name="Millares 4 2 2 2" xfId="300" xr:uid="{00000000-0005-0000-0000-000059000000}"/>
    <cellStyle name="Millares 4 2 2 3" xfId="264" xr:uid="{00000000-0005-0000-0000-00005A000000}"/>
    <cellStyle name="Millares 4 2 3" xfId="282" xr:uid="{00000000-0005-0000-0000-00005B000000}"/>
    <cellStyle name="Millares 4 2 4" xfId="246" xr:uid="{00000000-0005-0000-0000-00005C000000}"/>
    <cellStyle name="Millares 4 3" xfId="219" xr:uid="{00000000-0005-0000-0000-00005D000000}"/>
    <cellStyle name="Millares 4 3 2" xfId="291" xr:uid="{00000000-0005-0000-0000-00005E000000}"/>
    <cellStyle name="Millares 4 3 3" xfId="255" xr:uid="{00000000-0005-0000-0000-00005F000000}"/>
    <cellStyle name="Millares 4 4" xfId="273" xr:uid="{00000000-0005-0000-0000-000060000000}"/>
    <cellStyle name="Millares 4 5" xfId="237" xr:uid="{00000000-0005-0000-0000-000061000000}"/>
    <cellStyle name="Millares 5" xfId="206" xr:uid="{00000000-0005-0000-0000-000062000000}"/>
    <cellStyle name="Millares 5 2" xfId="224" xr:uid="{00000000-0005-0000-0000-000063000000}"/>
    <cellStyle name="Millares 5 2 2" xfId="296" xr:uid="{00000000-0005-0000-0000-000064000000}"/>
    <cellStyle name="Millares 5 2 3" xfId="260" xr:uid="{00000000-0005-0000-0000-000065000000}"/>
    <cellStyle name="Millares 5 3" xfId="278" xr:uid="{00000000-0005-0000-0000-000066000000}"/>
    <cellStyle name="Millares 5 4" xfId="242" xr:uid="{00000000-0005-0000-0000-000067000000}"/>
    <cellStyle name="Millares 6" xfId="215" xr:uid="{00000000-0005-0000-0000-000068000000}"/>
    <cellStyle name="Millares 6 2" xfId="287" xr:uid="{00000000-0005-0000-0000-000069000000}"/>
    <cellStyle name="Millares 6 3" xfId="251" xr:uid="{00000000-0005-0000-0000-00006A000000}"/>
    <cellStyle name="Millares 7" xfId="269" xr:uid="{00000000-0005-0000-0000-00006B000000}"/>
    <cellStyle name="Millares 8" xfId="233" xr:uid="{00000000-0005-0000-0000-00006C000000}"/>
    <cellStyle name="Millares 9" xfId="53" xr:uid="{00000000-0005-0000-0000-00006D000000}"/>
    <cellStyle name="Moneda" xfId="303" builtinId="4"/>
    <cellStyle name="Moneda [0] 2" xfId="48" xr:uid="{00000000-0005-0000-0000-00006F000000}"/>
    <cellStyle name="Moneda [0] 2 2" xfId="55" xr:uid="{00000000-0005-0000-0000-000070000000}"/>
    <cellStyle name="Moneda [0] 2 2 2" xfId="126" xr:uid="{00000000-0005-0000-0000-000071000000}"/>
    <cellStyle name="Moneda [0] 2 3" xfId="121" xr:uid="{00000000-0005-0000-0000-000072000000}"/>
    <cellStyle name="Moneda [0] 3" xfId="51" xr:uid="{00000000-0005-0000-0000-000073000000}"/>
    <cellStyle name="Moneda [0] 3 2" xfId="204" xr:uid="{00000000-0005-0000-0000-000074000000}"/>
    <cellStyle name="Moneda [0] 3 2 2" xfId="222" xr:uid="{00000000-0005-0000-0000-000075000000}"/>
    <cellStyle name="Moneda [0] 3 2 2 2" xfId="294" xr:uid="{00000000-0005-0000-0000-000076000000}"/>
    <cellStyle name="Moneda [0] 3 2 2 3" xfId="258" xr:uid="{00000000-0005-0000-0000-000077000000}"/>
    <cellStyle name="Moneda [0] 3 2 3" xfId="276" xr:uid="{00000000-0005-0000-0000-000078000000}"/>
    <cellStyle name="Moneda [0] 3 2 4" xfId="240" xr:uid="{00000000-0005-0000-0000-000079000000}"/>
    <cellStyle name="Moneda [0] 3 3" xfId="213" xr:uid="{00000000-0005-0000-0000-00007A000000}"/>
    <cellStyle name="Moneda [0] 3 3 2" xfId="285" xr:uid="{00000000-0005-0000-0000-00007B000000}"/>
    <cellStyle name="Moneda [0] 3 3 3" xfId="249" xr:uid="{00000000-0005-0000-0000-00007C000000}"/>
    <cellStyle name="Moneda [0] 3 4" xfId="267" xr:uid="{00000000-0005-0000-0000-00007D000000}"/>
    <cellStyle name="Moneda [0] 3 5" xfId="231" xr:uid="{00000000-0005-0000-0000-00007E000000}"/>
    <cellStyle name="Moneda [0] 4" xfId="205" xr:uid="{00000000-0005-0000-0000-00007F000000}"/>
    <cellStyle name="Moneda [0] 4 2" xfId="223" xr:uid="{00000000-0005-0000-0000-000080000000}"/>
    <cellStyle name="Moneda [0] 4 2 2" xfId="295" xr:uid="{00000000-0005-0000-0000-000081000000}"/>
    <cellStyle name="Moneda [0] 4 2 3" xfId="259" xr:uid="{00000000-0005-0000-0000-000082000000}"/>
    <cellStyle name="Moneda [0] 4 3" xfId="277" xr:uid="{00000000-0005-0000-0000-000083000000}"/>
    <cellStyle name="Moneda [0] 4 4" xfId="241" xr:uid="{00000000-0005-0000-0000-000084000000}"/>
    <cellStyle name="Moneda [0] 5" xfId="214" xr:uid="{00000000-0005-0000-0000-000085000000}"/>
    <cellStyle name="Moneda [0] 5 2" xfId="286" xr:uid="{00000000-0005-0000-0000-000086000000}"/>
    <cellStyle name="Moneda [0] 5 3" xfId="250" xr:uid="{00000000-0005-0000-0000-000087000000}"/>
    <cellStyle name="Moneda [0] 6" xfId="268" xr:uid="{00000000-0005-0000-0000-000088000000}"/>
    <cellStyle name="Moneda [0] 7" xfId="232" xr:uid="{00000000-0005-0000-0000-000089000000}"/>
    <cellStyle name="Moneda [0] 8" xfId="52" xr:uid="{00000000-0005-0000-0000-00008A000000}"/>
    <cellStyle name="Moneda [0] 9" xfId="45" xr:uid="{00000000-0005-0000-0000-00008B000000}"/>
    <cellStyle name="Moneda 10" xfId="66" xr:uid="{00000000-0005-0000-0000-00008C000000}"/>
    <cellStyle name="Moneda 10 2" xfId="137" xr:uid="{00000000-0005-0000-0000-00008D000000}"/>
    <cellStyle name="Moneda 11" xfId="67" xr:uid="{00000000-0005-0000-0000-00008E000000}"/>
    <cellStyle name="Moneda 11 2" xfId="138" xr:uid="{00000000-0005-0000-0000-00008F000000}"/>
    <cellStyle name="Moneda 12" xfId="68" xr:uid="{00000000-0005-0000-0000-000090000000}"/>
    <cellStyle name="Moneda 12 2" xfId="139" xr:uid="{00000000-0005-0000-0000-000091000000}"/>
    <cellStyle name="Moneda 13" xfId="69" xr:uid="{00000000-0005-0000-0000-000092000000}"/>
    <cellStyle name="Moneda 13 2" xfId="140" xr:uid="{00000000-0005-0000-0000-000093000000}"/>
    <cellStyle name="Moneda 14" xfId="70" xr:uid="{00000000-0005-0000-0000-000094000000}"/>
    <cellStyle name="Moneda 14 2" xfId="141" xr:uid="{00000000-0005-0000-0000-000095000000}"/>
    <cellStyle name="Moneda 15" xfId="71" xr:uid="{00000000-0005-0000-0000-000096000000}"/>
    <cellStyle name="Moneda 15 2" xfId="142" xr:uid="{00000000-0005-0000-0000-000097000000}"/>
    <cellStyle name="Moneda 16" xfId="72" xr:uid="{00000000-0005-0000-0000-000098000000}"/>
    <cellStyle name="Moneda 16 2" xfId="143" xr:uid="{00000000-0005-0000-0000-000099000000}"/>
    <cellStyle name="Moneda 17" xfId="73" xr:uid="{00000000-0005-0000-0000-00009A000000}"/>
    <cellStyle name="Moneda 17 2" xfId="144" xr:uid="{00000000-0005-0000-0000-00009B000000}"/>
    <cellStyle name="Moneda 18" xfId="74" xr:uid="{00000000-0005-0000-0000-00009C000000}"/>
    <cellStyle name="Moneda 18 2" xfId="145" xr:uid="{00000000-0005-0000-0000-00009D000000}"/>
    <cellStyle name="Moneda 19" xfId="75" xr:uid="{00000000-0005-0000-0000-00009E000000}"/>
    <cellStyle name="Moneda 19 2" xfId="146" xr:uid="{00000000-0005-0000-0000-00009F000000}"/>
    <cellStyle name="Moneda 2" xfId="2" xr:uid="{00000000-0005-0000-0000-0000A0000000}"/>
    <cellStyle name="Moneda 2 2" xfId="128" xr:uid="{00000000-0005-0000-0000-0000A1000000}"/>
    <cellStyle name="Moneda 2 3" xfId="57" xr:uid="{00000000-0005-0000-0000-0000A2000000}"/>
    <cellStyle name="Moneda 20" xfId="76" xr:uid="{00000000-0005-0000-0000-0000A3000000}"/>
    <cellStyle name="Moneda 20 2" xfId="147" xr:uid="{00000000-0005-0000-0000-0000A4000000}"/>
    <cellStyle name="Moneda 21" xfId="79" xr:uid="{00000000-0005-0000-0000-0000A5000000}"/>
    <cellStyle name="Moneda 21 2" xfId="150" xr:uid="{00000000-0005-0000-0000-0000A6000000}"/>
    <cellStyle name="Moneda 22" xfId="78" xr:uid="{00000000-0005-0000-0000-0000A7000000}"/>
    <cellStyle name="Moneda 22 2" xfId="149" xr:uid="{00000000-0005-0000-0000-0000A8000000}"/>
    <cellStyle name="Moneda 23" xfId="56" xr:uid="{00000000-0005-0000-0000-0000A9000000}"/>
    <cellStyle name="Moneda 23 2" xfId="127" xr:uid="{00000000-0005-0000-0000-0000AA000000}"/>
    <cellStyle name="Moneda 24" xfId="77" xr:uid="{00000000-0005-0000-0000-0000AB000000}"/>
    <cellStyle name="Moneda 24 2" xfId="148" xr:uid="{00000000-0005-0000-0000-0000AC000000}"/>
    <cellStyle name="Moneda 25" xfId="80" xr:uid="{00000000-0005-0000-0000-0000AD000000}"/>
    <cellStyle name="Moneda 25 2" xfId="151" xr:uid="{00000000-0005-0000-0000-0000AE000000}"/>
    <cellStyle name="Moneda 26" xfId="81" xr:uid="{00000000-0005-0000-0000-0000AF000000}"/>
    <cellStyle name="Moneda 26 2" xfId="152" xr:uid="{00000000-0005-0000-0000-0000B0000000}"/>
    <cellStyle name="Moneda 27" xfId="82" xr:uid="{00000000-0005-0000-0000-0000B1000000}"/>
    <cellStyle name="Moneda 27 2" xfId="153" xr:uid="{00000000-0005-0000-0000-0000B2000000}"/>
    <cellStyle name="Moneda 28" xfId="83" xr:uid="{00000000-0005-0000-0000-0000B3000000}"/>
    <cellStyle name="Moneda 28 2" xfId="154" xr:uid="{00000000-0005-0000-0000-0000B4000000}"/>
    <cellStyle name="Moneda 29" xfId="84" xr:uid="{00000000-0005-0000-0000-0000B5000000}"/>
    <cellStyle name="Moneda 29 2" xfId="155" xr:uid="{00000000-0005-0000-0000-0000B6000000}"/>
    <cellStyle name="Moneda 3" xfId="58" xr:uid="{00000000-0005-0000-0000-0000B7000000}"/>
    <cellStyle name="Moneda 3 2" xfId="129" xr:uid="{00000000-0005-0000-0000-0000B8000000}"/>
    <cellStyle name="Moneda 30" xfId="85" xr:uid="{00000000-0005-0000-0000-0000B9000000}"/>
    <cellStyle name="Moneda 30 2" xfId="156" xr:uid="{00000000-0005-0000-0000-0000BA000000}"/>
    <cellStyle name="Moneda 31" xfId="86" xr:uid="{00000000-0005-0000-0000-0000BB000000}"/>
    <cellStyle name="Moneda 31 2" xfId="157" xr:uid="{00000000-0005-0000-0000-0000BC000000}"/>
    <cellStyle name="Moneda 32" xfId="87" xr:uid="{00000000-0005-0000-0000-0000BD000000}"/>
    <cellStyle name="Moneda 32 2" xfId="158" xr:uid="{00000000-0005-0000-0000-0000BE000000}"/>
    <cellStyle name="Moneda 33" xfId="88" xr:uid="{00000000-0005-0000-0000-0000BF000000}"/>
    <cellStyle name="Moneda 33 2" xfId="159" xr:uid="{00000000-0005-0000-0000-0000C0000000}"/>
    <cellStyle name="Moneda 34" xfId="89" xr:uid="{00000000-0005-0000-0000-0000C1000000}"/>
    <cellStyle name="Moneda 34 2" xfId="160" xr:uid="{00000000-0005-0000-0000-0000C2000000}"/>
    <cellStyle name="Moneda 35" xfId="90" xr:uid="{00000000-0005-0000-0000-0000C3000000}"/>
    <cellStyle name="Moneda 35 2" xfId="161" xr:uid="{00000000-0005-0000-0000-0000C4000000}"/>
    <cellStyle name="Moneda 36" xfId="91" xr:uid="{00000000-0005-0000-0000-0000C5000000}"/>
    <cellStyle name="Moneda 36 2" xfId="162" xr:uid="{00000000-0005-0000-0000-0000C6000000}"/>
    <cellStyle name="Moneda 37" xfId="92" xr:uid="{00000000-0005-0000-0000-0000C7000000}"/>
    <cellStyle name="Moneda 37 2" xfId="163" xr:uid="{00000000-0005-0000-0000-0000C8000000}"/>
    <cellStyle name="Moneda 38" xfId="93" xr:uid="{00000000-0005-0000-0000-0000C9000000}"/>
    <cellStyle name="Moneda 38 2" xfId="164" xr:uid="{00000000-0005-0000-0000-0000CA000000}"/>
    <cellStyle name="Moneda 39" xfId="94" xr:uid="{00000000-0005-0000-0000-0000CB000000}"/>
    <cellStyle name="Moneda 39 2" xfId="165" xr:uid="{00000000-0005-0000-0000-0000CC000000}"/>
    <cellStyle name="Moneda 4" xfId="63" xr:uid="{00000000-0005-0000-0000-0000CD000000}"/>
    <cellStyle name="Moneda 4 2" xfId="134" xr:uid="{00000000-0005-0000-0000-0000CE000000}"/>
    <cellStyle name="Moneda 40" xfId="95" xr:uid="{00000000-0005-0000-0000-0000CF000000}"/>
    <cellStyle name="Moneda 40 2" xfId="166" xr:uid="{00000000-0005-0000-0000-0000D0000000}"/>
    <cellStyle name="Moneda 41" xfId="96" xr:uid="{00000000-0005-0000-0000-0000D1000000}"/>
    <cellStyle name="Moneda 41 2" xfId="167" xr:uid="{00000000-0005-0000-0000-0000D2000000}"/>
    <cellStyle name="Moneda 42" xfId="97" xr:uid="{00000000-0005-0000-0000-0000D3000000}"/>
    <cellStyle name="Moneda 42 2" xfId="168" xr:uid="{00000000-0005-0000-0000-0000D4000000}"/>
    <cellStyle name="Moneda 43" xfId="98" xr:uid="{00000000-0005-0000-0000-0000D5000000}"/>
    <cellStyle name="Moneda 43 2" xfId="169" xr:uid="{00000000-0005-0000-0000-0000D6000000}"/>
    <cellStyle name="Moneda 44" xfId="99" xr:uid="{00000000-0005-0000-0000-0000D7000000}"/>
    <cellStyle name="Moneda 44 2" xfId="170" xr:uid="{00000000-0005-0000-0000-0000D8000000}"/>
    <cellStyle name="Moneda 45" xfId="100" xr:uid="{00000000-0005-0000-0000-0000D9000000}"/>
    <cellStyle name="Moneda 45 2" xfId="171" xr:uid="{00000000-0005-0000-0000-0000DA000000}"/>
    <cellStyle name="Moneda 46" xfId="101" xr:uid="{00000000-0005-0000-0000-0000DB000000}"/>
    <cellStyle name="Moneda 46 2" xfId="172" xr:uid="{00000000-0005-0000-0000-0000DC000000}"/>
    <cellStyle name="Moneda 47" xfId="102" xr:uid="{00000000-0005-0000-0000-0000DD000000}"/>
    <cellStyle name="Moneda 47 2" xfId="173" xr:uid="{00000000-0005-0000-0000-0000DE000000}"/>
    <cellStyle name="Moneda 48" xfId="103" xr:uid="{00000000-0005-0000-0000-0000DF000000}"/>
    <cellStyle name="Moneda 48 2" xfId="174" xr:uid="{00000000-0005-0000-0000-0000E0000000}"/>
    <cellStyle name="Moneda 49" xfId="104" xr:uid="{00000000-0005-0000-0000-0000E1000000}"/>
    <cellStyle name="Moneda 49 2" xfId="175" xr:uid="{00000000-0005-0000-0000-0000E2000000}"/>
    <cellStyle name="Moneda 5" xfId="61" xr:uid="{00000000-0005-0000-0000-0000E3000000}"/>
    <cellStyle name="Moneda 5 2" xfId="132" xr:uid="{00000000-0005-0000-0000-0000E4000000}"/>
    <cellStyle name="Moneda 50" xfId="105" xr:uid="{00000000-0005-0000-0000-0000E5000000}"/>
    <cellStyle name="Moneda 50 2" xfId="176" xr:uid="{00000000-0005-0000-0000-0000E6000000}"/>
    <cellStyle name="Moneda 51" xfId="106" xr:uid="{00000000-0005-0000-0000-0000E7000000}"/>
    <cellStyle name="Moneda 51 2" xfId="177" xr:uid="{00000000-0005-0000-0000-0000E8000000}"/>
    <cellStyle name="Moneda 52" xfId="107" xr:uid="{00000000-0005-0000-0000-0000E9000000}"/>
    <cellStyle name="Moneda 52 2" xfId="178" xr:uid="{00000000-0005-0000-0000-0000EA000000}"/>
    <cellStyle name="Moneda 53" xfId="108" xr:uid="{00000000-0005-0000-0000-0000EB000000}"/>
    <cellStyle name="Moneda 53 2" xfId="179" xr:uid="{00000000-0005-0000-0000-0000EC000000}"/>
    <cellStyle name="Moneda 54" xfId="109" xr:uid="{00000000-0005-0000-0000-0000ED000000}"/>
    <cellStyle name="Moneda 54 2" xfId="180" xr:uid="{00000000-0005-0000-0000-0000EE000000}"/>
    <cellStyle name="Moneda 55" xfId="110" xr:uid="{00000000-0005-0000-0000-0000EF000000}"/>
    <cellStyle name="Moneda 55 2" xfId="181" xr:uid="{00000000-0005-0000-0000-0000F0000000}"/>
    <cellStyle name="Moneda 56" xfId="111" xr:uid="{00000000-0005-0000-0000-0000F1000000}"/>
    <cellStyle name="Moneda 56 2" xfId="182" xr:uid="{00000000-0005-0000-0000-0000F2000000}"/>
    <cellStyle name="Moneda 57" xfId="112" xr:uid="{00000000-0005-0000-0000-0000F3000000}"/>
    <cellStyle name="Moneda 57 2" xfId="183" xr:uid="{00000000-0005-0000-0000-0000F4000000}"/>
    <cellStyle name="Moneda 58" xfId="113" xr:uid="{00000000-0005-0000-0000-0000F5000000}"/>
    <cellStyle name="Moneda 58 2" xfId="184" xr:uid="{00000000-0005-0000-0000-0000F6000000}"/>
    <cellStyle name="Moneda 59" xfId="114" xr:uid="{00000000-0005-0000-0000-0000F7000000}"/>
    <cellStyle name="Moneda 59 2" xfId="185" xr:uid="{00000000-0005-0000-0000-0000F8000000}"/>
    <cellStyle name="Moneda 6" xfId="54" xr:uid="{00000000-0005-0000-0000-0000F9000000}"/>
    <cellStyle name="Moneda 6 2" xfId="125" xr:uid="{00000000-0005-0000-0000-0000FA000000}"/>
    <cellStyle name="Moneda 60" xfId="117" xr:uid="{00000000-0005-0000-0000-0000FB000000}"/>
    <cellStyle name="Moneda 60 2" xfId="188" xr:uid="{00000000-0005-0000-0000-0000FC000000}"/>
    <cellStyle name="Moneda 61" xfId="115" xr:uid="{00000000-0005-0000-0000-0000FD000000}"/>
    <cellStyle name="Moneda 61 2" xfId="186" xr:uid="{00000000-0005-0000-0000-0000FE000000}"/>
    <cellStyle name="Moneda 62" xfId="60" xr:uid="{00000000-0005-0000-0000-0000FF000000}"/>
    <cellStyle name="Moneda 62 2" xfId="131" xr:uid="{00000000-0005-0000-0000-000000010000}"/>
    <cellStyle name="Moneda 63" xfId="116" xr:uid="{00000000-0005-0000-0000-000001010000}"/>
    <cellStyle name="Moneda 63 2" xfId="187" xr:uid="{00000000-0005-0000-0000-000002010000}"/>
    <cellStyle name="Moneda 64" xfId="118" xr:uid="{00000000-0005-0000-0000-000003010000}"/>
    <cellStyle name="Moneda 64 2" xfId="189" xr:uid="{00000000-0005-0000-0000-000004010000}"/>
    <cellStyle name="Moneda 65" xfId="119" xr:uid="{00000000-0005-0000-0000-000005010000}"/>
    <cellStyle name="Moneda 65 2" xfId="190" xr:uid="{00000000-0005-0000-0000-000006010000}"/>
    <cellStyle name="Moneda 66" xfId="120" xr:uid="{00000000-0005-0000-0000-000007010000}"/>
    <cellStyle name="Moneda 66 2" xfId="191" xr:uid="{00000000-0005-0000-0000-000008010000}"/>
    <cellStyle name="Moneda 67" xfId="122" xr:uid="{00000000-0005-0000-0000-000009010000}"/>
    <cellStyle name="Moneda 68" xfId="123" xr:uid="{00000000-0005-0000-0000-00000A010000}"/>
    <cellStyle name="Moneda 69" xfId="192" xr:uid="{00000000-0005-0000-0000-00000B010000}"/>
    <cellStyle name="Moneda 7" xfId="62" xr:uid="{00000000-0005-0000-0000-00000C010000}"/>
    <cellStyle name="Moneda 7 2" xfId="133" xr:uid="{00000000-0005-0000-0000-00000D010000}"/>
    <cellStyle name="Moneda 70" xfId="203" xr:uid="{00000000-0005-0000-0000-00000E010000}"/>
    <cellStyle name="Moneda 70 2" xfId="212" xr:uid="{00000000-0005-0000-0000-00000F010000}"/>
    <cellStyle name="Moneda 70 2 2" xfId="230" xr:uid="{00000000-0005-0000-0000-000010010000}"/>
    <cellStyle name="Moneda 70 2 2 2" xfId="302" xr:uid="{00000000-0005-0000-0000-000011010000}"/>
    <cellStyle name="Moneda 70 2 2 3" xfId="266" xr:uid="{00000000-0005-0000-0000-000012010000}"/>
    <cellStyle name="Moneda 70 2 3" xfId="284" xr:uid="{00000000-0005-0000-0000-000013010000}"/>
    <cellStyle name="Moneda 70 2 4" xfId="248" xr:uid="{00000000-0005-0000-0000-000014010000}"/>
    <cellStyle name="Moneda 70 3" xfId="221" xr:uid="{00000000-0005-0000-0000-000015010000}"/>
    <cellStyle name="Moneda 70 3 2" xfId="293" xr:uid="{00000000-0005-0000-0000-000016010000}"/>
    <cellStyle name="Moneda 70 3 3" xfId="257" xr:uid="{00000000-0005-0000-0000-000017010000}"/>
    <cellStyle name="Moneda 70 4" xfId="275" xr:uid="{00000000-0005-0000-0000-000018010000}"/>
    <cellStyle name="Moneda 70 5" xfId="239" xr:uid="{00000000-0005-0000-0000-000019010000}"/>
    <cellStyle name="Moneda 71" xfId="50" xr:uid="{00000000-0005-0000-0000-00001A010000}"/>
    <cellStyle name="Moneda 72" xfId="47" xr:uid="{00000000-0005-0000-0000-00001B010000}"/>
    <cellStyle name="Moneda 73" xfId="193" xr:uid="{00000000-0005-0000-0000-00001C010000}"/>
    <cellStyle name="Moneda 8" xfId="64" xr:uid="{00000000-0005-0000-0000-00001D010000}"/>
    <cellStyle name="Moneda 8 2" xfId="135" xr:uid="{00000000-0005-0000-0000-00001E010000}"/>
    <cellStyle name="Moneda 9" xfId="65" xr:uid="{00000000-0005-0000-0000-00001F010000}"/>
    <cellStyle name="Moneda 9 2" xfId="136" xr:uid="{00000000-0005-0000-0000-000020010000}"/>
    <cellStyle name="Neutral 2" xfId="195" xr:uid="{00000000-0005-0000-0000-000021010000}"/>
    <cellStyle name="Normal" xfId="0" builtinId="0"/>
    <cellStyle name="Normal 2" xfId="1" xr:uid="{00000000-0005-0000-0000-000023010000}"/>
    <cellStyle name="Normal 2 2" xfId="44" xr:uid="{00000000-0005-0000-0000-000024010000}"/>
    <cellStyle name="Normal 2 2 2" xfId="43" xr:uid="{00000000-0005-0000-0000-000025010000}"/>
    <cellStyle name="Normal 3" xfId="42" xr:uid="{00000000-0005-0000-0000-000026010000}"/>
    <cellStyle name="Normal 4" xfId="46" xr:uid="{00000000-0005-0000-0000-000027010000}"/>
    <cellStyle name="Notas" xfId="20" builtinId="10" customBuiltin="1"/>
    <cellStyle name="Numeric" xfId="6" xr:uid="{00000000-0005-0000-0000-000029010000}"/>
    <cellStyle name="Porcentaje" xfId="306" builtinId="5"/>
    <cellStyle name="Porcentaje 2" xfId="49" xr:uid="{00000000-0005-0000-0000-00002B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Luz Marlene Andrade Hong" id="{0384E348-A801-4062-B711-9774814EA477}"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P33" dT="2024-09-26T15:24:56.78" personId="{0384E348-A801-4062-B711-9774814EA477}" id="{4D959608-4849-4187-A5AE-17F5A4272535}">
    <text>cual es la unidad de medida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7" zoomScale="80" zoomScaleNormal="80" workbookViewId="0">
      <selection activeCell="A65" sqref="A65"/>
    </sheetView>
  </sheetViews>
  <sheetFormatPr baseColWidth="10" defaultColWidth="10.85546875" defaultRowHeight="15" x14ac:dyDescent="0.2"/>
  <cols>
    <col min="1" max="1" width="34.140625" style="14" customWidth="1"/>
    <col min="2" max="2" width="10.85546875" style="6"/>
    <col min="3" max="3" width="28.28515625" style="6" customWidth="1"/>
    <col min="4" max="4" width="21.28515625" style="6" customWidth="1"/>
    <col min="5" max="5" width="19.28515625" style="6" customWidth="1"/>
    <col min="6" max="6" width="27.28515625" style="6" customWidth="1"/>
    <col min="7" max="7" width="17.28515625" style="6" customWidth="1"/>
    <col min="8" max="8" width="27.28515625" style="6" customWidth="1"/>
    <col min="9" max="9" width="15.28515625" style="6" customWidth="1"/>
    <col min="10" max="10" width="17.85546875" style="6" customWidth="1"/>
    <col min="11" max="11" width="19.28515625" style="6" customWidth="1"/>
    <col min="12" max="12" width="25.28515625" style="6" customWidth="1"/>
    <col min="13" max="13" width="20.7109375" style="6" customWidth="1"/>
    <col min="14" max="15" width="10.85546875" style="6"/>
    <col min="16" max="16" width="16.85546875" style="6" customWidth="1"/>
    <col min="17" max="17" width="20.42578125" style="6" customWidth="1"/>
    <col min="18" max="18" width="18.7109375" style="6" customWidth="1"/>
    <col min="19" max="19" width="22.85546875" style="6" customWidth="1"/>
    <col min="20" max="20" width="22" style="6" customWidth="1"/>
    <col min="21" max="21" width="25.28515625" style="6" customWidth="1"/>
    <col min="22" max="22" width="21.140625" style="6" customWidth="1"/>
    <col min="23" max="23" width="19.140625" style="6" customWidth="1"/>
    <col min="24" max="24" width="17.28515625" style="6" customWidth="1"/>
    <col min="25" max="26" width="16.28515625" style="6" customWidth="1"/>
    <col min="27" max="27" width="28.7109375" style="6" customWidth="1"/>
    <col min="28" max="28" width="19.28515625" style="6" customWidth="1"/>
    <col min="29" max="29" width="21.140625" style="6" customWidth="1"/>
    <col min="30" max="30" width="21.85546875" style="6" customWidth="1"/>
    <col min="31" max="31" width="25.28515625" style="6" customWidth="1"/>
    <col min="32" max="32" width="22.28515625" style="6" customWidth="1"/>
    <col min="33" max="33" width="29.7109375" style="6" customWidth="1"/>
    <col min="34" max="34" width="18.7109375" style="6" customWidth="1"/>
    <col min="35" max="35" width="18.28515625" style="6" customWidth="1"/>
    <col min="36" max="36" width="22.28515625" style="6" customWidth="1"/>
    <col min="37" max="16384" width="10.85546875" style="6"/>
  </cols>
  <sheetData>
    <row r="1" spans="1:50" ht="54.75" customHeight="1" x14ac:dyDescent="0.2">
      <c r="A1" s="280" t="s">
        <v>0</v>
      </c>
      <c r="B1" s="280"/>
      <c r="C1" s="280"/>
      <c r="D1" s="280"/>
      <c r="E1" s="280"/>
      <c r="F1" s="280"/>
      <c r="G1" s="280"/>
      <c r="H1" s="280"/>
    </row>
    <row r="2" spans="1:50" ht="33" customHeight="1" x14ac:dyDescent="0.2">
      <c r="A2" s="263" t="s">
        <v>1</v>
      </c>
      <c r="B2" s="263"/>
      <c r="C2" s="263"/>
      <c r="D2" s="263"/>
      <c r="E2" s="263"/>
      <c r="F2" s="263"/>
      <c r="G2" s="263"/>
      <c r="H2" s="263"/>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x14ac:dyDescent="0.2">
      <c r="A3" s="10" t="s">
        <v>2</v>
      </c>
      <c r="B3" s="259" t="s">
        <v>3</v>
      </c>
      <c r="C3" s="259"/>
      <c r="D3" s="259"/>
      <c r="E3" s="259"/>
      <c r="F3" s="259"/>
      <c r="G3" s="259"/>
      <c r="H3" s="259"/>
    </row>
    <row r="4" spans="1:50" ht="48" customHeight="1" x14ac:dyDescent="0.2">
      <c r="A4" s="10" t="s">
        <v>4</v>
      </c>
      <c r="B4" s="252" t="s">
        <v>5</v>
      </c>
      <c r="C4" s="253"/>
      <c r="D4" s="253"/>
      <c r="E4" s="253"/>
      <c r="F4" s="253"/>
      <c r="G4" s="253"/>
      <c r="H4" s="254"/>
    </row>
    <row r="5" spans="1:50" ht="31.5" customHeight="1" x14ac:dyDescent="0.2">
      <c r="A5" s="10" t="s">
        <v>6</v>
      </c>
      <c r="B5" s="259" t="s">
        <v>7</v>
      </c>
      <c r="C5" s="259"/>
      <c r="D5" s="259"/>
      <c r="E5" s="259"/>
      <c r="F5" s="259"/>
      <c r="G5" s="259"/>
      <c r="H5" s="259"/>
    </row>
    <row r="6" spans="1:50" ht="40.5" customHeight="1" x14ac:dyDescent="0.2">
      <c r="A6" s="10" t="s">
        <v>8</v>
      </c>
      <c r="B6" s="252" t="s">
        <v>9</v>
      </c>
      <c r="C6" s="253"/>
      <c r="D6" s="253"/>
      <c r="E6" s="253"/>
      <c r="F6" s="253"/>
      <c r="G6" s="253"/>
      <c r="H6" s="254"/>
    </row>
    <row r="7" spans="1:50" ht="41.1" customHeight="1" x14ac:dyDescent="0.2">
      <c r="A7" s="10" t="s">
        <v>10</v>
      </c>
      <c r="B7" s="259" t="s">
        <v>11</v>
      </c>
      <c r="C7" s="259"/>
      <c r="D7" s="259"/>
      <c r="E7" s="259"/>
      <c r="F7" s="259"/>
      <c r="G7" s="259"/>
      <c r="H7" s="259"/>
    </row>
    <row r="8" spans="1:50" ht="48.95" customHeight="1" x14ac:dyDescent="0.2">
      <c r="A8" s="10" t="s">
        <v>12</v>
      </c>
      <c r="B8" s="259" t="s">
        <v>13</v>
      </c>
      <c r="C8" s="259"/>
      <c r="D8" s="259"/>
      <c r="E8" s="259"/>
      <c r="F8" s="259"/>
      <c r="G8" s="259"/>
      <c r="H8" s="259"/>
    </row>
    <row r="9" spans="1:50" ht="48.95" customHeight="1" x14ac:dyDescent="0.2">
      <c r="A9" s="10" t="s">
        <v>14</v>
      </c>
      <c r="B9" s="252" t="s">
        <v>15</v>
      </c>
      <c r="C9" s="253"/>
      <c r="D9" s="253"/>
      <c r="E9" s="253"/>
      <c r="F9" s="253"/>
      <c r="G9" s="253"/>
      <c r="H9" s="254"/>
    </row>
    <row r="10" spans="1:50" ht="30" x14ac:dyDescent="0.2">
      <c r="A10" s="10" t="s">
        <v>16</v>
      </c>
      <c r="B10" s="259" t="s">
        <v>17</v>
      </c>
      <c r="C10" s="259"/>
      <c r="D10" s="259"/>
      <c r="E10" s="259"/>
      <c r="F10" s="259"/>
      <c r="G10" s="259"/>
      <c r="H10" s="259"/>
    </row>
    <row r="11" spans="1:50" ht="30" x14ac:dyDescent="0.2">
      <c r="A11" s="10" t="s">
        <v>18</v>
      </c>
      <c r="B11" s="259" t="s">
        <v>19</v>
      </c>
      <c r="C11" s="259"/>
      <c r="D11" s="259"/>
      <c r="E11" s="259"/>
      <c r="F11" s="259"/>
      <c r="G11" s="259"/>
      <c r="H11" s="259"/>
    </row>
    <row r="12" spans="1:50" ht="33.950000000000003" customHeight="1" x14ac:dyDescent="0.2">
      <c r="A12" s="10" t="s">
        <v>20</v>
      </c>
      <c r="B12" s="259" t="s">
        <v>21</v>
      </c>
      <c r="C12" s="259"/>
      <c r="D12" s="259"/>
      <c r="E12" s="259"/>
      <c r="F12" s="259"/>
      <c r="G12" s="259"/>
      <c r="H12" s="259"/>
    </row>
    <row r="13" spans="1:50" ht="30" x14ac:dyDescent="0.2">
      <c r="A13" s="10" t="s">
        <v>22</v>
      </c>
      <c r="B13" s="259" t="s">
        <v>23</v>
      </c>
      <c r="C13" s="259"/>
      <c r="D13" s="259"/>
      <c r="E13" s="259"/>
      <c r="F13" s="259"/>
      <c r="G13" s="259"/>
      <c r="H13" s="259"/>
    </row>
    <row r="14" spans="1:50" ht="30" x14ac:dyDescent="0.2">
      <c r="A14" s="10" t="s">
        <v>24</v>
      </c>
      <c r="B14" s="259" t="s">
        <v>25</v>
      </c>
      <c r="C14" s="259"/>
      <c r="D14" s="259"/>
      <c r="E14" s="259"/>
      <c r="F14" s="259"/>
      <c r="G14" s="259"/>
      <c r="H14" s="259"/>
    </row>
    <row r="15" spans="1:50" ht="44.1" customHeight="1" x14ac:dyDescent="0.2">
      <c r="A15" s="10" t="s">
        <v>26</v>
      </c>
      <c r="B15" s="259" t="s">
        <v>27</v>
      </c>
      <c r="C15" s="259"/>
      <c r="D15" s="259"/>
      <c r="E15" s="259"/>
      <c r="F15" s="259"/>
      <c r="G15" s="259"/>
      <c r="H15" s="259"/>
    </row>
    <row r="16" spans="1:50" ht="60" x14ac:dyDescent="0.2">
      <c r="A16" s="10" t="s">
        <v>28</v>
      </c>
      <c r="B16" s="259" t="s">
        <v>29</v>
      </c>
      <c r="C16" s="259"/>
      <c r="D16" s="259"/>
      <c r="E16" s="259"/>
      <c r="F16" s="259"/>
      <c r="G16" s="259"/>
      <c r="H16" s="259"/>
    </row>
    <row r="17" spans="1:8" ht="58.5" customHeight="1" x14ac:dyDescent="0.2">
      <c r="A17" s="10" t="s">
        <v>30</v>
      </c>
      <c r="B17" s="259" t="s">
        <v>31</v>
      </c>
      <c r="C17" s="259"/>
      <c r="D17" s="259"/>
      <c r="E17" s="259"/>
      <c r="F17" s="259"/>
      <c r="G17" s="259"/>
      <c r="H17" s="259"/>
    </row>
    <row r="18" spans="1:8" ht="30" x14ac:dyDescent="0.2">
      <c r="A18" s="10" t="s">
        <v>32</v>
      </c>
      <c r="B18" s="259" t="s">
        <v>33</v>
      </c>
      <c r="C18" s="259"/>
      <c r="D18" s="259"/>
      <c r="E18" s="259"/>
      <c r="F18" s="259"/>
      <c r="G18" s="259"/>
      <c r="H18" s="259"/>
    </row>
    <row r="19" spans="1:8" ht="30" customHeight="1" x14ac:dyDescent="0.2">
      <c r="A19" s="277"/>
      <c r="B19" s="278"/>
      <c r="C19" s="278"/>
      <c r="D19" s="278"/>
      <c r="E19" s="278"/>
      <c r="F19" s="278"/>
      <c r="G19" s="278"/>
      <c r="H19" s="279"/>
    </row>
    <row r="20" spans="1:8" ht="37.5" customHeight="1" x14ac:dyDescent="0.2">
      <c r="A20" s="263" t="s">
        <v>34</v>
      </c>
      <c r="B20" s="263"/>
      <c r="C20" s="263"/>
      <c r="D20" s="263"/>
      <c r="E20" s="263"/>
      <c r="F20" s="263"/>
      <c r="G20" s="263"/>
      <c r="H20" s="263"/>
    </row>
    <row r="21" spans="1:8" ht="117" customHeight="1" x14ac:dyDescent="0.2">
      <c r="A21" s="260" t="s">
        <v>35</v>
      </c>
      <c r="B21" s="260"/>
      <c r="C21" s="260"/>
      <c r="D21" s="260"/>
      <c r="E21" s="260"/>
      <c r="F21" s="260"/>
      <c r="G21" s="260"/>
      <c r="H21" s="260"/>
    </row>
    <row r="22" spans="1:8" ht="117" customHeight="1" x14ac:dyDescent="0.2">
      <c r="A22" s="10" t="s">
        <v>10</v>
      </c>
      <c r="B22" s="259" t="s">
        <v>11</v>
      </c>
      <c r="C22" s="259"/>
      <c r="D22" s="259"/>
      <c r="E22" s="259"/>
      <c r="F22" s="259"/>
      <c r="G22" s="259"/>
      <c r="H22" s="259"/>
    </row>
    <row r="23" spans="1:8" ht="167.1" customHeight="1" x14ac:dyDescent="0.2">
      <c r="A23" s="10" t="s">
        <v>36</v>
      </c>
      <c r="B23" s="260" t="s">
        <v>37</v>
      </c>
      <c r="C23" s="260"/>
      <c r="D23" s="260"/>
      <c r="E23" s="260"/>
      <c r="F23" s="260"/>
      <c r="G23" s="260"/>
      <c r="H23" s="260"/>
    </row>
    <row r="24" spans="1:8" ht="69.75" customHeight="1" x14ac:dyDescent="0.2">
      <c r="A24" s="10" t="s">
        <v>38</v>
      </c>
      <c r="B24" s="260" t="s">
        <v>39</v>
      </c>
      <c r="C24" s="260"/>
      <c r="D24" s="260"/>
      <c r="E24" s="260"/>
      <c r="F24" s="260"/>
      <c r="G24" s="260"/>
      <c r="H24" s="260"/>
    </row>
    <row r="25" spans="1:8" ht="60" customHeight="1" x14ac:dyDescent="0.2">
      <c r="A25" s="10" t="s">
        <v>40</v>
      </c>
      <c r="B25" s="260" t="s">
        <v>41</v>
      </c>
      <c r="C25" s="260"/>
      <c r="D25" s="260"/>
      <c r="E25" s="260"/>
      <c r="F25" s="260"/>
      <c r="G25" s="260"/>
      <c r="H25" s="260"/>
    </row>
    <row r="26" spans="1:8" ht="24.75" customHeight="1" x14ac:dyDescent="0.2">
      <c r="A26" s="11" t="s">
        <v>42</v>
      </c>
      <c r="B26" s="261" t="s">
        <v>43</v>
      </c>
      <c r="C26" s="261"/>
      <c r="D26" s="261"/>
      <c r="E26" s="261"/>
      <c r="F26" s="261"/>
      <c r="G26" s="261"/>
      <c r="H26" s="261"/>
    </row>
    <row r="27" spans="1:8" ht="26.25" customHeight="1" x14ac:dyDescent="0.2">
      <c r="A27" s="11" t="s">
        <v>44</v>
      </c>
      <c r="B27" s="261" t="s">
        <v>45</v>
      </c>
      <c r="C27" s="261"/>
      <c r="D27" s="261"/>
      <c r="E27" s="261"/>
      <c r="F27" s="261"/>
      <c r="G27" s="261"/>
      <c r="H27" s="261"/>
    </row>
    <row r="28" spans="1:8" ht="53.25" customHeight="1" x14ac:dyDescent="0.2">
      <c r="A28" s="10" t="s">
        <v>46</v>
      </c>
      <c r="B28" s="260" t="s">
        <v>47</v>
      </c>
      <c r="C28" s="260"/>
      <c r="D28" s="260"/>
      <c r="E28" s="260"/>
      <c r="F28" s="260"/>
      <c r="G28" s="260"/>
      <c r="H28" s="260"/>
    </row>
    <row r="29" spans="1:8" ht="45" customHeight="1" x14ac:dyDescent="0.2">
      <c r="A29" s="10" t="s">
        <v>48</v>
      </c>
      <c r="B29" s="255" t="s">
        <v>49</v>
      </c>
      <c r="C29" s="256"/>
      <c r="D29" s="256"/>
      <c r="E29" s="256"/>
      <c r="F29" s="256"/>
      <c r="G29" s="256"/>
      <c r="H29" s="257"/>
    </row>
    <row r="30" spans="1:8" ht="45" customHeight="1" x14ac:dyDescent="0.2">
      <c r="A30" s="10" t="s">
        <v>50</v>
      </c>
      <c r="B30" s="255" t="s">
        <v>51</v>
      </c>
      <c r="C30" s="256"/>
      <c r="D30" s="256"/>
      <c r="E30" s="256"/>
      <c r="F30" s="256"/>
      <c r="G30" s="256"/>
      <c r="H30" s="257"/>
    </row>
    <row r="31" spans="1:8" ht="45" customHeight="1" x14ac:dyDescent="0.2">
      <c r="A31" s="10" t="s">
        <v>52</v>
      </c>
      <c r="B31" s="255" t="s">
        <v>53</v>
      </c>
      <c r="C31" s="256"/>
      <c r="D31" s="256"/>
      <c r="E31" s="256"/>
      <c r="F31" s="256"/>
      <c r="G31" s="256"/>
      <c r="H31" s="257"/>
    </row>
    <row r="32" spans="1:8" ht="33" customHeight="1" x14ac:dyDescent="0.2">
      <c r="A32" s="11" t="s">
        <v>54</v>
      </c>
      <c r="B32" s="260" t="s">
        <v>55</v>
      </c>
      <c r="C32" s="260"/>
      <c r="D32" s="260"/>
      <c r="E32" s="260"/>
      <c r="F32" s="260"/>
      <c r="G32" s="260"/>
      <c r="H32" s="260"/>
    </row>
    <row r="33" spans="1:8" ht="39" customHeight="1" x14ac:dyDescent="0.2">
      <c r="A33" s="10" t="s">
        <v>56</v>
      </c>
      <c r="B33" s="261" t="s">
        <v>57</v>
      </c>
      <c r="C33" s="261"/>
      <c r="D33" s="261"/>
      <c r="E33" s="261"/>
      <c r="F33" s="261"/>
      <c r="G33" s="261"/>
      <c r="H33" s="261"/>
    </row>
    <row r="34" spans="1:8" ht="39" customHeight="1" x14ac:dyDescent="0.2">
      <c r="A34" s="263" t="s">
        <v>58</v>
      </c>
      <c r="B34" s="263"/>
      <c r="C34" s="263"/>
      <c r="D34" s="263"/>
      <c r="E34" s="263"/>
      <c r="F34" s="263"/>
      <c r="G34" s="263"/>
      <c r="H34" s="263"/>
    </row>
    <row r="35" spans="1:8" ht="79.5" customHeight="1" x14ac:dyDescent="0.2">
      <c r="A35" s="252" t="s">
        <v>59</v>
      </c>
      <c r="B35" s="253"/>
      <c r="C35" s="253"/>
      <c r="D35" s="253"/>
      <c r="E35" s="253"/>
      <c r="F35" s="253"/>
      <c r="G35" s="253"/>
      <c r="H35" s="254"/>
    </row>
    <row r="36" spans="1:8" ht="33" customHeight="1" x14ac:dyDescent="0.2">
      <c r="A36" s="10" t="s">
        <v>60</v>
      </c>
      <c r="B36" s="260" t="s">
        <v>61</v>
      </c>
      <c r="C36" s="260"/>
      <c r="D36" s="260"/>
      <c r="E36" s="260"/>
      <c r="F36" s="260"/>
      <c r="G36" s="260"/>
      <c r="H36" s="260"/>
    </row>
    <row r="37" spans="1:8" ht="33" customHeight="1" x14ac:dyDescent="0.2">
      <c r="A37" s="10" t="s">
        <v>62</v>
      </c>
      <c r="B37" s="260" t="s">
        <v>63</v>
      </c>
      <c r="C37" s="260"/>
      <c r="D37" s="260"/>
      <c r="E37" s="260"/>
      <c r="F37" s="260"/>
      <c r="G37" s="260"/>
      <c r="H37" s="260"/>
    </row>
    <row r="38" spans="1:8" ht="33" customHeight="1" x14ac:dyDescent="0.2">
      <c r="A38" s="17"/>
      <c r="B38" s="18"/>
      <c r="C38" s="18"/>
      <c r="D38" s="18"/>
      <c r="E38" s="18"/>
      <c r="F38" s="18"/>
      <c r="G38" s="18"/>
      <c r="H38" s="19"/>
    </row>
    <row r="39" spans="1:8" ht="34.5" customHeight="1" x14ac:dyDescent="0.2">
      <c r="A39" s="263" t="s">
        <v>64</v>
      </c>
      <c r="B39" s="263"/>
      <c r="C39" s="263"/>
      <c r="D39" s="263"/>
      <c r="E39" s="263"/>
      <c r="F39" s="263"/>
      <c r="G39" s="263"/>
      <c r="H39" s="263"/>
    </row>
    <row r="40" spans="1:8" ht="34.5" customHeight="1" x14ac:dyDescent="0.2">
      <c r="A40" s="10" t="s">
        <v>65</v>
      </c>
      <c r="B40" s="260" t="s">
        <v>66</v>
      </c>
      <c r="C40" s="260"/>
      <c r="D40" s="260"/>
      <c r="E40" s="260"/>
      <c r="F40" s="260"/>
      <c r="G40" s="260"/>
      <c r="H40" s="260"/>
    </row>
    <row r="41" spans="1:8" ht="29.25" customHeight="1" x14ac:dyDescent="0.2">
      <c r="A41" s="10" t="s">
        <v>67</v>
      </c>
      <c r="B41" s="260" t="s">
        <v>68</v>
      </c>
      <c r="C41" s="260"/>
      <c r="D41" s="260"/>
      <c r="E41" s="260"/>
      <c r="F41" s="260"/>
      <c r="G41" s="260"/>
      <c r="H41" s="260"/>
    </row>
    <row r="42" spans="1:8" ht="42" customHeight="1" x14ac:dyDescent="0.2">
      <c r="A42" s="10" t="s">
        <v>69</v>
      </c>
      <c r="B42" s="260" t="s">
        <v>70</v>
      </c>
      <c r="C42" s="260"/>
      <c r="D42" s="260"/>
      <c r="E42" s="260"/>
      <c r="F42" s="260"/>
      <c r="G42" s="260"/>
      <c r="H42" s="260"/>
    </row>
    <row r="43" spans="1:8" ht="42" customHeight="1" x14ac:dyDescent="0.2">
      <c r="A43" s="10" t="s">
        <v>71</v>
      </c>
      <c r="B43" s="255" t="s">
        <v>72</v>
      </c>
      <c r="C43" s="256"/>
      <c r="D43" s="256"/>
      <c r="E43" s="256"/>
      <c r="F43" s="256"/>
      <c r="G43" s="256"/>
      <c r="H43" s="257"/>
    </row>
    <row r="44" spans="1:8" ht="42" customHeight="1" x14ac:dyDescent="0.2">
      <c r="A44" s="10" t="s">
        <v>73</v>
      </c>
      <c r="B44" s="255" t="s">
        <v>74</v>
      </c>
      <c r="C44" s="256"/>
      <c r="D44" s="256"/>
      <c r="E44" s="256"/>
      <c r="F44" s="256"/>
      <c r="G44" s="256"/>
      <c r="H44" s="257"/>
    </row>
    <row r="45" spans="1:8" ht="42" customHeight="1" x14ac:dyDescent="0.2">
      <c r="A45" s="10" t="s">
        <v>75</v>
      </c>
      <c r="B45" s="255" t="s">
        <v>76</v>
      </c>
      <c r="C45" s="256"/>
      <c r="D45" s="256"/>
      <c r="E45" s="256"/>
      <c r="F45" s="256"/>
      <c r="G45" s="256"/>
      <c r="H45" s="257"/>
    </row>
    <row r="46" spans="1:8" ht="86.1" customHeight="1" x14ac:dyDescent="0.2">
      <c r="A46" s="12" t="s">
        <v>77</v>
      </c>
      <c r="B46" s="266" t="s">
        <v>78</v>
      </c>
      <c r="C46" s="266"/>
      <c r="D46" s="266"/>
      <c r="E46" s="266"/>
      <c r="F46" s="266"/>
      <c r="G46" s="266"/>
      <c r="H46" s="266"/>
    </row>
    <row r="47" spans="1:8" ht="39.75" customHeight="1" x14ac:dyDescent="0.2">
      <c r="A47" s="12" t="s">
        <v>79</v>
      </c>
      <c r="B47" s="274" t="s">
        <v>80</v>
      </c>
      <c r="C47" s="275"/>
      <c r="D47" s="275"/>
      <c r="E47" s="275"/>
      <c r="F47" s="275"/>
      <c r="G47" s="275"/>
      <c r="H47" s="276"/>
    </row>
    <row r="48" spans="1:8" ht="31.5" customHeight="1" x14ac:dyDescent="0.2">
      <c r="A48" s="12" t="s">
        <v>81</v>
      </c>
      <c r="B48" s="266" t="s">
        <v>82</v>
      </c>
      <c r="C48" s="266"/>
      <c r="D48" s="266"/>
      <c r="E48" s="266"/>
      <c r="F48" s="266"/>
      <c r="G48" s="266"/>
      <c r="H48" s="266"/>
    </row>
    <row r="49" spans="1:8" ht="45" x14ac:dyDescent="0.2">
      <c r="A49" s="12" t="s">
        <v>83</v>
      </c>
      <c r="B49" s="266" t="s">
        <v>84</v>
      </c>
      <c r="C49" s="266"/>
      <c r="D49" s="266"/>
      <c r="E49" s="266"/>
      <c r="F49" s="266"/>
      <c r="G49" s="266"/>
      <c r="H49" s="266"/>
    </row>
    <row r="50" spans="1:8" ht="43.5" customHeight="1" x14ac:dyDescent="0.2">
      <c r="A50" s="12" t="s">
        <v>85</v>
      </c>
      <c r="B50" s="266" t="s">
        <v>86</v>
      </c>
      <c r="C50" s="266"/>
      <c r="D50" s="266"/>
      <c r="E50" s="266"/>
      <c r="F50" s="266"/>
      <c r="G50" s="266"/>
      <c r="H50" s="266"/>
    </row>
    <row r="51" spans="1:8" ht="40.5" customHeight="1" x14ac:dyDescent="0.2">
      <c r="A51" s="12" t="s">
        <v>87</v>
      </c>
      <c r="B51" s="266" t="s">
        <v>88</v>
      </c>
      <c r="C51" s="266"/>
      <c r="D51" s="266"/>
      <c r="E51" s="266"/>
      <c r="F51" s="266"/>
      <c r="G51" s="266"/>
      <c r="H51" s="266"/>
    </row>
    <row r="52" spans="1:8" ht="75.75" customHeight="1" x14ac:dyDescent="0.2">
      <c r="A52" s="13" t="s">
        <v>89</v>
      </c>
      <c r="B52" s="262" t="s">
        <v>90</v>
      </c>
      <c r="C52" s="262"/>
      <c r="D52" s="262"/>
      <c r="E52" s="262"/>
      <c r="F52" s="262"/>
      <c r="G52" s="262"/>
      <c r="H52" s="262"/>
    </row>
    <row r="53" spans="1:8" ht="41.25" customHeight="1" x14ac:dyDescent="0.2">
      <c r="A53" s="13" t="s">
        <v>91</v>
      </c>
      <c r="B53" s="262" t="s">
        <v>92</v>
      </c>
      <c r="C53" s="262"/>
      <c r="D53" s="262"/>
      <c r="E53" s="262"/>
      <c r="F53" s="262"/>
      <c r="G53" s="262"/>
      <c r="H53" s="262"/>
    </row>
    <row r="54" spans="1:8" ht="47.45" customHeight="1" x14ac:dyDescent="0.2">
      <c r="A54" s="13" t="s">
        <v>93</v>
      </c>
      <c r="B54" s="262" t="s">
        <v>94</v>
      </c>
      <c r="C54" s="262"/>
      <c r="D54" s="262"/>
      <c r="E54" s="262"/>
      <c r="F54" s="262"/>
      <c r="G54" s="262"/>
      <c r="H54" s="262"/>
    </row>
    <row r="55" spans="1:8" ht="57.6" customHeight="1" x14ac:dyDescent="0.2">
      <c r="A55" s="13" t="s">
        <v>95</v>
      </c>
      <c r="B55" s="262" t="s">
        <v>96</v>
      </c>
      <c r="C55" s="262"/>
      <c r="D55" s="262"/>
      <c r="E55" s="262"/>
      <c r="F55" s="262"/>
      <c r="G55" s="262"/>
      <c r="H55" s="262"/>
    </row>
    <row r="56" spans="1:8" ht="31.5" customHeight="1" x14ac:dyDescent="0.2">
      <c r="A56" s="13" t="s">
        <v>97</v>
      </c>
      <c r="B56" s="262" t="s">
        <v>98</v>
      </c>
      <c r="C56" s="262"/>
      <c r="D56" s="262"/>
      <c r="E56" s="262"/>
      <c r="F56" s="262"/>
      <c r="G56" s="262"/>
      <c r="H56" s="262"/>
    </row>
    <row r="57" spans="1:8" ht="70.5" customHeight="1" x14ac:dyDescent="0.2">
      <c r="A57" s="13" t="s">
        <v>99</v>
      </c>
      <c r="B57" s="262" t="s">
        <v>100</v>
      </c>
      <c r="C57" s="262"/>
      <c r="D57" s="262"/>
      <c r="E57" s="262"/>
      <c r="F57" s="262"/>
      <c r="G57" s="262"/>
      <c r="H57" s="262"/>
    </row>
    <row r="58" spans="1:8" ht="33.75" customHeight="1" x14ac:dyDescent="0.2">
      <c r="A58" s="267"/>
      <c r="B58" s="267"/>
      <c r="C58" s="267"/>
      <c r="D58" s="267"/>
      <c r="E58" s="267"/>
      <c r="F58" s="267"/>
      <c r="G58" s="267"/>
      <c r="H58" s="268"/>
    </row>
    <row r="59" spans="1:8" ht="32.25" customHeight="1" x14ac:dyDescent="0.2">
      <c r="A59" s="258" t="s">
        <v>101</v>
      </c>
      <c r="B59" s="258"/>
      <c r="C59" s="258"/>
      <c r="D59" s="258"/>
      <c r="E59" s="258"/>
      <c r="F59" s="258"/>
      <c r="G59" s="258"/>
      <c r="H59" s="258"/>
    </row>
    <row r="60" spans="1:8" ht="34.5" customHeight="1" x14ac:dyDescent="0.2">
      <c r="A60" s="10" t="s">
        <v>102</v>
      </c>
      <c r="B60" s="264" t="s">
        <v>103</v>
      </c>
      <c r="C60" s="264"/>
      <c r="D60" s="264"/>
      <c r="E60" s="264"/>
      <c r="F60" s="264"/>
      <c r="G60" s="264"/>
      <c r="H60" s="264"/>
    </row>
    <row r="61" spans="1:8" ht="60" customHeight="1" x14ac:dyDescent="0.2">
      <c r="A61" s="10" t="s">
        <v>104</v>
      </c>
      <c r="B61" s="273" t="s">
        <v>105</v>
      </c>
      <c r="C61" s="273"/>
      <c r="D61" s="273"/>
      <c r="E61" s="273"/>
      <c r="F61" s="273"/>
      <c r="G61" s="273"/>
      <c r="H61" s="273"/>
    </row>
    <row r="62" spans="1:8" ht="41.25" customHeight="1" x14ac:dyDescent="0.2">
      <c r="A62" s="10" t="s">
        <v>106</v>
      </c>
      <c r="B62" s="270" t="s">
        <v>107</v>
      </c>
      <c r="C62" s="271"/>
      <c r="D62" s="271"/>
      <c r="E62" s="271"/>
      <c r="F62" s="271"/>
      <c r="G62" s="271"/>
      <c r="H62" s="272"/>
    </row>
    <row r="63" spans="1:8" ht="42" customHeight="1" x14ac:dyDescent="0.2">
      <c r="A63" s="10" t="s">
        <v>108</v>
      </c>
      <c r="B63" s="260" t="s">
        <v>109</v>
      </c>
      <c r="C63" s="260"/>
      <c r="D63" s="260"/>
      <c r="E63" s="260"/>
      <c r="F63" s="260"/>
      <c r="G63" s="260"/>
      <c r="H63" s="260"/>
    </row>
    <row r="64" spans="1:8" ht="31.5" customHeight="1" x14ac:dyDescent="0.2">
      <c r="A64" s="10" t="s">
        <v>110</v>
      </c>
      <c r="B64" s="264" t="s">
        <v>111</v>
      </c>
      <c r="C64" s="264"/>
      <c r="D64" s="264"/>
      <c r="E64" s="264"/>
      <c r="F64" s="264"/>
      <c r="G64" s="264"/>
      <c r="H64" s="264"/>
    </row>
    <row r="65" spans="1:8" ht="45.75" customHeight="1" x14ac:dyDescent="0.2">
      <c r="A65" s="10" t="s">
        <v>112</v>
      </c>
      <c r="B65" s="264" t="s">
        <v>113</v>
      </c>
      <c r="C65" s="264"/>
      <c r="D65" s="264"/>
      <c r="E65" s="264"/>
      <c r="F65" s="264"/>
      <c r="G65" s="264"/>
      <c r="H65" s="264"/>
    </row>
    <row r="66" spans="1:8" ht="30.75" customHeight="1" x14ac:dyDescent="0.2">
      <c r="A66" s="269"/>
      <c r="B66" s="269"/>
      <c r="C66" s="269"/>
      <c r="D66" s="269"/>
      <c r="E66" s="269"/>
      <c r="F66" s="269"/>
      <c r="G66" s="269"/>
      <c r="H66" s="269"/>
    </row>
    <row r="67" spans="1:8" ht="34.5" customHeight="1" x14ac:dyDescent="0.2">
      <c r="A67" s="258" t="s">
        <v>114</v>
      </c>
      <c r="B67" s="258"/>
      <c r="C67" s="258"/>
      <c r="D67" s="258"/>
      <c r="E67" s="258"/>
      <c r="F67" s="258"/>
      <c r="G67" s="258"/>
      <c r="H67" s="258"/>
    </row>
    <row r="68" spans="1:8" ht="39.75" customHeight="1" x14ac:dyDescent="0.2">
      <c r="A68" s="13" t="s">
        <v>115</v>
      </c>
      <c r="B68" s="264" t="s">
        <v>116</v>
      </c>
      <c r="C68" s="264"/>
      <c r="D68" s="264"/>
      <c r="E68" s="264"/>
      <c r="F68" s="264"/>
      <c r="G68" s="264"/>
      <c r="H68" s="264"/>
    </row>
    <row r="69" spans="1:8" ht="39.75" customHeight="1" x14ac:dyDescent="0.2">
      <c r="A69" s="13" t="s">
        <v>117</v>
      </c>
      <c r="B69" s="264" t="s">
        <v>118</v>
      </c>
      <c r="C69" s="264"/>
      <c r="D69" s="264"/>
      <c r="E69" s="264"/>
      <c r="F69" s="264"/>
      <c r="G69" s="264"/>
      <c r="H69" s="264"/>
    </row>
    <row r="70" spans="1:8" ht="42" customHeight="1" x14ac:dyDescent="0.2">
      <c r="A70" s="13" t="s">
        <v>119</v>
      </c>
      <c r="B70" s="262" t="s">
        <v>120</v>
      </c>
      <c r="C70" s="262"/>
      <c r="D70" s="262"/>
      <c r="E70" s="262"/>
      <c r="F70" s="262"/>
      <c r="G70" s="262"/>
      <c r="H70" s="262"/>
    </row>
    <row r="71" spans="1:8" ht="33.75" customHeight="1" x14ac:dyDescent="0.2">
      <c r="A71" s="13" t="s">
        <v>121</v>
      </c>
      <c r="B71" s="264" t="s">
        <v>122</v>
      </c>
      <c r="C71" s="264"/>
      <c r="D71" s="264"/>
      <c r="E71" s="264"/>
      <c r="F71" s="264"/>
      <c r="G71" s="264"/>
      <c r="H71" s="264"/>
    </row>
    <row r="72" spans="1:8" ht="33" customHeight="1" x14ac:dyDescent="0.2">
      <c r="A72" s="13" t="s">
        <v>123</v>
      </c>
      <c r="B72" s="264" t="s">
        <v>124</v>
      </c>
      <c r="C72" s="264"/>
      <c r="D72" s="264"/>
      <c r="E72" s="264"/>
      <c r="F72" s="264"/>
      <c r="G72" s="264"/>
      <c r="H72" s="264"/>
    </row>
    <row r="73" spans="1:8" ht="33.75" customHeight="1" x14ac:dyDescent="0.2">
      <c r="A73" s="265"/>
      <c r="B73" s="265"/>
      <c r="C73" s="265"/>
      <c r="D73" s="265"/>
      <c r="E73" s="265"/>
      <c r="F73" s="265"/>
      <c r="G73" s="265"/>
      <c r="H73" s="265"/>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8"/>
  <sheetViews>
    <sheetView tabSelected="1" topLeftCell="K7" zoomScale="60" zoomScaleNormal="60" workbookViewId="0">
      <pane ySplit="1" topLeftCell="A36" activePane="bottomLeft" state="frozen"/>
      <selection activeCell="A7" sqref="A7"/>
      <selection pane="bottomLeft" activeCell="N43" sqref="N43:N48"/>
    </sheetView>
  </sheetViews>
  <sheetFormatPr baseColWidth="10" defaultColWidth="19.85546875" defaultRowHeight="18.75" customHeight="1" x14ac:dyDescent="0.25"/>
  <cols>
    <col min="1" max="10" width="19.85546875" style="64"/>
    <col min="11" max="12" width="19.85546875" style="63"/>
    <col min="13" max="13" width="19.85546875" style="63" customWidth="1"/>
    <col min="14" max="14" width="31" style="63" customWidth="1"/>
    <col min="15" max="15" width="19.85546875" style="54"/>
    <col min="16" max="16" width="19.85546875" style="72"/>
    <col min="17" max="17" width="19.85546875" style="72" customWidth="1"/>
    <col min="18" max="20" width="19.85546875" style="72" hidden="1" customWidth="1"/>
    <col min="21" max="22" width="19.85546875" style="72" customWidth="1"/>
    <col min="23" max="25" width="19.85546875" style="64"/>
    <col min="26" max="26" width="26" style="64" customWidth="1"/>
    <col min="27" max="16384" width="19.85546875" style="64"/>
  </cols>
  <sheetData>
    <row r="1" spans="1:26" ht="21" hidden="1" customHeight="1" x14ac:dyDescent="0.25">
      <c r="A1" s="305"/>
      <c r="B1" s="305"/>
      <c r="C1" s="306" t="s">
        <v>125</v>
      </c>
      <c r="D1" s="306"/>
      <c r="E1" s="306"/>
      <c r="F1" s="306"/>
      <c r="G1" s="306"/>
      <c r="H1" s="306"/>
      <c r="I1" s="306"/>
      <c r="J1" s="306"/>
      <c r="K1" s="306"/>
      <c r="L1" s="306"/>
      <c r="M1" s="306"/>
      <c r="N1" s="306"/>
      <c r="O1" s="306"/>
      <c r="P1" s="306"/>
      <c r="Q1" s="306"/>
      <c r="R1" s="306"/>
      <c r="S1" s="306"/>
      <c r="T1" s="306"/>
      <c r="U1" s="306"/>
      <c r="V1" s="306"/>
      <c r="W1" s="306"/>
      <c r="X1" s="306"/>
      <c r="Y1" s="59" t="s">
        <v>126</v>
      </c>
    </row>
    <row r="2" spans="1:26" ht="21" hidden="1" customHeight="1" x14ac:dyDescent="0.25">
      <c r="A2" s="305"/>
      <c r="B2" s="305"/>
      <c r="C2" s="306" t="s">
        <v>127</v>
      </c>
      <c r="D2" s="306"/>
      <c r="E2" s="306"/>
      <c r="F2" s="306"/>
      <c r="G2" s="306"/>
      <c r="H2" s="306"/>
      <c r="I2" s="306"/>
      <c r="J2" s="306"/>
      <c r="K2" s="306"/>
      <c r="L2" s="306"/>
      <c r="M2" s="306"/>
      <c r="N2" s="306"/>
      <c r="O2" s="306"/>
      <c r="P2" s="306"/>
      <c r="Q2" s="306"/>
      <c r="R2" s="306"/>
      <c r="S2" s="306"/>
      <c r="T2" s="306"/>
      <c r="U2" s="306"/>
      <c r="V2" s="306"/>
      <c r="W2" s="306"/>
      <c r="X2" s="306"/>
      <c r="Y2" s="59" t="s">
        <v>128</v>
      </c>
    </row>
    <row r="3" spans="1:26" ht="21" hidden="1" customHeight="1" x14ac:dyDescent="0.25">
      <c r="A3" s="305"/>
      <c r="B3" s="305"/>
      <c r="C3" s="306" t="s">
        <v>129</v>
      </c>
      <c r="D3" s="306"/>
      <c r="E3" s="306"/>
      <c r="F3" s="306"/>
      <c r="G3" s="306"/>
      <c r="H3" s="306"/>
      <c r="I3" s="306"/>
      <c r="J3" s="306"/>
      <c r="K3" s="306"/>
      <c r="L3" s="306"/>
      <c r="M3" s="306"/>
      <c r="N3" s="306"/>
      <c r="O3" s="306"/>
      <c r="P3" s="306"/>
      <c r="Q3" s="306"/>
      <c r="R3" s="306"/>
      <c r="S3" s="306"/>
      <c r="T3" s="306"/>
      <c r="U3" s="306"/>
      <c r="V3" s="306"/>
      <c r="W3" s="306"/>
      <c r="X3" s="306"/>
      <c r="Y3" s="59" t="s">
        <v>130</v>
      </c>
    </row>
    <row r="4" spans="1:26" ht="21" hidden="1" customHeight="1" x14ac:dyDescent="0.25">
      <c r="A4" s="305"/>
      <c r="B4" s="305"/>
      <c r="C4" s="306" t="s">
        <v>131</v>
      </c>
      <c r="D4" s="306"/>
      <c r="E4" s="306"/>
      <c r="F4" s="306"/>
      <c r="G4" s="306"/>
      <c r="H4" s="306"/>
      <c r="I4" s="306"/>
      <c r="J4" s="306"/>
      <c r="K4" s="306"/>
      <c r="L4" s="306"/>
      <c r="M4" s="306"/>
      <c r="N4" s="306"/>
      <c r="O4" s="306"/>
      <c r="P4" s="306"/>
      <c r="Q4" s="306"/>
      <c r="R4" s="306"/>
      <c r="S4" s="306"/>
      <c r="T4" s="306"/>
      <c r="U4" s="306"/>
      <c r="V4" s="306"/>
      <c r="W4" s="306"/>
      <c r="X4" s="306"/>
      <c r="Y4" s="59" t="s">
        <v>132</v>
      </c>
    </row>
    <row r="5" spans="1:26" ht="26.25" hidden="1" customHeight="1" x14ac:dyDescent="0.25">
      <c r="A5" s="307" t="s">
        <v>133</v>
      </c>
      <c r="B5" s="307"/>
      <c r="C5" s="63"/>
      <c r="D5" s="15"/>
      <c r="E5" s="15"/>
      <c r="F5" s="15"/>
      <c r="G5" s="15"/>
      <c r="H5" s="15"/>
      <c r="I5" s="15"/>
      <c r="J5" s="15"/>
      <c r="K5" s="15"/>
      <c r="L5" s="15"/>
      <c r="M5" s="15"/>
      <c r="N5" s="15"/>
      <c r="O5" s="15"/>
      <c r="P5" s="15"/>
      <c r="Q5" s="15"/>
      <c r="R5" s="15"/>
      <c r="S5" s="15"/>
      <c r="T5" s="15"/>
      <c r="U5" s="15"/>
      <c r="V5" s="15"/>
      <c r="W5" s="15"/>
      <c r="X5" s="15"/>
      <c r="Y5" s="60"/>
    </row>
    <row r="6" spans="1:26" ht="39" hidden="1" customHeight="1" x14ac:dyDescent="0.25">
      <c r="A6" s="308" t="s">
        <v>134</v>
      </c>
      <c r="B6" s="309"/>
      <c r="C6" s="309"/>
      <c r="D6" s="309"/>
      <c r="E6" s="309"/>
      <c r="F6" s="309"/>
      <c r="G6" s="309"/>
      <c r="H6" s="309"/>
      <c r="I6" s="309"/>
      <c r="J6" s="309"/>
      <c r="K6" s="309"/>
      <c r="L6" s="309"/>
      <c r="M6" s="309"/>
      <c r="N6" s="309"/>
      <c r="O6" s="309"/>
      <c r="P6" s="309"/>
      <c r="Q6" s="309"/>
      <c r="R6" s="309"/>
      <c r="S6" s="309"/>
      <c r="T6" s="309"/>
      <c r="U6" s="309"/>
      <c r="V6" s="309"/>
      <c r="W6" s="309"/>
      <c r="X6" s="309"/>
      <c r="Y6" s="310"/>
    </row>
    <row r="7" spans="1:26" s="65" customFormat="1" ht="78.75" customHeight="1" x14ac:dyDescent="0.25">
      <c r="A7" s="1" t="s">
        <v>2</v>
      </c>
      <c r="B7" s="1" t="s">
        <v>4</v>
      </c>
      <c r="C7" s="1" t="s">
        <v>135</v>
      </c>
      <c r="D7" s="1" t="s">
        <v>136</v>
      </c>
      <c r="E7" s="1" t="s">
        <v>137</v>
      </c>
      <c r="F7" s="1" t="s">
        <v>138</v>
      </c>
      <c r="G7" s="1" t="s">
        <v>14</v>
      </c>
      <c r="H7" s="1" t="s">
        <v>16</v>
      </c>
      <c r="I7" s="1" t="s">
        <v>18</v>
      </c>
      <c r="J7" s="16" t="s">
        <v>139</v>
      </c>
      <c r="K7" s="1" t="s">
        <v>140</v>
      </c>
      <c r="L7" s="1" t="s">
        <v>141</v>
      </c>
      <c r="M7" s="1" t="s">
        <v>142</v>
      </c>
      <c r="N7" s="1" t="s">
        <v>28</v>
      </c>
      <c r="O7" s="1" t="s">
        <v>30</v>
      </c>
      <c r="P7" s="1" t="s">
        <v>143</v>
      </c>
      <c r="Q7" s="31" t="s">
        <v>561</v>
      </c>
      <c r="R7" s="31" t="s">
        <v>144</v>
      </c>
      <c r="S7" s="73" t="s">
        <v>145</v>
      </c>
      <c r="T7" s="73" t="s">
        <v>146</v>
      </c>
      <c r="U7" s="73" t="s">
        <v>147</v>
      </c>
      <c r="V7" s="73" t="s">
        <v>148</v>
      </c>
      <c r="W7" s="1" t="s">
        <v>149</v>
      </c>
      <c r="X7" s="1" t="s">
        <v>150</v>
      </c>
      <c r="Y7" s="1" t="s">
        <v>151</v>
      </c>
      <c r="Z7" s="43"/>
    </row>
    <row r="8" spans="1:26" s="65" customFormat="1" ht="113.25" customHeight="1" x14ac:dyDescent="0.25">
      <c r="A8" s="290" t="s">
        <v>152</v>
      </c>
      <c r="B8" s="292" t="s">
        <v>153</v>
      </c>
      <c r="C8" s="290" t="s">
        <v>154</v>
      </c>
      <c r="D8" s="290" t="s">
        <v>155</v>
      </c>
      <c r="E8" s="294" t="s">
        <v>156</v>
      </c>
      <c r="F8" s="284" t="s">
        <v>157</v>
      </c>
      <c r="G8" s="286" t="s">
        <v>158</v>
      </c>
      <c r="H8" s="37" t="s">
        <v>159</v>
      </c>
      <c r="I8" s="34" t="s">
        <v>160</v>
      </c>
      <c r="J8" s="34" t="s">
        <v>161</v>
      </c>
      <c r="K8" s="37" t="s">
        <v>162</v>
      </c>
      <c r="L8" s="35">
        <v>0.5</v>
      </c>
      <c r="M8" s="44" t="s">
        <v>163</v>
      </c>
      <c r="N8" s="290" t="s">
        <v>164</v>
      </c>
      <c r="O8" s="34">
        <v>600</v>
      </c>
      <c r="P8" s="36" t="s">
        <v>165</v>
      </c>
      <c r="Q8" s="1" t="s">
        <v>166</v>
      </c>
      <c r="R8" s="1"/>
      <c r="S8" s="1" t="s">
        <v>166</v>
      </c>
      <c r="T8" s="1">
        <v>0</v>
      </c>
      <c r="U8" s="1" t="s">
        <v>166</v>
      </c>
      <c r="V8" s="74">
        <f>(T8/O8)*L8</f>
        <v>0</v>
      </c>
      <c r="W8" s="34">
        <v>200</v>
      </c>
      <c r="X8" s="34">
        <v>200</v>
      </c>
      <c r="Y8" s="34">
        <v>200</v>
      </c>
      <c r="Z8" s="43"/>
    </row>
    <row r="9" spans="1:26" s="65" customFormat="1" ht="126.75" customHeight="1" x14ac:dyDescent="0.25">
      <c r="A9" s="291"/>
      <c r="B9" s="292"/>
      <c r="C9" s="293"/>
      <c r="D9" s="291"/>
      <c r="E9" s="295"/>
      <c r="F9" s="285"/>
      <c r="G9" s="287"/>
      <c r="H9" s="37" t="s">
        <v>167</v>
      </c>
      <c r="I9" s="34" t="s">
        <v>160</v>
      </c>
      <c r="J9" s="34" t="s">
        <v>168</v>
      </c>
      <c r="K9" s="37" t="s">
        <v>169</v>
      </c>
      <c r="L9" s="35">
        <v>0.5</v>
      </c>
      <c r="M9" s="44" t="s">
        <v>170</v>
      </c>
      <c r="N9" s="291"/>
      <c r="O9" s="34">
        <v>6</v>
      </c>
      <c r="P9" s="36" t="s">
        <v>165</v>
      </c>
      <c r="Q9" s="1" t="s">
        <v>166</v>
      </c>
      <c r="R9" s="1"/>
      <c r="S9" s="1" t="s">
        <v>166</v>
      </c>
      <c r="T9" s="1">
        <v>0</v>
      </c>
      <c r="U9" s="1" t="s">
        <v>166</v>
      </c>
      <c r="V9" s="74">
        <f t="shared" ref="V9:V35" si="0">(T9/O9)*L9</f>
        <v>0</v>
      </c>
      <c r="W9" s="34">
        <v>2</v>
      </c>
      <c r="X9" s="34">
        <v>2</v>
      </c>
      <c r="Y9" s="34">
        <v>2</v>
      </c>
      <c r="Z9" s="43"/>
    </row>
    <row r="10" spans="1:26" s="65" customFormat="1" ht="78.75" customHeight="1" x14ac:dyDescent="0.25">
      <c r="A10" s="48"/>
      <c r="B10" s="61"/>
      <c r="C10" s="293"/>
      <c r="D10" s="48"/>
      <c r="E10" s="75"/>
      <c r="F10" s="281" t="s">
        <v>171</v>
      </c>
      <c r="G10" s="282"/>
      <c r="H10" s="282"/>
      <c r="I10" s="282"/>
      <c r="J10" s="282"/>
      <c r="K10" s="282"/>
      <c r="L10" s="282"/>
      <c r="M10" s="282"/>
      <c r="N10" s="282"/>
      <c r="O10" s="282"/>
      <c r="P10" s="282"/>
      <c r="Q10" s="282"/>
      <c r="R10" s="282"/>
      <c r="S10" s="282"/>
      <c r="T10" s="283"/>
      <c r="U10" s="494" t="s">
        <v>166</v>
      </c>
      <c r="V10" s="74">
        <f>SUM(V8:V9)</f>
        <v>0</v>
      </c>
      <c r="W10" s="34"/>
      <c r="X10" s="34"/>
      <c r="Y10" s="34"/>
      <c r="Z10" s="43"/>
    </row>
    <row r="11" spans="1:26" s="65" customFormat="1" ht="78.75" customHeight="1" x14ac:dyDescent="0.25">
      <c r="A11" s="290" t="s">
        <v>172</v>
      </c>
      <c r="B11" s="292" t="s">
        <v>173</v>
      </c>
      <c r="C11" s="293"/>
      <c r="D11" s="290" t="s">
        <v>174</v>
      </c>
      <c r="E11" s="294" t="s">
        <v>175</v>
      </c>
      <c r="F11" s="284" t="s">
        <v>176</v>
      </c>
      <c r="G11" s="286" t="s">
        <v>177</v>
      </c>
      <c r="H11" s="37" t="s">
        <v>178</v>
      </c>
      <c r="I11" s="34" t="s">
        <v>160</v>
      </c>
      <c r="J11" s="34" t="s">
        <v>179</v>
      </c>
      <c r="K11" s="37" t="s">
        <v>180</v>
      </c>
      <c r="L11" s="35">
        <v>0.5</v>
      </c>
      <c r="M11" s="44" t="s">
        <v>163</v>
      </c>
      <c r="N11" s="288" t="s">
        <v>181</v>
      </c>
      <c r="O11" s="34">
        <v>176</v>
      </c>
      <c r="P11" s="36" t="s">
        <v>165</v>
      </c>
      <c r="Q11" s="1" t="s">
        <v>166</v>
      </c>
      <c r="R11" s="1"/>
      <c r="S11" s="1" t="s">
        <v>166</v>
      </c>
      <c r="T11" s="1" t="s">
        <v>166</v>
      </c>
      <c r="U11" s="1" t="s">
        <v>166</v>
      </c>
      <c r="V11" s="74">
        <v>0</v>
      </c>
      <c r="W11" s="34">
        <v>60</v>
      </c>
      <c r="X11" s="34">
        <v>60</v>
      </c>
      <c r="Y11" s="34">
        <v>56</v>
      </c>
      <c r="Z11" s="43"/>
    </row>
    <row r="12" spans="1:26" s="65" customFormat="1" ht="78.75" customHeight="1" x14ac:dyDescent="0.25">
      <c r="A12" s="291"/>
      <c r="B12" s="292"/>
      <c r="C12" s="291"/>
      <c r="D12" s="291"/>
      <c r="E12" s="295"/>
      <c r="F12" s="285"/>
      <c r="G12" s="287"/>
      <c r="H12" s="37" t="s">
        <v>182</v>
      </c>
      <c r="I12" s="34" t="s">
        <v>160</v>
      </c>
      <c r="J12" s="34" t="s">
        <v>183</v>
      </c>
      <c r="K12" s="37" t="s">
        <v>184</v>
      </c>
      <c r="L12" s="35">
        <v>0.5</v>
      </c>
      <c r="M12" s="44" t="s">
        <v>163</v>
      </c>
      <c r="N12" s="289"/>
      <c r="O12" s="34">
        <v>647</v>
      </c>
      <c r="P12" s="36" t="s">
        <v>165</v>
      </c>
      <c r="Q12" s="1" t="s">
        <v>166</v>
      </c>
      <c r="R12" s="1"/>
      <c r="S12" s="1" t="s">
        <v>166</v>
      </c>
      <c r="T12" s="1" t="s">
        <v>166</v>
      </c>
      <c r="U12" s="1" t="s">
        <v>166</v>
      </c>
      <c r="V12" s="74">
        <v>0</v>
      </c>
      <c r="W12" s="34">
        <v>220</v>
      </c>
      <c r="X12" s="34">
        <v>220</v>
      </c>
      <c r="Y12" s="34">
        <v>207</v>
      </c>
      <c r="Z12" s="43"/>
    </row>
    <row r="13" spans="1:26" s="65" customFormat="1" ht="78.75" customHeight="1" x14ac:dyDescent="0.25">
      <c r="A13" s="48"/>
      <c r="B13" s="41"/>
      <c r="C13" s="48"/>
      <c r="D13" s="48"/>
      <c r="E13" s="75"/>
      <c r="F13" s="281" t="s">
        <v>185</v>
      </c>
      <c r="G13" s="282"/>
      <c r="H13" s="282"/>
      <c r="I13" s="282"/>
      <c r="J13" s="282"/>
      <c r="K13" s="282"/>
      <c r="L13" s="282"/>
      <c r="M13" s="282"/>
      <c r="N13" s="282"/>
      <c r="O13" s="282"/>
      <c r="P13" s="282"/>
      <c r="Q13" s="282"/>
      <c r="R13" s="282"/>
      <c r="S13" s="282"/>
      <c r="T13" s="283"/>
      <c r="U13" s="494" t="s">
        <v>166</v>
      </c>
      <c r="V13" s="74">
        <v>0</v>
      </c>
      <c r="W13" s="34"/>
      <c r="X13" s="34"/>
      <c r="Y13" s="34"/>
      <c r="Z13" s="43"/>
    </row>
    <row r="14" spans="1:26" ht="105" x14ac:dyDescent="0.25">
      <c r="A14" s="284" t="s">
        <v>172</v>
      </c>
      <c r="B14" s="284" t="s">
        <v>186</v>
      </c>
      <c r="C14" s="290" t="s">
        <v>187</v>
      </c>
      <c r="D14" s="284" t="s">
        <v>188</v>
      </c>
      <c r="E14" s="303" t="s">
        <v>189</v>
      </c>
      <c r="F14" s="284" t="s">
        <v>190</v>
      </c>
      <c r="G14" s="297" t="s">
        <v>191</v>
      </c>
      <c r="H14" s="37" t="s">
        <v>192</v>
      </c>
      <c r="I14" s="42" t="s">
        <v>193</v>
      </c>
      <c r="J14" s="44" t="s">
        <v>194</v>
      </c>
      <c r="K14" s="37" t="s">
        <v>195</v>
      </c>
      <c r="L14" s="40">
        <v>0.4</v>
      </c>
      <c r="M14" s="44" t="s">
        <v>163</v>
      </c>
      <c r="N14" s="297" t="s">
        <v>196</v>
      </c>
      <c r="O14" s="66">
        <v>185000</v>
      </c>
      <c r="P14" s="66">
        <v>30000</v>
      </c>
      <c r="Q14" s="67">
        <v>64352.25</v>
      </c>
      <c r="R14" s="67"/>
      <c r="S14" s="67">
        <v>64352.25</v>
      </c>
      <c r="T14" s="1">
        <f t="shared" ref="T14:T35" si="1">S14</f>
        <v>64352.25</v>
      </c>
      <c r="U14" s="230">
        <v>0.4</v>
      </c>
      <c r="V14" s="74">
        <f>(T14/O14)*L14</f>
        <v>0.13914000000000001</v>
      </c>
      <c r="W14" s="66">
        <v>60000</v>
      </c>
      <c r="X14" s="66">
        <v>60000</v>
      </c>
      <c r="Y14" s="66">
        <v>35000</v>
      </c>
    </row>
    <row r="15" spans="1:26" ht="135" x14ac:dyDescent="0.25">
      <c r="A15" s="296"/>
      <c r="B15" s="296"/>
      <c r="C15" s="293"/>
      <c r="D15" s="296"/>
      <c r="E15" s="298"/>
      <c r="F15" s="296"/>
      <c r="G15" s="298"/>
      <c r="H15" s="37" t="s">
        <v>197</v>
      </c>
      <c r="I15" s="42" t="s">
        <v>193</v>
      </c>
      <c r="J15" s="44" t="s">
        <v>198</v>
      </c>
      <c r="K15" s="37" t="s">
        <v>199</v>
      </c>
      <c r="L15" s="82">
        <v>0.4</v>
      </c>
      <c r="M15" s="44" t="s">
        <v>163</v>
      </c>
      <c r="N15" s="299"/>
      <c r="O15" s="66">
        <v>11000</v>
      </c>
      <c r="P15" s="66">
        <v>2000</v>
      </c>
      <c r="Q15" s="69">
        <v>0.1</v>
      </c>
      <c r="R15" s="67"/>
      <c r="S15" s="1">
        <f t="shared" ref="S15" si="2">SUM(Q15:R15)</f>
        <v>0.1</v>
      </c>
      <c r="T15" s="1">
        <f t="shared" ref="T15" si="3">S15</f>
        <v>0.1</v>
      </c>
      <c r="U15" s="74">
        <f t="shared" ref="U15" si="4">(S15/P15)*L15</f>
        <v>2.0000000000000002E-5</v>
      </c>
      <c r="V15" s="74">
        <f t="shared" ref="V15:V16" si="5">(T15/O15)*L15</f>
        <v>3.6363636363636366E-6</v>
      </c>
      <c r="W15" s="66">
        <v>3000</v>
      </c>
      <c r="X15" s="66">
        <v>3000</v>
      </c>
      <c r="Y15" s="66">
        <v>3000</v>
      </c>
    </row>
    <row r="16" spans="1:26" ht="93.75" customHeight="1" x14ac:dyDescent="0.25">
      <c r="A16" s="285"/>
      <c r="B16" s="285"/>
      <c r="C16" s="293"/>
      <c r="D16" s="285"/>
      <c r="E16" s="299"/>
      <c r="F16" s="285"/>
      <c r="G16" s="299"/>
      <c r="H16" s="37" t="s">
        <v>200</v>
      </c>
      <c r="I16" s="34" t="s">
        <v>160</v>
      </c>
      <c r="J16" s="44" t="s">
        <v>201</v>
      </c>
      <c r="K16" s="37" t="s">
        <v>202</v>
      </c>
      <c r="L16" s="82">
        <v>0.2</v>
      </c>
      <c r="M16" s="44" t="s">
        <v>163</v>
      </c>
      <c r="N16" s="42" t="s">
        <v>203</v>
      </c>
      <c r="O16" s="66">
        <v>200</v>
      </c>
      <c r="P16" s="66">
        <v>20</v>
      </c>
      <c r="Q16" s="67">
        <v>23</v>
      </c>
      <c r="R16" s="67"/>
      <c r="S16" s="1">
        <f t="shared" ref="S16" si="6">SUM(Q16:R16)</f>
        <v>23</v>
      </c>
      <c r="T16" s="1">
        <f t="shared" ref="T16" si="7">S16</f>
        <v>23</v>
      </c>
      <c r="U16" s="496">
        <v>0.2</v>
      </c>
      <c r="V16" s="74">
        <f t="shared" si="5"/>
        <v>2.3000000000000003E-2</v>
      </c>
      <c r="W16" s="66">
        <v>60</v>
      </c>
      <c r="X16" s="66">
        <v>60</v>
      </c>
      <c r="Y16" s="66">
        <v>60</v>
      </c>
    </row>
    <row r="17" spans="1:25" ht="71.25" customHeight="1" x14ac:dyDescent="0.25">
      <c r="A17" s="46"/>
      <c r="B17" s="46"/>
      <c r="C17" s="293"/>
      <c r="D17" s="46"/>
      <c r="E17" s="45"/>
      <c r="F17" s="281" t="s">
        <v>204</v>
      </c>
      <c r="G17" s="282"/>
      <c r="H17" s="282"/>
      <c r="I17" s="282"/>
      <c r="J17" s="282"/>
      <c r="K17" s="282"/>
      <c r="L17" s="282"/>
      <c r="M17" s="282"/>
      <c r="N17" s="282"/>
      <c r="O17" s="282"/>
      <c r="P17" s="282"/>
      <c r="Q17" s="282"/>
      <c r="R17" s="282"/>
      <c r="S17" s="282"/>
      <c r="T17" s="283"/>
      <c r="U17" s="497">
        <f>SUM(U14:U16)</f>
        <v>0.60002</v>
      </c>
      <c r="V17" s="74">
        <f>SUM(V14:V16)</f>
        <v>0.16214363636363638</v>
      </c>
      <c r="W17" s="66"/>
      <c r="X17" s="66"/>
      <c r="Y17" s="66"/>
    </row>
    <row r="18" spans="1:25" ht="76.5" customHeight="1" x14ac:dyDescent="0.25">
      <c r="A18" s="284" t="s">
        <v>205</v>
      </c>
      <c r="B18" s="284" t="s">
        <v>186</v>
      </c>
      <c r="C18" s="293"/>
      <c r="D18" s="284" t="s">
        <v>206</v>
      </c>
      <c r="E18" s="303" t="s">
        <v>207</v>
      </c>
      <c r="F18" s="284" t="s">
        <v>208</v>
      </c>
      <c r="G18" s="297" t="s">
        <v>209</v>
      </c>
      <c r="H18" s="32" t="s">
        <v>210</v>
      </c>
      <c r="I18" s="34" t="s">
        <v>160</v>
      </c>
      <c r="J18" s="44" t="s">
        <v>211</v>
      </c>
      <c r="K18" s="32" t="s">
        <v>212</v>
      </c>
      <c r="L18" s="40">
        <v>0.5</v>
      </c>
      <c r="M18" s="44" t="s">
        <v>170</v>
      </c>
      <c r="N18" s="42" t="s">
        <v>213</v>
      </c>
      <c r="O18" s="66">
        <v>10000</v>
      </c>
      <c r="P18" s="66">
        <v>1000</v>
      </c>
      <c r="Q18" s="67" t="s">
        <v>559</v>
      </c>
      <c r="R18" s="67"/>
      <c r="S18" s="1">
        <f t="shared" ref="S18:S35" si="8">SUM(Q18:R18)</f>
        <v>0</v>
      </c>
      <c r="T18" s="1">
        <f t="shared" si="1"/>
        <v>0</v>
      </c>
      <c r="U18" s="74">
        <f t="shared" ref="U18:U33" si="9">(S18/P18)*L18</f>
        <v>0</v>
      </c>
      <c r="V18" s="74">
        <f t="shared" si="0"/>
        <v>0</v>
      </c>
      <c r="W18" s="66">
        <v>3000</v>
      </c>
      <c r="X18" s="66">
        <v>3000</v>
      </c>
      <c r="Y18" s="66">
        <v>3000</v>
      </c>
    </row>
    <row r="19" spans="1:25" ht="96.75" customHeight="1" x14ac:dyDescent="0.25">
      <c r="A19" s="285"/>
      <c r="B19" s="285"/>
      <c r="C19" s="293"/>
      <c r="D19" s="285"/>
      <c r="E19" s="304"/>
      <c r="F19" s="285"/>
      <c r="G19" s="299"/>
      <c r="H19" s="32" t="s">
        <v>214</v>
      </c>
      <c r="I19" s="42" t="s">
        <v>215</v>
      </c>
      <c r="J19" s="44" t="s">
        <v>211</v>
      </c>
      <c r="K19" s="32" t="s">
        <v>216</v>
      </c>
      <c r="L19" s="40">
        <v>0.5</v>
      </c>
      <c r="M19" s="44" t="s">
        <v>170</v>
      </c>
      <c r="N19" s="44" t="s">
        <v>217</v>
      </c>
      <c r="O19" s="66">
        <v>6</v>
      </c>
      <c r="P19" s="66">
        <v>1</v>
      </c>
      <c r="Q19" s="67" t="s">
        <v>559</v>
      </c>
      <c r="R19" s="67"/>
      <c r="S19" s="1">
        <f t="shared" si="8"/>
        <v>0</v>
      </c>
      <c r="T19" s="1">
        <f t="shared" si="1"/>
        <v>0</v>
      </c>
      <c r="U19" s="74">
        <f t="shared" si="9"/>
        <v>0</v>
      </c>
      <c r="V19" s="74">
        <f t="shared" si="0"/>
        <v>0</v>
      </c>
      <c r="W19" s="66">
        <v>2</v>
      </c>
      <c r="X19" s="66">
        <v>2</v>
      </c>
      <c r="Y19" s="66">
        <v>1</v>
      </c>
    </row>
    <row r="20" spans="1:25" ht="96.75" customHeight="1" x14ac:dyDescent="0.25">
      <c r="A20" s="46"/>
      <c r="B20" s="46"/>
      <c r="C20" s="293"/>
      <c r="D20" s="46"/>
      <c r="E20" s="47"/>
      <c r="F20" s="281" t="s">
        <v>562</v>
      </c>
      <c r="G20" s="282"/>
      <c r="H20" s="282"/>
      <c r="I20" s="282"/>
      <c r="J20" s="282"/>
      <c r="K20" s="282"/>
      <c r="L20" s="282"/>
      <c r="M20" s="282"/>
      <c r="N20" s="282"/>
      <c r="O20" s="282"/>
      <c r="P20" s="282"/>
      <c r="Q20" s="282"/>
      <c r="R20" s="282"/>
      <c r="S20" s="282"/>
      <c r="T20" s="283"/>
      <c r="U20" s="495">
        <v>0</v>
      </c>
      <c r="V20" s="74">
        <v>0</v>
      </c>
      <c r="W20" s="66"/>
      <c r="X20" s="66"/>
      <c r="Y20" s="66"/>
    </row>
    <row r="21" spans="1:25" ht="84" customHeight="1" x14ac:dyDescent="0.25">
      <c r="A21" s="284" t="s">
        <v>172</v>
      </c>
      <c r="B21" s="284" t="s">
        <v>186</v>
      </c>
      <c r="C21" s="293"/>
      <c r="D21" s="284" t="s">
        <v>218</v>
      </c>
      <c r="E21" s="300" t="s">
        <v>219</v>
      </c>
      <c r="F21" s="284" t="s">
        <v>220</v>
      </c>
      <c r="G21" s="297" t="s">
        <v>221</v>
      </c>
      <c r="H21" s="32" t="s">
        <v>222</v>
      </c>
      <c r="I21" s="34" t="s">
        <v>160</v>
      </c>
      <c r="J21" s="44" t="s">
        <v>211</v>
      </c>
      <c r="K21" s="32" t="s">
        <v>223</v>
      </c>
      <c r="L21" s="40">
        <v>0.7</v>
      </c>
      <c r="M21" s="44" t="s">
        <v>170</v>
      </c>
      <c r="N21" s="42" t="s">
        <v>224</v>
      </c>
      <c r="O21" s="66">
        <v>1</v>
      </c>
      <c r="P21" s="68">
        <v>1</v>
      </c>
      <c r="Q21" s="69">
        <v>0.18</v>
      </c>
      <c r="R21" s="67"/>
      <c r="S21" s="1">
        <f t="shared" si="8"/>
        <v>0.18</v>
      </c>
      <c r="T21" s="1">
        <f t="shared" si="1"/>
        <v>0.18</v>
      </c>
      <c r="U21" s="74">
        <f t="shared" si="9"/>
        <v>0.126</v>
      </c>
      <c r="V21" s="74">
        <f t="shared" si="0"/>
        <v>0.126</v>
      </c>
      <c r="W21" s="68">
        <v>0.25</v>
      </c>
      <c r="X21" s="68">
        <v>0.25</v>
      </c>
      <c r="Y21" s="68">
        <v>0.25</v>
      </c>
    </row>
    <row r="22" spans="1:25" ht="74.25" customHeight="1" x14ac:dyDescent="0.25">
      <c r="A22" s="285"/>
      <c r="B22" s="285"/>
      <c r="C22" s="293"/>
      <c r="D22" s="285"/>
      <c r="E22" s="300"/>
      <c r="F22" s="285"/>
      <c r="G22" s="299"/>
      <c r="H22" s="32" t="s">
        <v>225</v>
      </c>
      <c r="I22" s="42" t="s">
        <v>193</v>
      </c>
      <c r="J22" s="44" t="s">
        <v>211</v>
      </c>
      <c r="K22" s="132" t="s">
        <v>226</v>
      </c>
      <c r="L22" s="82">
        <v>0.3</v>
      </c>
      <c r="M22" s="133" t="s">
        <v>170</v>
      </c>
      <c r="N22" s="133" t="s">
        <v>227</v>
      </c>
      <c r="O22" s="134">
        <v>5</v>
      </c>
      <c r="P22" s="134">
        <v>2</v>
      </c>
      <c r="Q22" s="135">
        <v>3.4480999999999998E-2</v>
      </c>
      <c r="R22" s="136"/>
      <c r="S22" s="137">
        <f t="shared" si="8"/>
        <v>3.4480999999999998E-2</v>
      </c>
      <c r="T22" s="137">
        <f t="shared" si="1"/>
        <v>3.4480999999999998E-2</v>
      </c>
      <c r="U22" s="138">
        <f t="shared" si="9"/>
        <v>5.1721499999999995E-3</v>
      </c>
      <c r="V22" s="138">
        <f t="shared" si="0"/>
        <v>2.0688600000000001E-3</v>
      </c>
      <c r="W22" s="66">
        <v>1</v>
      </c>
      <c r="X22" s="66">
        <v>1</v>
      </c>
      <c r="Y22" s="66">
        <v>1</v>
      </c>
    </row>
    <row r="23" spans="1:25" ht="45" customHeight="1" x14ac:dyDescent="0.25">
      <c r="A23" s="46"/>
      <c r="B23" s="46"/>
      <c r="C23" s="293"/>
      <c r="D23" s="46"/>
      <c r="E23" s="40"/>
      <c r="F23" s="281" t="s">
        <v>228</v>
      </c>
      <c r="G23" s="282"/>
      <c r="H23" s="282"/>
      <c r="I23" s="282"/>
      <c r="J23" s="282"/>
      <c r="K23" s="282"/>
      <c r="L23" s="282"/>
      <c r="M23" s="282"/>
      <c r="N23" s="282"/>
      <c r="O23" s="282"/>
      <c r="P23" s="282"/>
      <c r="Q23" s="282"/>
      <c r="R23" s="282"/>
      <c r="S23" s="282"/>
      <c r="T23" s="283"/>
      <c r="U23" s="495">
        <f>+U21+U22</f>
        <v>0.13117214999999999</v>
      </c>
      <c r="V23" s="74">
        <f>+V21+V22</f>
        <v>0.12806886000000001</v>
      </c>
      <c r="W23" s="66"/>
      <c r="X23" s="66"/>
      <c r="Y23" s="66"/>
    </row>
    <row r="24" spans="1:25" ht="62.25" customHeight="1" x14ac:dyDescent="0.25">
      <c r="A24" s="284" t="s">
        <v>172</v>
      </c>
      <c r="B24" s="284" t="s">
        <v>186</v>
      </c>
      <c r="C24" s="293"/>
      <c r="D24" s="297" t="s">
        <v>229</v>
      </c>
      <c r="E24" s="300" t="s">
        <v>230</v>
      </c>
      <c r="F24" s="284" t="s">
        <v>231</v>
      </c>
      <c r="G24" s="297" t="s">
        <v>232</v>
      </c>
      <c r="H24" s="32" t="s">
        <v>233</v>
      </c>
      <c r="I24" s="34" t="s">
        <v>160</v>
      </c>
      <c r="J24" s="44" t="s">
        <v>211</v>
      </c>
      <c r="K24" s="33" t="s">
        <v>234</v>
      </c>
      <c r="L24" s="82">
        <v>0.13</v>
      </c>
      <c r="M24" s="44" t="s">
        <v>163</v>
      </c>
      <c r="N24" s="44" t="s">
        <v>224</v>
      </c>
      <c r="O24" s="66">
        <v>1</v>
      </c>
      <c r="P24" s="251">
        <v>1</v>
      </c>
      <c r="Q24" s="67">
        <v>0</v>
      </c>
      <c r="R24" s="67"/>
      <c r="S24" s="1">
        <f t="shared" si="8"/>
        <v>0</v>
      </c>
      <c r="T24" s="1">
        <f t="shared" si="1"/>
        <v>0</v>
      </c>
      <c r="U24" s="74">
        <f t="shared" si="9"/>
        <v>0</v>
      </c>
      <c r="V24" s="74">
        <f t="shared" si="0"/>
        <v>0</v>
      </c>
      <c r="W24" s="68">
        <v>0.25</v>
      </c>
      <c r="X24" s="68">
        <v>0.25</v>
      </c>
      <c r="Y24" s="68">
        <v>0.25</v>
      </c>
    </row>
    <row r="25" spans="1:25" ht="56.25" customHeight="1" x14ac:dyDescent="0.25">
      <c r="A25" s="296"/>
      <c r="B25" s="296"/>
      <c r="C25" s="293"/>
      <c r="D25" s="298"/>
      <c r="E25" s="300"/>
      <c r="F25" s="296"/>
      <c r="G25" s="298"/>
      <c r="H25" s="32" t="s">
        <v>235</v>
      </c>
      <c r="I25" s="42" t="s">
        <v>193</v>
      </c>
      <c r="J25" s="44" t="s">
        <v>211</v>
      </c>
      <c r="K25" s="33" t="s">
        <v>236</v>
      </c>
      <c r="L25" s="40">
        <v>0.16</v>
      </c>
      <c r="M25" s="44" t="s">
        <v>163</v>
      </c>
      <c r="N25" s="44" t="s">
        <v>237</v>
      </c>
      <c r="O25" s="66">
        <v>15</v>
      </c>
      <c r="P25" s="66">
        <v>2</v>
      </c>
      <c r="Q25" s="67">
        <v>0</v>
      </c>
      <c r="R25" s="67"/>
      <c r="S25" s="1">
        <f t="shared" si="8"/>
        <v>0</v>
      </c>
      <c r="T25" s="1">
        <f t="shared" si="1"/>
        <v>0</v>
      </c>
      <c r="U25" s="74">
        <f t="shared" si="9"/>
        <v>0</v>
      </c>
      <c r="V25" s="74">
        <f t="shared" si="0"/>
        <v>0</v>
      </c>
      <c r="W25" s="66">
        <v>5</v>
      </c>
      <c r="X25" s="66">
        <v>4</v>
      </c>
      <c r="Y25" s="66">
        <v>4</v>
      </c>
    </row>
    <row r="26" spans="1:25" ht="75" x14ac:dyDescent="0.25">
      <c r="A26" s="296"/>
      <c r="B26" s="296"/>
      <c r="C26" s="293"/>
      <c r="D26" s="298"/>
      <c r="E26" s="300"/>
      <c r="F26" s="296"/>
      <c r="G26" s="298"/>
      <c r="H26" s="32" t="s">
        <v>238</v>
      </c>
      <c r="I26" s="34" t="s">
        <v>160</v>
      </c>
      <c r="J26" s="44" t="s">
        <v>211</v>
      </c>
      <c r="K26" s="33" t="s">
        <v>239</v>
      </c>
      <c r="L26" s="40">
        <v>0.06</v>
      </c>
      <c r="M26" s="44" t="s">
        <v>163</v>
      </c>
      <c r="N26" s="297" t="s">
        <v>240</v>
      </c>
      <c r="O26" s="66">
        <v>1</v>
      </c>
      <c r="P26" s="68">
        <v>1</v>
      </c>
      <c r="Q26" s="67">
        <v>0</v>
      </c>
      <c r="R26" s="67"/>
      <c r="S26" s="1">
        <f t="shared" si="8"/>
        <v>0</v>
      </c>
      <c r="T26" s="1">
        <f t="shared" si="1"/>
        <v>0</v>
      </c>
      <c r="U26" s="74">
        <f t="shared" si="9"/>
        <v>0</v>
      </c>
      <c r="V26" s="74">
        <f t="shared" si="0"/>
        <v>0</v>
      </c>
      <c r="W26" s="68">
        <v>0.25</v>
      </c>
      <c r="X26" s="68">
        <v>0.25</v>
      </c>
      <c r="Y26" s="68">
        <v>0.25</v>
      </c>
    </row>
    <row r="27" spans="1:25" ht="50.25" customHeight="1" x14ac:dyDescent="0.25">
      <c r="A27" s="285"/>
      <c r="B27" s="285"/>
      <c r="C27" s="293"/>
      <c r="D27" s="298"/>
      <c r="E27" s="300"/>
      <c r="F27" s="285"/>
      <c r="G27" s="299"/>
      <c r="H27" s="32" t="s">
        <v>241</v>
      </c>
      <c r="I27" s="34" t="s">
        <v>160</v>
      </c>
      <c r="J27" s="44" t="s">
        <v>211</v>
      </c>
      <c r="K27" s="32" t="s">
        <v>242</v>
      </c>
      <c r="L27" s="40">
        <v>0.06</v>
      </c>
      <c r="M27" s="44" t="s">
        <v>163</v>
      </c>
      <c r="N27" s="299"/>
      <c r="O27" s="66">
        <v>1</v>
      </c>
      <c r="P27" s="68">
        <v>1</v>
      </c>
      <c r="Q27" s="67">
        <v>0</v>
      </c>
      <c r="R27" s="67"/>
      <c r="S27" s="1">
        <f t="shared" si="8"/>
        <v>0</v>
      </c>
      <c r="T27" s="1">
        <f t="shared" si="1"/>
        <v>0</v>
      </c>
      <c r="U27" s="74">
        <f t="shared" si="9"/>
        <v>0</v>
      </c>
      <c r="V27" s="74">
        <f t="shared" si="0"/>
        <v>0</v>
      </c>
      <c r="W27" s="68">
        <v>0.25</v>
      </c>
      <c r="X27" s="68">
        <v>0.25</v>
      </c>
      <c r="Y27" s="68">
        <v>0.25</v>
      </c>
    </row>
    <row r="28" spans="1:25" ht="33.75" customHeight="1" x14ac:dyDescent="0.25">
      <c r="A28" s="46"/>
      <c r="B28" s="46"/>
      <c r="C28" s="293"/>
      <c r="D28" s="298"/>
      <c r="E28" s="47"/>
      <c r="F28" s="281" t="s">
        <v>243</v>
      </c>
      <c r="G28" s="282"/>
      <c r="H28" s="282"/>
      <c r="I28" s="282"/>
      <c r="J28" s="282"/>
      <c r="K28" s="282"/>
      <c r="L28" s="282"/>
      <c r="M28" s="282"/>
      <c r="N28" s="282"/>
      <c r="O28" s="282"/>
      <c r="P28" s="282"/>
      <c r="Q28" s="282"/>
      <c r="R28" s="282"/>
      <c r="S28" s="282"/>
      <c r="T28" s="283"/>
      <c r="U28" s="495">
        <f>SUM(U24:U27)</f>
        <v>0</v>
      </c>
      <c r="V28" s="74">
        <f>SUM(V24:V27)</f>
        <v>0</v>
      </c>
      <c r="W28" s="68"/>
      <c r="X28" s="68"/>
      <c r="Y28" s="68"/>
    </row>
    <row r="29" spans="1:25" ht="75" x14ac:dyDescent="0.25">
      <c r="A29" s="284" t="s">
        <v>172</v>
      </c>
      <c r="B29" s="284" t="s">
        <v>186</v>
      </c>
      <c r="C29" s="293"/>
      <c r="D29" s="298"/>
      <c r="E29" s="298" t="s">
        <v>244</v>
      </c>
      <c r="F29" s="284" t="s">
        <v>245</v>
      </c>
      <c r="G29" s="297" t="s">
        <v>246</v>
      </c>
      <c r="H29" s="32" t="s">
        <v>247</v>
      </c>
      <c r="I29" s="42" t="s">
        <v>193</v>
      </c>
      <c r="J29" s="297" t="s">
        <v>248</v>
      </c>
      <c r="K29" s="33" t="s">
        <v>249</v>
      </c>
      <c r="L29" s="40">
        <v>0.5</v>
      </c>
      <c r="M29" s="44" t="s">
        <v>170</v>
      </c>
      <c r="N29" s="44" t="s">
        <v>196</v>
      </c>
      <c r="O29" s="66">
        <v>4</v>
      </c>
      <c r="P29" s="66">
        <v>1</v>
      </c>
      <c r="Q29" s="67">
        <v>0</v>
      </c>
      <c r="R29" s="67"/>
      <c r="S29" s="1">
        <f t="shared" si="8"/>
        <v>0</v>
      </c>
      <c r="T29" s="1">
        <f t="shared" si="1"/>
        <v>0</v>
      </c>
      <c r="U29" s="74">
        <f t="shared" si="9"/>
        <v>0</v>
      </c>
      <c r="V29" s="74">
        <f t="shared" si="0"/>
        <v>0</v>
      </c>
      <c r="W29" s="66">
        <v>1</v>
      </c>
      <c r="X29" s="66">
        <v>1</v>
      </c>
      <c r="Y29" s="66">
        <v>1</v>
      </c>
    </row>
    <row r="30" spans="1:25" ht="79.5" customHeight="1" x14ac:dyDescent="0.25">
      <c r="A30" s="285"/>
      <c r="B30" s="285"/>
      <c r="C30" s="293"/>
      <c r="D30" s="299"/>
      <c r="E30" s="299"/>
      <c r="F30" s="285"/>
      <c r="G30" s="299"/>
      <c r="H30" s="32" t="s">
        <v>250</v>
      </c>
      <c r="I30" s="42" t="s">
        <v>193</v>
      </c>
      <c r="J30" s="299"/>
      <c r="K30" s="33" t="s">
        <v>251</v>
      </c>
      <c r="L30" s="40">
        <v>0.5</v>
      </c>
      <c r="M30" s="44" t="s">
        <v>170</v>
      </c>
      <c r="N30" s="44" t="s">
        <v>252</v>
      </c>
      <c r="O30" s="66">
        <v>2</v>
      </c>
      <c r="P30" s="68">
        <v>0.5</v>
      </c>
      <c r="Q30" s="67">
        <v>0</v>
      </c>
      <c r="R30" s="67"/>
      <c r="S30" s="1">
        <f t="shared" si="8"/>
        <v>0</v>
      </c>
      <c r="T30" s="1">
        <f t="shared" si="1"/>
        <v>0</v>
      </c>
      <c r="U30" s="74">
        <f t="shared" si="9"/>
        <v>0</v>
      </c>
      <c r="V30" s="74">
        <f t="shared" si="0"/>
        <v>0</v>
      </c>
      <c r="W30" s="68">
        <v>0.5</v>
      </c>
      <c r="X30" s="68">
        <v>0.5</v>
      </c>
      <c r="Y30" s="68">
        <v>0.5</v>
      </c>
    </row>
    <row r="31" spans="1:25" ht="42.75" customHeight="1" x14ac:dyDescent="0.25">
      <c r="A31" s="46"/>
      <c r="B31" s="46"/>
      <c r="C31" s="293"/>
      <c r="D31" s="45"/>
      <c r="E31" s="45"/>
      <c r="F31" s="281" t="s">
        <v>253</v>
      </c>
      <c r="G31" s="282"/>
      <c r="H31" s="282"/>
      <c r="I31" s="282"/>
      <c r="J31" s="282"/>
      <c r="K31" s="282"/>
      <c r="L31" s="282"/>
      <c r="M31" s="282"/>
      <c r="N31" s="282"/>
      <c r="O31" s="282"/>
      <c r="P31" s="282"/>
      <c r="Q31" s="282"/>
      <c r="R31" s="282"/>
      <c r="S31" s="282"/>
      <c r="T31" s="283"/>
      <c r="U31" s="495">
        <f>+U29+U30</f>
        <v>0</v>
      </c>
      <c r="V31" s="74">
        <f>+V29+V30</f>
        <v>0</v>
      </c>
      <c r="W31" s="68"/>
      <c r="X31" s="68"/>
      <c r="Y31" s="68"/>
    </row>
    <row r="32" spans="1:25" ht="51.75" customHeight="1" x14ac:dyDescent="0.25">
      <c r="A32" s="301" t="s">
        <v>172</v>
      </c>
      <c r="B32" s="301" t="s">
        <v>186</v>
      </c>
      <c r="C32" s="293"/>
      <c r="D32" s="284" t="s">
        <v>254</v>
      </c>
      <c r="E32" s="303" t="s">
        <v>255</v>
      </c>
      <c r="F32" s="284" t="s">
        <v>256</v>
      </c>
      <c r="G32" s="297" t="s">
        <v>257</v>
      </c>
      <c r="H32" s="70" t="s">
        <v>258</v>
      </c>
      <c r="I32" s="34" t="s">
        <v>160</v>
      </c>
      <c r="J32" s="297" t="s">
        <v>259</v>
      </c>
      <c r="K32" s="70" t="s">
        <v>260</v>
      </c>
      <c r="L32" s="40">
        <v>0.5</v>
      </c>
      <c r="M32" s="44" t="s">
        <v>163</v>
      </c>
      <c r="N32" s="44" t="s">
        <v>196</v>
      </c>
      <c r="O32" s="66">
        <v>20</v>
      </c>
      <c r="P32" s="66">
        <v>5</v>
      </c>
      <c r="Q32" s="67">
        <v>0</v>
      </c>
      <c r="R32" s="67"/>
      <c r="S32" s="1">
        <f t="shared" si="8"/>
        <v>0</v>
      </c>
      <c r="T32" s="1">
        <f t="shared" si="1"/>
        <v>0</v>
      </c>
      <c r="U32" s="74">
        <f t="shared" si="9"/>
        <v>0</v>
      </c>
      <c r="V32" s="74">
        <f t="shared" si="0"/>
        <v>0</v>
      </c>
      <c r="W32" s="66">
        <v>5</v>
      </c>
      <c r="X32" s="66">
        <v>5</v>
      </c>
      <c r="Y32" s="66">
        <v>5</v>
      </c>
    </row>
    <row r="33" spans="1:25" ht="82.5" customHeight="1" x14ac:dyDescent="0.25">
      <c r="A33" s="302"/>
      <c r="B33" s="302"/>
      <c r="C33" s="293"/>
      <c r="D33" s="285"/>
      <c r="E33" s="299"/>
      <c r="F33" s="285"/>
      <c r="G33" s="299"/>
      <c r="H33" s="70" t="s">
        <v>261</v>
      </c>
      <c r="I33" s="42" t="s">
        <v>193</v>
      </c>
      <c r="J33" s="299"/>
      <c r="K33" s="70" t="s">
        <v>262</v>
      </c>
      <c r="L33" s="40">
        <v>0.5</v>
      </c>
      <c r="M33" s="44" t="s">
        <v>163</v>
      </c>
      <c r="N33" s="44" t="s">
        <v>252</v>
      </c>
      <c r="O33" s="66">
        <v>20</v>
      </c>
      <c r="P33" s="66">
        <v>5</v>
      </c>
      <c r="Q33" s="67">
        <v>0</v>
      </c>
      <c r="R33" s="67"/>
      <c r="S33" s="1">
        <f t="shared" si="8"/>
        <v>0</v>
      </c>
      <c r="T33" s="1">
        <f t="shared" si="1"/>
        <v>0</v>
      </c>
      <c r="U33" s="74">
        <f t="shared" si="9"/>
        <v>0</v>
      </c>
      <c r="V33" s="74">
        <f t="shared" si="0"/>
        <v>0</v>
      </c>
      <c r="W33" s="66">
        <v>5</v>
      </c>
      <c r="X33" s="66">
        <v>5</v>
      </c>
      <c r="Y33" s="66">
        <v>5</v>
      </c>
    </row>
    <row r="34" spans="1:25" ht="55.5" customHeight="1" x14ac:dyDescent="0.25">
      <c r="A34" s="76"/>
      <c r="B34" s="76"/>
      <c r="C34" s="293"/>
      <c r="D34" s="39"/>
      <c r="E34" s="77"/>
      <c r="F34" s="281" t="s">
        <v>263</v>
      </c>
      <c r="G34" s="282"/>
      <c r="H34" s="282"/>
      <c r="I34" s="282"/>
      <c r="J34" s="282"/>
      <c r="K34" s="282"/>
      <c r="L34" s="282"/>
      <c r="M34" s="282"/>
      <c r="N34" s="282"/>
      <c r="O34" s="282"/>
      <c r="P34" s="282"/>
      <c r="Q34" s="282"/>
      <c r="R34" s="282"/>
      <c r="S34" s="282"/>
      <c r="T34" s="283"/>
      <c r="U34" s="495">
        <f>+U33+U32</f>
        <v>0</v>
      </c>
      <c r="V34" s="74">
        <f>+V33+V32</f>
        <v>0</v>
      </c>
      <c r="W34" s="66"/>
      <c r="X34" s="66"/>
      <c r="Y34" s="66"/>
    </row>
    <row r="35" spans="1:25" ht="166.5" customHeight="1" x14ac:dyDescent="0.25">
      <c r="A35" s="37" t="s">
        <v>172</v>
      </c>
      <c r="B35" s="37" t="s">
        <v>186</v>
      </c>
      <c r="C35" s="291"/>
      <c r="D35" s="37" t="s">
        <v>264</v>
      </c>
      <c r="E35" s="40" t="s">
        <v>265</v>
      </c>
      <c r="F35" s="37" t="s">
        <v>266</v>
      </c>
      <c r="G35" s="62" t="s">
        <v>267</v>
      </c>
      <c r="H35" s="37" t="s">
        <v>268</v>
      </c>
      <c r="I35" s="34" t="s">
        <v>160</v>
      </c>
      <c r="J35" s="44" t="s">
        <v>269</v>
      </c>
      <c r="K35" s="37" t="s">
        <v>270</v>
      </c>
      <c r="L35" s="40">
        <v>1</v>
      </c>
      <c r="M35" s="44" t="s">
        <v>170</v>
      </c>
      <c r="N35" s="44" t="s">
        <v>196</v>
      </c>
      <c r="O35" s="66">
        <v>10</v>
      </c>
      <c r="P35" s="38" t="s">
        <v>165</v>
      </c>
      <c r="Q35" s="71" t="s">
        <v>166</v>
      </c>
      <c r="R35" s="67"/>
      <c r="S35" s="1">
        <f t="shared" si="8"/>
        <v>0</v>
      </c>
      <c r="T35" s="1">
        <f t="shared" si="1"/>
        <v>0</v>
      </c>
      <c r="U35" s="84" t="s">
        <v>166</v>
      </c>
      <c r="V35" s="84">
        <f t="shared" si="0"/>
        <v>0</v>
      </c>
      <c r="W35" s="66">
        <v>4</v>
      </c>
      <c r="X35" s="66">
        <v>4</v>
      </c>
      <c r="Y35" s="44">
        <v>2</v>
      </c>
    </row>
    <row r="36" spans="1:25" ht="54.75" customHeight="1" x14ac:dyDescent="0.25">
      <c r="C36" s="79"/>
      <c r="E36" s="80"/>
      <c r="F36" s="281" t="s">
        <v>271</v>
      </c>
      <c r="G36" s="282"/>
      <c r="H36" s="282"/>
      <c r="I36" s="282"/>
      <c r="J36" s="282"/>
      <c r="K36" s="282"/>
      <c r="L36" s="282"/>
      <c r="M36" s="282"/>
      <c r="N36" s="282"/>
      <c r="O36" s="282"/>
      <c r="P36" s="282"/>
      <c r="Q36" s="282"/>
      <c r="R36" s="282"/>
      <c r="S36" s="282"/>
      <c r="T36" s="282"/>
      <c r="U36" s="493" t="str">
        <f>+U35</f>
        <v>NA</v>
      </c>
      <c r="V36" s="83">
        <f>+V35</f>
        <v>0</v>
      </c>
      <c r="W36" s="81"/>
      <c r="X36" s="81"/>
      <c r="Y36" s="63"/>
    </row>
    <row r="38" spans="1:25" ht="37.5" customHeight="1" x14ac:dyDescent="0.25">
      <c r="F38" s="311" t="s">
        <v>272</v>
      </c>
      <c r="G38" s="311"/>
      <c r="H38" s="311"/>
      <c r="I38" s="311"/>
      <c r="J38" s="311"/>
      <c r="K38" s="311"/>
      <c r="L38" s="311"/>
      <c r="M38" s="311"/>
      <c r="N38" s="311"/>
      <c r="O38" s="311"/>
      <c r="P38" s="311"/>
      <c r="Q38" s="311"/>
      <c r="R38" s="311"/>
      <c r="S38" s="311"/>
      <c r="T38" s="312"/>
      <c r="U38" s="229">
        <f>+(U17+U20+U23+U28+U31+U34)/6</f>
        <v>0.12186535833333334</v>
      </c>
      <c r="V38" s="229">
        <f>+(V17+V20+V23+V28+V31+V34)/6</f>
        <v>4.8368749393939398E-2</v>
      </c>
    </row>
    <row r="43" spans="1:25" ht="49.5" customHeight="1" x14ac:dyDescent="0.25">
      <c r="N43" s="498" t="s">
        <v>568</v>
      </c>
    </row>
    <row r="44" spans="1:25" ht="45" customHeight="1" x14ac:dyDescent="0.25">
      <c r="N44" s="498" t="s">
        <v>565</v>
      </c>
    </row>
    <row r="45" spans="1:25" ht="28.5" customHeight="1" x14ac:dyDescent="0.25">
      <c r="N45" s="498" t="s">
        <v>569</v>
      </c>
    </row>
    <row r="46" spans="1:25" ht="28.5" customHeight="1" x14ac:dyDescent="0.25">
      <c r="N46" s="498" t="s">
        <v>566</v>
      </c>
    </row>
    <row r="47" spans="1:25" ht="18.75" customHeight="1" x14ac:dyDescent="0.25">
      <c r="N47" s="498" t="s">
        <v>567</v>
      </c>
    </row>
    <row r="48" spans="1:25" ht="39.75" customHeight="1" x14ac:dyDescent="0.25">
      <c r="N48" s="498" t="s">
        <v>570</v>
      </c>
    </row>
  </sheetData>
  <mergeCells count="72">
    <mergeCell ref="F31:T31"/>
    <mergeCell ref="F34:T34"/>
    <mergeCell ref="F36:T36"/>
    <mergeCell ref="F38:T38"/>
    <mergeCell ref="F13:T13"/>
    <mergeCell ref="F17:T17"/>
    <mergeCell ref="F20:T20"/>
    <mergeCell ref="F23:T23"/>
    <mergeCell ref="N26:N27"/>
    <mergeCell ref="N14:N15"/>
    <mergeCell ref="G32:G33"/>
    <mergeCell ref="J32:J33"/>
    <mergeCell ref="F21:F22"/>
    <mergeCell ref="G21:G22"/>
    <mergeCell ref="G24:G27"/>
    <mergeCell ref="G29:G30"/>
    <mergeCell ref="J29:J30"/>
    <mergeCell ref="F24:F27"/>
    <mergeCell ref="F32:F33"/>
    <mergeCell ref="A5:B5"/>
    <mergeCell ref="D11:D12"/>
    <mergeCell ref="E11:E12"/>
    <mergeCell ref="F14:F16"/>
    <mergeCell ref="G18:G19"/>
    <mergeCell ref="G14:G16"/>
    <mergeCell ref="A6:Y6"/>
    <mergeCell ref="A14:A16"/>
    <mergeCell ref="B14:B16"/>
    <mergeCell ref="D14:D16"/>
    <mergeCell ref="E14:E16"/>
    <mergeCell ref="C14:C35"/>
    <mergeCell ref="A21:A22"/>
    <mergeCell ref="B21:B22"/>
    <mergeCell ref="A18:A19"/>
    <mergeCell ref="B18:B19"/>
    <mergeCell ref="A1:B4"/>
    <mergeCell ref="C1:X1"/>
    <mergeCell ref="C2:X2"/>
    <mergeCell ref="C3:X3"/>
    <mergeCell ref="C4:X4"/>
    <mergeCell ref="A32:A33"/>
    <mergeCell ref="B32:B33"/>
    <mergeCell ref="D32:D33"/>
    <mergeCell ref="E32:E33"/>
    <mergeCell ref="F8:F9"/>
    <mergeCell ref="E18:E19"/>
    <mergeCell ref="F18:F19"/>
    <mergeCell ref="D21:D22"/>
    <mergeCell ref="E21:E22"/>
    <mergeCell ref="E29:E30"/>
    <mergeCell ref="B29:B30"/>
    <mergeCell ref="F10:T10"/>
    <mergeCell ref="G8:G9"/>
    <mergeCell ref="N8:N9"/>
    <mergeCell ref="A11:A12"/>
    <mergeCell ref="B11:B12"/>
    <mergeCell ref="F28:T28"/>
    <mergeCell ref="F11:F12"/>
    <mergeCell ref="G11:G12"/>
    <mergeCell ref="N11:N12"/>
    <mergeCell ref="A8:A9"/>
    <mergeCell ref="B8:B9"/>
    <mergeCell ref="C8:C12"/>
    <mergeCell ref="D8:D9"/>
    <mergeCell ref="E8:E9"/>
    <mergeCell ref="A24:A27"/>
    <mergeCell ref="B24:B27"/>
    <mergeCell ref="D24:D30"/>
    <mergeCell ref="E24:E27"/>
    <mergeCell ref="F29:F30"/>
    <mergeCell ref="D18:D19"/>
    <mergeCell ref="A29:A30"/>
  </mergeCells>
  <dataValidations count="1">
    <dataValidation type="list" allowBlank="1" showInputMessage="1" showErrorMessage="1" sqref="M8:M9 M11:M12 M18:M19 M21:M22 M24:M27 M14:M16 M29:M30 M32:M33 M35 M37 M39:M300" xr:uid="{00000000-0002-0000-0100-000000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320" t="s">
        <v>273</v>
      </c>
      <c r="B2" s="321"/>
      <c r="C2" s="321"/>
      <c r="D2" s="321"/>
      <c r="E2" s="321"/>
      <c r="F2" s="321"/>
      <c r="G2" s="322"/>
    </row>
    <row r="3" spans="1:7" s="2" customFormat="1" x14ac:dyDescent="0.25">
      <c r="A3" s="22" t="s">
        <v>274</v>
      </c>
      <c r="B3" s="317" t="s">
        <v>275</v>
      </c>
      <c r="C3" s="317"/>
      <c r="D3" s="317"/>
      <c r="E3" s="317"/>
      <c r="F3" s="317"/>
      <c r="G3" s="23" t="s">
        <v>276</v>
      </c>
    </row>
    <row r="4" spans="1:7" ht="12.75" customHeight="1" x14ac:dyDescent="0.25">
      <c r="A4" s="24">
        <v>45489</v>
      </c>
      <c r="B4" s="318" t="s">
        <v>277</v>
      </c>
      <c r="C4" s="318"/>
      <c r="D4" s="318"/>
      <c r="E4" s="318"/>
      <c r="F4" s="318"/>
      <c r="G4" s="25" t="s">
        <v>278</v>
      </c>
    </row>
    <row r="5" spans="1:7" ht="12.75" customHeight="1" x14ac:dyDescent="0.25">
      <c r="A5" s="26"/>
      <c r="B5" s="318"/>
      <c r="C5" s="318"/>
      <c r="D5" s="318"/>
      <c r="E5" s="318"/>
      <c r="F5" s="318"/>
      <c r="G5" s="25"/>
    </row>
    <row r="6" spans="1:7" x14ac:dyDescent="0.25">
      <c r="A6" s="26"/>
      <c r="B6" s="319"/>
      <c r="C6" s="319"/>
      <c r="D6" s="319"/>
      <c r="E6" s="319"/>
      <c r="F6" s="319"/>
      <c r="G6" s="27"/>
    </row>
    <row r="7" spans="1:7" x14ac:dyDescent="0.25">
      <c r="A7" s="26"/>
      <c r="B7" s="319"/>
      <c r="C7" s="319"/>
      <c r="D7" s="319"/>
      <c r="E7" s="319"/>
      <c r="F7" s="319"/>
      <c r="G7" s="27"/>
    </row>
    <row r="8" spans="1:7" x14ac:dyDescent="0.25">
      <c r="A8" s="26"/>
      <c r="B8" s="28"/>
      <c r="C8" s="28"/>
      <c r="D8" s="28"/>
      <c r="E8" s="28"/>
      <c r="F8" s="28"/>
      <c r="G8" s="27"/>
    </row>
    <row r="9" spans="1:7" x14ac:dyDescent="0.25">
      <c r="A9" s="313" t="s">
        <v>279</v>
      </c>
      <c r="B9" s="314"/>
      <c r="C9" s="314"/>
      <c r="D9" s="314"/>
      <c r="E9" s="314"/>
      <c r="F9" s="314"/>
      <c r="G9" s="315"/>
    </row>
    <row r="10" spans="1:7" s="2" customFormat="1" x14ac:dyDescent="0.25">
      <c r="A10" s="29"/>
      <c r="B10" s="317" t="s">
        <v>280</v>
      </c>
      <c r="C10" s="317"/>
      <c r="D10" s="317" t="s">
        <v>281</v>
      </c>
      <c r="E10" s="317"/>
      <c r="F10" s="29" t="s">
        <v>274</v>
      </c>
      <c r="G10" s="29" t="s">
        <v>282</v>
      </c>
    </row>
    <row r="11" spans="1:7" x14ac:dyDescent="0.25">
      <c r="A11" s="30" t="s">
        <v>283</v>
      </c>
      <c r="B11" s="318" t="s">
        <v>284</v>
      </c>
      <c r="C11" s="318"/>
      <c r="D11" s="316" t="s">
        <v>285</v>
      </c>
      <c r="E11" s="316"/>
      <c r="F11" s="26" t="s">
        <v>286</v>
      </c>
      <c r="G11" s="27"/>
    </row>
    <row r="12" spans="1:7" x14ac:dyDescent="0.25">
      <c r="A12" s="30" t="s">
        <v>287</v>
      </c>
      <c r="B12" s="316" t="s">
        <v>288</v>
      </c>
      <c r="C12" s="316"/>
      <c r="D12" s="316" t="s">
        <v>289</v>
      </c>
      <c r="E12" s="316"/>
      <c r="F12" s="26" t="s">
        <v>286</v>
      </c>
      <c r="G12" s="27"/>
    </row>
    <row r="13" spans="1:7" x14ac:dyDescent="0.25">
      <c r="A13" s="30" t="s">
        <v>290</v>
      </c>
      <c r="B13" s="316" t="s">
        <v>288</v>
      </c>
      <c r="C13" s="316"/>
      <c r="D13" s="316" t="s">
        <v>289</v>
      </c>
      <c r="E13" s="316"/>
      <c r="F13" s="26" t="s">
        <v>286</v>
      </c>
      <c r="G13" s="27"/>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3"/>
  <sheetViews>
    <sheetView topLeftCell="F8" zoomScale="50" zoomScaleNormal="50" workbookViewId="0">
      <selection activeCell="H9" sqref="H9"/>
    </sheetView>
  </sheetViews>
  <sheetFormatPr baseColWidth="10" defaultColWidth="10.7109375" defaultRowHeight="18.75" x14ac:dyDescent="0.25"/>
  <cols>
    <col min="1" max="1" width="20.85546875" style="56" customWidth="1"/>
    <col min="2" max="2" width="30.7109375" style="56" customWidth="1"/>
    <col min="3" max="3" width="33.7109375" style="56" customWidth="1"/>
    <col min="4" max="4" width="32" style="56" customWidth="1"/>
    <col min="5" max="6" width="28.5703125" style="56" customWidth="1"/>
    <col min="7" max="7" width="33.28515625" style="56" bestFit="1" customWidth="1"/>
    <col min="8" max="8" width="33.28515625" style="56" customWidth="1"/>
    <col min="9" max="9" width="34" style="56" bestFit="1" customWidth="1"/>
    <col min="10" max="10" width="30.28515625" style="56" customWidth="1"/>
    <col min="11" max="11" width="13.5703125" style="56" customWidth="1"/>
    <col min="12" max="12" width="14.28515625" style="56" customWidth="1"/>
    <col min="13" max="13" width="13.140625" style="56" customWidth="1"/>
    <col min="14" max="14" width="12.7109375" style="56" customWidth="1"/>
    <col min="15" max="15" width="12.28515625" style="56" customWidth="1"/>
    <col min="16" max="16" width="12.42578125" style="56" customWidth="1"/>
    <col min="17" max="17" width="12.85546875" style="56" customWidth="1"/>
    <col min="18" max="18" width="13.7109375" style="56" customWidth="1"/>
    <col min="19" max="19" width="13.140625" style="56" customWidth="1"/>
    <col min="20" max="20" width="12.42578125" style="56" customWidth="1"/>
    <col min="21" max="21" width="12.28515625" style="56" customWidth="1"/>
    <col min="22" max="22" width="12.42578125" style="56" customWidth="1"/>
    <col min="23" max="23" width="11.28515625" style="56" customWidth="1"/>
    <col min="24" max="24" width="27.140625" style="56" customWidth="1"/>
    <col min="25" max="25" width="39.28515625" style="56" bestFit="1" customWidth="1"/>
    <col min="26" max="26" width="54.7109375" style="56" bestFit="1" customWidth="1"/>
    <col min="27" max="28" width="10.7109375" style="56"/>
    <col min="29" max="29" width="0" style="56" hidden="1" customWidth="1"/>
    <col min="30" max="16384" width="10.7109375" style="56"/>
  </cols>
  <sheetData>
    <row r="1" spans="1:29" s="53" customFormat="1" ht="22.5" customHeight="1" x14ac:dyDescent="0.25">
      <c r="A1" s="336"/>
      <c r="B1" s="337"/>
      <c r="C1" s="342" t="s">
        <v>125</v>
      </c>
      <c r="D1" s="343"/>
      <c r="E1" s="343"/>
      <c r="F1" s="343"/>
      <c r="G1" s="343"/>
      <c r="H1" s="343"/>
      <c r="I1" s="343"/>
      <c r="J1" s="343"/>
      <c r="K1" s="343"/>
      <c r="L1" s="343"/>
      <c r="M1" s="343"/>
      <c r="N1" s="343"/>
      <c r="O1" s="343"/>
      <c r="P1" s="343"/>
      <c r="Q1" s="343"/>
      <c r="R1" s="343"/>
      <c r="S1" s="343"/>
      <c r="T1" s="343"/>
      <c r="U1" s="343"/>
      <c r="V1" s="343"/>
      <c r="W1" s="343"/>
      <c r="X1" s="343"/>
      <c r="Y1" s="344"/>
      <c r="Z1" s="52" t="s">
        <v>126</v>
      </c>
    </row>
    <row r="2" spans="1:29" s="53" customFormat="1" ht="22.5" customHeight="1" x14ac:dyDescent="0.25">
      <c r="A2" s="338"/>
      <c r="B2" s="339"/>
      <c r="C2" s="342" t="s">
        <v>127</v>
      </c>
      <c r="D2" s="343"/>
      <c r="E2" s="343"/>
      <c r="F2" s="343"/>
      <c r="G2" s="343"/>
      <c r="H2" s="343"/>
      <c r="I2" s="343"/>
      <c r="J2" s="343"/>
      <c r="K2" s="343"/>
      <c r="L2" s="343"/>
      <c r="M2" s="343"/>
      <c r="N2" s="343"/>
      <c r="O2" s="343"/>
      <c r="P2" s="343"/>
      <c r="Q2" s="343"/>
      <c r="R2" s="343"/>
      <c r="S2" s="343"/>
      <c r="T2" s="343"/>
      <c r="U2" s="343"/>
      <c r="V2" s="343"/>
      <c r="W2" s="343"/>
      <c r="X2" s="343"/>
      <c r="Y2" s="344"/>
      <c r="Z2" s="52" t="s">
        <v>128</v>
      </c>
    </row>
    <row r="3" spans="1:29" s="53" customFormat="1" ht="22.5" customHeight="1" x14ac:dyDescent="0.25">
      <c r="A3" s="338"/>
      <c r="B3" s="339"/>
      <c r="C3" s="342" t="s">
        <v>129</v>
      </c>
      <c r="D3" s="343"/>
      <c r="E3" s="343"/>
      <c r="F3" s="343"/>
      <c r="G3" s="343"/>
      <c r="H3" s="343"/>
      <c r="I3" s="343"/>
      <c r="J3" s="343"/>
      <c r="K3" s="343"/>
      <c r="L3" s="343"/>
      <c r="M3" s="343"/>
      <c r="N3" s="343"/>
      <c r="O3" s="343"/>
      <c r="P3" s="343"/>
      <c r="Q3" s="343"/>
      <c r="R3" s="343"/>
      <c r="S3" s="343"/>
      <c r="T3" s="343"/>
      <c r="U3" s="343"/>
      <c r="V3" s="343"/>
      <c r="W3" s="343"/>
      <c r="X3" s="343"/>
      <c r="Y3" s="344"/>
      <c r="Z3" s="52" t="s">
        <v>130</v>
      </c>
    </row>
    <row r="4" spans="1:29" s="53" customFormat="1" ht="22.5" customHeight="1" x14ac:dyDescent="0.25">
      <c r="A4" s="340"/>
      <c r="B4" s="341"/>
      <c r="C4" s="342" t="s">
        <v>131</v>
      </c>
      <c r="D4" s="343"/>
      <c r="E4" s="343"/>
      <c r="F4" s="343"/>
      <c r="G4" s="343"/>
      <c r="H4" s="343"/>
      <c r="I4" s="343"/>
      <c r="J4" s="343"/>
      <c r="K4" s="343"/>
      <c r="L4" s="343"/>
      <c r="M4" s="343"/>
      <c r="N4" s="343"/>
      <c r="O4" s="343"/>
      <c r="P4" s="343"/>
      <c r="Q4" s="343"/>
      <c r="R4" s="343"/>
      <c r="S4" s="343"/>
      <c r="T4" s="343"/>
      <c r="U4" s="343"/>
      <c r="V4" s="343"/>
      <c r="W4" s="343"/>
      <c r="X4" s="343"/>
      <c r="Y4" s="344"/>
      <c r="Z4" s="52" t="s">
        <v>291</v>
      </c>
    </row>
    <row r="5" spans="1:29" s="53" customFormat="1" ht="26.25" customHeight="1" x14ac:dyDescent="0.25">
      <c r="A5" s="334" t="s">
        <v>292</v>
      </c>
      <c r="B5" s="335"/>
      <c r="C5" s="334" t="s">
        <v>293</v>
      </c>
      <c r="D5" s="345"/>
      <c r="E5" s="345"/>
      <c r="F5" s="345"/>
      <c r="G5" s="345"/>
      <c r="H5" s="345"/>
      <c r="I5" s="345"/>
      <c r="J5" s="345"/>
      <c r="K5" s="345"/>
      <c r="L5" s="345"/>
      <c r="M5" s="345"/>
      <c r="N5" s="345"/>
      <c r="O5" s="345"/>
      <c r="P5" s="345"/>
      <c r="Q5" s="345"/>
      <c r="R5" s="345"/>
      <c r="S5" s="345"/>
      <c r="T5" s="345"/>
      <c r="U5" s="345"/>
      <c r="V5" s="345"/>
      <c r="W5" s="345"/>
      <c r="X5" s="345"/>
      <c r="Y5" s="345"/>
      <c r="Z5" s="345"/>
    </row>
    <row r="6" spans="1:29" s="53" customFormat="1" ht="15" customHeight="1" x14ac:dyDescent="0.25">
      <c r="A6" s="330" t="s">
        <v>294</v>
      </c>
      <c r="B6" s="330"/>
      <c r="C6" s="330"/>
      <c r="D6" s="330"/>
      <c r="E6" s="330"/>
      <c r="F6" s="330"/>
      <c r="G6" s="330"/>
      <c r="H6" s="330"/>
      <c r="I6" s="330"/>
      <c r="J6" s="330"/>
      <c r="K6" s="330"/>
      <c r="L6" s="330"/>
      <c r="M6" s="330"/>
      <c r="N6" s="330"/>
      <c r="O6" s="330"/>
      <c r="P6" s="330"/>
      <c r="Q6" s="330"/>
      <c r="R6" s="330"/>
      <c r="S6" s="330"/>
      <c r="T6" s="330"/>
      <c r="U6" s="330"/>
      <c r="V6" s="330"/>
      <c r="W6" s="330"/>
      <c r="X6" s="331"/>
      <c r="Y6" s="326" t="s">
        <v>295</v>
      </c>
      <c r="Z6" s="327"/>
    </row>
    <row r="7" spans="1:29" s="53" customFormat="1" ht="19.5" thickBot="1" x14ac:dyDescent="0.3">
      <c r="A7" s="332"/>
      <c r="B7" s="332"/>
      <c r="C7" s="332"/>
      <c r="D7" s="332"/>
      <c r="E7" s="332"/>
      <c r="F7" s="332"/>
      <c r="G7" s="332"/>
      <c r="H7" s="332"/>
      <c r="I7" s="332"/>
      <c r="J7" s="332"/>
      <c r="K7" s="332"/>
      <c r="L7" s="332"/>
      <c r="M7" s="332"/>
      <c r="N7" s="332"/>
      <c r="O7" s="332"/>
      <c r="P7" s="332"/>
      <c r="Q7" s="332"/>
      <c r="R7" s="332"/>
      <c r="S7" s="332"/>
      <c r="T7" s="332"/>
      <c r="U7" s="332"/>
      <c r="V7" s="332"/>
      <c r="W7" s="332"/>
      <c r="X7" s="333"/>
      <c r="Y7" s="328"/>
      <c r="Z7" s="329"/>
    </row>
    <row r="8" spans="1:29" s="54" customFormat="1" ht="66.75" customHeight="1" thickBot="1" x14ac:dyDescent="0.3">
      <c r="A8" s="49" t="s">
        <v>10</v>
      </c>
      <c r="B8" s="49" t="s">
        <v>296</v>
      </c>
      <c r="C8" s="49" t="s">
        <v>297</v>
      </c>
      <c r="D8" s="49" t="s">
        <v>298</v>
      </c>
      <c r="E8" s="49" t="s">
        <v>42</v>
      </c>
      <c r="F8" s="49" t="s">
        <v>44</v>
      </c>
      <c r="G8" s="49" t="s">
        <v>46</v>
      </c>
      <c r="H8" s="49" t="s">
        <v>48</v>
      </c>
      <c r="I8" s="49" t="s">
        <v>50</v>
      </c>
      <c r="J8" s="49" t="s">
        <v>52</v>
      </c>
      <c r="K8" s="50" t="s">
        <v>299</v>
      </c>
      <c r="L8" s="50" t="s">
        <v>300</v>
      </c>
      <c r="M8" s="50" t="s">
        <v>301</v>
      </c>
      <c r="N8" s="50" t="s">
        <v>302</v>
      </c>
      <c r="O8" s="50" t="s">
        <v>303</v>
      </c>
      <c r="P8" s="50" t="s">
        <v>304</v>
      </c>
      <c r="Q8" s="50" t="s">
        <v>305</v>
      </c>
      <c r="R8" s="50" t="s">
        <v>306</v>
      </c>
      <c r="S8" s="50" t="s">
        <v>307</v>
      </c>
      <c r="T8" s="50" t="s">
        <v>308</v>
      </c>
      <c r="U8" s="50" t="s">
        <v>309</v>
      </c>
      <c r="V8" s="50" t="s">
        <v>310</v>
      </c>
      <c r="W8" s="50" t="s">
        <v>311</v>
      </c>
      <c r="X8" s="49" t="s">
        <v>56</v>
      </c>
      <c r="Y8" s="49" t="s">
        <v>60</v>
      </c>
      <c r="Z8" s="49" t="s">
        <v>62</v>
      </c>
    </row>
    <row r="9" spans="1:29" ht="263.25" thickBot="1" x14ac:dyDescent="0.3">
      <c r="A9" s="349" t="s">
        <v>189</v>
      </c>
      <c r="B9" s="346" t="s">
        <v>312</v>
      </c>
      <c r="C9" s="346" t="s">
        <v>312</v>
      </c>
      <c r="D9" s="346" t="s">
        <v>313</v>
      </c>
      <c r="E9" s="346" t="s">
        <v>314</v>
      </c>
      <c r="F9" s="346" t="s">
        <v>315</v>
      </c>
      <c r="G9" s="55" t="s">
        <v>316</v>
      </c>
      <c r="H9" s="55" t="s">
        <v>317</v>
      </c>
      <c r="I9" s="55" t="s">
        <v>318</v>
      </c>
      <c r="J9" s="55" t="s">
        <v>319</v>
      </c>
      <c r="K9" s="323">
        <v>2494</v>
      </c>
      <c r="L9" s="324"/>
      <c r="M9" s="325"/>
      <c r="N9" s="51"/>
      <c r="O9" s="51"/>
      <c r="P9" s="51"/>
      <c r="Q9" s="51"/>
      <c r="R9" s="51"/>
      <c r="S9" s="51"/>
      <c r="T9" s="51"/>
      <c r="U9" s="51"/>
      <c r="V9" s="51"/>
      <c r="W9" s="51"/>
      <c r="X9" s="55" t="s">
        <v>320</v>
      </c>
      <c r="Y9" s="51" t="s">
        <v>321</v>
      </c>
      <c r="Z9" s="51" t="s">
        <v>322</v>
      </c>
    </row>
    <row r="10" spans="1:29" ht="263.25" thickBot="1" x14ac:dyDescent="0.3">
      <c r="A10" s="351"/>
      <c r="B10" s="347"/>
      <c r="C10" s="347"/>
      <c r="D10" s="347"/>
      <c r="E10" s="347"/>
      <c r="F10" s="347"/>
      <c r="G10" s="51" t="s">
        <v>323</v>
      </c>
      <c r="H10" s="51" t="s">
        <v>324</v>
      </c>
      <c r="I10" s="51" t="s">
        <v>318</v>
      </c>
      <c r="J10" s="51" t="s">
        <v>319</v>
      </c>
      <c r="K10" s="323">
        <v>0</v>
      </c>
      <c r="L10" s="324"/>
      <c r="M10" s="325"/>
      <c r="N10" s="51"/>
      <c r="O10" s="51"/>
      <c r="P10" s="51"/>
      <c r="Q10" s="51"/>
      <c r="R10" s="51"/>
      <c r="S10" s="51"/>
      <c r="T10" s="51"/>
      <c r="U10" s="51"/>
      <c r="V10" s="51"/>
      <c r="W10" s="51"/>
      <c r="X10" s="55" t="s">
        <v>320</v>
      </c>
      <c r="Y10" s="51" t="s">
        <v>321</v>
      </c>
      <c r="Z10" s="51" t="s">
        <v>322</v>
      </c>
      <c r="AC10" s="56" t="s">
        <v>325</v>
      </c>
    </row>
    <row r="11" spans="1:29" ht="263.25" thickBot="1" x14ac:dyDescent="0.3">
      <c r="A11" s="352"/>
      <c r="B11" s="348"/>
      <c r="C11" s="348"/>
      <c r="D11" s="348"/>
      <c r="E11" s="348"/>
      <c r="F11" s="348"/>
      <c r="G11" s="57" t="s">
        <v>326</v>
      </c>
      <c r="H11" s="57" t="s">
        <v>327</v>
      </c>
      <c r="I11" s="57" t="s">
        <v>318</v>
      </c>
      <c r="J11" s="57" t="s">
        <v>328</v>
      </c>
      <c r="K11" s="323">
        <v>5</v>
      </c>
      <c r="L11" s="324"/>
      <c r="M11" s="325"/>
      <c r="N11" s="51"/>
      <c r="O11" s="51"/>
      <c r="P11" s="51"/>
      <c r="Q11" s="51"/>
      <c r="R11" s="51"/>
      <c r="S11" s="51"/>
      <c r="T11" s="51"/>
      <c r="U11" s="51"/>
      <c r="V11" s="51"/>
      <c r="W11" s="51"/>
      <c r="X11" s="55" t="s">
        <v>320</v>
      </c>
      <c r="Y11" s="51" t="s">
        <v>321</v>
      </c>
      <c r="Z11" s="51" t="s">
        <v>322</v>
      </c>
      <c r="AC11" s="56" t="s">
        <v>329</v>
      </c>
    </row>
    <row r="12" spans="1:29" ht="263.25" thickBot="1" x14ac:dyDescent="0.3">
      <c r="A12" s="349" t="s">
        <v>207</v>
      </c>
      <c r="B12" s="346" t="s">
        <v>312</v>
      </c>
      <c r="C12" s="346" t="s">
        <v>312</v>
      </c>
      <c r="D12" s="346" t="s">
        <v>313</v>
      </c>
      <c r="E12" s="346" t="s">
        <v>330</v>
      </c>
      <c r="F12" s="346" t="s">
        <v>331</v>
      </c>
      <c r="G12" s="55" t="s">
        <v>332</v>
      </c>
      <c r="H12" s="55" t="s">
        <v>333</v>
      </c>
      <c r="I12" s="55" t="s">
        <v>318</v>
      </c>
      <c r="J12" s="55" t="s">
        <v>319</v>
      </c>
      <c r="K12" s="323"/>
      <c r="L12" s="324"/>
      <c r="M12" s="325"/>
      <c r="N12" s="51"/>
      <c r="O12" s="51"/>
      <c r="P12" s="51"/>
      <c r="Q12" s="51"/>
      <c r="R12" s="51"/>
      <c r="S12" s="51"/>
      <c r="T12" s="51"/>
      <c r="U12" s="51"/>
      <c r="V12" s="51"/>
      <c r="W12" s="51"/>
      <c r="X12" s="55" t="s">
        <v>320</v>
      </c>
      <c r="Y12" s="51" t="s">
        <v>321</v>
      </c>
      <c r="Z12" s="51" t="s">
        <v>322</v>
      </c>
      <c r="AC12" s="56" t="s">
        <v>334</v>
      </c>
    </row>
    <row r="13" spans="1:29" ht="263.25" thickBot="1" x14ac:dyDescent="0.3">
      <c r="A13" s="350"/>
      <c r="B13" s="348"/>
      <c r="C13" s="348"/>
      <c r="D13" s="348"/>
      <c r="E13" s="348"/>
      <c r="F13" s="348"/>
      <c r="G13" s="57" t="s">
        <v>335</v>
      </c>
      <c r="H13" s="57" t="s">
        <v>336</v>
      </c>
      <c r="I13" s="57" t="s">
        <v>318</v>
      </c>
      <c r="J13" s="57" t="s">
        <v>319</v>
      </c>
      <c r="K13" s="323"/>
      <c r="L13" s="324"/>
      <c r="M13" s="325"/>
      <c r="N13" s="51"/>
      <c r="O13" s="51"/>
      <c r="P13" s="51"/>
      <c r="Q13" s="51"/>
      <c r="R13" s="51"/>
      <c r="S13" s="51"/>
      <c r="T13" s="51"/>
      <c r="U13" s="51"/>
      <c r="V13" s="51"/>
      <c r="W13" s="51"/>
      <c r="X13" s="55" t="s">
        <v>320</v>
      </c>
      <c r="Y13" s="51" t="s">
        <v>321</v>
      </c>
      <c r="Z13" s="51" t="s">
        <v>322</v>
      </c>
      <c r="AC13" s="56" t="s">
        <v>337</v>
      </c>
    </row>
    <row r="14" spans="1:29" ht="263.25" thickBot="1" x14ac:dyDescent="0.3">
      <c r="A14" s="353" t="s">
        <v>219</v>
      </c>
      <c r="B14" s="346" t="s">
        <v>312</v>
      </c>
      <c r="C14" s="346" t="s">
        <v>312</v>
      </c>
      <c r="D14" s="346" t="s">
        <v>313</v>
      </c>
      <c r="E14" s="346" t="s">
        <v>330</v>
      </c>
      <c r="F14" s="346" t="s">
        <v>331</v>
      </c>
      <c r="G14" s="55" t="s">
        <v>338</v>
      </c>
      <c r="H14" s="55" t="s">
        <v>339</v>
      </c>
      <c r="I14" s="55" t="s">
        <v>318</v>
      </c>
      <c r="J14" s="55" t="s">
        <v>328</v>
      </c>
      <c r="K14" s="323"/>
      <c r="L14" s="324"/>
      <c r="M14" s="325"/>
      <c r="N14" s="51"/>
      <c r="O14" s="51"/>
      <c r="P14" s="51"/>
      <c r="Q14" s="51"/>
      <c r="R14" s="51"/>
      <c r="S14" s="51"/>
      <c r="T14" s="51"/>
      <c r="U14" s="51"/>
      <c r="V14" s="51"/>
      <c r="W14" s="51"/>
      <c r="X14" s="55" t="s">
        <v>320</v>
      </c>
      <c r="Y14" s="51" t="s">
        <v>321</v>
      </c>
      <c r="Z14" s="51" t="s">
        <v>322</v>
      </c>
    </row>
    <row r="15" spans="1:29" ht="263.25" thickBot="1" x14ac:dyDescent="0.3">
      <c r="A15" s="353"/>
      <c r="B15" s="348"/>
      <c r="C15" s="348"/>
      <c r="D15" s="348"/>
      <c r="E15" s="348"/>
      <c r="F15" s="348"/>
      <c r="G15" s="57" t="s">
        <v>340</v>
      </c>
      <c r="H15" s="57" t="s">
        <v>341</v>
      </c>
      <c r="I15" s="57" t="s">
        <v>318</v>
      </c>
      <c r="J15" s="57" t="s">
        <v>319</v>
      </c>
      <c r="K15" s="323">
        <v>0.18992000000000001</v>
      </c>
      <c r="L15" s="324"/>
      <c r="M15" s="325"/>
      <c r="N15" s="51"/>
      <c r="O15" s="51"/>
      <c r="P15" s="51"/>
      <c r="Q15" s="51"/>
      <c r="R15" s="51"/>
      <c r="S15" s="51"/>
      <c r="T15" s="51"/>
      <c r="U15" s="51"/>
      <c r="V15" s="51"/>
      <c r="W15" s="51"/>
      <c r="X15" s="55" t="s">
        <v>320</v>
      </c>
      <c r="Y15" s="51" t="s">
        <v>321</v>
      </c>
      <c r="Z15" s="51" t="s">
        <v>322</v>
      </c>
    </row>
    <row r="16" spans="1:29" ht="263.25" thickBot="1" x14ac:dyDescent="0.3">
      <c r="A16" s="353" t="s">
        <v>230</v>
      </c>
      <c r="B16" s="346" t="s">
        <v>312</v>
      </c>
      <c r="C16" s="346" t="s">
        <v>312</v>
      </c>
      <c r="D16" s="346" t="s">
        <v>313</v>
      </c>
      <c r="E16" s="346" t="s">
        <v>330</v>
      </c>
      <c r="F16" s="346" t="s">
        <v>331</v>
      </c>
      <c r="G16" s="55" t="s">
        <v>342</v>
      </c>
      <c r="H16" s="55" t="s">
        <v>343</v>
      </c>
      <c r="I16" s="55" t="s">
        <v>318</v>
      </c>
      <c r="J16" s="55" t="s">
        <v>328</v>
      </c>
      <c r="K16" s="323"/>
      <c r="L16" s="324"/>
      <c r="M16" s="325"/>
      <c r="N16" s="51"/>
      <c r="O16" s="51"/>
      <c r="P16" s="51"/>
      <c r="Q16" s="51"/>
      <c r="R16" s="51"/>
      <c r="S16" s="51"/>
      <c r="T16" s="51"/>
      <c r="U16" s="51"/>
      <c r="V16" s="51"/>
      <c r="W16" s="51"/>
      <c r="X16" s="55" t="s">
        <v>320</v>
      </c>
      <c r="Y16" s="51" t="s">
        <v>321</v>
      </c>
      <c r="Z16" s="51" t="s">
        <v>322</v>
      </c>
    </row>
    <row r="17" spans="1:26" ht="263.25" thickBot="1" x14ac:dyDescent="0.3">
      <c r="A17" s="353"/>
      <c r="B17" s="347"/>
      <c r="C17" s="347"/>
      <c r="D17" s="347"/>
      <c r="E17" s="347"/>
      <c r="F17" s="347"/>
      <c r="G17" s="51" t="s">
        <v>344</v>
      </c>
      <c r="H17" s="51" t="s">
        <v>345</v>
      </c>
      <c r="I17" s="51" t="s">
        <v>318</v>
      </c>
      <c r="J17" s="51" t="s">
        <v>319</v>
      </c>
      <c r="K17" s="323"/>
      <c r="L17" s="324"/>
      <c r="M17" s="325"/>
      <c r="N17" s="51"/>
      <c r="O17" s="51"/>
      <c r="P17" s="51"/>
      <c r="Q17" s="51"/>
      <c r="R17" s="51"/>
      <c r="S17" s="51"/>
      <c r="T17" s="51"/>
      <c r="U17" s="51"/>
      <c r="V17" s="51"/>
      <c r="W17" s="51"/>
      <c r="X17" s="55" t="s">
        <v>320</v>
      </c>
      <c r="Y17" s="51" t="s">
        <v>321</v>
      </c>
      <c r="Z17" s="51" t="s">
        <v>322</v>
      </c>
    </row>
    <row r="18" spans="1:26" ht="263.25" thickBot="1" x14ac:dyDescent="0.3">
      <c r="A18" s="353"/>
      <c r="B18" s="347"/>
      <c r="C18" s="347"/>
      <c r="D18" s="347"/>
      <c r="E18" s="347"/>
      <c r="F18" s="347"/>
      <c r="G18" s="51" t="s">
        <v>346</v>
      </c>
      <c r="H18" s="51" t="s">
        <v>347</v>
      </c>
      <c r="I18" s="51" t="s">
        <v>318</v>
      </c>
      <c r="J18" s="51" t="s">
        <v>319</v>
      </c>
      <c r="K18" s="323"/>
      <c r="L18" s="324"/>
      <c r="M18" s="325"/>
      <c r="N18" s="51"/>
      <c r="O18" s="51"/>
      <c r="P18" s="51"/>
      <c r="Q18" s="51"/>
      <c r="R18" s="51"/>
      <c r="S18" s="51"/>
      <c r="T18" s="51"/>
      <c r="U18" s="51"/>
      <c r="V18" s="51"/>
      <c r="W18" s="51"/>
      <c r="X18" s="55" t="s">
        <v>320</v>
      </c>
      <c r="Y18" s="51" t="s">
        <v>321</v>
      </c>
      <c r="Z18" s="51" t="s">
        <v>322</v>
      </c>
    </row>
    <row r="19" spans="1:26" ht="263.25" thickBot="1" x14ac:dyDescent="0.3">
      <c r="A19" s="353"/>
      <c r="B19" s="348"/>
      <c r="C19" s="348"/>
      <c r="D19" s="348"/>
      <c r="E19" s="348"/>
      <c r="F19" s="348"/>
      <c r="G19" s="57" t="s">
        <v>348</v>
      </c>
      <c r="H19" s="57" t="s">
        <v>349</v>
      </c>
      <c r="I19" s="57" t="s">
        <v>318</v>
      </c>
      <c r="J19" s="57" t="s">
        <v>319</v>
      </c>
      <c r="K19" s="323"/>
      <c r="L19" s="324"/>
      <c r="M19" s="325"/>
      <c r="N19" s="51"/>
      <c r="O19" s="51"/>
      <c r="P19" s="51"/>
      <c r="Q19" s="51"/>
      <c r="R19" s="51"/>
      <c r="S19" s="51"/>
      <c r="T19" s="51"/>
      <c r="U19" s="51"/>
      <c r="V19" s="51"/>
      <c r="W19" s="51"/>
      <c r="X19" s="55" t="s">
        <v>320</v>
      </c>
      <c r="Y19" s="51" t="s">
        <v>321</v>
      </c>
      <c r="Z19" s="51" t="s">
        <v>322</v>
      </c>
    </row>
    <row r="20" spans="1:26" ht="263.25" thickBot="1" x14ac:dyDescent="0.3">
      <c r="A20" s="351" t="s">
        <v>244</v>
      </c>
      <c r="B20" s="346" t="s">
        <v>312</v>
      </c>
      <c r="C20" s="346" t="s">
        <v>312</v>
      </c>
      <c r="D20" s="346" t="s">
        <v>313</v>
      </c>
      <c r="E20" s="346" t="s">
        <v>330</v>
      </c>
      <c r="F20" s="346" t="s">
        <v>331</v>
      </c>
      <c r="G20" s="55" t="s">
        <v>350</v>
      </c>
      <c r="H20" s="55" t="s">
        <v>351</v>
      </c>
      <c r="I20" s="55" t="s">
        <v>318</v>
      </c>
      <c r="J20" s="55" t="s">
        <v>319</v>
      </c>
      <c r="K20" s="323"/>
      <c r="L20" s="324"/>
      <c r="M20" s="325"/>
      <c r="N20" s="51"/>
      <c r="O20" s="51"/>
      <c r="P20" s="51"/>
      <c r="Q20" s="51"/>
      <c r="R20" s="51"/>
      <c r="S20" s="51"/>
      <c r="T20" s="51"/>
      <c r="U20" s="51"/>
      <c r="V20" s="51"/>
      <c r="W20" s="51"/>
      <c r="X20" s="55" t="s">
        <v>320</v>
      </c>
      <c r="Y20" s="51" t="s">
        <v>321</v>
      </c>
      <c r="Z20" s="51" t="s">
        <v>322</v>
      </c>
    </row>
    <row r="21" spans="1:26" ht="263.25" thickBot="1" x14ac:dyDescent="0.3">
      <c r="A21" s="352"/>
      <c r="B21" s="348"/>
      <c r="C21" s="348"/>
      <c r="D21" s="348"/>
      <c r="E21" s="348"/>
      <c r="F21" s="348"/>
      <c r="G21" s="57" t="s">
        <v>352</v>
      </c>
      <c r="H21" s="57" t="s">
        <v>353</v>
      </c>
      <c r="I21" s="57" t="s">
        <v>318</v>
      </c>
      <c r="J21" s="57" t="s">
        <v>319</v>
      </c>
      <c r="K21" s="323"/>
      <c r="L21" s="324"/>
      <c r="M21" s="325"/>
      <c r="N21" s="51"/>
      <c r="O21" s="51"/>
      <c r="P21" s="51"/>
      <c r="Q21" s="51"/>
      <c r="R21" s="51"/>
      <c r="S21" s="51"/>
      <c r="T21" s="51"/>
      <c r="U21" s="51"/>
      <c r="V21" s="51"/>
      <c r="W21" s="51"/>
      <c r="X21" s="55" t="s">
        <v>320</v>
      </c>
      <c r="Y21" s="51" t="s">
        <v>321</v>
      </c>
      <c r="Z21" s="51" t="s">
        <v>322</v>
      </c>
    </row>
    <row r="22" spans="1:26" ht="263.25" thickBot="1" x14ac:dyDescent="0.3">
      <c r="A22" s="349" t="s">
        <v>255</v>
      </c>
      <c r="B22" s="346" t="s">
        <v>312</v>
      </c>
      <c r="C22" s="346" t="s">
        <v>312</v>
      </c>
      <c r="D22" s="346" t="s">
        <v>313</v>
      </c>
      <c r="E22" s="346" t="s">
        <v>330</v>
      </c>
      <c r="F22" s="346" t="s">
        <v>331</v>
      </c>
      <c r="G22" s="55" t="s">
        <v>354</v>
      </c>
      <c r="H22" s="55" t="s">
        <v>355</v>
      </c>
      <c r="I22" s="55" t="s">
        <v>318</v>
      </c>
      <c r="J22" s="55" t="s">
        <v>319</v>
      </c>
      <c r="K22" s="323"/>
      <c r="L22" s="324"/>
      <c r="M22" s="325"/>
      <c r="N22" s="51"/>
      <c r="O22" s="51"/>
      <c r="P22" s="51"/>
      <c r="Q22" s="51"/>
      <c r="R22" s="51"/>
      <c r="S22" s="51"/>
      <c r="T22" s="51"/>
      <c r="U22" s="51"/>
      <c r="V22" s="51"/>
      <c r="W22" s="51"/>
      <c r="X22" s="55" t="s">
        <v>320</v>
      </c>
      <c r="Y22" s="51" t="s">
        <v>321</v>
      </c>
      <c r="Z22" s="51" t="s">
        <v>322</v>
      </c>
    </row>
    <row r="23" spans="1:26" ht="263.25" thickBot="1" x14ac:dyDescent="0.3">
      <c r="A23" s="352"/>
      <c r="B23" s="348"/>
      <c r="C23" s="348"/>
      <c r="D23" s="348"/>
      <c r="E23" s="348"/>
      <c r="F23" s="348"/>
      <c r="G23" s="58" t="s">
        <v>356</v>
      </c>
      <c r="H23" s="58" t="s">
        <v>357</v>
      </c>
      <c r="I23" s="58" t="s">
        <v>318</v>
      </c>
      <c r="J23" s="58" t="s">
        <v>328</v>
      </c>
      <c r="K23" s="323"/>
      <c r="L23" s="324"/>
      <c r="M23" s="325"/>
      <c r="N23" s="51"/>
      <c r="O23" s="51"/>
      <c r="P23" s="51"/>
      <c r="Q23" s="51"/>
      <c r="R23" s="51"/>
      <c r="S23" s="51"/>
      <c r="T23" s="51"/>
      <c r="U23" s="51"/>
      <c r="V23" s="51"/>
      <c r="W23" s="51"/>
      <c r="X23" s="55" t="s">
        <v>320</v>
      </c>
      <c r="Y23" s="51" t="s">
        <v>321</v>
      </c>
      <c r="Z23" s="51" t="s">
        <v>322</v>
      </c>
    </row>
  </sheetData>
  <mergeCells count="60">
    <mergeCell ref="F20:F21"/>
    <mergeCell ref="A22:A23"/>
    <mergeCell ref="B22:B23"/>
    <mergeCell ref="C22:C23"/>
    <mergeCell ref="D22:D23"/>
    <mergeCell ref="E22:E23"/>
    <mergeCell ref="F22:F23"/>
    <mergeCell ref="A20:A21"/>
    <mergeCell ref="B20:B21"/>
    <mergeCell ref="C20:C21"/>
    <mergeCell ref="D20:D21"/>
    <mergeCell ref="E20:E21"/>
    <mergeCell ref="F14:F15"/>
    <mergeCell ref="A16:A19"/>
    <mergeCell ref="B16:B19"/>
    <mergeCell ref="C16:C19"/>
    <mergeCell ref="D16:D19"/>
    <mergeCell ref="E16:E19"/>
    <mergeCell ref="F16:F19"/>
    <mergeCell ref="A14:A15"/>
    <mergeCell ref="B14:B15"/>
    <mergeCell ref="C14:C15"/>
    <mergeCell ref="D14:D15"/>
    <mergeCell ref="E14:E15"/>
    <mergeCell ref="F9:F11"/>
    <mergeCell ref="A12:A13"/>
    <mergeCell ref="B12:B13"/>
    <mergeCell ref="C12:C13"/>
    <mergeCell ref="D12:D13"/>
    <mergeCell ref="E12:E13"/>
    <mergeCell ref="F12:F13"/>
    <mergeCell ref="A9:A11"/>
    <mergeCell ref="B9:B11"/>
    <mergeCell ref="C9:C11"/>
    <mergeCell ref="D9:D11"/>
    <mergeCell ref="E9:E11"/>
    <mergeCell ref="Y6:Z7"/>
    <mergeCell ref="A6:X7"/>
    <mergeCell ref="A5:B5"/>
    <mergeCell ref="A1:B4"/>
    <mergeCell ref="C1:Y1"/>
    <mergeCell ref="C2:Y2"/>
    <mergeCell ref="C3:Y3"/>
    <mergeCell ref="C4:Y4"/>
    <mergeCell ref="C5:Z5"/>
    <mergeCell ref="K9:M9"/>
    <mergeCell ref="K10:M10"/>
    <mergeCell ref="K11:M11"/>
    <mergeCell ref="K12:M12"/>
    <mergeCell ref="K13:M13"/>
    <mergeCell ref="K14:M14"/>
    <mergeCell ref="K15:M15"/>
    <mergeCell ref="K16:M16"/>
    <mergeCell ref="K17:M17"/>
    <mergeCell ref="K18:M18"/>
    <mergeCell ref="K19:M19"/>
    <mergeCell ref="K20:M20"/>
    <mergeCell ref="K21:M21"/>
    <mergeCell ref="K22:M22"/>
    <mergeCell ref="K23:M23"/>
  </mergeCells>
  <dataValidations count="1">
    <dataValidation type="list" allowBlank="1" showInputMessage="1" showErrorMessage="1" sqref="W9:W113" xr:uid="{00000000-0002-0000-0200-000000000000}">
      <formula1>$AC$10:$AC$13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69"/>
  <sheetViews>
    <sheetView topLeftCell="A8" zoomScale="50" zoomScaleNormal="50" workbookViewId="0">
      <pane ySplit="1" topLeftCell="A21" activePane="bottomLeft" state="frozen"/>
      <selection activeCell="A8" sqref="A8"/>
      <selection pane="bottomLeft" activeCell="I10" sqref="I10"/>
    </sheetView>
  </sheetViews>
  <sheetFormatPr baseColWidth="10" defaultColWidth="10.7109375" defaultRowHeight="18.75" x14ac:dyDescent="0.25"/>
  <cols>
    <col min="1" max="2" width="23.28515625" style="96" customWidth="1"/>
    <col min="3" max="3" width="19.140625" style="96" customWidth="1"/>
    <col min="4" max="4" width="32.7109375" style="96" customWidth="1"/>
    <col min="5" max="5" width="29.5703125" style="96" customWidth="1"/>
    <col min="6" max="6" width="32.7109375" style="96" bestFit="1" customWidth="1"/>
    <col min="7" max="7" width="39.28515625" style="96" customWidth="1"/>
    <col min="8" max="8" width="47" style="96" customWidth="1"/>
    <col min="9" max="11" width="31.85546875" style="96" customWidth="1"/>
    <col min="12" max="12" width="22.42578125" style="96" customWidth="1"/>
    <col min="13" max="13" width="45.140625" style="96" customWidth="1"/>
    <col min="14" max="14" width="29.5703125" style="96" customWidth="1"/>
    <col min="15" max="15" width="24.7109375" style="96" customWidth="1"/>
    <col min="16" max="17" width="36.140625" style="96" customWidth="1"/>
    <col min="18" max="19" width="36.140625" style="96" hidden="1" customWidth="1"/>
    <col min="20" max="20" width="36.140625" style="96" customWidth="1"/>
    <col min="21" max="21" width="21.140625" style="96" customWidth="1"/>
    <col min="22" max="22" width="21.5703125" style="96" customWidth="1"/>
    <col min="23" max="23" width="20.85546875" style="96" customWidth="1"/>
    <col min="24" max="24" width="35.85546875" style="96" customWidth="1"/>
    <col min="25" max="25" width="31.5703125" style="96" customWidth="1"/>
    <col min="26" max="26" width="32.85546875" style="96" customWidth="1"/>
    <col min="27" max="27" width="29" style="96" customWidth="1"/>
    <col min="28" max="28" width="61.85546875" style="96" customWidth="1"/>
    <col min="29" max="29" width="31.28515625" style="96" customWidth="1"/>
    <col min="30" max="31" width="46.28515625" style="96" customWidth="1"/>
    <col min="32" max="32" width="29.28515625" style="96" customWidth="1"/>
    <col min="33" max="33" width="27.28515625" style="96" customWidth="1"/>
    <col min="34" max="35" width="33.28515625" style="96" customWidth="1"/>
    <col min="36" max="36" width="40.85546875" style="96" customWidth="1"/>
    <col min="37" max="37" width="31" style="96" customWidth="1"/>
    <col min="38" max="38" width="34.140625" style="96" customWidth="1"/>
    <col min="39" max="39" width="36.140625" style="96" customWidth="1"/>
    <col min="40" max="41" width="31" style="96" customWidth="1"/>
    <col min="42" max="42" width="26.5703125" style="96" bestFit="1" customWidth="1"/>
    <col min="43" max="43" width="41" style="96" bestFit="1" customWidth="1"/>
    <col min="44" max="44" width="33.5703125" style="96" bestFit="1" customWidth="1"/>
    <col min="45" max="45" width="29.5703125" style="96" customWidth="1"/>
    <col min="46" max="46" width="20.140625" style="96" customWidth="1"/>
    <col min="47" max="50" width="10.7109375" style="96"/>
    <col min="51" max="51" width="56.85546875" style="96" hidden="1" customWidth="1"/>
    <col min="52" max="16384" width="10.7109375" style="96"/>
  </cols>
  <sheetData>
    <row r="1" spans="1:51" s="100" customFormat="1" ht="23.25" hidden="1" customHeight="1" x14ac:dyDescent="0.25">
      <c r="A1" s="393" t="s">
        <v>358</v>
      </c>
      <c r="B1" s="393"/>
      <c r="C1" s="386" t="s">
        <v>125</v>
      </c>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388"/>
      <c r="AQ1" s="119" t="s">
        <v>126</v>
      </c>
    </row>
    <row r="2" spans="1:51" s="100" customFormat="1" ht="23.25" hidden="1" customHeight="1" x14ac:dyDescent="0.25">
      <c r="A2" s="393"/>
      <c r="B2" s="393"/>
      <c r="C2" s="386" t="s">
        <v>127</v>
      </c>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c r="AL2" s="387"/>
      <c r="AM2" s="387"/>
      <c r="AN2" s="387"/>
      <c r="AO2" s="387"/>
      <c r="AP2" s="388"/>
      <c r="AQ2" s="119" t="s">
        <v>128</v>
      </c>
    </row>
    <row r="3" spans="1:51" s="100" customFormat="1" ht="23.25" hidden="1" customHeight="1" x14ac:dyDescent="0.25">
      <c r="A3" s="393"/>
      <c r="B3" s="393"/>
      <c r="C3" s="386" t="s">
        <v>129</v>
      </c>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8"/>
      <c r="AQ3" s="119" t="s">
        <v>130</v>
      </c>
    </row>
    <row r="4" spans="1:51" s="100" customFormat="1" ht="23.25" hidden="1" customHeight="1" x14ac:dyDescent="0.25">
      <c r="A4" s="393"/>
      <c r="B4" s="393"/>
      <c r="C4" s="386" t="s">
        <v>131</v>
      </c>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388"/>
      <c r="AQ4" s="119" t="s">
        <v>359</v>
      </c>
    </row>
    <row r="5" spans="1:51" s="100" customFormat="1" ht="26.25" hidden="1" customHeight="1" x14ac:dyDescent="0.25">
      <c r="A5" s="393" t="s">
        <v>292</v>
      </c>
      <c r="B5" s="393"/>
      <c r="C5" s="386"/>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8"/>
    </row>
    <row r="6" spans="1:51" ht="15" hidden="1" customHeight="1" x14ac:dyDescent="0.25">
      <c r="A6" s="389" t="s">
        <v>360</v>
      </c>
      <c r="B6" s="389"/>
      <c r="C6" s="389"/>
      <c r="D6" s="389"/>
      <c r="E6" s="389"/>
      <c r="F6" s="389"/>
      <c r="G6" s="389"/>
      <c r="H6" s="389"/>
      <c r="I6" s="389"/>
      <c r="J6" s="389"/>
      <c r="K6" s="389"/>
      <c r="L6" s="389"/>
      <c r="M6" s="389"/>
      <c r="N6" s="389"/>
      <c r="O6" s="389"/>
      <c r="P6" s="389"/>
      <c r="Q6" s="389"/>
      <c r="R6" s="389"/>
      <c r="S6" s="389"/>
      <c r="T6" s="389"/>
      <c r="U6" s="389"/>
      <c r="V6" s="389"/>
      <c r="W6" s="389"/>
      <c r="X6" s="389"/>
      <c r="Y6" s="389"/>
      <c r="Z6" s="389"/>
      <c r="AA6" s="389"/>
      <c r="AB6" s="390"/>
      <c r="AC6" s="394" t="s">
        <v>361</v>
      </c>
      <c r="AD6" s="395"/>
      <c r="AE6" s="395"/>
      <c r="AF6" s="395"/>
      <c r="AG6" s="395"/>
      <c r="AH6" s="395"/>
      <c r="AI6" s="92"/>
      <c r="AJ6" s="398" t="s">
        <v>362</v>
      </c>
      <c r="AK6" s="398"/>
      <c r="AL6" s="398"/>
      <c r="AM6" s="398"/>
      <c r="AN6" s="398"/>
      <c r="AO6" s="398"/>
      <c r="AP6" s="398"/>
      <c r="AQ6" s="398"/>
    </row>
    <row r="7" spans="1:51" ht="15" hidden="1" customHeight="1" x14ac:dyDescent="0.25">
      <c r="A7" s="391"/>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2"/>
      <c r="AC7" s="396"/>
      <c r="AD7" s="397"/>
      <c r="AE7" s="397"/>
      <c r="AF7" s="397"/>
      <c r="AG7" s="397"/>
      <c r="AH7" s="397"/>
      <c r="AI7" s="93"/>
      <c r="AJ7" s="398"/>
      <c r="AK7" s="398"/>
      <c r="AL7" s="398"/>
      <c r="AM7" s="398"/>
      <c r="AN7" s="398"/>
      <c r="AO7" s="398"/>
      <c r="AP7" s="398"/>
      <c r="AQ7" s="398"/>
    </row>
    <row r="8" spans="1:51" ht="135" customHeight="1" thickBot="1" x14ac:dyDescent="0.3">
      <c r="A8" s="165" t="s">
        <v>10</v>
      </c>
      <c r="B8" s="165" t="s">
        <v>138</v>
      </c>
      <c r="C8" s="165" t="s">
        <v>14</v>
      </c>
      <c r="D8" s="97" t="s">
        <v>363</v>
      </c>
      <c r="E8" s="97" t="s">
        <v>65</v>
      </c>
      <c r="F8" s="165" t="s">
        <v>67</v>
      </c>
      <c r="G8" s="97" t="s">
        <v>69</v>
      </c>
      <c r="H8" s="97" t="s">
        <v>364</v>
      </c>
      <c r="I8" s="97" t="s">
        <v>73</v>
      </c>
      <c r="J8" s="166" t="s">
        <v>365</v>
      </c>
      <c r="K8" s="166" t="s">
        <v>366</v>
      </c>
      <c r="L8" s="97" t="s">
        <v>367</v>
      </c>
      <c r="M8" s="167" t="s">
        <v>368</v>
      </c>
      <c r="N8" s="167" t="s">
        <v>79</v>
      </c>
      <c r="O8" s="167" t="s">
        <v>81</v>
      </c>
      <c r="P8" s="165" t="s">
        <v>369</v>
      </c>
      <c r="Q8" s="168" t="s">
        <v>563</v>
      </c>
      <c r="R8" s="168" t="s">
        <v>370</v>
      </c>
      <c r="S8" s="168" t="s">
        <v>371</v>
      </c>
      <c r="T8" s="129" t="s">
        <v>372</v>
      </c>
      <c r="U8" s="167" t="s">
        <v>373</v>
      </c>
      <c r="V8" s="167" t="s">
        <v>374</v>
      </c>
      <c r="W8" s="165" t="s">
        <v>89</v>
      </c>
      <c r="X8" s="165" t="s">
        <v>91</v>
      </c>
      <c r="Y8" s="165" t="s">
        <v>93</v>
      </c>
      <c r="Z8" s="165" t="s">
        <v>95</v>
      </c>
      <c r="AA8" s="165" t="s">
        <v>97</v>
      </c>
      <c r="AB8" s="165" t="s">
        <v>99</v>
      </c>
      <c r="AC8" s="97" t="s">
        <v>102</v>
      </c>
      <c r="AD8" s="97" t="s">
        <v>375</v>
      </c>
      <c r="AE8" s="97" t="s">
        <v>106</v>
      </c>
      <c r="AF8" s="97" t="s">
        <v>108</v>
      </c>
      <c r="AG8" s="97" t="s">
        <v>110</v>
      </c>
      <c r="AH8" s="97" t="s">
        <v>112</v>
      </c>
      <c r="AI8" s="169" t="s">
        <v>376</v>
      </c>
      <c r="AJ8" s="165" t="s">
        <v>115</v>
      </c>
      <c r="AK8" s="165" t="s">
        <v>377</v>
      </c>
      <c r="AL8" s="169" t="s">
        <v>378</v>
      </c>
      <c r="AM8" s="169" t="s">
        <v>379</v>
      </c>
      <c r="AN8" s="169" t="s">
        <v>380</v>
      </c>
      <c r="AO8" s="169" t="s">
        <v>381</v>
      </c>
      <c r="AP8" s="165" t="s">
        <v>119</v>
      </c>
      <c r="AQ8" s="165" t="s">
        <v>121</v>
      </c>
      <c r="AR8" s="141" t="s">
        <v>382</v>
      </c>
      <c r="AS8" s="141" t="s">
        <v>383</v>
      </c>
      <c r="AT8" s="141" t="s">
        <v>384</v>
      </c>
    </row>
    <row r="9" spans="1:51" s="100" customFormat="1" ht="75" customHeight="1" x14ac:dyDescent="0.25">
      <c r="A9" s="150" t="s">
        <v>156</v>
      </c>
      <c r="B9" s="151" t="s">
        <v>157</v>
      </c>
      <c r="C9" s="152" t="s">
        <v>158</v>
      </c>
      <c r="D9" s="153" t="s">
        <v>165</v>
      </c>
      <c r="E9" s="154" t="s">
        <v>165</v>
      </c>
      <c r="F9" s="154" t="s">
        <v>165</v>
      </c>
      <c r="G9" s="154" t="s">
        <v>165</v>
      </c>
      <c r="H9" s="154" t="s">
        <v>165</v>
      </c>
      <c r="I9" s="155" t="s">
        <v>385</v>
      </c>
      <c r="J9" s="156" t="s">
        <v>166</v>
      </c>
      <c r="K9" s="156"/>
      <c r="L9" s="154" t="s">
        <v>165</v>
      </c>
      <c r="M9" s="154" t="s">
        <v>165</v>
      </c>
      <c r="N9" s="157" t="s">
        <v>386</v>
      </c>
      <c r="O9" s="153" t="s">
        <v>165</v>
      </c>
      <c r="P9" s="153" t="s">
        <v>165</v>
      </c>
      <c r="Q9" s="158" t="s">
        <v>166</v>
      </c>
      <c r="R9" s="158"/>
      <c r="S9" s="159"/>
      <c r="T9" s="160">
        <v>0</v>
      </c>
      <c r="U9" s="161" t="s">
        <v>165</v>
      </c>
      <c r="V9" s="154" t="s">
        <v>165</v>
      </c>
      <c r="W9" s="154" t="s">
        <v>165</v>
      </c>
      <c r="X9" s="154" t="s">
        <v>165</v>
      </c>
      <c r="Y9" s="154" t="s">
        <v>165</v>
      </c>
      <c r="Z9" s="154" t="s">
        <v>387</v>
      </c>
      <c r="AA9" s="151" t="s">
        <v>321</v>
      </c>
      <c r="AB9" s="151" t="s">
        <v>322</v>
      </c>
      <c r="AC9" s="154" t="s">
        <v>165</v>
      </c>
      <c r="AD9" s="154" t="s">
        <v>165</v>
      </c>
      <c r="AE9" s="154" t="s">
        <v>165</v>
      </c>
      <c r="AF9" s="154" t="s">
        <v>165</v>
      </c>
      <c r="AG9" s="157" t="s">
        <v>388</v>
      </c>
      <c r="AH9" s="154" t="s">
        <v>165</v>
      </c>
      <c r="AI9" s="156"/>
      <c r="AJ9" s="154" t="s">
        <v>165</v>
      </c>
      <c r="AK9" s="154" t="s">
        <v>165</v>
      </c>
      <c r="AL9" s="154" t="s">
        <v>166</v>
      </c>
      <c r="AM9" s="156"/>
      <c r="AN9" s="154" t="s">
        <v>166</v>
      </c>
      <c r="AO9" s="156"/>
      <c r="AP9" s="154" t="s">
        <v>165</v>
      </c>
      <c r="AQ9" s="479" t="s">
        <v>165</v>
      </c>
      <c r="AR9" s="486" t="s">
        <v>166</v>
      </c>
      <c r="AS9" s="486" t="s">
        <v>166</v>
      </c>
      <c r="AT9" s="491" t="s">
        <v>166</v>
      </c>
    </row>
    <row r="10" spans="1:51" s="100" customFormat="1" ht="83.25" customHeight="1" x14ac:dyDescent="0.25">
      <c r="A10" s="164"/>
      <c r="B10" s="101"/>
      <c r="C10" s="98"/>
      <c r="D10" s="94" t="s">
        <v>165</v>
      </c>
      <c r="E10" s="97" t="s">
        <v>165</v>
      </c>
      <c r="F10" s="97" t="s">
        <v>165</v>
      </c>
      <c r="G10" s="97" t="s">
        <v>165</v>
      </c>
      <c r="H10" s="97" t="s">
        <v>165</v>
      </c>
      <c r="I10" s="120" t="s">
        <v>164</v>
      </c>
      <c r="J10" s="91" t="s">
        <v>166</v>
      </c>
      <c r="K10" s="91"/>
      <c r="L10" s="125"/>
      <c r="M10" s="125"/>
      <c r="N10" s="98"/>
      <c r="O10" s="94" t="s">
        <v>165</v>
      </c>
      <c r="P10" s="94" t="s">
        <v>165</v>
      </c>
      <c r="Q10" s="95" t="s">
        <v>166</v>
      </c>
      <c r="R10" s="95"/>
      <c r="S10" s="127"/>
      <c r="T10" s="126">
        <v>0</v>
      </c>
      <c r="U10" s="128"/>
      <c r="V10" s="125"/>
      <c r="W10" s="125"/>
      <c r="X10" s="125"/>
      <c r="Y10" s="125"/>
      <c r="Z10" s="125"/>
      <c r="AA10" s="101"/>
      <c r="AB10" s="101"/>
      <c r="AC10" s="125"/>
      <c r="AD10" s="125"/>
      <c r="AE10" s="125"/>
      <c r="AF10" s="125"/>
      <c r="AG10" s="98"/>
      <c r="AH10" s="125"/>
      <c r="AI10" s="102"/>
      <c r="AJ10" s="125"/>
      <c r="AK10" s="125"/>
      <c r="AL10" s="125"/>
      <c r="AM10" s="91"/>
      <c r="AN10" s="125"/>
      <c r="AO10" s="91"/>
      <c r="AP10" s="125"/>
      <c r="AQ10" s="480"/>
      <c r="AR10" s="488"/>
      <c r="AS10" s="488"/>
      <c r="AT10" s="492"/>
    </row>
    <row r="11" spans="1:51" s="100" customFormat="1" ht="83.25" customHeight="1" x14ac:dyDescent="0.25">
      <c r="A11" s="171"/>
      <c r="B11" s="107"/>
      <c r="C11" s="78"/>
      <c r="D11" s="172"/>
      <c r="E11" s="472" t="s">
        <v>389</v>
      </c>
      <c r="F11" s="473"/>
      <c r="G11" s="473"/>
      <c r="H11" s="473"/>
      <c r="I11" s="473"/>
      <c r="J11" s="473"/>
      <c r="K11" s="473"/>
      <c r="L11" s="473"/>
      <c r="M11" s="473"/>
      <c r="N11" s="473"/>
      <c r="O11" s="473"/>
      <c r="P11" s="473"/>
      <c r="Q11" s="473"/>
      <c r="R11" s="473"/>
      <c r="S11" s="474"/>
      <c r="T11" s="130" t="s">
        <v>166</v>
      </c>
      <c r="U11" s="173"/>
      <c r="V11" s="174"/>
      <c r="W11" s="85"/>
      <c r="X11" s="85"/>
      <c r="Y11" s="86"/>
      <c r="Z11" s="85"/>
      <c r="AA11" s="85"/>
      <c r="AB11" s="85"/>
      <c r="AC11" s="85"/>
      <c r="AD11" s="86"/>
      <c r="AE11" s="175"/>
      <c r="AF11" s="85"/>
      <c r="AG11" s="85"/>
      <c r="AH11" s="174"/>
      <c r="AI11" s="85"/>
      <c r="AJ11" s="88"/>
      <c r="AK11" s="175"/>
      <c r="AL11" s="89"/>
      <c r="AM11" s="87"/>
      <c r="AN11" s="89"/>
      <c r="AO11" s="87"/>
      <c r="AP11" s="90"/>
      <c r="AQ11" s="139"/>
      <c r="AR11" s="218" t="str">
        <f>+AR9</f>
        <v>NA</v>
      </c>
      <c r="AS11" s="218" t="str">
        <f>+AS9</f>
        <v>NA</v>
      </c>
      <c r="AT11" s="219" t="str">
        <f>+AT9</f>
        <v>NA</v>
      </c>
    </row>
    <row r="12" spans="1:51" s="100" customFormat="1" ht="77.25" customHeight="1" x14ac:dyDescent="0.25">
      <c r="A12" s="150" t="s">
        <v>175</v>
      </c>
      <c r="B12" s="151" t="s">
        <v>176</v>
      </c>
      <c r="C12" s="152" t="s">
        <v>177</v>
      </c>
      <c r="D12" s="153" t="s">
        <v>165</v>
      </c>
      <c r="E12" s="154" t="s">
        <v>165</v>
      </c>
      <c r="F12" s="154" t="s">
        <v>165</v>
      </c>
      <c r="G12" s="154" t="s">
        <v>165</v>
      </c>
      <c r="H12" s="154" t="s">
        <v>165</v>
      </c>
      <c r="I12" s="155" t="s">
        <v>181</v>
      </c>
      <c r="J12" s="156" t="s">
        <v>166</v>
      </c>
      <c r="K12" s="156"/>
      <c r="L12" s="154" t="s">
        <v>165</v>
      </c>
      <c r="M12" s="154" t="s">
        <v>165</v>
      </c>
      <c r="N12" s="157" t="s">
        <v>386</v>
      </c>
      <c r="O12" s="153" t="s">
        <v>165</v>
      </c>
      <c r="P12" s="153" t="s">
        <v>165</v>
      </c>
      <c r="Q12" s="158" t="s">
        <v>166</v>
      </c>
      <c r="R12" s="158"/>
      <c r="S12" s="159"/>
      <c r="T12" s="160">
        <v>0</v>
      </c>
      <c r="U12" s="161" t="s">
        <v>165</v>
      </c>
      <c r="V12" s="154" t="s">
        <v>165</v>
      </c>
      <c r="W12" s="154" t="s">
        <v>165</v>
      </c>
      <c r="X12" s="154" t="s">
        <v>165</v>
      </c>
      <c r="Y12" s="154" t="s">
        <v>165</v>
      </c>
      <c r="Z12" s="154" t="s">
        <v>387</v>
      </c>
      <c r="AA12" s="151" t="s">
        <v>321</v>
      </c>
      <c r="AB12" s="151" t="s">
        <v>322</v>
      </c>
      <c r="AC12" s="154" t="s">
        <v>165</v>
      </c>
      <c r="AD12" s="154" t="s">
        <v>165</v>
      </c>
      <c r="AE12" s="154" t="s">
        <v>165</v>
      </c>
      <c r="AF12" s="154" t="s">
        <v>165</v>
      </c>
      <c r="AG12" s="157"/>
      <c r="AH12" s="154" t="s">
        <v>165</v>
      </c>
      <c r="AI12" s="156"/>
      <c r="AJ12" s="154" t="s">
        <v>165</v>
      </c>
      <c r="AK12" s="154" t="s">
        <v>165</v>
      </c>
      <c r="AL12" s="154" t="s">
        <v>166</v>
      </c>
      <c r="AM12" s="156"/>
      <c r="AN12" s="154" t="s">
        <v>166</v>
      </c>
      <c r="AO12" s="156"/>
      <c r="AP12" s="154" t="s">
        <v>165</v>
      </c>
      <c r="AQ12" s="479" t="s">
        <v>165</v>
      </c>
      <c r="AR12" s="486" t="s">
        <v>166</v>
      </c>
      <c r="AS12" s="486" t="s">
        <v>166</v>
      </c>
      <c r="AT12" s="491" t="s">
        <v>166</v>
      </c>
    </row>
    <row r="13" spans="1:51" s="100" customFormat="1" ht="90" customHeight="1" x14ac:dyDescent="0.25">
      <c r="A13" s="164"/>
      <c r="B13" s="101"/>
      <c r="C13" s="98"/>
      <c r="D13" s="94" t="s">
        <v>165</v>
      </c>
      <c r="E13" s="97" t="s">
        <v>165</v>
      </c>
      <c r="F13" s="97" t="s">
        <v>165</v>
      </c>
      <c r="G13" s="97" t="s">
        <v>165</v>
      </c>
      <c r="H13" s="97" t="s">
        <v>165</v>
      </c>
      <c r="I13" s="120" t="s">
        <v>181</v>
      </c>
      <c r="J13" s="91" t="s">
        <v>166</v>
      </c>
      <c r="K13" s="91"/>
      <c r="L13" s="125"/>
      <c r="M13" s="125"/>
      <c r="N13" s="98"/>
      <c r="O13" s="94" t="s">
        <v>165</v>
      </c>
      <c r="P13" s="94" t="s">
        <v>165</v>
      </c>
      <c r="Q13" s="95" t="s">
        <v>166</v>
      </c>
      <c r="R13" s="95"/>
      <c r="S13" s="127"/>
      <c r="T13" s="126">
        <v>0</v>
      </c>
      <c r="U13" s="128"/>
      <c r="V13" s="125"/>
      <c r="W13" s="125"/>
      <c r="X13" s="125"/>
      <c r="Y13" s="125"/>
      <c r="Z13" s="125"/>
      <c r="AA13" s="101"/>
      <c r="AB13" s="101"/>
      <c r="AC13" s="125"/>
      <c r="AD13" s="125"/>
      <c r="AE13" s="125"/>
      <c r="AF13" s="125"/>
      <c r="AG13" s="98"/>
      <c r="AH13" s="125"/>
      <c r="AI13" s="91"/>
      <c r="AJ13" s="125"/>
      <c r="AK13" s="125"/>
      <c r="AL13" s="125"/>
      <c r="AM13" s="91"/>
      <c r="AN13" s="125"/>
      <c r="AO13" s="91"/>
      <c r="AP13" s="125"/>
      <c r="AQ13" s="480"/>
      <c r="AR13" s="488"/>
      <c r="AS13" s="488"/>
      <c r="AT13" s="492"/>
    </row>
    <row r="14" spans="1:51" s="100" customFormat="1" ht="90" customHeight="1" thickBot="1" x14ac:dyDescent="0.3">
      <c r="A14" s="171"/>
      <c r="B14" s="107"/>
      <c r="C14" s="78"/>
      <c r="D14" s="172"/>
      <c r="E14" s="472" t="s">
        <v>390</v>
      </c>
      <c r="F14" s="473"/>
      <c r="G14" s="473"/>
      <c r="H14" s="473"/>
      <c r="I14" s="473"/>
      <c r="J14" s="473"/>
      <c r="K14" s="473"/>
      <c r="L14" s="473"/>
      <c r="M14" s="473"/>
      <c r="N14" s="473"/>
      <c r="O14" s="473"/>
      <c r="P14" s="473"/>
      <c r="Q14" s="473"/>
      <c r="R14" s="473"/>
      <c r="S14" s="474"/>
      <c r="T14" s="130" t="s">
        <v>166</v>
      </c>
      <c r="U14" s="173"/>
      <c r="V14" s="174"/>
      <c r="W14" s="85"/>
      <c r="X14" s="85"/>
      <c r="Y14" s="86"/>
      <c r="Z14" s="85"/>
      <c r="AA14" s="85"/>
      <c r="AB14" s="85"/>
      <c r="AC14" s="85"/>
      <c r="AD14" s="86"/>
      <c r="AE14" s="175"/>
      <c r="AF14" s="85"/>
      <c r="AG14" s="85"/>
      <c r="AH14" s="174"/>
      <c r="AI14" s="85"/>
      <c r="AJ14" s="88"/>
      <c r="AK14" s="175"/>
      <c r="AL14" s="89"/>
      <c r="AM14" s="87"/>
      <c r="AN14" s="89"/>
      <c r="AO14" s="87"/>
      <c r="AP14" s="90"/>
      <c r="AQ14" s="139"/>
      <c r="AR14" s="218" t="str">
        <f>+AR12</f>
        <v>NA</v>
      </c>
      <c r="AS14" s="218" t="str">
        <f>+AS12</f>
        <v>NA</v>
      </c>
      <c r="AT14" s="219" t="str">
        <f>+AT12</f>
        <v>NA</v>
      </c>
    </row>
    <row r="15" spans="1:51" s="100" customFormat="1" ht="45" customHeight="1" x14ac:dyDescent="0.25">
      <c r="A15" s="407" t="s">
        <v>189</v>
      </c>
      <c r="B15" s="380" t="s">
        <v>190</v>
      </c>
      <c r="C15" s="380" t="s">
        <v>191</v>
      </c>
      <c r="D15" s="380">
        <v>30000</v>
      </c>
      <c r="E15" s="422" t="s">
        <v>391</v>
      </c>
      <c r="F15" s="431">
        <v>2024130010194</v>
      </c>
      <c r="G15" s="422" t="s">
        <v>392</v>
      </c>
      <c r="H15" s="380" t="s">
        <v>393</v>
      </c>
      <c r="I15" s="358" t="s">
        <v>196</v>
      </c>
      <c r="J15" s="440">
        <v>64352.25</v>
      </c>
      <c r="K15" s="358"/>
      <c r="L15" s="377">
        <v>0.5</v>
      </c>
      <c r="M15" s="180" t="s">
        <v>394</v>
      </c>
      <c r="N15" s="358" t="s">
        <v>395</v>
      </c>
      <c r="O15" s="180" t="s">
        <v>396</v>
      </c>
      <c r="P15" s="177">
        <v>50</v>
      </c>
      <c r="Q15" s="157">
        <v>25</v>
      </c>
      <c r="R15" s="157"/>
      <c r="S15" s="181"/>
      <c r="T15" s="181">
        <f>Q15/P15</f>
        <v>0.5</v>
      </c>
      <c r="U15" s="182">
        <v>45504</v>
      </c>
      <c r="V15" s="182">
        <v>45657</v>
      </c>
      <c r="W15" s="178">
        <v>150</v>
      </c>
      <c r="X15" s="400">
        <v>1065570</v>
      </c>
      <c r="Y15" s="402" t="s">
        <v>397</v>
      </c>
      <c r="Z15" s="402" t="s">
        <v>387</v>
      </c>
      <c r="AA15" s="402" t="s">
        <v>321</v>
      </c>
      <c r="AB15" s="402" t="s">
        <v>322</v>
      </c>
      <c r="AC15" s="400" t="s">
        <v>398</v>
      </c>
      <c r="AD15" s="380" t="s">
        <v>399</v>
      </c>
      <c r="AE15" s="183">
        <v>423000000</v>
      </c>
      <c r="AF15" s="358" t="s">
        <v>400</v>
      </c>
      <c r="AG15" s="400" t="s">
        <v>388</v>
      </c>
      <c r="AH15" s="475">
        <v>45505</v>
      </c>
      <c r="AI15" s="157" t="s">
        <v>401</v>
      </c>
      <c r="AJ15" s="476">
        <v>2025000000</v>
      </c>
      <c r="AK15" s="183">
        <v>423000000</v>
      </c>
      <c r="AL15" s="354">
        <v>1108000000</v>
      </c>
      <c r="AM15" s="358"/>
      <c r="AN15" s="354">
        <v>0</v>
      </c>
      <c r="AO15" s="358"/>
      <c r="AP15" s="443" t="s">
        <v>402</v>
      </c>
      <c r="AQ15" s="447" t="s">
        <v>403</v>
      </c>
      <c r="AR15" s="450">
        <v>8183308298.2399988</v>
      </c>
      <c r="AS15" s="450">
        <v>612700000</v>
      </c>
      <c r="AT15" s="452">
        <f>+AS15/AR15</f>
        <v>7.4871919481730234E-2</v>
      </c>
      <c r="AY15" s="100" t="s">
        <v>395</v>
      </c>
    </row>
    <row r="16" spans="1:51" s="100" customFormat="1" ht="75" customHeight="1" x14ac:dyDescent="0.25">
      <c r="A16" s="408"/>
      <c r="B16" s="383"/>
      <c r="C16" s="383"/>
      <c r="D16" s="381"/>
      <c r="E16" s="423"/>
      <c r="F16" s="432"/>
      <c r="G16" s="423"/>
      <c r="H16" s="381"/>
      <c r="I16" s="360"/>
      <c r="J16" s="441"/>
      <c r="K16" s="360"/>
      <c r="L16" s="378"/>
      <c r="M16" s="106" t="s">
        <v>404</v>
      </c>
      <c r="N16" s="359"/>
      <c r="O16" s="106" t="s">
        <v>405</v>
      </c>
      <c r="P16" s="103">
        <v>50</v>
      </c>
      <c r="Q16" s="98">
        <v>283</v>
      </c>
      <c r="R16" s="98"/>
      <c r="S16" s="98"/>
      <c r="T16" s="121">
        <v>1</v>
      </c>
      <c r="U16" s="105">
        <v>45504</v>
      </c>
      <c r="V16" s="105">
        <v>45657</v>
      </c>
      <c r="W16" s="104">
        <v>150</v>
      </c>
      <c r="X16" s="401"/>
      <c r="Y16" s="399"/>
      <c r="Z16" s="399"/>
      <c r="AA16" s="399"/>
      <c r="AB16" s="399"/>
      <c r="AC16" s="401"/>
      <c r="AD16" s="383"/>
      <c r="AE16" s="122">
        <v>2874000000</v>
      </c>
      <c r="AF16" s="360"/>
      <c r="AG16" s="401"/>
      <c r="AH16" s="360"/>
      <c r="AI16" s="98" t="s">
        <v>406</v>
      </c>
      <c r="AJ16" s="477"/>
      <c r="AK16" s="122">
        <v>2874000000</v>
      </c>
      <c r="AL16" s="355"/>
      <c r="AM16" s="359"/>
      <c r="AN16" s="355"/>
      <c r="AO16" s="359"/>
      <c r="AP16" s="444"/>
      <c r="AQ16" s="448"/>
      <c r="AR16" s="451"/>
      <c r="AS16" s="451"/>
      <c r="AT16" s="453"/>
    </row>
    <row r="17" spans="1:51" s="100" customFormat="1" ht="93.75" x14ac:dyDescent="0.25">
      <c r="A17" s="420"/>
      <c r="B17" s="383"/>
      <c r="C17" s="383"/>
      <c r="D17" s="106">
        <v>20</v>
      </c>
      <c r="E17" s="423"/>
      <c r="F17" s="432"/>
      <c r="G17" s="423"/>
      <c r="H17" s="399" t="s">
        <v>407</v>
      </c>
      <c r="I17" s="399" t="s">
        <v>252</v>
      </c>
      <c r="J17" s="442" t="s">
        <v>559</v>
      </c>
      <c r="K17" s="376"/>
      <c r="L17" s="430">
        <v>0.5</v>
      </c>
      <c r="M17" s="106" t="s">
        <v>408</v>
      </c>
      <c r="N17" s="359"/>
      <c r="O17" s="106" t="s">
        <v>409</v>
      </c>
      <c r="P17" s="103">
        <v>1</v>
      </c>
      <c r="Q17" s="98" t="s">
        <v>560</v>
      </c>
      <c r="R17" s="98"/>
      <c r="S17" s="98"/>
      <c r="T17" s="121">
        <v>0</v>
      </c>
      <c r="U17" s="113">
        <v>45505</v>
      </c>
      <c r="V17" s="114">
        <v>45657</v>
      </c>
      <c r="W17" s="98">
        <v>150</v>
      </c>
      <c r="X17" s="401"/>
      <c r="Y17" s="399"/>
      <c r="Z17" s="401"/>
      <c r="AA17" s="401"/>
      <c r="AB17" s="401"/>
      <c r="AC17" s="401"/>
      <c r="AD17" s="381"/>
      <c r="AE17" s="122">
        <v>2522954723.2399998</v>
      </c>
      <c r="AF17" s="98" t="s">
        <v>400</v>
      </c>
      <c r="AG17" s="401"/>
      <c r="AH17" s="114">
        <v>45555</v>
      </c>
      <c r="AI17" s="98"/>
      <c r="AJ17" s="477"/>
      <c r="AK17" s="122">
        <v>2522954723.2399998</v>
      </c>
      <c r="AL17" s="355"/>
      <c r="AM17" s="359"/>
      <c r="AN17" s="355"/>
      <c r="AO17" s="359"/>
      <c r="AP17" s="445"/>
      <c r="AQ17" s="448"/>
      <c r="AR17" s="451"/>
      <c r="AS17" s="451"/>
      <c r="AT17" s="453"/>
      <c r="AY17" s="100" t="s">
        <v>410</v>
      </c>
    </row>
    <row r="18" spans="1:51" s="100" customFormat="1" ht="99.75" customHeight="1" x14ac:dyDescent="0.25">
      <c r="A18" s="421"/>
      <c r="B18" s="381"/>
      <c r="C18" s="381"/>
      <c r="D18" s="106">
        <v>2000</v>
      </c>
      <c r="E18" s="423"/>
      <c r="F18" s="432"/>
      <c r="G18" s="423"/>
      <c r="H18" s="399"/>
      <c r="I18" s="399"/>
      <c r="J18" s="441"/>
      <c r="K18" s="360"/>
      <c r="L18" s="399"/>
      <c r="M18" s="106" t="s">
        <v>411</v>
      </c>
      <c r="N18" s="360"/>
      <c r="O18" s="106" t="s">
        <v>412</v>
      </c>
      <c r="P18" s="103">
        <v>2</v>
      </c>
      <c r="Q18" s="98">
        <v>3</v>
      </c>
      <c r="R18" s="98"/>
      <c r="S18" s="98"/>
      <c r="T18" s="121">
        <v>0</v>
      </c>
      <c r="U18" s="113">
        <v>45506</v>
      </c>
      <c r="V18" s="114">
        <v>45657</v>
      </c>
      <c r="W18" s="98">
        <v>150</v>
      </c>
      <c r="X18" s="401"/>
      <c r="Y18" s="399"/>
      <c r="Z18" s="401"/>
      <c r="AA18" s="401"/>
      <c r="AB18" s="401"/>
      <c r="AC18" s="401"/>
      <c r="AD18" s="106" t="s">
        <v>413</v>
      </c>
      <c r="AE18" s="122">
        <v>281600000</v>
      </c>
      <c r="AF18" s="98" t="s">
        <v>400</v>
      </c>
      <c r="AG18" s="401"/>
      <c r="AH18" s="114">
        <v>45555</v>
      </c>
      <c r="AI18" s="98"/>
      <c r="AJ18" s="478"/>
      <c r="AK18" s="122">
        <v>281600000</v>
      </c>
      <c r="AL18" s="356"/>
      <c r="AM18" s="360"/>
      <c r="AN18" s="356"/>
      <c r="AO18" s="360"/>
      <c r="AP18" s="446"/>
      <c r="AQ18" s="449"/>
      <c r="AR18" s="451"/>
      <c r="AS18" s="451"/>
      <c r="AT18" s="453"/>
      <c r="AY18" s="100" t="s">
        <v>414</v>
      </c>
    </row>
    <row r="19" spans="1:51" s="100" customFormat="1" ht="45.75" customHeight="1" thickBot="1" x14ac:dyDescent="0.3">
      <c r="A19" s="185"/>
      <c r="B19" s="107"/>
      <c r="C19" s="107"/>
      <c r="E19" s="434" t="s">
        <v>415</v>
      </c>
      <c r="F19" s="435"/>
      <c r="G19" s="435"/>
      <c r="H19" s="435"/>
      <c r="I19" s="435"/>
      <c r="J19" s="435"/>
      <c r="K19" s="435"/>
      <c r="L19" s="435"/>
      <c r="M19" s="435"/>
      <c r="N19" s="435"/>
      <c r="O19" s="435"/>
      <c r="P19" s="435"/>
      <c r="Q19" s="435"/>
      <c r="R19" s="435"/>
      <c r="S19" s="436"/>
      <c r="T19" s="238">
        <f>AVERAGE(T15:T18)</f>
        <v>0.375</v>
      </c>
      <c r="U19" s="189"/>
      <c r="V19" s="105"/>
      <c r="W19" s="104"/>
      <c r="X19" s="104"/>
      <c r="Y19" s="99"/>
      <c r="Z19" s="104"/>
      <c r="AA19" s="104"/>
      <c r="AB19" s="104"/>
      <c r="AC19" s="104"/>
      <c r="AD19" s="99"/>
      <c r="AE19" s="142"/>
      <c r="AF19" s="104"/>
      <c r="AG19" s="104"/>
      <c r="AH19" s="105"/>
      <c r="AI19" s="104"/>
      <c r="AJ19" s="110"/>
      <c r="AK19" s="142"/>
      <c r="AL19" s="111"/>
      <c r="AM19" s="109"/>
      <c r="AN19" s="111"/>
      <c r="AO19" s="109"/>
      <c r="AP19" s="115"/>
      <c r="AQ19" s="140"/>
      <c r="AR19" s="222">
        <f>+AR15</f>
        <v>8183308298.2399988</v>
      </c>
      <c r="AS19" s="222">
        <f>+AS15</f>
        <v>612700000</v>
      </c>
      <c r="AT19" s="223">
        <f>+AT15</f>
        <v>7.4871919481730234E-2</v>
      </c>
    </row>
    <row r="20" spans="1:51" s="100" customFormat="1" ht="60" customHeight="1" x14ac:dyDescent="0.25">
      <c r="A20" s="407" t="s">
        <v>207</v>
      </c>
      <c r="B20" s="380" t="s">
        <v>208</v>
      </c>
      <c r="C20" s="380" t="s">
        <v>209</v>
      </c>
      <c r="D20" s="410">
        <v>1000</v>
      </c>
      <c r="E20" s="411" t="s">
        <v>416</v>
      </c>
      <c r="F20" s="414">
        <v>2024130010190</v>
      </c>
      <c r="G20" s="411" t="s">
        <v>417</v>
      </c>
      <c r="H20" s="358" t="s">
        <v>418</v>
      </c>
      <c r="I20" s="380" t="s">
        <v>240</v>
      </c>
      <c r="J20" s="358">
        <v>0</v>
      </c>
      <c r="K20" s="157"/>
      <c r="L20" s="377">
        <v>0.5</v>
      </c>
      <c r="M20" s="151" t="s">
        <v>419</v>
      </c>
      <c r="N20" s="358" t="s">
        <v>420</v>
      </c>
      <c r="O20" s="180" t="s">
        <v>421</v>
      </c>
      <c r="P20" s="177">
        <v>1</v>
      </c>
      <c r="Q20" s="157">
        <v>0.1</v>
      </c>
      <c r="R20" s="157"/>
      <c r="S20" s="157"/>
      <c r="T20" s="121">
        <f>+Q20/P20</f>
        <v>0.1</v>
      </c>
      <c r="U20" s="187">
        <v>45567</v>
      </c>
      <c r="V20" s="152">
        <v>45657</v>
      </c>
      <c r="W20" s="157">
        <v>90</v>
      </c>
      <c r="X20" s="358">
        <v>40336</v>
      </c>
      <c r="Y20" s="380" t="s">
        <v>422</v>
      </c>
      <c r="Z20" s="380" t="s">
        <v>387</v>
      </c>
      <c r="AA20" s="380" t="s">
        <v>321</v>
      </c>
      <c r="AB20" s="380" t="s">
        <v>322</v>
      </c>
      <c r="AC20" s="358" t="s">
        <v>398</v>
      </c>
      <c r="AD20" s="380" t="s">
        <v>423</v>
      </c>
      <c r="AE20" s="183">
        <v>400000000</v>
      </c>
      <c r="AF20" s="178" t="s">
        <v>400</v>
      </c>
      <c r="AG20" s="358" t="s">
        <v>388</v>
      </c>
      <c r="AH20" s="152">
        <v>45505</v>
      </c>
      <c r="AI20" s="157"/>
      <c r="AJ20" s="354">
        <v>250000000</v>
      </c>
      <c r="AK20" s="183">
        <v>400000000</v>
      </c>
      <c r="AL20" s="354">
        <v>51600000</v>
      </c>
      <c r="AM20" s="358"/>
      <c r="AN20" s="354">
        <v>0</v>
      </c>
      <c r="AO20" s="358"/>
      <c r="AP20" s="358" t="s">
        <v>424</v>
      </c>
      <c r="AQ20" s="447" t="s">
        <v>425</v>
      </c>
      <c r="AR20" s="450">
        <v>3410000000</v>
      </c>
      <c r="AS20" s="450">
        <v>657400000</v>
      </c>
      <c r="AT20" s="489">
        <f>+AS20/AR20</f>
        <v>0.19278592375366568</v>
      </c>
    </row>
    <row r="21" spans="1:51" s="100" customFormat="1" ht="93.75" x14ac:dyDescent="0.25">
      <c r="A21" s="408"/>
      <c r="B21" s="383"/>
      <c r="C21" s="383"/>
      <c r="D21" s="406"/>
      <c r="E21" s="412"/>
      <c r="F21" s="415"/>
      <c r="G21" s="412"/>
      <c r="H21" s="360"/>
      <c r="I21" s="381"/>
      <c r="J21" s="360"/>
      <c r="K21" s="98"/>
      <c r="L21" s="378"/>
      <c r="M21" s="99" t="s">
        <v>426</v>
      </c>
      <c r="N21" s="359"/>
      <c r="O21" s="106" t="s">
        <v>427</v>
      </c>
      <c r="P21" s="103">
        <v>1</v>
      </c>
      <c r="Q21" s="98">
        <v>0.1</v>
      </c>
      <c r="R21" s="98"/>
      <c r="S21" s="98"/>
      <c r="T21" s="121">
        <f t="shared" ref="T21:T23" si="0">+Q21/P21</f>
        <v>0.1</v>
      </c>
      <c r="U21" s="113">
        <v>45536</v>
      </c>
      <c r="V21" s="114">
        <v>45657</v>
      </c>
      <c r="W21" s="98">
        <v>120</v>
      </c>
      <c r="X21" s="359"/>
      <c r="Y21" s="383"/>
      <c r="Z21" s="383"/>
      <c r="AA21" s="383"/>
      <c r="AB21" s="383"/>
      <c r="AC21" s="359"/>
      <c r="AD21" s="381"/>
      <c r="AE21" s="122">
        <v>400000000</v>
      </c>
      <c r="AF21" s="104" t="s">
        <v>400</v>
      </c>
      <c r="AG21" s="359"/>
      <c r="AH21" s="114">
        <v>45505</v>
      </c>
      <c r="AI21" s="98"/>
      <c r="AJ21" s="355"/>
      <c r="AK21" s="122">
        <v>400000000</v>
      </c>
      <c r="AL21" s="355"/>
      <c r="AM21" s="359"/>
      <c r="AN21" s="355"/>
      <c r="AO21" s="359"/>
      <c r="AP21" s="360"/>
      <c r="AQ21" s="448"/>
      <c r="AR21" s="482"/>
      <c r="AS21" s="482"/>
      <c r="AT21" s="484"/>
      <c r="AY21" s="100" t="s">
        <v>420</v>
      </c>
    </row>
    <row r="22" spans="1:51" s="100" customFormat="1" ht="131.25" x14ac:dyDescent="0.25">
      <c r="A22" s="408"/>
      <c r="B22" s="383"/>
      <c r="C22" s="383"/>
      <c r="D22" s="405">
        <v>1</v>
      </c>
      <c r="E22" s="412"/>
      <c r="F22" s="415"/>
      <c r="G22" s="412"/>
      <c r="H22" s="382" t="s">
        <v>428</v>
      </c>
      <c r="I22" s="376" t="s">
        <v>217</v>
      </c>
      <c r="J22" s="376">
        <v>0</v>
      </c>
      <c r="K22" s="98"/>
      <c r="L22" s="379">
        <v>0.5</v>
      </c>
      <c r="M22" s="99" t="s">
        <v>429</v>
      </c>
      <c r="N22" s="359"/>
      <c r="O22" s="106" t="s">
        <v>430</v>
      </c>
      <c r="P22" s="103">
        <v>1</v>
      </c>
      <c r="Q22" s="98">
        <v>0.1</v>
      </c>
      <c r="R22" s="98"/>
      <c r="S22" s="98"/>
      <c r="T22" s="121">
        <f t="shared" si="0"/>
        <v>0.1</v>
      </c>
      <c r="U22" s="113">
        <v>45567</v>
      </c>
      <c r="V22" s="114">
        <v>45657</v>
      </c>
      <c r="W22" s="98">
        <v>90</v>
      </c>
      <c r="X22" s="359"/>
      <c r="Y22" s="383"/>
      <c r="Z22" s="383"/>
      <c r="AA22" s="383"/>
      <c r="AB22" s="383"/>
      <c r="AC22" s="359"/>
      <c r="AD22" s="382" t="s">
        <v>431</v>
      </c>
      <c r="AE22" s="122">
        <v>1700000000</v>
      </c>
      <c r="AF22" s="104" t="s">
        <v>432</v>
      </c>
      <c r="AG22" s="359"/>
      <c r="AH22" s="114">
        <v>45505</v>
      </c>
      <c r="AI22" s="98"/>
      <c r="AJ22" s="355"/>
      <c r="AK22" s="122">
        <v>1700000000</v>
      </c>
      <c r="AL22" s="355"/>
      <c r="AM22" s="359"/>
      <c r="AN22" s="355"/>
      <c r="AO22" s="359"/>
      <c r="AP22" s="382" t="s">
        <v>433</v>
      </c>
      <c r="AQ22" s="448"/>
      <c r="AR22" s="482"/>
      <c r="AS22" s="482"/>
      <c r="AT22" s="484"/>
    </row>
    <row r="23" spans="1:51" s="100" customFormat="1" ht="93.75" x14ac:dyDescent="0.25">
      <c r="A23" s="409"/>
      <c r="B23" s="381"/>
      <c r="C23" s="381"/>
      <c r="D23" s="406"/>
      <c r="E23" s="413"/>
      <c r="F23" s="416"/>
      <c r="G23" s="413"/>
      <c r="H23" s="381"/>
      <c r="I23" s="360"/>
      <c r="J23" s="360"/>
      <c r="K23" s="98"/>
      <c r="L23" s="378"/>
      <c r="M23" s="99" t="s">
        <v>434</v>
      </c>
      <c r="N23" s="360"/>
      <c r="O23" s="106" t="s">
        <v>435</v>
      </c>
      <c r="P23" s="103">
        <v>1</v>
      </c>
      <c r="Q23" s="98">
        <v>0.1</v>
      </c>
      <c r="R23" s="98"/>
      <c r="S23" s="98"/>
      <c r="T23" s="121">
        <f t="shared" si="0"/>
        <v>0.1</v>
      </c>
      <c r="U23" s="113">
        <v>45567</v>
      </c>
      <c r="V23" s="114">
        <v>45657</v>
      </c>
      <c r="W23" s="98">
        <v>120</v>
      </c>
      <c r="X23" s="360"/>
      <c r="Y23" s="381"/>
      <c r="Z23" s="381"/>
      <c r="AA23" s="381"/>
      <c r="AB23" s="381"/>
      <c r="AC23" s="360"/>
      <c r="AD23" s="381"/>
      <c r="AE23" s="122">
        <v>162000000</v>
      </c>
      <c r="AF23" s="104" t="s">
        <v>432</v>
      </c>
      <c r="AG23" s="360"/>
      <c r="AH23" s="114">
        <v>45555</v>
      </c>
      <c r="AI23" s="98"/>
      <c r="AJ23" s="356"/>
      <c r="AK23" s="122">
        <v>162000000</v>
      </c>
      <c r="AL23" s="356"/>
      <c r="AM23" s="360"/>
      <c r="AN23" s="356"/>
      <c r="AO23" s="360"/>
      <c r="AP23" s="381"/>
      <c r="AQ23" s="449"/>
      <c r="AR23" s="483"/>
      <c r="AS23" s="483"/>
      <c r="AT23" s="485"/>
      <c r="AY23" s="100" t="s">
        <v>436</v>
      </c>
    </row>
    <row r="24" spans="1:51" s="100" customFormat="1" ht="51.75" customHeight="1" thickBot="1" x14ac:dyDescent="0.3">
      <c r="A24" s="188"/>
      <c r="B24" s="107"/>
      <c r="C24" s="107"/>
      <c r="D24" s="117"/>
      <c r="E24" s="434" t="s">
        <v>437</v>
      </c>
      <c r="F24" s="435"/>
      <c r="G24" s="435"/>
      <c r="H24" s="435"/>
      <c r="I24" s="435"/>
      <c r="J24" s="435"/>
      <c r="K24" s="435"/>
      <c r="L24" s="435"/>
      <c r="M24" s="435"/>
      <c r="N24" s="435"/>
      <c r="O24" s="435"/>
      <c r="P24" s="435"/>
      <c r="Q24" s="435"/>
      <c r="R24" s="435"/>
      <c r="S24" s="436"/>
      <c r="T24" s="238">
        <f>AVERAGE(T20:T23)</f>
        <v>0.1</v>
      </c>
      <c r="U24" s="189"/>
      <c r="V24" s="105"/>
      <c r="W24" s="104"/>
      <c r="X24" s="109"/>
      <c r="Y24" s="107"/>
      <c r="Z24" s="107"/>
      <c r="AA24" s="107"/>
      <c r="AB24" s="107"/>
      <c r="AC24" s="109"/>
      <c r="AD24" s="107"/>
      <c r="AE24" s="142"/>
      <c r="AF24" s="104"/>
      <c r="AG24" s="109"/>
      <c r="AH24" s="105"/>
      <c r="AI24" s="104"/>
      <c r="AJ24" s="110"/>
      <c r="AK24" s="142"/>
      <c r="AL24" s="111"/>
      <c r="AM24" s="109"/>
      <c r="AN24" s="111"/>
      <c r="AO24" s="109"/>
      <c r="AP24" s="112"/>
      <c r="AQ24" s="140"/>
      <c r="AR24" s="222">
        <f>+AR20</f>
        <v>3410000000</v>
      </c>
      <c r="AS24" s="222">
        <f>+AS20</f>
        <v>657400000</v>
      </c>
      <c r="AT24" s="223">
        <f>+AT20</f>
        <v>0.19278592375366568</v>
      </c>
    </row>
    <row r="25" spans="1:51" s="100" customFormat="1" ht="59.25" customHeight="1" x14ac:dyDescent="0.25">
      <c r="A25" s="424" t="s">
        <v>219</v>
      </c>
      <c r="B25" s="426" t="s">
        <v>220</v>
      </c>
      <c r="C25" s="385" t="s">
        <v>221</v>
      </c>
      <c r="D25" s="375">
        <v>0.25</v>
      </c>
      <c r="E25" s="385" t="s">
        <v>438</v>
      </c>
      <c r="F25" s="417">
        <v>2024130010201</v>
      </c>
      <c r="G25" s="428" t="s">
        <v>439</v>
      </c>
      <c r="H25" s="385" t="s">
        <v>440</v>
      </c>
      <c r="I25" s="385" t="s">
        <v>224</v>
      </c>
      <c r="J25" s="385">
        <v>0.18992000000000001</v>
      </c>
      <c r="K25" s="385"/>
      <c r="L25" s="433">
        <v>0.5</v>
      </c>
      <c r="M25" s="194" t="s">
        <v>441</v>
      </c>
      <c r="N25" s="364" t="s">
        <v>420</v>
      </c>
      <c r="O25" s="194" t="s">
        <v>442</v>
      </c>
      <c r="P25" s="195">
        <v>1</v>
      </c>
      <c r="Q25" s="184">
        <v>0.18</v>
      </c>
      <c r="R25" s="184"/>
      <c r="S25" s="233"/>
      <c r="T25" s="121">
        <f>+Q25/P25</f>
        <v>0.18</v>
      </c>
      <c r="U25" s="241">
        <v>45536</v>
      </c>
      <c r="V25" s="196">
        <v>45657</v>
      </c>
      <c r="W25" s="184">
        <v>120</v>
      </c>
      <c r="X25" s="364">
        <v>129483</v>
      </c>
      <c r="Y25" s="385" t="s">
        <v>443</v>
      </c>
      <c r="Z25" s="385" t="s">
        <v>387</v>
      </c>
      <c r="AA25" s="385" t="s">
        <v>321</v>
      </c>
      <c r="AB25" s="385" t="s">
        <v>322</v>
      </c>
      <c r="AC25" s="364" t="s">
        <v>398</v>
      </c>
      <c r="AD25" s="385" t="s">
        <v>444</v>
      </c>
      <c r="AE25" s="197">
        <v>1</v>
      </c>
      <c r="AF25" s="184" t="s">
        <v>400</v>
      </c>
      <c r="AG25" s="364" t="s">
        <v>388</v>
      </c>
      <c r="AH25" s="196">
        <v>45555</v>
      </c>
      <c r="AI25" s="184"/>
      <c r="AJ25" s="366">
        <v>615000000</v>
      </c>
      <c r="AK25" s="197">
        <v>1</v>
      </c>
      <c r="AL25" s="366">
        <v>1671704543</v>
      </c>
      <c r="AM25" s="364"/>
      <c r="AN25" s="366">
        <v>132418492.15000001</v>
      </c>
      <c r="AO25" s="364"/>
      <c r="AP25" s="385" t="s">
        <v>424</v>
      </c>
      <c r="AQ25" s="364" t="s">
        <v>445</v>
      </c>
      <c r="AR25" s="450">
        <v>3750000000</v>
      </c>
      <c r="AS25" s="450">
        <v>339841962.85000002</v>
      </c>
      <c r="AT25" s="452">
        <f>+AS25/AR25</f>
        <v>9.0624523426666673E-2</v>
      </c>
      <c r="AY25" s="100" t="s">
        <v>386</v>
      </c>
    </row>
    <row r="26" spans="1:51" s="100" customFormat="1" ht="59.25" customHeight="1" x14ac:dyDescent="0.25">
      <c r="A26" s="425"/>
      <c r="B26" s="427"/>
      <c r="C26" s="357"/>
      <c r="D26" s="374"/>
      <c r="E26" s="357"/>
      <c r="F26" s="418"/>
      <c r="G26" s="429"/>
      <c r="H26" s="357"/>
      <c r="I26" s="357"/>
      <c r="J26" s="357"/>
      <c r="K26" s="357"/>
      <c r="L26" s="419"/>
      <c r="M26" s="144" t="s">
        <v>446</v>
      </c>
      <c r="N26" s="365"/>
      <c r="O26" s="144" t="s">
        <v>447</v>
      </c>
      <c r="P26" s="145">
        <v>1</v>
      </c>
      <c r="Q26" s="131">
        <v>0.18</v>
      </c>
      <c r="R26" s="131"/>
      <c r="S26" s="234"/>
      <c r="T26" s="121">
        <f t="shared" ref="T26:T50" si="1">+Q26/P26</f>
        <v>0.18</v>
      </c>
      <c r="U26" s="242">
        <v>45567</v>
      </c>
      <c r="V26" s="191">
        <v>45657</v>
      </c>
      <c r="W26" s="131">
        <v>90</v>
      </c>
      <c r="X26" s="365"/>
      <c r="Y26" s="357"/>
      <c r="Z26" s="357"/>
      <c r="AA26" s="357"/>
      <c r="AB26" s="357"/>
      <c r="AC26" s="365"/>
      <c r="AD26" s="357"/>
      <c r="AE26" s="192">
        <v>1</v>
      </c>
      <c r="AF26" s="131" t="s">
        <v>400</v>
      </c>
      <c r="AG26" s="365"/>
      <c r="AH26" s="191">
        <v>45555</v>
      </c>
      <c r="AI26" s="131"/>
      <c r="AJ26" s="367"/>
      <c r="AK26" s="192">
        <v>1</v>
      </c>
      <c r="AL26" s="367"/>
      <c r="AM26" s="365"/>
      <c r="AN26" s="367"/>
      <c r="AO26" s="365"/>
      <c r="AP26" s="357"/>
      <c r="AQ26" s="365"/>
      <c r="AR26" s="451"/>
      <c r="AS26" s="451"/>
      <c r="AT26" s="453"/>
    </row>
    <row r="27" spans="1:51" s="100" customFormat="1" ht="59.25" customHeight="1" x14ac:dyDescent="0.25">
      <c r="A27" s="425"/>
      <c r="B27" s="427"/>
      <c r="C27" s="357"/>
      <c r="D27" s="374"/>
      <c r="E27" s="357"/>
      <c r="F27" s="418"/>
      <c r="G27" s="429"/>
      <c r="H27" s="357"/>
      <c r="I27" s="357"/>
      <c r="J27" s="357"/>
      <c r="K27" s="357"/>
      <c r="L27" s="419"/>
      <c r="M27" s="144" t="s">
        <v>448</v>
      </c>
      <c r="N27" s="365"/>
      <c r="O27" s="144" t="s">
        <v>449</v>
      </c>
      <c r="P27" s="145">
        <v>1</v>
      </c>
      <c r="Q27" s="131">
        <v>0</v>
      </c>
      <c r="R27" s="131"/>
      <c r="S27" s="234"/>
      <c r="T27" s="121">
        <f t="shared" si="1"/>
        <v>0</v>
      </c>
      <c r="U27" s="242">
        <v>45628</v>
      </c>
      <c r="V27" s="191">
        <v>45657</v>
      </c>
      <c r="W27" s="131">
        <v>90</v>
      </c>
      <c r="X27" s="365"/>
      <c r="Y27" s="357"/>
      <c r="Z27" s="357"/>
      <c r="AA27" s="357"/>
      <c r="AB27" s="357"/>
      <c r="AC27" s="365"/>
      <c r="AD27" s="357"/>
      <c r="AE27" s="192">
        <v>1</v>
      </c>
      <c r="AF27" s="131" t="s">
        <v>400</v>
      </c>
      <c r="AG27" s="365"/>
      <c r="AH27" s="191">
        <v>45555</v>
      </c>
      <c r="AI27" s="131"/>
      <c r="AJ27" s="367"/>
      <c r="AK27" s="192">
        <v>1</v>
      </c>
      <c r="AL27" s="367"/>
      <c r="AM27" s="365"/>
      <c r="AN27" s="367"/>
      <c r="AO27" s="365"/>
      <c r="AP27" s="357"/>
      <c r="AQ27" s="365"/>
      <c r="AR27" s="451"/>
      <c r="AS27" s="451"/>
      <c r="AT27" s="453"/>
    </row>
    <row r="28" spans="1:51" s="100" customFormat="1" ht="59.25" customHeight="1" x14ac:dyDescent="0.25">
      <c r="A28" s="425"/>
      <c r="B28" s="427"/>
      <c r="C28" s="357"/>
      <c r="D28" s="374">
        <v>3</v>
      </c>
      <c r="E28" s="357"/>
      <c r="F28" s="418"/>
      <c r="G28" s="429"/>
      <c r="H28" s="357" t="s">
        <v>450</v>
      </c>
      <c r="I28" s="357" t="s">
        <v>227</v>
      </c>
      <c r="J28" s="357">
        <v>34481</v>
      </c>
      <c r="K28" s="357"/>
      <c r="L28" s="419">
        <v>0.5</v>
      </c>
      <c r="M28" s="144" t="s">
        <v>451</v>
      </c>
      <c r="N28" s="365"/>
      <c r="O28" s="144" t="s">
        <v>452</v>
      </c>
      <c r="P28" s="145">
        <v>1</v>
      </c>
      <c r="Q28" s="131">
        <v>0</v>
      </c>
      <c r="R28" s="131"/>
      <c r="S28" s="234"/>
      <c r="T28" s="121">
        <f t="shared" si="1"/>
        <v>0</v>
      </c>
      <c r="U28" s="242">
        <v>45567</v>
      </c>
      <c r="V28" s="191">
        <v>45657</v>
      </c>
      <c r="W28" s="131">
        <v>90</v>
      </c>
      <c r="X28" s="365"/>
      <c r="Y28" s="357"/>
      <c r="Z28" s="357"/>
      <c r="AA28" s="357"/>
      <c r="AB28" s="357"/>
      <c r="AC28" s="365"/>
      <c r="AD28" s="357"/>
      <c r="AE28" s="192">
        <v>834600000</v>
      </c>
      <c r="AF28" s="131" t="s">
        <v>400</v>
      </c>
      <c r="AG28" s="365"/>
      <c r="AH28" s="191">
        <v>45555</v>
      </c>
      <c r="AI28" s="131"/>
      <c r="AJ28" s="367"/>
      <c r="AK28" s="192">
        <v>834600000</v>
      </c>
      <c r="AL28" s="367"/>
      <c r="AM28" s="365"/>
      <c r="AN28" s="367"/>
      <c r="AO28" s="365"/>
      <c r="AP28" s="357"/>
      <c r="AQ28" s="365"/>
      <c r="AR28" s="451"/>
      <c r="AS28" s="451"/>
      <c r="AT28" s="453"/>
    </row>
    <row r="29" spans="1:51" s="100" customFormat="1" ht="59.25" customHeight="1" x14ac:dyDescent="0.25">
      <c r="A29" s="425"/>
      <c r="B29" s="427"/>
      <c r="C29" s="357"/>
      <c r="D29" s="374"/>
      <c r="E29" s="357"/>
      <c r="F29" s="418"/>
      <c r="G29" s="429"/>
      <c r="H29" s="357"/>
      <c r="I29" s="357"/>
      <c r="J29" s="357"/>
      <c r="K29" s="357"/>
      <c r="L29" s="419"/>
      <c r="M29" s="144" t="s">
        <v>453</v>
      </c>
      <c r="N29" s="365"/>
      <c r="O29" s="144" t="s">
        <v>454</v>
      </c>
      <c r="P29" s="193">
        <v>2</v>
      </c>
      <c r="Q29" s="131">
        <v>1</v>
      </c>
      <c r="R29" s="131"/>
      <c r="S29" s="234"/>
      <c r="T29" s="121">
        <f t="shared" si="1"/>
        <v>0.5</v>
      </c>
      <c r="U29" s="242">
        <v>45567</v>
      </c>
      <c r="V29" s="191">
        <v>45657</v>
      </c>
      <c r="W29" s="131">
        <v>90</v>
      </c>
      <c r="X29" s="365"/>
      <c r="Y29" s="357"/>
      <c r="Z29" s="357"/>
      <c r="AA29" s="357"/>
      <c r="AB29" s="357"/>
      <c r="AC29" s="365"/>
      <c r="AD29" s="357" t="s">
        <v>455</v>
      </c>
      <c r="AE29" s="192">
        <v>2400000000</v>
      </c>
      <c r="AF29" s="131" t="s">
        <v>400</v>
      </c>
      <c r="AG29" s="365"/>
      <c r="AH29" s="191">
        <v>45555</v>
      </c>
      <c r="AI29" s="357" t="s">
        <v>456</v>
      </c>
      <c r="AJ29" s="367"/>
      <c r="AK29" s="192">
        <v>2400000000</v>
      </c>
      <c r="AL29" s="367"/>
      <c r="AM29" s="365"/>
      <c r="AN29" s="367"/>
      <c r="AO29" s="365"/>
      <c r="AP29" s="357"/>
      <c r="AQ29" s="365"/>
      <c r="AR29" s="451"/>
      <c r="AS29" s="451"/>
      <c r="AT29" s="453"/>
    </row>
    <row r="30" spans="1:51" s="100" customFormat="1" ht="74.25" customHeight="1" x14ac:dyDescent="0.25">
      <c r="A30" s="425"/>
      <c r="B30" s="427"/>
      <c r="C30" s="357"/>
      <c r="D30" s="374"/>
      <c r="E30" s="357"/>
      <c r="F30" s="418"/>
      <c r="G30" s="429"/>
      <c r="H30" s="357"/>
      <c r="I30" s="357"/>
      <c r="J30" s="357"/>
      <c r="K30" s="357"/>
      <c r="L30" s="419"/>
      <c r="M30" s="144" t="s">
        <v>457</v>
      </c>
      <c r="N30" s="365"/>
      <c r="O30" s="144" t="s">
        <v>458</v>
      </c>
      <c r="P30" s="193">
        <v>54</v>
      </c>
      <c r="Q30" s="131">
        <v>52</v>
      </c>
      <c r="R30" s="131"/>
      <c r="S30" s="234"/>
      <c r="T30" s="121">
        <f t="shared" si="1"/>
        <v>0.96296296296296291</v>
      </c>
      <c r="U30" s="242">
        <v>45567</v>
      </c>
      <c r="V30" s="191">
        <v>45657</v>
      </c>
      <c r="W30" s="131">
        <v>120</v>
      </c>
      <c r="X30" s="365"/>
      <c r="Y30" s="365"/>
      <c r="Z30" s="365"/>
      <c r="AA30" s="357"/>
      <c r="AB30" s="365"/>
      <c r="AC30" s="365"/>
      <c r="AD30" s="357"/>
      <c r="AE30" s="192">
        <v>449399997</v>
      </c>
      <c r="AF30" s="131" t="s">
        <v>400</v>
      </c>
      <c r="AG30" s="365"/>
      <c r="AH30" s="191">
        <v>45555</v>
      </c>
      <c r="AI30" s="357"/>
      <c r="AJ30" s="367"/>
      <c r="AK30" s="192">
        <v>449399997</v>
      </c>
      <c r="AL30" s="367"/>
      <c r="AM30" s="365"/>
      <c r="AN30" s="367"/>
      <c r="AO30" s="365"/>
      <c r="AP30" s="357"/>
      <c r="AQ30" s="365"/>
      <c r="AR30" s="451"/>
      <c r="AS30" s="451"/>
      <c r="AT30" s="453"/>
      <c r="AY30" s="100" t="s">
        <v>459</v>
      </c>
    </row>
    <row r="31" spans="1:51" s="100" customFormat="1" ht="74.25" customHeight="1" thickBot="1" x14ac:dyDescent="0.3">
      <c r="A31" s="217"/>
      <c r="B31" s="204"/>
      <c r="C31" s="205"/>
      <c r="D31" s="206"/>
      <c r="E31" s="464" t="s">
        <v>460</v>
      </c>
      <c r="F31" s="464"/>
      <c r="G31" s="464"/>
      <c r="H31" s="464"/>
      <c r="I31" s="464"/>
      <c r="J31" s="464"/>
      <c r="K31" s="464"/>
      <c r="L31" s="464"/>
      <c r="M31" s="464"/>
      <c r="N31" s="464"/>
      <c r="O31" s="464"/>
      <c r="P31" s="464"/>
      <c r="Q31" s="464"/>
      <c r="R31" s="464"/>
      <c r="S31" s="465"/>
      <c r="T31" s="248">
        <f>AVERAGE(T25:T30)</f>
        <v>0.30382716049382713</v>
      </c>
      <c r="U31" s="243"/>
      <c r="V31" s="207"/>
      <c r="W31" s="147"/>
      <c r="X31" s="147"/>
      <c r="Y31" s="147"/>
      <c r="Z31" s="147"/>
      <c r="AA31" s="205"/>
      <c r="AB31" s="147"/>
      <c r="AC31" s="147"/>
      <c r="AD31" s="205"/>
      <c r="AE31" s="208"/>
      <c r="AF31" s="147"/>
      <c r="AG31" s="147"/>
      <c r="AH31" s="207"/>
      <c r="AI31" s="205"/>
      <c r="AJ31" s="208"/>
      <c r="AK31" s="208"/>
      <c r="AL31" s="208"/>
      <c r="AM31" s="147"/>
      <c r="AN31" s="208"/>
      <c r="AO31" s="147"/>
      <c r="AP31" s="205"/>
      <c r="AQ31" s="147"/>
      <c r="AR31" s="222">
        <f>+AR25</f>
        <v>3750000000</v>
      </c>
      <c r="AS31" s="222">
        <f>+AS25</f>
        <v>339841962.85000002</v>
      </c>
      <c r="AT31" s="223">
        <f>+AT25</f>
        <v>9.0624523426666673E-2</v>
      </c>
    </row>
    <row r="32" spans="1:51" s="100" customFormat="1" ht="84" customHeight="1" x14ac:dyDescent="0.25">
      <c r="A32" s="403" t="s">
        <v>230</v>
      </c>
      <c r="B32" s="426" t="s">
        <v>231</v>
      </c>
      <c r="C32" s="385" t="s">
        <v>232</v>
      </c>
      <c r="D32" s="375">
        <v>2</v>
      </c>
      <c r="E32" s="385" t="s">
        <v>461</v>
      </c>
      <c r="F32" s="417">
        <v>2024130010189</v>
      </c>
      <c r="G32" s="428" t="s">
        <v>462</v>
      </c>
      <c r="H32" s="385" t="s">
        <v>463</v>
      </c>
      <c r="I32" s="385" t="s">
        <v>237</v>
      </c>
      <c r="J32" s="385">
        <v>0</v>
      </c>
      <c r="K32" s="385"/>
      <c r="L32" s="433">
        <v>0.25</v>
      </c>
      <c r="M32" s="194" t="s">
        <v>464</v>
      </c>
      <c r="N32" s="364" t="s">
        <v>420</v>
      </c>
      <c r="O32" s="194" t="s">
        <v>465</v>
      </c>
      <c r="P32" s="209">
        <v>1</v>
      </c>
      <c r="Q32" s="184">
        <v>0</v>
      </c>
      <c r="R32" s="184"/>
      <c r="S32" s="233"/>
      <c r="T32" s="121">
        <f t="shared" si="1"/>
        <v>0</v>
      </c>
      <c r="U32" s="241">
        <v>45536</v>
      </c>
      <c r="V32" s="196">
        <v>45657</v>
      </c>
      <c r="W32" s="184">
        <v>120</v>
      </c>
      <c r="X32" s="364">
        <v>40336</v>
      </c>
      <c r="Y32" s="364" t="s">
        <v>422</v>
      </c>
      <c r="Z32" s="385" t="s">
        <v>387</v>
      </c>
      <c r="AA32" s="385" t="s">
        <v>321</v>
      </c>
      <c r="AB32" s="385" t="s">
        <v>322</v>
      </c>
      <c r="AC32" s="364" t="s">
        <v>398</v>
      </c>
      <c r="AD32" s="385" t="s">
        <v>466</v>
      </c>
      <c r="AE32" s="197">
        <v>120000000</v>
      </c>
      <c r="AF32" s="184" t="s">
        <v>400</v>
      </c>
      <c r="AG32" s="364" t="s">
        <v>388</v>
      </c>
      <c r="AH32" s="196">
        <v>45566</v>
      </c>
      <c r="AI32" s="184"/>
      <c r="AJ32" s="366">
        <v>1710000000</v>
      </c>
      <c r="AK32" s="197">
        <v>120000000</v>
      </c>
      <c r="AL32" s="366">
        <v>0</v>
      </c>
      <c r="AM32" s="364"/>
      <c r="AN32" s="364"/>
      <c r="AO32" s="364"/>
      <c r="AP32" s="385" t="s">
        <v>467</v>
      </c>
      <c r="AQ32" s="462" t="s">
        <v>468</v>
      </c>
      <c r="AR32" s="454">
        <v>3834379027.5700002</v>
      </c>
      <c r="AS32" s="456">
        <v>287600000</v>
      </c>
      <c r="AT32" s="452">
        <f>+AS32/AR32</f>
        <v>7.5005626186690169E-2</v>
      </c>
      <c r="AY32" s="100" t="s">
        <v>469</v>
      </c>
    </row>
    <row r="33" spans="1:46" s="100" customFormat="1" ht="68.25" customHeight="1" x14ac:dyDescent="0.25">
      <c r="A33" s="404"/>
      <c r="B33" s="427"/>
      <c r="C33" s="357"/>
      <c r="D33" s="374"/>
      <c r="E33" s="357"/>
      <c r="F33" s="418"/>
      <c r="G33" s="429"/>
      <c r="H33" s="357"/>
      <c r="I33" s="357"/>
      <c r="J33" s="357"/>
      <c r="K33" s="357"/>
      <c r="L33" s="419"/>
      <c r="M33" s="144" t="s">
        <v>470</v>
      </c>
      <c r="N33" s="365"/>
      <c r="O33" s="144" t="s">
        <v>471</v>
      </c>
      <c r="P33" s="202">
        <v>2</v>
      </c>
      <c r="Q33" s="131">
        <v>0</v>
      </c>
      <c r="R33" s="131"/>
      <c r="S33" s="234"/>
      <c r="T33" s="121">
        <f t="shared" si="1"/>
        <v>0</v>
      </c>
      <c r="U33" s="242">
        <v>45567</v>
      </c>
      <c r="V33" s="191">
        <v>45657</v>
      </c>
      <c r="W33" s="131">
        <v>90</v>
      </c>
      <c r="X33" s="365"/>
      <c r="Y33" s="365"/>
      <c r="Z33" s="357"/>
      <c r="AA33" s="357"/>
      <c r="AB33" s="357"/>
      <c r="AC33" s="365"/>
      <c r="AD33" s="357"/>
      <c r="AE33" s="192">
        <v>80000000</v>
      </c>
      <c r="AF33" s="131" t="s">
        <v>400</v>
      </c>
      <c r="AG33" s="365"/>
      <c r="AH33" s="191">
        <v>45566</v>
      </c>
      <c r="AI33" s="131"/>
      <c r="AJ33" s="367"/>
      <c r="AK33" s="192">
        <v>80000000</v>
      </c>
      <c r="AL33" s="367"/>
      <c r="AM33" s="365"/>
      <c r="AN33" s="365"/>
      <c r="AO33" s="365"/>
      <c r="AP33" s="357"/>
      <c r="AQ33" s="463"/>
      <c r="AR33" s="451"/>
      <c r="AS33" s="457"/>
      <c r="AT33" s="453"/>
    </row>
    <row r="34" spans="1:46" s="100" customFormat="1" ht="80.25" customHeight="1" x14ac:dyDescent="0.25">
      <c r="A34" s="404"/>
      <c r="B34" s="427"/>
      <c r="C34" s="357"/>
      <c r="D34" s="374"/>
      <c r="E34" s="357"/>
      <c r="F34" s="418"/>
      <c r="G34" s="429"/>
      <c r="H34" s="357"/>
      <c r="I34" s="357"/>
      <c r="J34" s="357"/>
      <c r="K34" s="357"/>
      <c r="L34" s="419"/>
      <c r="M34" s="144" t="s">
        <v>472</v>
      </c>
      <c r="N34" s="365"/>
      <c r="O34" s="144" t="s">
        <v>473</v>
      </c>
      <c r="P34" s="202">
        <v>1</v>
      </c>
      <c r="Q34" s="131">
        <v>0</v>
      </c>
      <c r="R34" s="131"/>
      <c r="S34" s="234"/>
      <c r="T34" s="121">
        <f t="shared" si="1"/>
        <v>0</v>
      </c>
      <c r="U34" s="242">
        <v>45567</v>
      </c>
      <c r="V34" s="191">
        <v>45657</v>
      </c>
      <c r="W34" s="131">
        <v>90</v>
      </c>
      <c r="X34" s="365"/>
      <c r="Y34" s="365"/>
      <c r="Z34" s="357"/>
      <c r="AA34" s="357"/>
      <c r="AB34" s="357"/>
      <c r="AC34" s="365"/>
      <c r="AD34" s="203" t="s">
        <v>474</v>
      </c>
      <c r="AE34" s="192">
        <v>1576118709.96</v>
      </c>
      <c r="AF34" s="131" t="s">
        <v>400</v>
      </c>
      <c r="AG34" s="365"/>
      <c r="AH34" s="191">
        <v>45566</v>
      </c>
      <c r="AI34" s="131"/>
      <c r="AJ34" s="367"/>
      <c r="AK34" s="192">
        <v>1576118709.96</v>
      </c>
      <c r="AL34" s="367"/>
      <c r="AM34" s="365"/>
      <c r="AN34" s="365"/>
      <c r="AO34" s="365"/>
      <c r="AP34" s="357"/>
      <c r="AQ34" s="463"/>
      <c r="AR34" s="451"/>
      <c r="AS34" s="457"/>
      <c r="AT34" s="453"/>
    </row>
    <row r="35" spans="1:46" s="100" customFormat="1" ht="43.5" customHeight="1" x14ac:dyDescent="0.25">
      <c r="A35" s="404"/>
      <c r="B35" s="427"/>
      <c r="C35" s="357"/>
      <c r="D35" s="374">
        <v>0.25</v>
      </c>
      <c r="E35" s="357"/>
      <c r="F35" s="418"/>
      <c r="G35" s="429"/>
      <c r="H35" s="357" t="s">
        <v>475</v>
      </c>
      <c r="I35" s="365" t="s">
        <v>240</v>
      </c>
      <c r="J35" s="357">
        <v>0</v>
      </c>
      <c r="K35" s="357"/>
      <c r="L35" s="419">
        <v>0.25</v>
      </c>
      <c r="M35" s="144" t="s">
        <v>476</v>
      </c>
      <c r="N35" s="365"/>
      <c r="O35" s="144" t="s">
        <v>477</v>
      </c>
      <c r="P35" s="202">
        <v>1</v>
      </c>
      <c r="Q35" s="131">
        <v>0</v>
      </c>
      <c r="R35" s="131"/>
      <c r="S35" s="234"/>
      <c r="T35" s="121">
        <f t="shared" si="1"/>
        <v>0</v>
      </c>
      <c r="U35" s="242">
        <v>45567</v>
      </c>
      <c r="V35" s="191">
        <v>45657</v>
      </c>
      <c r="W35" s="131">
        <v>90</v>
      </c>
      <c r="X35" s="365"/>
      <c r="Y35" s="365"/>
      <c r="Z35" s="357"/>
      <c r="AA35" s="357"/>
      <c r="AB35" s="357"/>
      <c r="AC35" s="365"/>
      <c r="AD35" s="203" t="s">
        <v>478</v>
      </c>
      <c r="AE35" s="192">
        <v>160000000</v>
      </c>
      <c r="AF35" s="131" t="s">
        <v>479</v>
      </c>
      <c r="AG35" s="365"/>
      <c r="AH35" s="191">
        <v>45566</v>
      </c>
      <c r="AI35" s="131"/>
      <c r="AJ35" s="367"/>
      <c r="AK35" s="192">
        <v>160000000</v>
      </c>
      <c r="AL35" s="367"/>
      <c r="AM35" s="365"/>
      <c r="AN35" s="365"/>
      <c r="AO35" s="365"/>
      <c r="AP35" s="357" t="s">
        <v>480</v>
      </c>
      <c r="AQ35" s="463"/>
      <c r="AR35" s="451"/>
      <c r="AS35" s="457"/>
      <c r="AT35" s="453"/>
    </row>
    <row r="36" spans="1:46" s="100" customFormat="1" ht="80.25" customHeight="1" x14ac:dyDescent="0.25">
      <c r="A36" s="404"/>
      <c r="B36" s="427"/>
      <c r="C36" s="357"/>
      <c r="D36" s="374"/>
      <c r="E36" s="357"/>
      <c r="F36" s="418"/>
      <c r="G36" s="429"/>
      <c r="H36" s="357"/>
      <c r="I36" s="365"/>
      <c r="J36" s="357"/>
      <c r="K36" s="357"/>
      <c r="L36" s="419"/>
      <c r="M36" s="144" t="s">
        <v>481</v>
      </c>
      <c r="N36" s="365"/>
      <c r="O36" s="144" t="s">
        <v>482</v>
      </c>
      <c r="P36" s="202">
        <v>1</v>
      </c>
      <c r="Q36" s="131">
        <v>0</v>
      </c>
      <c r="R36" s="131"/>
      <c r="S36" s="234"/>
      <c r="T36" s="121">
        <f t="shared" si="1"/>
        <v>0</v>
      </c>
      <c r="U36" s="242">
        <v>45567</v>
      </c>
      <c r="V36" s="191">
        <v>45657</v>
      </c>
      <c r="W36" s="131">
        <v>90</v>
      </c>
      <c r="X36" s="365"/>
      <c r="Y36" s="365"/>
      <c r="Z36" s="357"/>
      <c r="AA36" s="357"/>
      <c r="AB36" s="357"/>
      <c r="AC36" s="365"/>
      <c r="AD36" s="203" t="s">
        <v>483</v>
      </c>
      <c r="AE36" s="192">
        <v>260000000</v>
      </c>
      <c r="AF36" s="131" t="s">
        <v>479</v>
      </c>
      <c r="AG36" s="365"/>
      <c r="AH36" s="191">
        <v>45566</v>
      </c>
      <c r="AI36" s="131"/>
      <c r="AJ36" s="367"/>
      <c r="AK36" s="192">
        <v>260000000</v>
      </c>
      <c r="AL36" s="367"/>
      <c r="AM36" s="365"/>
      <c r="AN36" s="365"/>
      <c r="AO36" s="365"/>
      <c r="AP36" s="357"/>
      <c r="AQ36" s="463"/>
      <c r="AR36" s="451"/>
      <c r="AS36" s="457"/>
      <c r="AT36" s="453"/>
    </row>
    <row r="37" spans="1:46" s="100" customFormat="1" ht="76.5" customHeight="1" x14ac:dyDescent="0.25">
      <c r="A37" s="404"/>
      <c r="B37" s="427"/>
      <c r="C37" s="357"/>
      <c r="D37" s="374"/>
      <c r="E37" s="357"/>
      <c r="F37" s="418"/>
      <c r="G37" s="429"/>
      <c r="H37" s="357"/>
      <c r="I37" s="365"/>
      <c r="J37" s="357"/>
      <c r="K37" s="357"/>
      <c r="L37" s="419"/>
      <c r="M37" s="144" t="s">
        <v>484</v>
      </c>
      <c r="N37" s="365"/>
      <c r="O37" s="144" t="s">
        <v>485</v>
      </c>
      <c r="P37" s="202">
        <v>1</v>
      </c>
      <c r="Q37" s="131">
        <v>0</v>
      </c>
      <c r="R37" s="131"/>
      <c r="S37" s="234"/>
      <c r="T37" s="121">
        <f t="shared" si="1"/>
        <v>0</v>
      </c>
      <c r="U37" s="242">
        <v>45567</v>
      </c>
      <c r="V37" s="191">
        <v>45657</v>
      </c>
      <c r="W37" s="131">
        <v>90</v>
      </c>
      <c r="X37" s="365"/>
      <c r="Y37" s="365"/>
      <c r="Z37" s="357"/>
      <c r="AA37" s="357"/>
      <c r="AB37" s="365"/>
      <c r="AC37" s="365"/>
      <c r="AD37" s="203" t="s">
        <v>486</v>
      </c>
      <c r="AE37" s="192">
        <v>200000000</v>
      </c>
      <c r="AF37" s="131" t="s">
        <v>479</v>
      </c>
      <c r="AG37" s="365"/>
      <c r="AH37" s="191">
        <v>45566</v>
      </c>
      <c r="AI37" s="131"/>
      <c r="AJ37" s="367"/>
      <c r="AK37" s="192">
        <v>200000000</v>
      </c>
      <c r="AL37" s="367"/>
      <c r="AM37" s="365"/>
      <c r="AN37" s="365"/>
      <c r="AO37" s="365"/>
      <c r="AP37" s="357"/>
      <c r="AQ37" s="463"/>
      <c r="AR37" s="451"/>
      <c r="AS37" s="457"/>
      <c r="AT37" s="453"/>
    </row>
    <row r="38" spans="1:46" s="100" customFormat="1" ht="62.25" customHeight="1" x14ac:dyDescent="0.25">
      <c r="A38" s="404"/>
      <c r="B38" s="427"/>
      <c r="C38" s="357"/>
      <c r="D38" s="374">
        <v>0.25</v>
      </c>
      <c r="E38" s="357"/>
      <c r="F38" s="418"/>
      <c r="G38" s="429"/>
      <c r="H38" s="357" t="s">
        <v>487</v>
      </c>
      <c r="I38" s="357" t="s">
        <v>224</v>
      </c>
      <c r="J38" s="365">
        <v>0</v>
      </c>
      <c r="K38" s="365"/>
      <c r="L38" s="419">
        <v>0.25</v>
      </c>
      <c r="M38" s="144" t="s">
        <v>488</v>
      </c>
      <c r="N38" s="365"/>
      <c r="O38" s="144" t="s">
        <v>489</v>
      </c>
      <c r="P38" s="202">
        <v>1</v>
      </c>
      <c r="Q38" s="131">
        <v>0</v>
      </c>
      <c r="R38" s="131"/>
      <c r="S38" s="234"/>
      <c r="T38" s="121">
        <f t="shared" si="1"/>
        <v>0</v>
      </c>
      <c r="U38" s="242">
        <v>45536</v>
      </c>
      <c r="V38" s="191">
        <v>45657</v>
      </c>
      <c r="W38" s="131">
        <v>120</v>
      </c>
      <c r="X38" s="365"/>
      <c r="Y38" s="365"/>
      <c r="Z38" s="357"/>
      <c r="AA38" s="357"/>
      <c r="AB38" s="365"/>
      <c r="AC38" s="365"/>
      <c r="AD38" s="203" t="s">
        <v>490</v>
      </c>
      <c r="AE38" s="192">
        <v>80000000</v>
      </c>
      <c r="AF38" s="131" t="s">
        <v>479</v>
      </c>
      <c r="AG38" s="365"/>
      <c r="AH38" s="191">
        <v>45566</v>
      </c>
      <c r="AI38" s="131"/>
      <c r="AJ38" s="367"/>
      <c r="AK38" s="192">
        <v>80000000</v>
      </c>
      <c r="AL38" s="367"/>
      <c r="AM38" s="365"/>
      <c r="AN38" s="365"/>
      <c r="AO38" s="365"/>
      <c r="AP38" s="357" t="s">
        <v>424</v>
      </c>
      <c r="AQ38" s="463"/>
      <c r="AR38" s="451"/>
      <c r="AS38" s="457"/>
      <c r="AT38" s="453"/>
    </row>
    <row r="39" spans="1:46" s="100" customFormat="1" ht="63" customHeight="1" x14ac:dyDescent="0.25">
      <c r="A39" s="404"/>
      <c r="B39" s="427"/>
      <c r="C39" s="357"/>
      <c r="D39" s="374"/>
      <c r="E39" s="357"/>
      <c r="F39" s="418"/>
      <c r="G39" s="429"/>
      <c r="H39" s="357"/>
      <c r="I39" s="357"/>
      <c r="J39" s="365"/>
      <c r="K39" s="365"/>
      <c r="L39" s="419"/>
      <c r="M39" s="144" t="s">
        <v>491</v>
      </c>
      <c r="N39" s="365"/>
      <c r="O39" s="144" t="s">
        <v>492</v>
      </c>
      <c r="P39" s="202">
        <v>1</v>
      </c>
      <c r="Q39" s="131">
        <v>0</v>
      </c>
      <c r="R39" s="131"/>
      <c r="S39" s="234"/>
      <c r="T39" s="121">
        <f t="shared" si="1"/>
        <v>0</v>
      </c>
      <c r="U39" s="242">
        <v>45567</v>
      </c>
      <c r="V39" s="191">
        <v>45657</v>
      </c>
      <c r="W39" s="131">
        <v>90</v>
      </c>
      <c r="X39" s="365"/>
      <c r="Y39" s="365"/>
      <c r="Z39" s="357"/>
      <c r="AA39" s="357"/>
      <c r="AB39" s="365"/>
      <c r="AC39" s="365"/>
      <c r="AD39" s="203" t="s">
        <v>493</v>
      </c>
      <c r="AE39" s="192">
        <v>200000000</v>
      </c>
      <c r="AF39" s="131" t="s">
        <v>479</v>
      </c>
      <c r="AG39" s="365"/>
      <c r="AH39" s="191">
        <v>45566</v>
      </c>
      <c r="AI39" s="131"/>
      <c r="AJ39" s="367"/>
      <c r="AK39" s="192">
        <v>200000000</v>
      </c>
      <c r="AL39" s="367"/>
      <c r="AM39" s="365"/>
      <c r="AN39" s="365"/>
      <c r="AO39" s="365"/>
      <c r="AP39" s="357"/>
      <c r="AQ39" s="463"/>
      <c r="AR39" s="451"/>
      <c r="AS39" s="457"/>
      <c r="AT39" s="453"/>
    </row>
    <row r="40" spans="1:46" s="100" customFormat="1" ht="105.75" customHeight="1" x14ac:dyDescent="0.25">
      <c r="A40" s="404"/>
      <c r="B40" s="427"/>
      <c r="C40" s="357"/>
      <c r="D40" s="374"/>
      <c r="E40" s="357"/>
      <c r="F40" s="418"/>
      <c r="G40" s="429"/>
      <c r="H40" s="357"/>
      <c r="I40" s="144" t="s">
        <v>224</v>
      </c>
      <c r="J40" s="365"/>
      <c r="K40" s="131"/>
      <c r="L40" s="190">
        <v>0.25</v>
      </c>
      <c r="M40" s="144" t="s">
        <v>494</v>
      </c>
      <c r="N40" s="365"/>
      <c r="O40" s="144" t="s">
        <v>495</v>
      </c>
      <c r="P40" s="202">
        <v>1</v>
      </c>
      <c r="Q40" s="131">
        <v>0</v>
      </c>
      <c r="R40" s="131"/>
      <c r="S40" s="234"/>
      <c r="T40" s="121">
        <f t="shared" si="1"/>
        <v>0</v>
      </c>
      <c r="U40" s="242">
        <v>45536</v>
      </c>
      <c r="V40" s="191">
        <v>45657</v>
      </c>
      <c r="W40" s="131">
        <v>120</v>
      </c>
      <c r="X40" s="365"/>
      <c r="Y40" s="365"/>
      <c r="Z40" s="357"/>
      <c r="AA40" s="357"/>
      <c r="AB40" s="365"/>
      <c r="AC40" s="365"/>
      <c r="AD40" s="203" t="s">
        <v>496</v>
      </c>
      <c r="AE40" s="192">
        <v>850660317.61000001</v>
      </c>
      <c r="AF40" s="131" t="s">
        <v>479</v>
      </c>
      <c r="AG40" s="365"/>
      <c r="AH40" s="191">
        <v>45566</v>
      </c>
      <c r="AI40" s="131"/>
      <c r="AJ40" s="367"/>
      <c r="AK40" s="192">
        <v>850660317.61000001</v>
      </c>
      <c r="AL40" s="367"/>
      <c r="AM40" s="365"/>
      <c r="AN40" s="365"/>
      <c r="AO40" s="365"/>
      <c r="AP40" s="357"/>
      <c r="AQ40" s="463"/>
      <c r="AR40" s="455"/>
      <c r="AS40" s="458"/>
      <c r="AT40" s="490"/>
    </row>
    <row r="41" spans="1:46" s="100" customFormat="1" ht="83.25" customHeight="1" thickBot="1" x14ac:dyDescent="0.3">
      <c r="A41" s="228"/>
      <c r="B41" s="226"/>
      <c r="C41" s="198"/>
      <c r="D41" s="199"/>
      <c r="E41" s="466" t="s">
        <v>497</v>
      </c>
      <c r="F41" s="466"/>
      <c r="G41" s="466"/>
      <c r="H41" s="466"/>
      <c r="I41" s="466"/>
      <c r="J41" s="466"/>
      <c r="K41" s="466"/>
      <c r="L41" s="466"/>
      <c r="M41" s="466"/>
      <c r="N41" s="466"/>
      <c r="O41" s="466"/>
      <c r="P41" s="466"/>
      <c r="Q41" s="466"/>
      <c r="R41" s="466"/>
      <c r="S41" s="467"/>
      <c r="T41" s="248">
        <f>AVERAGE(T32:T40)</f>
        <v>0</v>
      </c>
      <c r="U41" s="244"/>
      <c r="V41" s="200"/>
      <c r="W41" s="186"/>
      <c r="X41" s="186"/>
      <c r="Y41" s="186"/>
      <c r="Z41" s="198"/>
      <c r="AA41" s="198"/>
      <c r="AB41" s="186"/>
      <c r="AC41" s="186"/>
      <c r="AD41" s="210"/>
      <c r="AE41" s="201"/>
      <c r="AF41" s="186"/>
      <c r="AG41" s="186"/>
      <c r="AH41" s="200"/>
      <c r="AI41" s="186"/>
      <c r="AJ41" s="201"/>
      <c r="AK41" s="201"/>
      <c r="AL41" s="201"/>
      <c r="AM41" s="186"/>
      <c r="AN41" s="186"/>
      <c r="AO41" s="186"/>
      <c r="AP41" s="198"/>
      <c r="AQ41" s="225"/>
      <c r="AR41" s="224">
        <f>+AR32</f>
        <v>3834379027.5700002</v>
      </c>
      <c r="AS41" s="224">
        <f>+AS32</f>
        <v>287600000</v>
      </c>
      <c r="AT41" s="227">
        <f>+AT32</f>
        <v>7.5005626186690169E-2</v>
      </c>
    </row>
    <row r="42" spans="1:46" s="100" customFormat="1" ht="57" customHeight="1" x14ac:dyDescent="0.25">
      <c r="A42" s="420" t="s">
        <v>244</v>
      </c>
      <c r="B42" s="383" t="s">
        <v>245</v>
      </c>
      <c r="C42" s="383" t="s">
        <v>246</v>
      </c>
      <c r="D42" s="371">
        <v>1</v>
      </c>
      <c r="E42" s="437" t="s">
        <v>498</v>
      </c>
      <c r="F42" s="438">
        <v>2024130010211</v>
      </c>
      <c r="G42" s="412" t="s">
        <v>499</v>
      </c>
      <c r="H42" s="383" t="s">
        <v>500</v>
      </c>
      <c r="I42" s="383" t="s">
        <v>196</v>
      </c>
      <c r="J42" s="359">
        <v>0</v>
      </c>
      <c r="K42" s="359"/>
      <c r="L42" s="384">
        <v>0.5</v>
      </c>
      <c r="M42" s="107" t="s">
        <v>501</v>
      </c>
      <c r="N42" s="359" t="s">
        <v>395</v>
      </c>
      <c r="O42" s="101" t="s">
        <v>502</v>
      </c>
      <c r="P42" s="143">
        <v>1</v>
      </c>
      <c r="Q42" s="108">
        <v>0.1</v>
      </c>
      <c r="R42" s="108"/>
      <c r="S42" s="232"/>
      <c r="T42" s="121">
        <f t="shared" si="1"/>
        <v>0.1</v>
      </c>
      <c r="U42" s="245">
        <v>45567</v>
      </c>
      <c r="V42" s="170">
        <v>45657</v>
      </c>
      <c r="W42" s="108">
        <v>90</v>
      </c>
      <c r="X42" s="359">
        <v>40336</v>
      </c>
      <c r="Y42" s="359" t="s">
        <v>422</v>
      </c>
      <c r="Z42" s="383" t="s">
        <v>387</v>
      </c>
      <c r="AA42" s="383" t="s">
        <v>321</v>
      </c>
      <c r="AB42" s="383" t="s">
        <v>322</v>
      </c>
      <c r="AC42" s="359" t="s">
        <v>398</v>
      </c>
      <c r="AD42" s="383" t="s">
        <v>503</v>
      </c>
      <c r="AE42" s="116">
        <v>42099000</v>
      </c>
      <c r="AF42" s="109" t="s">
        <v>400</v>
      </c>
      <c r="AG42" s="359" t="s">
        <v>388</v>
      </c>
      <c r="AH42" s="170">
        <v>45566</v>
      </c>
      <c r="AI42" s="108"/>
      <c r="AJ42" s="355">
        <v>998840146</v>
      </c>
      <c r="AK42" s="116">
        <v>42099000</v>
      </c>
      <c r="AL42" s="355">
        <v>0</v>
      </c>
      <c r="AM42" s="359"/>
      <c r="AN42" s="359"/>
      <c r="AO42" s="359"/>
      <c r="AP42" s="383" t="s">
        <v>424</v>
      </c>
      <c r="AQ42" s="448" t="s">
        <v>504</v>
      </c>
      <c r="AR42" s="450">
        <v>84599413</v>
      </c>
      <c r="AS42" s="481">
        <v>0</v>
      </c>
      <c r="AT42" s="484">
        <f>+AS42/AR42</f>
        <v>0</v>
      </c>
    </row>
    <row r="43" spans="1:46" s="100" customFormat="1" ht="75" x14ac:dyDescent="0.25">
      <c r="A43" s="420"/>
      <c r="B43" s="383"/>
      <c r="C43" s="383"/>
      <c r="D43" s="372"/>
      <c r="E43" s="357"/>
      <c r="F43" s="438"/>
      <c r="G43" s="412"/>
      <c r="H43" s="381"/>
      <c r="I43" s="381"/>
      <c r="J43" s="360"/>
      <c r="K43" s="360"/>
      <c r="L43" s="378"/>
      <c r="M43" s="99" t="s">
        <v>505</v>
      </c>
      <c r="N43" s="359"/>
      <c r="O43" s="106" t="s">
        <v>506</v>
      </c>
      <c r="P43" s="103">
        <v>1</v>
      </c>
      <c r="Q43" s="108">
        <v>0.1</v>
      </c>
      <c r="R43" s="98"/>
      <c r="S43" s="239"/>
      <c r="T43" s="121">
        <f t="shared" si="1"/>
        <v>0.1</v>
      </c>
      <c r="U43" s="113">
        <v>45567</v>
      </c>
      <c r="V43" s="114">
        <v>45657</v>
      </c>
      <c r="W43" s="98">
        <v>90</v>
      </c>
      <c r="X43" s="359"/>
      <c r="Y43" s="359"/>
      <c r="Z43" s="383"/>
      <c r="AA43" s="383"/>
      <c r="AB43" s="383"/>
      <c r="AC43" s="359"/>
      <c r="AD43" s="383"/>
      <c r="AE43" s="122">
        <v>250000</v>
      </c>
      <c r="AF43" s="104" t="s">
        <v>400</v>
      </c>
      <c r="AG43" s="359"/>
      <c r="AH43" s="114">
        <v>45566</v>
      </c>
      <c r="AI43" s="98"/>
      <c r="AJ43" s="355"/>
      <c r="AK43" s="122">
        <v>250000000</v>
      </c>
      <c r="AL43" s="355"/>
      <c r="AM43" s="359"/>
      <c r="AN43" s="359"/>
      <c r="AO43" s="359"/>
      <c r="AP43" s="383"/>
      <c r="AQ43" s="448"/>
      <c r="AR43" s="482"/>
      <c r="AS43" s="482"/>
      <c r="AT43" s="484"/>
    </row>
    <row r="44" spans="1:46" s="100" customFormat="1" ht="112.5" x14ac:dyDescent="0.25">
      <c r="A44" s="420"/>
      <c r="B44" s="383"/>
      <c r="C44" s="383"/>
      <c r="D44" s="373">
        <v>0.5</v>
      </c>
      <c r="E44" s="357"/>
      <c r="F44" s="438"/>
      <c r="G44" s="412"/>
      <c r="H44" s="382" t="s">
        <v>507</v>
      </c>
      <c r="I44" s="382" t="s">
        <v>203</v>
      </c>
      <c r="J44" s="376">
        <v>0</v>
      </c>
      <c r="K44" s="376"/>
      <c r="L44" s="379">
        <v>0.5</v>
      </c>
      <c r="M44" s="99" t="s">
        <v>508</v>
      </c>
      <c r="N44" s="359"/>
      <c r="O44" s="106" t="s">
        <v>509</v>
      </c>
      <c r="P44" s="103">
        <v>1</v>
      </c>
      <c r="Q44" s="108">
        <v>0.1</v>
      </c>
      <c r="R44" s="98"/>
      <c r="S44" s="239"/>
      <c r="T44" s="121">
        <f t="shared" si="1"/>
        <v>0.1</v>
      </c>
      <c r="U44" s="113">
        <v>45567</v>
      </c>
      <c r="V44" s="114">
        <v>45657</v>
      </c>
      <c r="W44" s="98">
        <v>90</v>
      </c>
      <c r="X44" s="359"/>
      <c r="Y44" s="359"/>
      <c r="Z44" s="383"/>
      <c r="AA44" s="383"/>
      <c r="AB44" s="383"/>
      <c r="AC44" s="359"/>
      <c r="AD44" s="383"/>
      <c r="AE44" s="122">
        <v>42250000</v>
      </c>
      <c r="AF44" s="104" t="s">
        <v>400</v>
      </c>
      <c r="AG44" s="359"/>
      <c r="AH44" s="114">
        <v>45566</v>
      </c>
      <c r="AI44" s="98"/>
      <c r="AJ44" s="355"/>
      <c r="AK44" s="122">
        <v>42250000</v>
      </c>
      <c r="AL44" s="355"/>
      <c r="AM44" s="359"/>
      <c r="AN44" s="359"/>
      <c r="AO44" s="359"/>
      <c r="AP44" s="383"/>
      <c r="AQ44" s="448"/>
      <c r="AR44" s="482"/>
      <c r="AS44" s="482"/>
      <c r="AT44" s="484"/>
    </row>
    <row r="45" spans="1:46" s="100" customFormat="1" ht="112.5" x14ac:dyDescent="0.25">
      <c r="A45" s="421"/>
      <c r="B45" s="381"/>
      <c r="C45" s="381"/>
      <c r="D45" s="372"/>
      <c r="E45" s="357"/>
      <c r="F45" s="439"/>
      <c r="G45" s="413"/>
      <c r="H45" s="381"/>
      <c r="I45" s="381"/>
      <c r="J45" s="360"/>
      <c r="K45" s="360"/>
      <c r="L45" s="378"/>
      <c r="M45" s="99" t="s">
        <v>510</v>
      </c>
      <c r="N45" s="360"/>
      <c r="O45" s="106" t="s">
        <v>511</v>
      </c>
      <c r="P45" s="103">
        <v>1</v>
      </c>
      <c r="Q45" s="108">
        <v>0.1</v>
      </c>
      <c r="R45" s="98"/>
      <c r="S45" s="239"/>
      <c r="T45" s="121">
        <f t="shared" si="1"/>
        <v>0.1</v>
      </c>
      <c r="U45" s="113">
        <v>45567</v>
      </c>
      <c r="V45" s="114">
        <v>45657</v>
      </c>
      <c r="W45" s="98">
        <v>90</v>
      </c>
      <c r="X45" s="360"/>
      <c r="Y45" s="360"/>
      <c r="Z45" s="381"/>
      <c r="AA45" s="381"/>
      <c r="AB45" s="360"/>
      <c r="AC45" s="360"/>
      <c r="AD45" s="381"/>
      <c r="AE45" s="122">
        <v>413</v>
      </c>
      <c r="AF45" s="104" t="s">
        <v>400</v>
      </c>
      <c r="AG45" s="360"/>
      <c r="AH45" s="114">
        <v>45566</v>
      </c>
      <c r="AI45" s="98"/>
      <c r="AJ45" s="356"/>
      <c r="AK45" s="122">
        <v>413</v>
      </c>
      <c r="AL45" s="356"/>
      <c r="AM45" s="360"/>
      <c r="AN45" s="360"/>
      <c r="AO45" s="360"/>
      <c r="AP45" s="381"/>
      <c r="AQ45" s="449"/>
      <c r="AR45" s="483"/>
      <c r="AS45" s="483"/>
      <c r="AT45" s="485"/>
    </row>
    <row r="46" spans="1:46" s="100" customFormat="1" ht="53.25" customHeight="1" thickBot="1" x14ac:dyDescent="0.3">
      <c r="A46" s="185"/>
      <c r="B46" s="107"/>
      <c r="C46" s="107"/>
      <c r="D46" s="117"/>
      <c r="E46" s="468" t="s">
        <v>512</v>
      </c>
      <c r="F46" s="435"/>
      <c r="G46" s="435"/>
      <c r="H46" s="435"/>
      <c r="I46" s="435"/>
      <c r="J46" s="435"/>
      <c r="K46" s="435"/>
      <c r="L46" s="435"/>
      <c r="M46" s="435"/>
      <c r="N46" s="435"/>
      <c r="O46" s="435"/>
      <c r="P46" s="435"/>
      <c r="Q46" s="435"/>
      <c r="R46" s="435"/>
      <c r="S46" s="435"/>
      <c r="T46" s="248">
        <f>AVERAGE(T42:T45)</f>
        <v>0.1</v>
      </c>
      <c r="U46" s="189"/>
      <c r="V46" s="105"/>
      <c r="W46" s="104"/>
      <c r="X46" s="109"/>
      <c r="Y46" s="109"/>
      <c r="Z46" s="107"/>
      <c r="AA46" s="107"/>
      <c r="AB46" s="109"/>
      <c r="AC46" s="109"/>
      <c r="AD46" s="107"/>
      <c r="AE46" s="142"/>
      <c r="AF46" s="104"/>
      <c r="AG46" s="109"/>
      <c r="AH46" s="105"/>
      <c r="AI46" s="104"/>
      <c r="AJ46" s="111"/>
      <c r="AK46" s="142"/>
      <c r="AL46" s="111"/>
      <c r="AM46" s="109"/>
      <c r="AN46" s="109"/>
      <c r="AO46" s="109"/>
      <c r="AP46" s="107"/>
      <c r="AQ46" s="140"/>
      <c r="AR46" s="222">
        <f>+AR42</f>
        <v>84599413</v>
      </c>
      <c r="AS46" s="222">
        <f>+AS42</f>
        <v>0</v>
      </c>
      <c r="AT46" s="223">
        <f>+AT42</f>
        <v>0</v>
      </c>
    </row>
    <row r="47" spans="1:46" s="100" customFormat="1" ht="91.5" customHeight="1" x14ac:dyDescent="0.25">
      <c r="A47" s="407" t="s">
        <v>255</v>
      </c>
      <c r="B47" s="380" t="s">
        <v>256</v>
      </c>
      <c r="C47" s="380" t="s">
        <v>257</v>
      </c>
      <c r="D47" s="368">
        <v>5</v>
      </c>
      <c r="E47" s="380" t="s">
        <v>513</v>
      </c>
      <c r="F47" s="414">
        <v>2024130010202</v>
      </c>
      <c r="G47" s="411" t="s">
        <v>514</v>
      </c>
      <c r="H47" s="380" t="s">
        <v>515</v>
      </c>
      <c r="I47" s="380" t="s">
        <v>196</v>
      </c>
      <c r="J47" s="358">
        <v>0</v>
      </c>
      <c r="K47" s="358"/>
      <c r="L47" s="377">
        <v>0.5</v>
      </c>
      <c r="M47" s="151" t="s">
        <v>516</v>
      </c>
      <c r="N47" s="358" t="s">
        <v>386</v>
      </c>
      <c r="O47" s="180" t="s">
        <v>517</v>
      </c>
      <c r="P47" s="211">
        <v>1</v>
      </c>
      <c r="Q47" s="157">
        <v>0</v>
      </c>
      <c r="R47" s="157"/>
      <c r="S47" s="240"/>
      <c r="T47" s="121">
        <f t="shared" si="1"/>
        <v>0</v>
      </c>
      <c r="U47" s="187">
        <v>45567</v>
      </c>
      <c r="V47" s="152">
        <v>45657</v>
      </c>
      <c r="W47" s="157">
        <v>90</v>
      </c>
      <c r="X47" s="358">
        <v>129483</v>
      </c>
      <c r="Y47" s="380" t="s">
        <v>443</v>
      </c>
      <c r="Z47" s="380" t="s">
        <v>387</v>
      </c>
      <c r="AA47" s="380" t="s">
        <v>321</v>
      </c>
      <c r="AB47" s="380" t="s">
        <v>322</v>
      </c>
      <c r="AC47" s="358" t="s">
        <v>398</v>
      </c>
      <c r="AD47" s="151" t="s">
        <v>518</v>
      </c>
      <c r="AE47" s="183">
        <v>1250000000</v>
      </c>
      <c r="AF47" s="178" t="s">
        <v>400</v>
      </c>
      <c r="AG47" s="358" t="s">
        <v>388</v>
      </c>
      <c r="AH47" s="152">
        <v>45555</v>
      </c>
      <c r="AI47" s="157"/>
      <c r="AJ47" s="354">
        <v>15000000000</v>
      </c>
      <c r="AK47" s="183">
        <v>1250000000</v>
      </c>
      <c r="AL47" s="361">
        <v>0</v>
      </c>
      <c r="AM47" s="358"/>
      <c r="AN47" s="358"/>
      <c r="AO47" s="358"/>
      <c r="AP47" s="380" t="s">
        <v>424</v>
      </c>
      <c r="AQ47" s="447" t="s">
        <v>519</v>
      </c>
      <c r="AR47" s="450">
        <v>11090000000</v>
      </c>
      <c r="AS47" s="486">
        <v>0</v>
      </c>
      <c r="AT47" s="489">
        <f>+AS47/AR47</f>
        <v>0</v>
      </c>
    </row>
    <row r="48" spans="1:46" s="100" customFormat="1" ht="81.75" customHeight="1" x14ac:dyDescent="0.25">
      <c r="A48" s="408"/>
      <c r="B48" s="383"/>
      <c r="C48" s="383"/>
      <c r="D48" s="369"/>
      <c r="E48" s="383"/>
      <c r="F48" s="415"/>
      <c r="G48" s="412"/>
      <c r="H48" s="381"/>
      <c r="I48" s="381"/>
      <c r="J48" s="360"/>
      <c r="K48" s="360"/>
      <c r="L48" s="378"/>
      <c r="M48" s="99" t="s">
        <v>520</v>
      </c>
      <c r="N48" s="359"/>
      <c r="O48" s="106" t="s">
        <v>521</v>
      </c>
      <c r="P48" s="103">
        <v>1</v>
      </c>
      <c r="Q48" s="98">
        <v>0</v>
      </c>
      <c r="R48" s="98"/>
      <c r="S48" s="239"/>
      <c r="T48" s="121">
        <f t="shared" si="1"/>
        <v>0</v>
      </c>
      <c r="U48" s="113">
        <v>45567</v>
      </c>
      <c r="V48" s="114">
        <v>45657</v>
      </c>
      <c r="W48" s="98">
        <v>90</v>
      </c>
      <c r="X48" s="359"/>
      <c r="Y48" s="383"/>
      <c r="Z48" s="383"/>
      <c r="AA48" s="383"/>
      <c r="AB48" s="383"/>
      <c r="AC48" s="359"/>
      <c r="AD48" s="123" t="s">
        <v>522</v>
      </c>
      <c r="AE48" s="122">
        <v>1250000000</v>
      </c>
      <c r="AF48" s="104" t="s">
        <v>400</v>
      </c>
      <c r="AG48" s="359"/>
      <c r="AH48" s="114">
        <v>45555</v>
      </c>
      <c r="AI48" s="98"/>
      <c r="AJ48" s="355"/>
      <c r="AK48" s="122">
        <v>1250000000</v>
      </c>
      <c r="AL48" s="362"/>
      <c r="AM48" s="359"/>
      <c r="AN48" s="359"/>
      <c r="AO48" s="359"/>
      <c r="AP48" s="383"/>
      <c r="AQ48" s="448"/>
      <c r="AR48" s="482"/>
      <c r="AS48" s="487"/>
      <c r="AT48" s="484"/>
    </row>
    <row r="49" spans="1:46" s="100" customFormat="1" ht="70.5" customHeight="1" x14ac:dyDescent="0.25">
      <c r="A49" s="408"/>
      <c r="B49" s="383"/>
      <c r="C49" s="383"/>
      <c r="D49" s="370">
        <v>5</v>
      </c>
      <c r="E49" s="383"/>
      <c r="F49" s="415"/>
      <c r="G49" s="412"/>
      <c r="H49" s="382" t="s">
        <v>523</v>
      </c>
      <c r="I49" s="382" t="s">
        <v>252</v>
      </c>
      <c r="J49" s="376">
        <v>0</v>
      </c>
      <c r="K49" s="376"/>
      <c r="L49" s="379">
        <v>0.5</v>
      </c>
      <c r="M49" s="106" t="s">
        <v>524</v>
      </c>
      <c r="N49" s="359"/>
      <c r="O49" s="106" t="s">
        <v>525</v>
      </c>
      <c r="P49" s="118">
        <v>1</v>
      </c>
      <c r="Q49" s="98">
        <v>0</v>
      </c>
      <c r="R49" s="98"/>
      <c r="S49" s="239"/>
      <c r="T49" s="121">
        <f t="shared" si="1"/>
        <v>0</v>
      </c>
      <c r="U49" s="113">
        <v>45567</v>
      </c>
      <c r="V49" s="114">
        <v>45657</v>
      </c>
      <c r="W49" s="98">
        <v>90</v>
      </c>
      <c r="X49" s="359"/>
      <c r="Y49" s="383"/>
      <c r="Z49" s="383"/>
      <c r="AA49" s="383"/>
      <c r="AB49" s="383"/>
      <c r="AC49" s="359"/>
      <c r="AD49" s="123" t="s">
        <v>526</v>
      </c>
      <c r="AE49" s="122">
        <v>1250000000</v>
      </c>
      <c r="AF49" s="104" t="s">
        <v>432</v>
      </c>
      <c r="AG49" s="359"/>
      <c r="AH49" s="114">
        <v>45566</v>
      </c>
      <c r="AI49" s="98"/>
      <c r="AJ49" s="355"/>
      <c r="AK49" s="122">
        <v>1250000000</v>
      </c>
      <c r="AL49" s="362"/>
      <c r="AM49" s="359"/>
      <c r="AN49" s="359"/>
      <c r="AO49" s="359"/>
      <c r="AP49" s="383"/>
      <c r="AQ49" s="448"/>
      <c r="AR49" s="482"/>
      <c r="AS49" s="487"/>
      <c r="AT49" s="484"/>
    </row>
    <row r="50" spans="1:46" s="100" customFormat="1" ht="99" customHeight="1" x14ac:dyDescent="0.25">
      <c r="A50" s="421"/>
      <c r="B50" s="381"/>
      <c r="C50" s="381"/>
      <c r="D50" s="369"/>
      <c r="E50" s="381"/>
      <c r="F50" s="416"/>
      <c r="G50" s="413"/>
      <c r="H50" s="381"/>
      <c r="I50" s="381"/>
      <c r="J50" s="360"/>
      <c r="K50" s="360"/>
      <c r="L50" s="378"/>
      <c r="M50" s="101" t="s">
        <v>527</v>
      </c>
      <c r="N50" s="360"/>
      <c r="O50" s="106" t="s">
        <v>528</v>
      </c>
      <c r="P50" s="103">
        <v>1</v>
      </c>
      <c r="Q50" s="98">
        <v>0</v>
      </c>
      <c r="R50" s="98"/>
      <c r="S50" s="239"/>
      <c r="T50" s="121">
        <f t="shared" si="1"/>
        <v>0</v>
      </c>
      <c r="U50" s="113">
        <v>45567</v>
      </c>
      <c r="V50" s="114">
        <v>45657</v>
      </c>
      <c r="W50" s="98">
        <v>90</v>
      </c>
      <c r="X50" s="360"/>
      <c r="Y50" s="360"/>
      <c r="Z50" s="381"/>
      <c r="AA50" s="381"/>
      <c r="AB50" s="360"/>
      <c r="AC50" s="360"/>
      <c r="AD50" s="123" t="s">
        <v>529</v>
      </c>
      <c r="AE50" s="122">
        <v>1250000000</v>
      </c>
      <c r="AF50" s="104" t="s">
        <v>432</v>
      </c>
      <c r="AG50" s="360"/>
      <c r="AH50" s="114">
        <v>45566</v>
      </c>
      <c r="AI50" s="98"/>
      <c r="AJ50" s="356"/>
      <c r="AK50" s="122">
        <v>1250000000</v>
      </c>
      <c r="AL50" s="363"/>
      <c r="AM50" s="360"/>
      <c r="AN50" s="360"/>
      <c r="AO50" s="360"/>
      <c r="AP50" s="381"/>
      <c r="AQ50" s="449"/>
      <c r="AR50" s="483"/>
      <c r="AS50" s="488"/>
      <c r="AT50" s="485"/>
    </row>
    <row r="51" spans="1:46" s="100" customFormat="1" ht="99" customHeight="1" thickBot="1" x14ac:dyDescent="0.3">
      <c r="A51" s="185"/>
      <c r="B51" s="107"/>
      <c r="C51" s="107"/>
      <c r="D51" s="215"/>
      <c r="E51" s="434" t="s">
        <v>530</v>
      </c>
      <c r="F51" s="435"/>
      <c r="G51" s="435"/>
      <c r="H51" s="435"/>
      <c r="I51" s="435"/>
      <c r="J51" s="435"/>
      <c r="K51" s="435"/>
      <c r="L51" s="435"/>
      <c r="M51" s="435"/>
      <c r="N51" s="435"/>
      <c r="O51" s="435"/>
      <c r="P51" s="435"/>
      <c r="Q51" s="435"/>
      <c r="R51" s="435"/>
      <c r="S51" s="435"/>
      <c r="T51" s="248">
        <f>AVERAGE(T47:T50)</f>
        <v>0</v>
      </c>
      <c r="U51" s="189"/>
      <c r="V51" s="105"/>
      <c r="W51" s="104"/>
      <c r="X51" s="109"/>
      <c r="Y51" s="109"/>
      <c r="Z51" s="107"/>
      <c r="AA51" s="107"/>
      <c r="AB51" s="109"/>
      <c r="AC51" s="109"/>
      <c r="AD51" s="216"/>
      <c r="AE51" s="142"/>
      <c r="AF51" s="104"/>
      <c r="AG51" s="109"/>
      <c r="AH51" s="105"/>
      <c r="AI51" s="104"/>
      <c r="AJ51" s="111"/>
      <c r="AK51" s="142"/>
      <c r="AL51" s="146"/>
      <c r="AM51" s="109"/>
      <c r="AN51" s="109"/>
      <c r="AO51" s="109"/>
      <c r="AP51" s="107"/>
      <c r="AQ51" s="140"/>
      <c r="AR51" s="222">
        <f>+AR47</f>
        <v>11090000000</v>
      </c>
      <c r="AS51" s="222">
        <f>+AS47</f>
        <v>0</v>
      </c>
      <c r="AT51" s="223">
        <f>+AT47</f>
        <v>0</v>
      </c>
    </row>
    <row r="52" spans="1:46" s="100" customFormat="1" ht="138" customHeight="1" x14ac:dyDescent="0.25">
      <c r="A52" s="176" t="s">
        <v>265</v>
      </c>
      <c r="B52" s="151" t="s">
        <v>531</v>
      </c>
      <c r="C52" s="182" t="s">
        <v>267</v>
      </c>
      <c r="D52" s="154" t="s">
        <v>165</v>
      </c>
      <c r="E52" s="154" t="s">
        <v>165</v>
      </c>
      <c r="F52" s="154" t="s">
        <v>165</v>
      </c>
      <c r="G52" s="154" t="s">
        <v>165</v>
      </c>
      <c r="H52" s="154" t="s">
        <v>165</v>
      </c>
      <c r="I52" s="178" t="s">
        <v>196</v>
      </c>
      <c r="J52" s="212" t="s">
        <v>166</v>
      </c>
      <c r="K52" s="178"/>
      <c r="L52" s="179">
        <v>1</v>
      </c>
      <c r="M52" s="212" t="s">
        <v>165</v>
      </c>
      <c r="N52" s="178" t="s">
        <v>386</v>
      </c>
      <c r="O52" s="212" t="s">
        <v>165</v>
      </c>
      <c r="P52" s="212" t="s">
        <v>165</v>
      </c>
      <c r="Q52" s="212" t="s">
        <v>166</v>
      </c>
      <c r="R52" s="178"/>
      <c r="S52" s="231"/>
      <c r="T52" s="249" t="s">
        <v>166</v>
      </c>
      <c r="U52" s="246" t="s">
        <v>165</v>
      </c>
      <c r="V52" s="178" t="s">
        <v>165</v>
      </c>
      <c r="W52" s="178" t="s">
        <v>165</v>
      </c>
      <c r="X52" s="178" t="s">
        <v>165</v>
      </c>
      <c r="Y52" s="178" t="s">
        <v>165</v>
      </c>
      <c r="Z52" s="178" t="s">
        <v>387</v>
      </c>
      <c r="AA52" s="151" t="s">
        <v>321</v>
      </c>
      <c r="AB52" s="151" t="s">
        <v>322</v>
      </c>
      <c r="AC52" s="178" t="s">
        <v>165</v>
      </c>
      <c r="AD52" s="178" t="s">
        <v>165</v>
      </c>
      <c r="AE52" s="178" t="s">
        <v>165</v>
      </c>
      <c r="AF52" s="178" t="s">
        <v>165</v>
      </c>
      <c r="AG52" s="178" t="s">
        <v>388</v>
      </c>
      <c r="AH52" s="212" t="s">
        <v>165</v>
      </c>
      <c r="AI52" s="178"/>
      <c r="AJ52" s="212" t="s">
        <v>165</v>
      </c>
      <c r="AK52" s="212" t="s">
        <v>165</v>
      </c>
      <c r="AL52" s="212" t="s">
        <v>166</v>
      </c>
      <c r="AM52" s="178"/>
      <c r="AN52" s="212" t="s">
        <v>166</v>
      </c>
      <c r="AO52" s="178"/>
      <c r="AP52" s="212" t="s">
        <v>165</v>
      </c>
      <c r="AQ52" s="213" t="s">
        <v>165</v>
      </c>
      <c r="AR52" s="162" t="s">
        <v>166</v>
      </c>
      <c r="AS52" s="162" t="s">
        <v>166</v>
      </c>
      <c r="AT52" s="163" t="s">
        <v>166</v>
      </c>
    </row>
    <row r="53" spans="1:46" s="100" customFormat="1" ht="44.25" customHeight="1" thickBot="1" x14ac:dyDescent="0.3">
      <c r="A53" s="214"/>
      <c r="B53" s="186"/>
      <c r="C53" s="186"/>
      <c r="D53" s="186"/>
      <c r="E53" s="466" t="s">
        <v>532</v>
      </c>
      <c r="F53" s="466"/>
      <c r="G53" s="466"/>
      <c r="H53" s="466"/>
      <c r="I53" s="466"/>
      <c r="J53" s="466"/>
      <c r="K53" s="466"/>
      <c r="L53" s="466"/>
      <c r="M53" s="466"/>
      <c r="N53" s="466"/>
      <c r="O53" s="466"/>
      <c r="P53" s="466"/>
      <c r="Q53" s="466"/>
      <c r="R53" s="466"/>
      <c r="S53" s="467"/>
      <c r="T53" s="249" t="s">
        <v>166</v>
      </c>
      <c r="U53" s="247"/>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220" t="str">
        <f>+AR52</f>
        <v>NA</v>
      </c>
      <c r="AS53" s="220" t="str">
        <f>+AS52</f>
        <v>NA</v>
      </c>
      <c r="AT53" s="221" t="str">
        <f>+AT52</f>
        <v>NA</v>
      </c>
    </row>
    <row r="54" spans="1:46" s="100" customFormat="1" ht="44.25" customHeight="1" x14ac:dyDescent="0.25">
      <c r="E54" s="148"/>
      <c r="F54" s="148"/>
      <c r="G54" s="148"/>
      <c r="H54" s="148"/>
      <c r="I54" s="148"/>
      <c r="J54" s="148"/>
      <c r="K54" s="148"/>
      <c r="L54" s="148"/>
      <c r="M54" s="148"/>
      <c r="N54" s="148"/>
      <c r="O54" s="148"/>
      <c r="P54" s="148"/>
      <c r="Q54" s="148"/>
      <c r="R54" s="148"/>
      <c r="S54" s="148"/>
      <c r="T54" s="149"/>
    </row>
    <row r="55" spans="1:46" s="100" customFormat="1" x14ac:dyDescent="0.25">
      <c r="O55" s="124"/>
    </row>
    <row r="56" spans="1:46" s="100" customFormat="1" ht="68.25" customHeight="1" x14ac:dyDescent="0.25">
      <c r="E56" s="469" t="s">
        <v>564</v>
      </c>
      <c r="F56" s="470"/>
      <c r="G56" s="470"/>
      <c r="H56" s="470"/>
      <c r="I56" s="470"/>
      <c r="J56" s="470"/>
      <c r="K56" s="470"/>
      <c r="L56" s="470"/>
      <c r="M56" s="470"/>
      <c r="N56" s="470"/>
      <c r="O56" s="470"/>
      <c r="P56" s="470"/>
      <c r="Q56" s="470"/>
      <c r="R56" s="470"/>
      <c r="S56" s="471"/>
      <c r="T56" s="250">
        <f>+(T19+T24+T31+T41+T46+T51)/6</f>
        <v>0.14647119341563783</v>
      </c>
      <c r="AO56" s="459" t="s">
        <v>533</v>
      </c>
      <c r="AP56" s="460"/>
      <c r="AQ56" s="461"/>
      <c r="AR56" s="236">
        <f>+AR19+AR24+AR31+AR41+AR46+AR51</f>
        <v>30352286738.809998</v>
      </c>
      <c r="AS56" s="237">
        <f>+AS19+AS24+AS31+AS41+AS46+AS51</f>
        <v>1897541962.8499999</v>
      </c>
      <c r="AT56" s="235">
        <f>+AS56/AR56</f>
        <v>6.251726531114063E-2</v>
      </c>
    </row>
    <row r="57" spans="1:46" s="100" customFormat="1" x14ac:dyDescent="0.25"/>
    <row r="58" spans="1:46" s="100" customFormat="1" x14ac:dyDescent="0.25"/>
    <row r="59" spans="1:46" s="100" customFormat="1" x14ac:dyDescent="0.25"/>
    <row r="60" spans="1:46" s="100" customFormat="1" x14ac:dyDescent="0.25"/>
    <row r="61" spans="1:46" s="100" customFormat="1" x14ac:dyDescent="0.25"/>
    <row r="62" spans="1:46" s="100" customFormat="1" x14ac:dyDescent="0.25"/>
    <row r="63" spans="1:46" s="100" customFormat="1" x14ac:dyDescent="0.25"/>
    <row r="64" spans="1:46" s="100" customFormat="1" x14ac:dyDescent="0.25"/>
    <row r="65" s="100" customFormat="1" x14ac:dyDescent="0.25"/>
    <row r="66" s="100" customFormat="1" x14ac:dyDescent="0.25"/>
    <row r="67" s="100" customFormat="1" x14ac:dyDescent="0.25"/>
    <row r="68" s="100" customFormat="1" x14ac:dyDescent="0.25"/>
    <row r="69" s="100" customFormat="1" x14ac:dyDescent="0.25"/>
  </sheetData>
  <mergeCells count="261">
    <mergeCell ref="AQ9:AQ10"/>
    <mergeCell ref="AQ12:AQ13"/>
    <mergeCell ref="AS42:AS45"/>
    <mergeCell ref="AT42:AT45"/>
    <mergeCell ref="AR47:AR50"/>
    <mergeCell ref="AS47:AS50"/>
    <mergeCell ref="AT47:AT50"/>
    <mergeCell ref="AT32:AT40"/>
    <mergeCell ref="AR9:AR10"/>
    <mergeCell ref="AS9:AS10"/>
    <mergeCell ref="AT9:AT10"/>
    <mergeCell ref="AR12:AR13"/>
    <mergeCell ref="AS12:AS13"/>
    <mergeCell ref="AT12:AT13"/>
    <mergeCell ref="AR20:AR23"/>
    <mergeCell ref="AS20:AS23"/>
    <mergeCell ref="AT20:AT23"/>
    <mergeCell ref="AS15:AS18"/>
    <mergeCell ref="AT15:AT18"/>
    <mergeCell ref="AR42:AR45"/>
    <mergeCell ref="E31:S31"/>
    <mergeCell ref="E41:S41"/>
    <mergeCell ref="E46:S46"/>
    <mergeCell ref="E51:S51"/>
    <mergeCell ref="E53:S53"/>
    <mergeCell ref="E56:S56"/>
    <mergeCell ref="E11:S11"/>
    <mergeCell ref="E14:S14"/>
    <mergeCell ref="AR15:AR18"/>
    <mergeCell ref="AG15:AG18"/>
    <mergeCell ref="AF15:AF16"/>
    <mergeCell ref="AH15:AH16"/>
    <mergeCell ref="AL20:AL23"/>
    <mergeCell ref="AA25:AA30"/>
    <mergeCell ref="AB25:AB30"/>
    <mergeCell ref="AC25:AC30"/>
    <mergeCell ref="AG25:AG30"/>
    <mergeCell ref="AJ15:AJ18"/>
    <mergeCell ref="AJ25:AJ30"/>
    <mergeCell ref="Z15:Z18"/>
    <mergeCell ref="AA15:AA18"/>
    <mergeCell ref="AB15:AB18"/>
    <mergeCell ref="AC15:AC18"/>
    <mergeCell ref="AD25:AD28"/>
    <mergeCell ref="AO56:AQ56"/>
    <mergeCell ref="AQ32:AQ40"/>
    <mergeCell ref="AP38:AP40"/>
    <mergeCell ref="AP42:AP45"/>
    <mergeCell ref="AQ42:AQ45"/>
    <mergeCell ref="AP47:AP50"/>
    <mergeCell ref="AQ47:AQ50"/>
    <mergeCell ref="AP20:AP21"/>
    <mergeCell ref="AP22:AP23"/>
    <mergeCell ref="AP32:AP34"/>
    <mergeCell ref="AP35:AP37"/>
    <mergeCell ref="AP15:AP18"/>
    <mergeCell ref="AQ15:AQ18"/>
    <mergeCell ref="AP25:AP30"/>
    <mergeCell ref="AQ25:AQ30"/>
    <mergeCell ref="AQ20:AQ23"/>
    <mergeCell ref="AR25:AR30"/>
    <mergeCell ref="AS25:AS30"/>
    <mergeCell ref="AT25:AT30"/>
    <mergeCell ref="AR32:AR40"/>
    <mergeCell ref="AS32:AS40"/>
    <mergeCell ref="AI29:AI30"/>
    <mergeCell ref="AD15:AD17"/>
    <mergeCell ref="AD20:AD21"/>
    <mergeCell ref="AD22:AD23"/>
    <mergeCell ref="X20:X23"/>
    <mergeCell ref="Z20:Z23"/>
    <mergeCell ref="AA20:AA23"/>
    <mergeCell ref="AB20:AB23"/>
    <mergeCell ref="AC20:AC23"/>
    <mergeCell ref="AG20:AG23"/>
    <mergeCell ref="AJ20:AJ23"/>
    <mergeCell ref="L15:L16"/>
    <mergeCell ref="N20:N23"/>
    <mergeCell ref="J15:J16"/>
    <mergeCell ref="J17:J18"/>
    <mergeCell ref="L20:L21"/>
    <mergeCell ref="J20:J21"/>
    <mergeCell ref="J22:J23"/>
    <mergeCell ref="J25:J27"/>
    <mergeCell ref="K15:K16"/>
    <mergeCell ref="K17:K18"/>
    <mergeCell ref="J28:J30"/>
    <mergeCell ref="E19:S19"/>
    <mergeCell ref="E24:S24"/>
    <mergeCell ref="A47:A50"/>
    <mergeCell ref="B47:B50"/>
    <mergeCell ref="C47:C50"/>
    <mergeCell ref="G47:G50"/>
    <mergeCell ref="B32:B40"/>
    <mergeCell ref="C32:C40"/>
    <mergeCell ref="G32:G40"/>
    <mergeCell ref="B42:B45"/>
    <mergeCell ref="C42:C45"/>
    <mergeCell ref="G42:G45"/>
    <mergeCell ref="A42:A45"/>
    <mergeCell ref="E47:E50"/>
    <mergeCell ref="F47:F50"/>
    <mergeCell ref="E42:E45"/>
    <mergeCell ref="F42:F45"/>
    <mergeCell ref="E25:E30"/>
    <mergeCell ref="H32:H34"/>
    <mergeCell ref="I32:I34"/>
    <mergeCell ref="L32:L34"/>
    <mergeCell ref="L35:L37"/>
    <mergeCell ref="L38:L39"/>
    <mergeCell ref="Z42:Z45"/>
    <mergeCell ref="E32:E40"/>
    <mergeCell ref="F32:F40"/>
    <mergeCell ref="A15:A18"/>
    <mergeCell ref="B15:B18"/>
    <mergeCell ref="C15:C18"/>
    <mergeCell ref="G15:G18"/>
    <mergeCell ref="A25:A30"/>
    <mergeCell ref="B25:B30"/>
    <mergeCell ref="C25:C30"/>
    <mergeCell ref="G25:G30"/>
    <mergeCell ref="D15:D16"/>
    <mergeCell ref="H17:H18"/>
    <mergeCell ref="N15:N18"/>
    <mergeCell ref="N25:N30"/>
    <mergeCell ref="L17:L18"/>
    <mergeCell ref="E15:E18"/>
    <mergeCell ref="F15:F18"/>
    <mergeCell ref="I22:I23"/>
    <mergeCell ref="L22:L23"/>
    <mergeCell ref="H15:H16"/>
    <mergeCell ref="I15:I16"/>
    <mergeCell ref="I28:I30"/>
    <mergeCell ref="L25:L27"/>
    <mergeCell ref="Z32:Z40"/>
    <mergeCell ref="A32:A40"/>
    <mergeCell ref="D22:D23"/>
    <mergeCell ref="A20:A23"/>
    <mergeCell ref="B20:B23"/>
    <mergeCell ref="C20:C23"/>
    <mergeCell ref="D20:D21"/>
    <mergeCell ref="E20:E23"/>
    <mergeCell ref="F20:F23"/>
    <mergeCell ref="G20:G23"/>
    <mergeCell ref="H20:H21"/>
    <mergeCell ref="H22:H23"/>
    <mergeCell ref="I20:I21"/>
    <mergeCell ref="D25:D27"/>
    <mergeCell ref="D28:D30"/>
    <mergeCell ref="F25:F30"/>
    <mergeCell ref="D38:D40"/>
    <mergeCell ref="Z25:Z30"/>
    <mergeCell ref="L28:L30"/>
    <mergeCell ref="K25:K27"/>
    <mergeCell ref="K28:K30"/>
    <mergeCell ref="I38:I39"/>
    <mergeCell ref="H35:H37"/>
    <mergeCell ref="I35:I37"/>
    <mergeCell ref="Z47:Z50"/>
    <mergeCell ref="H38:H40"/>
    <mergeCell ref="I17:I18"/>
    <mergeCell ref="X15:X18"/>
    <mergeCell ref="Y15:Y18"/>
    <mergeCell ref="X25:X30"/>
    <mergeCell ref="N32:N40"/>
    <mergeCell ref="N42:N45"/>
    <mergeCell ref="N47:N50"/>
    <mergeCell ref="Y25:Y30"/>
    <mergeCell ref="Y32:Y40"/>
    <mergeCell ref="Y42:Y45"/>
    <mergeCell ref="Y47:Y50"/>
    <mergeCell ref="X32:X40"/>
    <mergeCell ref="X42:X45"/>
    <mergeCell ref="H47:H48"/>
    <mergeCell ref="H49:H50"/>
    <mergeCell ref="J32:J34"/>
    <mergeCell ref="K32:K34"/>
    <mergeCell ref="H25:H27"/>
    <mergeCell ref="H28:H30"/>
    <mergeCell ref="I25:I27"/>
    <mergeCell ref="Y20:Y23"/>
    <mergeCell ref="X47:X50"/>
    <mergeCell ref="C3:AP3"/>
    <mergeCell ref="C4:AP4"/>
    <mergeCell ref="C5:AQ5"/>
    <mergeCell ref="A6:AB7"/>
    <mergeCell ref="A5:B5"/>
    <mergeCell ref="A1:B4"/>
    <mergeCell ref="AC6:AH7"/>
    <mergeCell ref="AJ6:AQ7"/>
    <mergeCell ref="C1:AP1"/>
    <mergeCell ref="C2:AP2"/>
    <mergeCell ref="AC47:AC50"/>
    <mergeCell ref="AG47:AG50"/>
    <mergeCell ref="AJ32:AJ40"/>
    <mergeCell ref="AA32:AA40"/>
    <mergeCell ref="AB32:AB40"/>
    <mergeCell ref="AC32:AC40"/>
    <mergeCell ref="AG32:AG40"/>
    <mergeCell ref="AA42:AA45"/>
    <mergeCell ref="AB42:AB45"/>
    <mergeCell ref="AC42:AC45"/>
    <mergeCell ref="AG42:AG45"/>
    <mergeCell ref="AJ42:AJ45"/>
    <mergeCell ref="AJ47:AJ50"/>
    <mergeCell ref="AA47:AA50"/>
    <mergeCell ref="AB47:AB50"/>
    <mergeCell ref="AD32:AD33"/>
    <mergeCell ref="AD42:AD45"/>
    <mergeCell ref="L47:L48"/>
    <mergeCell ref="L49:L50"/>
    <mergeCell ref="I47:I48"/>
    <mergeCell ref="I49:I50"/>
    <mergeCell ref="K38:K39"/>
    <mergeCell ref="H42:H43"/>
    <mergeCell ref="H44:H45"/>
    <mergeCell ref="I42:I43"/>
    <mergeCell ref="L42:L43"/>
    <mergeCell ref="L44:L45"/>
    <mergeCell ref="J42:J43"/>
    <mergeCell ref="K42:K43"/>
    <mergeCell ref="J44:J45"/>
    <mergeCell ref="K44:K45"/>
    <mergeCell ref="J38:J40"/>
    <mergeCell ref="I44:I45"/>
    <mergeCell ref="D47:D48"/>
    <mergeCell ref="D49:D50"/>
    <mergeCell ref="D42:D43"/>
    <mergeCell ref="D44:D45"/>
    <mergeCell ref="D35:D37"/>
    <mergeCell ref="D32:D34"/>
    <mergeCell ref="J47:J48"/>
    <mergeCell ref="K47:K48"/>
    <mergeCell ref="J49:J50"/>
    <mergeCell ref="K49:K50"/>
    <mergeCell ref="J35:J37"/>
    <mergeCell ref="K35:K37"/>
    <mergeCell ref="AL15:AL18"/>
    <mergeCell ref="AD29:AD30"/>
    <mergeCell ref="AN15:AN18"/>
    <mergeCell ref="AM15:AM18"/>
    <mergeCell ref="AL47:AL50"/>
    <mergeCell ref="AO15:AO18"/>
    <mergeCell ref="AM20:AM23"/>
    <mergeCell ref="AN20:AN23"/>
    <mergeCell ref="AM25:AM30"/>
    <mergeCell ref="AN25:AN30"/>
    <mergeCell ref="AO25:AO30"/>
    <mergeCell ref="AO20:AO23"/>
    <mergeCell ref="AM47:AM50"/>
    <mergeCell ref="AN47:AN50"/>
    <mergeCell ref="AO47:AO50"/>
    <mergeCell ref="AM32:AM40"/>
    <mergeCell ref="AN32:AN40"/>
    <mergeCell ref="AO32:AO40"/>
    <mergeCell ref="AM42:AM45"/>
    <mergeCell ref="AN42:AN45"/>
    <mergeCell ref="AO42:AO45"/>
    <mergeCell ref="AL32:AL40"/>
    <mergeCell ref="AL42:AL45"/>
    <mergeCell ref="AL25:AL30"/>
  </mergeCells>
  <phoneticPr fontId="16" type="noConversion"/>
  <dataValidations count="1">
    <dataValidation type="list" allowBlank="1" showInputMessage="1" showErrorMessage="1" sqref="N25:N29 N20 N12 N47:N49 N42:N44 N32:N36 N15:N16 N9 N52 N55 N57:N149" xr:uid="{00000000-0002-0000-0300-000000000000}">
      <formula1>$AY$15:$AY$32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ANEXO1!$A$2:$A$21</xm:f>
          </x14:formula1>
          <xm:sqref>AF53:AF104</xm:sqref>
        </x14:dataValidation>
        <x14:dataValidation type="list" allowBlank="1" showInputMessage="1" showErrorMessage="1" xr:uid="{00000000-0002-0000-0300-000002000000}">
          <x14:formula1>
            <xm:f>ANEXO1!$F$2:$F$7</xm:f>
          </x14:formula1>
          <xm:sqref>AG52:AG113</xm:sqref>
        </x14:dataValidation>
        <x14:dataValidation type="list" allowBlank="1" showInputMessage="1" showErrorMessage="1" xr:uid="{00000000-0002-0000-0300-000003000000}">
          <x14:formula1>
            <xm:f>'https://alcart-my.sharepoint.com/personal/calidad_cartagena_gov_co/Documents/35. Proyectos de Inversión Secretaría General/[Proyectos SecGeneral 2024.xlsx]ANEXO1'!#REF!</xm:f>
          </x14:formula1>
          <xm:sqref>AG25:AG29 AG15:AG16 AF15 AG20 AF17:AF34 AG9:AG11 AF42:AF51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x14ac:dyDescent="0.25"/>
  <cols>
    <col min="1" max="1" width="55.28515625" customWidth="1"/>
    <col min="5" max="5" width="20.140625" customWidth="1"/>
    <col min="6" max="6" width="34.7109375" customWidth="1"/>
  </cols>
  <sheetData>
    <row r="1" spans="1:6" ht="52.5" customHeight="1" x14ac:dyDescent="0.25">
      <c r="A1" s="21" t="s">
        <v>534</v>
      </c>
      <c r="E1" s="3" t="s">
        <v>535</v>
      </c>
      <c r="F1" s="3" t="s">
        <v>536</v>
      </c>
    </row>
    <row r="2" spans="1:6" ht="25.5" customHeight="1" x14ac:dyDescent="0.25">
      <c r="A2" s="20" t="s">
        <v>537</v>
      </c>
      <c r="E2" s="4">
        <v>0</v>
      </c>
      <c r="F2" s="5" t="s">
        <v>388</v>
      </c>
    </row>
    <row r="3" spans="1:6" ht="45" customHeight="1" x14ac:dyDescent="0.25">
      <c r="A3" s="20" t="s">
        <v>432</v>
      </c>
      <c r="E3" s="4">
        <v>1</v>
      </c>
      <c r="F3" s="5" t="s">
        <v>538</v>
      </c>
    </row>
    <row r="4" spans="1:6" ht="45" customHeight="1" x14ac:dyDescent="0.25">
      <c r="A4" s="20" t="s">
        <v>539</v>
      </c>
      <c r="E4" s="4">
        <v>2</v>
      </c>
      <c r="F4" s="5" t="s">
        <v>540</v>
      </c>
    </row>
    <row r="5" spans="1:6" ht="45" customHeight="1" x14ac:dyDescent="0.25">
      <c r="A5" s="20" t="s">
        <v>541</v>
      </c>
      <c r="E5" s="4">
        <v>3</v>
      </c>
      <c r="F5" s="5" t="s">
        <v>542</v>
      </c>
    </row>
    <row r="6" spans="1:6" ht="45" customHeight="1" x14ac:dyDescent="0.25">
      <c r="A6" s="20" t="s">
        <v>543</v>
      </c>
      <c r="E6" s="4">
        <v>4</v>
      </c>
      <c r="F6" s="5" t="s">
        <v>544</v>
      </c>
    </row>
    <row r="7" spans="1:6" ht="45" customHeight="1" x14ac:dyDescent="0.25">
      <c r="A7" s="20" t="s">
        <v>545</v>
      </c>
      <c r="E7" s="4">
        <v>5</v>
      </c>
      <c r="F7" s="5" t="s">
        <v>546</v>
      </c>
    </row>
    <row r="8" spans="1:6" ht="45" customHeight="1" x14ac:dyDescent="0.25">
      <c r="A8" s="20" t="s">
        <v>479</v>
      </c>
    </row>
    <row r="9" spans="1:6" ht="45" customHeight="1" x14ac:dyDescent="0.25">
      <c r="A9" s="20" t="s">
        <v>547</v>
      </c>
    </row>
    <row r="10" spans="1:6" ht="45" customHeight="1" x14ac:dyDescent="0.25">
      <c r="A10" s="20" t="s">
        <v>548</v>
      </c>
    </row>
    <row r="11" spans="1:6" ht="45" customHeight="1" x14ac:dyDescent="0.25">
      <c r="A11" s="20" t="s">
        <v>549</v>
      </c>
    </row>
    <row r="12" spans="1:6" ht="45" customHeight="1" x14ac:dyDescent="0.25">
      <c r="A12" s="20" t="s">
        <v>550</v>
      </c>
    </row>
    <row r="13" spans="1:6" ht="45" customHeight="1" x14ac:dyDescent="0.25">
      <c r="A13" s="20" t="s">
        <v>551</v>
      </c>
    </row>
    <row r="14" spans="1:6" ht="45" customHeight="1" x14ac:dyDescent="0.25">
      <c r="A14" s="20" t="s">
        <v>552</v>
      </c>
    </row>
    <row r="15" spans="1:6" ht="45" customHeight="1" x14ac:dyDescent="0.25">
      <c r="A15" s="20" t="s">
        <v>553</v>
      </c>
    </row>
    <row r="16" spans="1:6" ht="45" customHeight="1" x14ac:dyDescent="0.25">
      <c r="A16" s="20" t="s">
        <v>554</v>
      </c>
    </row>
    <row r="17" spans="1:1" ht="45" customHeight="1" x14ac:dyDescent="0.25">
      <c r="A17" s="20" t="s">
        <v>555</v>
      </c>
    </row>
    <row r="18" spans="1:1" ht="45" customHeight="1" x14ac:dyDescent="0.25">
      <c r="A18" s="20" t="s">
        <v>556</v>
      </c>
    </row>
    <row r="19" spans="1:1" ht="45" customHeight="1" x14ac:dyDescent="0.25">
      <c r="A19" s="20" t="s">
        <v>557</v>
      </c>
    </row>
    <row r="20" spans="1:1" ht="45" customHeight="1" x14ac:dyDescent="0.25">
      <c r="A20" s="20" t="s">
        <v>400</v>
      </c>
    </row>
    <row r="21" spans="1:1" ht="45" customHeight="1" x14ac:dyDescent="0.25">
      <c r="A21" s="20" t="s">
        <v>558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CONTROL DE CAMBIOS </vt:lpstr>
      <vt:lpstr>2. GESTIÓN-MIPG</vt:lpstr>
      <vt:lpstr>3. INVERSIÓN</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Luz Marlene Andrade Hong</cp:lastModifiedBy>
  <cp:revision/>
  <dcterms:created xsi:type="dcterms:W3CDTF">2024-07-04T17:50:33Z</dcterms:created>
  <dcterms:modified xsi:type="dcterms:W3CDTF">2024-11-01T20:25:28Z</dcterms:modified>
  <cp:category/>
  <cp:contentStatus/>
</cp:coreProperties>
</file>