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CE215447-7B09-43BB-BD9A-3B8051DBC9AF}" xr6:coauthVersionLast="47" xr6:coauthVersionMax="47" xr10:uidLastSave="{00000000-0000-0000-0000-000000000000}"/>
  <bookViews>
    <workbookView xWindow="-120" yWindow="-120" windowWidth="20730" windowHeight="11160" activeTab="3"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ESTRATÉGICO'!$A$1:$W$7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7" i="6" l="1"/>
  <c r="AR43" i="6" l="1"/>
  <c r="AQ43" i="6"/>
  <c r="AR39" i="6"/>
  <c r="AQ39" i="6"/>
  <c r="AR34" i="6"/>
  <c r="AQ34" i="6"/>
  <c r="AS43" i="6" l="1"/>
  <c r="AQ47" i="6"/>
  <c r="AR47" i="6"/>
  <c r="AS34" i="6"/>
  <c r="AS39" i="6"/>
  <c r="S10" i="6"/>
  <c r="S11" i="6"/>
  <c r="S12" i="6"/>
  <c r="S14" i="6"/>
  <c r="S15" i="6"/>
  <c r="S16" i="6"/>
  <c r="S17" i="6"/>
  <c r="S18" i="6"/>
  <c r="S19" i="6"/>
  <c r="S20" i="6"/>
  <c r="S21" i="6"/>
  <c r="S22" i="6"/>
  <c r="S23" i="6"/>
  <c r="S26" i="6"/>
  <c r="S27" i="6"/>
  <c r="S28" i="6"/>
  <c r="S29" i="6"/>
  <c r="S30" i="6"/>
  <c r="S31" i="6"/>
  <c r="S35" i="6"/>
  <c r="S36" i="6"/>
  <c r="S37" i="6"/>
  <c r="S38" i="6"/>
  <c r="S40" i="6"/>
  <c r="S41" i="6"/>
  <c r="S42" i="6"/>
  <c r="S9" i="6"/>
  <c r="AS47" i="6" l="1"/>
  <c r="S39" i="6"/>
  <c r="S43" i="6"/>
  <c r="T22" i="1"/>
  <c r="T25" i="1" s="1"/>
  <c r="S25" i="1"/>
  <c r="T20" i="1"/>
  <c r="T19" i="1"/>
  <c r="T21" i="1" l="1"/>
  <c r="T16" i="1"/>
  <c r="T17" i="1"/>
  <c r="T15" i="1"/>
  <c r="S16" i="1"/>
  <c r="S17" i="1"/>
  <c r="S18" i="1" s="1"/>
  <c r="S19" i="1"/>
  <c r="S20" i="1"/>
  <c r="S21" i="1" s="1"/>
  <c r="S15" i="1"/>
  <c r="Q25" i="6"/>
  <c r="S25" i="6" s="1"/>
  <c r="P24" i="6"/>
  <c r="S24" i="6" s="1"/>
  <c r="P13" i="6"/>
  <c r="S13" i="6" s="1"/>
  <c r="S34" i="6" l="1"/>
  <c r="T18" i="1"/>
  <c r="T9" i="1"/>
  <c r="T10" i="1"/>
  <c r="T11" i="1"/>
  <c r="T12" i="1"/>
  <c r="T13" i="1"/>
  <c r="T8" i="1"/>
  <c r="S9" i="1"/>
  <c r="S10" i="1"/>
  <c r="S11" i="1"/>
  <c r="S12" i="1"/>
  <c r="S13" i="1"/>
  <c r="S8" i="1"/>
  <c r="J24" i="6"/>
  <c r="T14" i="1" l="1"/>
  <c r="S14" i="1"/>
  <c r="T29" i="1"/>
  <c r="S29" i="1"/>
  <c r="AI9" i="6"/>
  <c r="AJ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8E398F8D-A793-4719-97AD-A0C63BD4DCF3}">
      <text>
        <r>
          <rPr>
            <sz val="9"/>
            <color indexed="81"/>
            <rFont val="Tahoma"/>
            <family val="2"/>
          </rPr>
          <t xml:space="preserve">VER ANEXO 1
</t>
        </r>
      </text>
    </comment>
    <comment ref="AF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<sst xmlns="http://schemas.openxmlformats.org/spreadsheetml/2006/main" count="1021" uniqueCount="428">
  <si>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</si>
  <si>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</si>
  <si>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</si>
  <si>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</si>
  <si>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</si>
  <si>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</si>
  <si>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</si>
  <si>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</si>
  <si>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</si>
  <si>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</si>
  <si>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</si>
  <si>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</si>
  <si>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</si>
  <si>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</si>
  <si>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</si>
  <si>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</si>
  <si>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</si>
  <si>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</si>
  <si>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</si>
  <si>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</si>
  <si>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</si>
  <si>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</si>
  <si>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</si>
  <si>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</si>
  <si>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</si>
  <si>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</si>
  <si>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</si>
  <si>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</si>
  <si>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</si>
  <si>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</si>
  <si>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</si>
  <si>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</si>
  <si>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</si>
  <si>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</si>
  <si>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</si>
  <si>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</si>
  <si>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</si>
  <si>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</si>
  <si>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</si>
  <si>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</si>
  <si>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</si>
  <si>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</si>
  <si>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</si>
  <si>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</si>
  <si>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</si>
  <si>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</si>
  <si>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</si>
  <si>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</si>
  <si>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</si>
  <si>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</si>
  <si>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</si>
  <si>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</si>
  <si>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</si>
  <si>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</si>
  <si>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</si>
  <si>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</si>
  <si>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</si>
  <si>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</si>
  <si>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</si>
  <si>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</si>
  <si>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</si>
  <si>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</si>
  <si>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</si>
  <si>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</si>
  <si>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</si>
  <si>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</si>
  <si>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</si>
  <si>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</si>
  <si>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</si>
  <si>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</si>
  <si>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</si>
  <si>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</si>
  <si>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</si>
  <si>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</si>
  <si>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</si>
  <si>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</si>
  <si>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</si>
  <si>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</si>
  <si>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</si>
  <si>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</si>
  <si>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</si>
  <si>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</si>
  <si>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</si>
  <si>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</si>
  <si>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</si>
  <si>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</si>
  <si>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</si>
  <si>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</si>
  <si>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</si>
  <si>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</si>
  <si>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</si>
  <si>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</si>
  <si>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</si>
  <si>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</si>
  <si>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</si>
  <si>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</si>
  <si>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</si>
  <si>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</si>
  <si>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</si>
  <si>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</si>
  <si>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</si>
  <si>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</si>
  <si>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</si>
  <si>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</si>
  <si>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</si>
  <si>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</si>
  <si>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</si>
  <si>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</si>
  <si>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</si>
  <si>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</si>
  <si>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</si>
  <si>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</si>
  <si>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</si>
  <si>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</si>
  <si>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</si>
  <si>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</si>
  <si>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</si>
  <si>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</si>
  <si>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</si>
  <si>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</si>
  <si>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</si>
  <si>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</si>
  <si>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</si>
  <si>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</si>
  <si>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</si>
  <si>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</si>
  <si>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</si>
  <si>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</si>
  <si>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</si>
  <si>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</si>
  <si>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</si>
  <si>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</si>
  <si>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</si>
  <si>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</si>
  <si>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</si>
  <si>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</si>
  <si>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</si>
  <si>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</si>
  <si>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</si>
  <si>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</si>
  <si>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</si>
  <si>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</si>
  <si>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</si>
  <si>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</si>
  <si>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</si>
  <si>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</si>
  <si>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</si>
  <si>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</si>
  <si>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</si>
  <si>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</si>
  <si>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</si>
  <si>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</si>
  <si>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</si>
  <si>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</si>
  <si>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</si>
  <si>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</si>
  <si>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</si>
  <si>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</si>
  <si>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</si>
  <si>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</si>
  <si>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</si>
  <si>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</si>
  <si>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</si>
  <si>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</si>
  <si>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</si>
  <si>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</si>
  <si>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</si>
  <si>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</si>
  <si>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</si>
  <si>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</si>
  <si>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</si>
  <si>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</si>
  <si>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</si>
  <si>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</si>
  <si>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</si>
  <si>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</si>
  <si>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</si>
  <si>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</si>
  <si>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</si>
  <si>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</si>
  <si>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</si>
  <si>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</si>
  <si>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</si>
  <si>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</si>
  <si>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</si>
  <si>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</si>
  <si>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</si>
  <si>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</si>
  <si>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</si>
  <si>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</si>
  <si>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</si>
  <si>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</si>
  <si>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</si>
  <si>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</si>
  <si>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</si>
  <si>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</si>
  <si>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</si>
  <si>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</si>
  <si>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</si>
  <si>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</si>
  <si>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</si>
  <si>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</si>
  <si>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</si>
  <si>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</si>
  <si>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</si>
  <si>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</si>
  <si>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</si>
  <si>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</si>
  <si>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</si>
  <si>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</si>
  <si>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</si>
  <si>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</si>
  <si>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</si>
  <si>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</si>
  <si>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</si>
  <si>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</si>
  <si>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</si>
  <si>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</si>
  <si>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</si>
  <si>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</si>
  <si>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</si>
  <si>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</si>
  <si>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</si>
  <si>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</si>
  <si>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</si>
  <si>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</si>
  <si>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</si>
  <si>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</si>
  <si>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</si>
  <si>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</si>
  <si>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</si>
  <si>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</si>
  <si>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</si>
  <si>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</si>
  <si>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</si>
  <si>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</si>
  <si>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</si>
  <si>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</si>
  <si>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</si>
  <si>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</si>
  <si>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</si>
  <si>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</si>
  <si>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</si>
  <si>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</si>
  <si>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</si>
  <si>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</si>
  <si>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</si>
  <si>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</si>
  <si>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</si>
  <si>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</si>
  <si>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</si>
  <si>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</si>
  <si>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</si>
  <si>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</si>
  <si>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</si>
  <si>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</si>
  <si>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</si>
  <si>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</si>
  <si>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</si>
  <si>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</si>
  <si>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</si>
  <si>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</si>
  <si>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</si>
  <si>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</si>
  <si>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</si>
  <si>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</si>
  <si>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</si>
  <si>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</si>
  <si>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</si>
  <si>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</si>
  <si>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</si>
  <si>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</si>
  <si>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</si>
  <si>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</si>
  <si>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</si>
  <si>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</si>
  <si>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</si>
  <si>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</si>
  <si>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</si>
  <si>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</si>
  <si>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</si>
  <si>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</si>
  <si>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</si>
  <si>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</si>
  <si>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</si>
  <si>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</si>
  <si>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</si>
  <si>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t>
  </si>
  <si>
    <t>Realizar estrategias pedagógicas de comunicaciones y logística que promueva la transformación del tejido social a través de la difusión de las normas de conducta y convivencia ciudadana en el marco del proyecto Implementación De Iniciativas Para Fomento Y Fortalecer La Convivencia Ciudadana</t>
  </si>
  <si>
    <t>Fortalecimiento del tejido social con comunicación de alto impacto en el marco del proyecto de Inversión Implementación De Iniciativas Para Fomento Y Fortalecer La Convivencia Ciudadana</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</si>
  <si>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</si>
  <si>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</si>
  <si>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</si>
  <si>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</si>
  <si>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</si>
  <si>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</si>
  <si>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</si>
  <si>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</si>
  <si>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</si>
  <si>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</si>
  <si>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</si>
  <si>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</si>
  <si>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</si>
  <si>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</si>
  <si>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</si>
  <si>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</si>
  <si>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</si>
  <si>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</si>
  <si>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</si>
  <si>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</si>
  <si>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</si>
  <si>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</si>
  <si>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</si>
  <si>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</si>
  <si>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</si>
  <si>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</si>
  <si>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</si>
  <si>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ENTREGAR ELEMENTOS, MATERIALES, INSUMOS PARA OPERATIVIDAD DE ORGANISMOS DE SEGURIDAD COMO MATERIAL DE INTENDENCIA, OPERATIVO, DE SEGURIDAD PERSONAL, OTROS</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</si>
  <si>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</si>
  <si>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</si>
  <si>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</si>
  <si>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</si>
  <si>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</si>
  <si>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Producto 6: Servicio de dotación de elementos de protección</t>
  </si>
  <si>
    <t>Realizar el pago de la Energía de Cámaras de Video Vigilancia en el marco del proyecto Construcción y dotación para los organismos de seguridad, socorro, justicia y convivencia en Cartagena de Indias con BPIN 2024130010032</t>
  </si>
  <si>
    <t>Realizar el Mantenimiento Preventivo y Correctivo del SIES Cartagena en sus componentes CCTV, que incluya bolsa de repuestos y equipos,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</si>
  <si>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</si>
  <si>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la modernización y adecuación a las normas de la página web de la entidad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</si>
  <si>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</si>
  <si>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</si>
  <si>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Realizar la ejecución del Plan Estratégico de Tecnologías de Distriseguridad como componente del Proyecto “Construcción y dotación para los organismos de seguridad, socorro, justicia y convivencia en Cartagena de Indias con BPIN 2024130010032”</t>
  </si>
  <si>
    <t>Adquisición de computadores de Portátiles y licencias destinado a los organismos de seguridad y Convivencia del Distrito de Cartagena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</si>
  <si>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</si>
  <si>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Garantizar la Permanencia con infraestructura en modalidad de arriendo de la policía metropolitana de Cartagena (Zona Corregimental y otros) en el Marco del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</si>
  <si>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</si>
  <si>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el mantenimiento de la infraestructura de Seguridad y Salvamento en el Marco del proyecto Construcción y dotación para los organismos de seguridad, socorro, justicia y convivencia en Cartagena de Indias con BPIN 2024130010032</t>
  </si>
  <si>
    <t>Garantizar el Combustible de los vehículos de los organismos de seguridad y socorro del Distrito de Cartagena en el marco del proyecto “Construcción y dotación para los organismos de seguridad, socorro, justicia y convivencia en Cartagena de Indias con BPIN 2024130010032”</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</si>
  <si>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</si>
  <si>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Realizar la adquisición de seguros de los activos de Distriseguridad En El Marco Del Proyecto “Construcción y dotación para los organismos de seguridad, socorro, justicia y convivencia en Cartagena de Indias con BPIN 2024130010032”</t>
  </si>
  <si>
    <t>Realizar el mantenimiento preventivo y correctivo de los vehículos de los organismos de seguridad y DISTRISEGURIDAD (en labores misionales), como componente del Proyecto Construcción y dotación para los organismos de seguridad, socorro, justicia y convivencia en Cartagena de Indias con BPIN 2024130010032</t>
  </si>
  <si>
    <t>Contratar la logística integral para proporcionar soluciones de movilidad y equipamiento para fortalecer las acciones de seguridad y salvamento en Cartagena de indias en el marco  de los proyectos de inversión priorizados por la entidad</t>
  </si>
  <si>
    <t>Realizar la adquisición de vehículos especiales tipo ambulancias para transporte asistencial básico (TAB) dotadas según especificaciones de la NTC 3729 con destino a los organismos de seguridad, justicia y socorro del distrito de Cartagena de indias,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</si>
  <si>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</si>
  <si>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</si>
  <si>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</si>
  <si>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</si>
  <si>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</si>
  <si>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</si>
  <si>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</si>
  <si>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</si>
  <si>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</si>
  <si>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</si>
  <si>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</si>
  <si>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</si>
  <si>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</si>
  <si>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</si>
  <si>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</si>
  <si>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</si>
  <si>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</si>
  <si>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</si>
  <si>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</si>
  <si>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</si>
  <si>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</si>
  <si>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</si>
  <si>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</si>
  <si>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</si>
  <si>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</si>
  <si>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</si>
  <si>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</si>
  <si>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</si>
  <si>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</si>
  <si>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</si>
  <si>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</si>
  <si>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PRODUCTO DE  SEPTIEMBRE A 31 DE DICIEMBRE 2024</t>
  </si>
  <si>
    <t>REPORTE ACTIVIDAD DE PROYECTO
EJECUTADO DE JUNIO 1 A AGOSTO 30 DE 2024</t>
  </si>
  <si>
    <t>REPORTE ACTIVIDAD DE PROYECTO
EJECUTADO DE SEPTIEMBRE 1 A DICIEMBRE 31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</si>
  <si>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</si>
  <si>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</si>
  <si>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</si>
  <si>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</si>
  <si>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</si>
  <si>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SEPTIEMBRE</t>
  </si>
  <si>
    <t>Contratar la adquisición de elementos y herramientas tecnológicas para fortalecer las acciones de seguridad y salvamento en Cartagena de indias como componente del proyecto de inversión construcción y dotación para los organismos de seguridad, socorro, justicia y convivencia en Cartagena de indias con BPIN 2024130010032</t>
  </si>
  <si>
    <t>AGOSTO</t>
  </si>
  <si>
    <t>NO</t>
  </si>
  <si>
    <t>JULIO</t>
  </si>
  <si>
    <t>OCTUBRE</t>
  </si>
  <si>
    <t xml:space="preserve">APORTAR RECURSOS DE COFINANCIACIÓN PARA EL PROYECTO DE MOVILIDAD PRESENTADO ANTE FONSECON - MINITERIOR en el Marco del proyecto Construcción y dotación para los organismos de seguridad, socorro, justicia y convivencia en Cartagena de Indias con BPIN 2024130010032 </t>
  </si>
  <si>
    <t>REALIZAR LAS REPARACIONES Y ADECUACIONES DE LA SALA INTEGRADA DE EMERGENCIA Y SEGURIDAD SIES Y CAD UBICADA EN LA POLICIA METROPOLITANA DE CARTAGENA DE INDIAS, en el Marco del proyecto Construcción y dotación para los organismos de seguridad, socorro, justicia y convivencia en Cartagena de Indias con BPIN 2024130010032</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</si>
  <si>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</si>
  <si>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Contratar el desmonte de postes y desinstalación de equipos de circuito cerrado de televisión (CCTV), incluye cámaras de video, gabinetes, coronas, cableado, fibra óptica e instalaciones eléctricas en el Marco del proyecto de inversión Construcción y dotación para los organismos de seguridad, socorro, justicia y convivencia en Cartagena de Indias con BPIN 2024130010032</t>
  </si>
  <si>
    <t>Realizar el sostenimiento y reinversión en el Sub - proyecto playa azul la boquilla en el Marco del Proyecto Fortalecimiento De La Seguridad En Las Playas Del Distrito De Cartagena De Indias BPIN 2024130010023</t>
  </si>
  <si>
    <t>Realizar el mantenimiento de la infraestructura de Seguridad y Salvamento en el Marco del proyecto Fortalecimiento De La Seguridad En Las Playas Del Distrito De Cartagena De Indias BPIN 2024130010023</t>
  </si>
  <si>
    <t>Realizar la Compensación de recaudo del convenio telefonía básica conmutada en el Marco del proyectoProyecto Fortalecimiento De La Seguridad En Las Playas Del Distrito De Cartagena De Indias BPIN 2024130010023</t>
  </si>
  <si>
    <t>PAGO</t>
  </si>
  <si>
    <t>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</si>
  <si>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</si>
  <si>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</si>
  <si>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</si>
  <si>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</si>
  <si>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</si>
  <si>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</si>
  <si>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Entregar doscientos sesenta y ocho (268) vehículos para la seguridad (moto, camioneta, automóvil, camión,</t>
  </si>
  <si>
    <t>SEPTIEMBRE DE 2024</t>
  </si>
  <si>
    <t>AGOSTO DE 2024</t>
  </si>
  <si>
    <t>JULIO DE 2024</t>
  </si>
  <si>
    <t>OCTUBRE DE 2024</t>
  </si>
  <si>
    <t>NOVIEMBRE DE 2024</t>
  </si>
  <si>
    <t>DICIEMBRE DE 2024</t>
  </si>
  <si>
    <t>FECHA DE INICIO DE CONTRATACIÓN 2024</t>
  </si>
  <si>
    <t>AVANCE METAS PRODUCTOS EN EL CUATRIENIO 2024 - 2027</t>
  </si>
  <si>
    <t>AVANCE DEL PROGRAMA PLAN ESTRATÉGICO DE SEGURIDAD INTEGRAL TITAN 24</t>
  </si>
  <si>
    <t>AVANCE DEL PROGRAMA SEGURIDAD YA CON DOTACIÓN A LOS ORGANISMOS DE SEGURIDAD, SOCORRO, JUSTICIA Y CONVIVENCIA Y TECNOLOGÍA PARA LA PREVENCIÓN</t>
  </si>
  <si>
    <t>AVANCE DEL PROGRAMA SEGURIDAD YA EN LAS PLAYAS DE CARTAGENA</t>
  </si>
  <si>
    <t>AVANCE DEL PROGRAMA CARTAGENA AVANZA EN CONVIVENCIA</t>
  </si>
  <si>
    <t>APROPIACION DEFINITIVA</t>
  </si>
  <si>
    <t>EJECUTADO</t>
  </si>
  <si>
    <t>PORCENTAJE EJECUTADO</t>
  </si>
  <si>
    <t>AVANCE PROYECTO CONSTRUCCIÓN Y DOTACION PARA LOS ORGANISMOS DE SEGURIDAD, SOCORRO, JUSTICIA Y CONVIVENCIA EN CARTAGENA DE INDIAS</t>
  </si>
  <si>
    <t>AVANCE PROYECTO FORTALECIMIENTO DE LA SEGURIDAD EN LAS PLAYAS DEL DISTRITO DE CARTAGENA DE INDIAS</t>
  </si>
  <si>
    <t>NP</t>
  </si>
  <si>
    <t>AVANCE PROYECTO CARTAGENA AVANZA EN CONVIVENCIA</t>
  </si>
  <si>
    <t>AVANCE COMPONENTE ESTRATEGICO DISTRISEGURIDAD A SEPTIEMBRE 2024</t>
  </si>
  <si>
    <t>AVANCE EN LAS ACTIVIDADES DE PROYECTOS DISTRISEGURIDAD A SEPTIEMBRE DE 2024</t>
  </si>
  <si>
    <t>REPORTE META PRODUCTO DE  ENERO A DE SEPTIEMBRE DE 2024</t>
  </si>
  <si>
    <t>AVANCE METAS PRODUCTOS ENERO A SEPTIEMBRE DE 2024</t>
  </si>
  <si>
    <t>AVANCE DE ACTIVIDAES DE PROYECTOS DE ENERO A SEPTIEMBRE 2024</t>
  </si>
  <si>
    <t>EJECUCION PRESUPUESTAL DISTRISEGURIDAD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</si>
</sst>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43" formatCode="_-* #,##0.00_-;\-* #,##0.00_-;_-* &quot;-&quot;??_-;_-@_-"/>
    <numFmt numFmtId="164" formatCode="&quot;$&quot;\ #,##0.00"/>
  </numFmts>
  <fonts count="4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9"/>
      <color rgb="FF000000"/>
      <name val="Arial"/>
      <family val="2"/>
    </font>
    <font>
      <sz val="10"/>
      <color rgb="FF000000"/>
      <name val="Arial"/>
      <family val="2"/>
    </font>
    <font>
      <b/>
      <sz val="10"/>
      <color theme="1"/>
      <name val="Arial"/>
      <family val="2"/>
    </font>
    <font>
      <b/>
      <sz val="10"/>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
      <sz val="20"/>
      <color theme="1"/>
      <name val="Aptos Narrow"/>
      <family val="2"/>
      <scheme val="minor"/>
    </font>
    <font>
      <sz val="11"/>
      <color rgb="FFFF0000"/>
      <name val="Aptos Narrow"/>
      <family val="2"/>
      <scheme val="minor"/>
    </font>
    <font>
      <b/>
      <sz val="20"/>
      <color theme="1" tint="4.9989318521683403E-2"/>
      <name val="Aptos Narrow"/>
      <family val="2"/>
      <scheme val="minor"/>
    </font>
    <font>
      <b/>
      <sz val="20"/>
      <color theme="1"/>
      <name val="Arial Narrow"/>
      <family val="2"/>
    </font>
    <font>
      <b/>
      <sz val="20"/>
      <color rgb="FF000000"/>
      <name val="Arial Narrow"/>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right style="thin">
        <color indexed="64"/>
      </right>
      <top style="medium">
        <color indexed="64"/>
      </top>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cellStyleXfs>
  <cellXfs count="325">
    <xf numFmtId="0" fontId="0" fillId="0" borderId="0" xfId="0"/>
    <xf numFmtId="0" fontId="0" fillId="2" borderId="0" xfId="0" applyFill="1"/>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5" fillId="2" borderId="20" xfId="0" applyFont="1" applyFill="1" applyBorder="1" applyAlignment="1">
      <alignment horizontal="center" vertical="center" wrapText="1"/>
    </xf>
    <xf numFmtId="0" fontId="0" fillId="0" borderId="1" xfId="0" applyBorder="1" applyAlignment="1">
      <alignment horizontal="center" vertical="center" wrapText="1"/>
    </xf>
    <xf numFmtId="0" fontId="15"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9" borderId="6" xfId="0" applyFill="1" applyBorder="1" applyAlignment="1">
      <alignment horizontal="center" vertical="center" wrapText="1"/>
    </xf>
    <xf numFmtId="0" fontId="0" fillId="9" borderId="9" xfId="0" applyFill="1" applyBorder="1" applyAlignment="1">
      <alignment horizontal="center" vertical="center" wrapText="1"/>
    </xf>
    <xf numFmtId="0" fontId="0" fillId="8" borderId="9"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6" fillId="10" borderId="32" xfId="0" applyFont="1" applyFill="1" applyBorder="1" applyAlignment="1">
      <alignment horizontal="center" vertical="center" wrapText="1"/>
    </xf>
    <xf numFmtId="10" fontId="2" fillId="0" borderId="1" xfId="7" applyNumberFormat="1" applyFont="1" applyFill="1" applyBorder="1" applyAlignment="1">
      <alignment horizontal="center" vertical="center"/>
    </xf>
    <xf numFmtId="0" fontId="22" fillId="0" borderId="1" xfId="1"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10" fontId="2" fillId="0" borderId="5" xfId="0" applyNumberFormat="1" applyFont="1" applyBorder="1" applyAlignment="1">
      <alignment horizontal="center" vertical="center" wrapText="1"/>
    </xf>
    <xf numFmtId="0" fontId="4" fillId="0" borderId="12" xfId="1" applyFont="1" applyBorder="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vertical="center"/>
    </xf>
    <xf numFmtId="0" fontId="0" fillId="0" borderId="20"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wrapText="1"/>
    </xf>
    <xf numFmtId="0" fontId="7" fillId="0" borderId="7" xfId="0" applyFont="1" applyBorder="1" applyAlignment="1">
      <alignment horizontal="center" vertical="center" wrapText="1"/>
    </xf>
    <xf numFmtId="0" fontId="0" fillId="0" borderId="8" xfId="0" applyBorder="1" applyAlignment="1">
      <alignment horizontal="center" vertical="center"/>
    </xf>
    <xf numFmtId="0" fontId="7" fillId="0" borderId="24" xfId="0" applyFont="1" applyBorder="1" applyAlignment="1">
      <alignment horizontal="center" vertical="center" wrapText="1"/>
    </xf>
    <xf numFmtId="9" fontId="0" fillId="0" borderId="29" xfId="0" applyNumberForma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10" fontId="15" fillId="0" borderId="26" xfId="7" applyNumberFormat="1" applyFont="1" applyFill="1" applyBorder="1" applyAlignment="1">
      <alignment horizontal="center" vertical="center"/>
    </xf>
    <xf numFmtId="0" fontId="0" fillId="0" borderId="28" xfId="0" applyBorder="1" applyAlignment="1">
      <alignment horizontal="center" vertical="center" wrapText="1"/>
    </xf>
    <xf numFmtId="0" fontId="0" fillId="0" borderId="9" xfId="0" applyBorder="1" applyAlignment="1">
      <alignment horizontal="center" vertical="center" wrapText="1"/>
    </xf>
    <xf numFmtId="0" fontId="7" fillId="0" borderId="1" xfId="0" applyFont="1" applyBorder="1" applyAlignment="1">
      <alignment horizontal="center" vertical="center" wrapText="1"/>
    </xf>
    <xf numFmtId="0" fontId="0" fillId="0" borderId="10" xfId="0" applyBorder="1" applyAlignment="1">
      <alignment horizontal="center" vertical="center"/>
    </xf>
    <xf numFmtId="0" fontId="7" fillId="0" borderId="2" xfId="0" applyFont="1" applyBorder="1" applyAlignment="1">
      <alignment horizontal="center" vertical="center" wrapText="1"/>
    </xf>
    <xf numFmtId="9" fontId="0" fillId="0" borderId="30" xfId="0" applyNumberFormat="1" applyBorder="1" applyAlignment="1">
      <alignment horizontal="center" vertical="center"/>
    </xf>
    <xf numFmtId="10" fontId="15" fillId="0" borderId="26" xfId="0" applyNumberFormat="1" applyFont="1" applyBorder="1" applyAlignment="1">
      <alignment horizontal="center" vertical="center"/>
    </xf>
    <xf numFmtId="0" fontId="0" fillId="0" borderId="19" xfId="0" applyBorder="1" applyAlignment="1">
      <alignment horizontal="center" vertical="center" wrapText="1"/>
    </xf>
    <xf numFmtId="9" fontId="0" fillId="0" borderId="31" xfId="0" applyNumberForma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37" fillId="0" borderId="1"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 xfId="0" applyFont="1" applyBorder="1" applyAlignment="1">
      <alignment horizontal="center" vertical="center"/>
    </xf>
    <xf numFmtId="10" fontId="2" fillId="0" borderId="17" xfId="7" applyNumberFormat="1" applyFont="1" applyFill="1" applyBorder="1" applyAlignment="1">
      <alignment horizontal="center" vertical="center"/>
    </xf>
    <xf numFmtId="0" fontId="37" fillId="0" borderId="28" xfId="0" applyFont="1" applyBorder="1" applyAlignment="1">
      <alignment horizontal="center" vertical="center"/>
    </xf>
    <xf numFmtId="0" fontId="37" fillId="0" borderId="0" xfId="0" applyFont="1" applyAlignment="1">
      <alignment vertical="center"/>
    </xf>
    <xf numFmtId="0" fontId="0" fillId="0" borderId="2" xfId="0" applyBorder="1" applyAlignment="1">
      <alignment horizontal="center" vertical="center"/>
    </xf>
    <xf numFmtId="9" fontId="0" fillId="0" borderId="19" xfId="0" applyNumberForma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wrapText="1"/>
    </xf>
    <xf numFmtId="0" fontId="0" fillId="0" borderId="11" xfId="0" applyBorder="1" applyAlignment="1">
      <alignment horizontal="center" vertical="center"/>
    </xf>
    <xf numFmtId="9" fontId="0" fillId="0" borderId="28" xfId="0" applyNumberFormat="1" applyBorder="1" applyAlignment="1">
      <alignment horizontal="center" vertical="center"/>
    </xf>
    <xf numFmtId="0" fontId="0" fillId="0" borderId="21" xfId="0" applyBorder="1" applyAlignment="1">
      <alignment horizontal="center" vertical="center"/>
    </xf>
    <xf numFmtId="10" fontId="15" fillId="0" borderId="36" xfId="7" applyNumberFormat="1"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xf>
    <xf numFmtId="0" fontId="0" fillId="0" borderId="27" xfId="0" applyBorder="1" applyAlignment="1">
      <alignment horizontal="center" vertical="center" wrapText="1"/>
    </xf>
    <xf numFmtId="0" fontId="7" fillId="0" borderId="19" xfId="0" applyFont="1" applyBorder="1" applyAlignment="1">
      <alignment horizontal="center" vertical="center" wrapText="1"/>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10" fontId="15" fillId="0" borderId="15" xfId="7" applyNumberFormat="1" applyFont="1" applyFill="1" applyBorder="1" applyAlignment="1">
      <alignment horizontal="center" vertical="center"/>
    </xf>
    <xf numFmtId="0" fontId="7" fillId="0" borderId="20" xfId="0" applyFont="1" applyBorder="1" applyAlignment="1">
      <alignment horizontal="center" vertical="center" wrapText="1"/>
    </xf>
    <xf numFmtId="9" fontId="0" fillId="0" borderId="20" xfId="0" applyNumberFormat="1" applyBorder="1" applyAlignment="1">
      <alignment horizontal="center" vertical="center"/>
    </xf>
    <xf numFmtId="0" fontId="2" fillId="0" borderId="1" xfId="0" applyFont="1" applyBorder="1" applyAlignment="1">
      <alignment vertical="center"/>
    </xf>
    <xf numFmtId="0" fontId="0" fillId="0" borderId="4" xfId="0" applyBorder="1" applyAlignment="1">
      <alignment horizontal="center" vertical="center" wrapText="1"/>
    </xf>
    <xf numFmtId="0" fontId="0" fillId="0" borderId="28" xfId="0" applyBorder="1" applyAlignment="1">
      <alignment horizontal="center" vertical="center"/>
    </xf>
    <xf numFmtId="10" fontId="2" fillId="0" borderId="19" xfId="7" applyNumberFormat="1" applyFont="1" applyFill="1" applyBorder="1" applyAlignment="1">
      <alignment horizontal="center" vertical="center"/>
    </xf>
    <xf numFmtId="10" fontId="39" fillId="0" borderId="1" xfId="0" applyNumberFormat="1" applyFont="1" applyBorder="1" applyAlignment="1">
      <alignment horizontal="center" vertical="center"/>
    </xf>
    <xf numFmtId="0" fontId="0" fillId="0" borderId="0" xfId="0"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10" fontId="9" fillId="0" borderId="0" xfId="0" applyNumberFormat="1" applyFont="1" applyAlignment="1">
      <alignment horizontal="center" vertical="center"/>
    </xf>
    <xf numFmtId="44" fontId="0" fillId="0" borderId="0" xfId="8" applyFont="1" applyFill="1" applyAlignment="1">
      <alignment vertical="center"/>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 xfId="0" applyFont="1" applyBorder="1" applyAlignment="1">
      <alignment horizontal="center" vertical="center" wrapText="1"/>
    </xf>
    <xf numFmtId="10" fontId="19" fillId="0" borderId="20" xfId="0" applyNumberFormat="1" applyFont="1" applyBorder="1" applyAlignment="1">
      <alignment horizontal="center" vertical="center" wrapText="1"/>
    </xf>
    <xf numFmtId="44" fontId="19" fillId="0" borderId="20" xfId="8" applyFont="1" applyFill="1" applyBorder="1" applyAlignment="1">
      <alignment horizontal="center" vertical="center" wrapText="1"/>
    </xf>
    <xf numFmtId="0" fontId="0" fillId="0" borderId="0" xfId="0" applyAlignment="1">
      <alignment horizontal="center"/>
    </xf>
    <xf numFmtId="0" fontId="26" fillId="0" borderId="1" xfId="0" applyFont="1" applyBorder="1" applyAlignment="1">
      <alignment horizontal="center" vertical="center" wrapText="1"/>
    </xf>
    <xf numFmtId="1" fontId="27"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0" fillId="0" borderId="4" xfId="0" applyBorder="1"/>
    <xf numFmtId="1" fontId="0" fillId="0" borderId="1" xfId="0" applyNumberFormat="1" applyBorder="1" applyAlignment="1">
      <alignment horizontal="center" vertical="center"/>
    </xf>
    <xf numFmtId="0" fontId="0" fillId="0" borderId="1" xfId="0" applyBorder="1"/>
    <xf numFmtId="10" fontId="0" fillId="0" borderId="1" xfId="7" applyNumberFormat="1" applyFont="1" applyFill="1" applyBorder="1" applyAlignment="1">
      <alignment horizontal="center" vertical="center"/>
    </xf>
    <xf numFmtId="8" fontId="32" fillId="0" borderId="1" xfId="0" applyNumberFormat="1" applyFont="1" applyBorder="1" applyAlignment="1">
      <alignment horizontal="center" vertical="center"/>
    </xf>
    <xf numFmtId="164" fontId="32" fillId="0" borderId="1" xfId="0" applyNumberFormat="1" applyFont="1" applyBorder="1" applyAlignment="1">
      <alignment horizontal="right" vertical="center"/>
    </xf>
    <xf numFmtId="8" fontId="32" fillId="0" borderId="20" xfId="0" applyNumberFormat="1" applyFont="1" applyBorder="1" applyAlignment="1">
      <alignment horizontal="center" vertical="center"/>
    </xf>
    <xf numFmtId="44" fontId="0" fillId="0" borderId="1" xfId="8" applyFont="1" applyFill="1" applyBorder="1" applyAlignment="1">
      <alignment vertical="center"/>
    </xf>
    <xf numFmtId="1" fontId="0" fillId="0" borderId="1" xfId="7" applyNumberFormat="1" applyFont="1" applyFill="1" applyBorder="1" applyAlignment="1">
      <alignment horizontal="center" vertical="center"/>
    </xf>
    <xf numFmtId="8" fontId="32" fillId="0" borderId="28" xfId="0" applyNumberFormat="1" applyFont="1" applyBorder="1" applyAlignment="1">
      <alignment horizontal="center" vertical="center"/>
    </xf>
    <xf numFmtId="8" fontId="33" fillId="0" borderId="1" xfId="0" applyNumberFormat="1" applyFont="1" applyBorder="1" applyAlignment="1">
      <alignment horizontal="center" vertical="center"/>
    </xf>
    <xf numFmtId="164" fontId="33" fillId="0" borderId="1" xfId="0" applyNumberFormat="1" applyFont="1" applyBorder="1" applyAlignment="1">
      <alignment horizontal="right" vertical="center"/>
    </xf>
    <xf numFmtId="8" fontId="33" fillId="0" borderId="28" xfId="0" applyNumberFormat="1" applyFont="1" applyBorder="1" applyAlignment="1">
      <alignment horizontal="center" vertical="center"/>
    </xf>
    <xf numFmtId="0" fontId="30" fillId="0" borderId="0" xfId="0" applyFont="1" applyAlignment="1">
      <alignment horizontal="center" vertical="center" wrapText="1"/>
    </xf>
    <xf numFmtId="0" fontId="31" fillId="0" borderId="1" xfId="0" applyFont="1" applyBorder="1" applyAlignment="1">
      <alignment horizontal="left" vertical="center" wrapText="1"/>
    </xf>
    <xf numFmtId="1" fontId="0" fillId="0" borderId="1" xfId="0" applyNumberFormat="1" applyBorder="1" applyAlignment="1">
      <alignment vertical="center"/>
    </xf>
    <xf numFmtId="0" fontId="0" fillId="0" borderId="2" xfId="0" applyBorder="1"/>
    <xf numFmtId="164" fontId="0" fillId="0" borderId="1" xfId="0" applyNumberFormat="1" applyBorder="1" applyAlignment="1">
      <alignment horizontal="right" vertical="center"/>
    </xf>
    <xf numFmtId="0" fontId="38" fillId="0" borderId="1" xfId="0" applyFont="1" applyBorder="1" applyAlignment="1">
      <alignment horizontal="center" vertical="center" wrapText="1"/>
    </xf>
    <xf numFmtId="0" fontId="0" fillId="0" borderId="19" xfId="0" applyBorder="1" applyAlignment="1">
      <alignment horizontal="left" vertical="center" wrapText="1"/>
    </xf>
    <xf numFmtId="0" fontId="40" fillId="0" borderId="20" xfId="0" applyFont="1" applyBorder="1" applyAlignment="1">
      <alignment horizontal="center" vertical="center" wrapText="1"/>
    </xf>
    <xf numFmtId="1" fontId="41" fillId="0" borderId="1"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wrapText="1"/>
    </xf>
    <xf numFmtId="0" fontId="2" fillId="0" borderId="20" xfId="0" applyFont="1" applyBorder="1" applyAlignment="1">
      <alignment horizontal="center" vertical="center" wrapText="1"/>
    </xf>
    <xf numFmtId="0" fontId="2" fillId="0" borderId="2" xfId="0" applyFont="1" applyBorder="1" applyAlignment="1">
      <alignment wrapText="1"/>
    </xf>
    <xf numFmtId="164" fontId="2" fillId="0" borderId="1" xfId="0" applyNumberFormat="1" applyFont="1" applyBorder="1" applyAlignment="1">
      <alignment horizontal="right" vertical="center" wrapText="1"/>
    </xf>
    <xf numFmtId="0" fontId="2" fillId="0" borderId="19" xfId="0" applyFont="1" applyBorder="1" applyAlignment="1">
      <alignment horizontal="left" vertical="center" wrapText="1"/>
    </xf>
    <xf numFmtId="44" fontId="2" fillId="0" borderId="1" xfId="0" applyNumberFormat="1" applyFont="1" applyBorder="1" applyAlignment="1">
      <alignment vertical="center" wrapText="1"/>
    </xf>
    <xf numFmtId="44" fontId="2" fillId="0" borderId="1" xfId="8" applyFont="1" applyFill="1" applyBorder="1" applyAlignment="1">
      <alignment vertical="center" wrapText="1"/>
    </xf>
    <xf numFmtId="10" fontId="2" fillId="0" borderId="1" xfId="7" applyNumberFormat="1" applyFont="1" applyFill="1" applyBorder="1" applyAlignment="1">
      <alignment horizontal="center" vertical="center" wrapText="1"/>
    </xf>
    <xf numFmtId="0" fontId="2" fillId="0" borderId="0" xfId="0" applyFont="1" applyAlignment="1">
      <alignment wrapText="1"/>
    </xf>
    <xf numFmtId="1" fontId="26" fillId="0" borderId="1" xfId="0" applyNumberFormat="1" applyFont="1" applyBorder="1" applyAlignment="1">
      <alignment horizontal="center" vertical="center"/>
    </xf>
    <xf numFmtId="9" fontId="0" fillId="0" borderId="1" xfId="0" applyNumberFormat="1" applyBorder="1" applyAlignment="1">
      <alignment horizontal="center" vertical="center"/>
    </xf>
    <xf numFmtId="4" fontId="29" fillId="0" borderId="1" xfId="0" applyNumberFormat="1" applyFont="1" applyBorder="1" applyAlignment="1">
      <alignment horizontal="right" vertical="center" wrapText="1"/>
    </xf>
    <xf numFmtId="164" fontId="29" fillId="0" borderId="1"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0" fontId="28" fillId="0" borderId="19" xfId="0" applyFont="1" applyBorder="1" applyAlignment="1">
      <alignment horizontal="center" vertical="center" wrapText="1"/>
    </xf>
    <xf numFmtId="1" fontId="26" fillId="0" borderId="19" xfId="0" applyNumberFormat="1" applyFont="1" applyBorder="1" applyAlignment="1">
      <alignment horizontal="center" vertical="center"/>
    </xf>
    <xf numFmtId="0" fontId="0" fillId="0" borderId="19" xfId="0" applyBorder="1"/>
    <xf numFmtId="3" fontId="29" fillId="0" borderId="19" xfId="0" applyNumberFormat="1" applyFont="1" applyBorder="1" applyAlignment="1">
      <alignment horizontal="right" vertical="center" wrapText="1"/>
    </xf>
    <xf numFmtId="164" fontId="29" fillId="0" borderId="19" xfId="0" applyNumberFormat="1" applyFont="1" applyBorder="1" applyAlignment="1">
      <alignment horizontal="right" vertical="center" wrapText="1"/>
    </xf>
    <xf numFmtId="44" fontId="2" fillId="0" borderId="19" xfId="0" applyNumberFormat="1" applyFont="1" applyBorder="1" applyAlignment="1">
      <alignment vertical="center"/>
    </xf>
    <xf numFmtId="44" fontId="2" fillId="0" borderId="19" xfId="8" applyFont="1" applyFill="1" applyBorder="1" applyAlignment="1">
      <alignment vertical="center"/>
    </xf>
    <xf numFmtId="1" fontId="0" fillId="0" borderId="19" xfId="0" applyNumberFormat="1" applyBorder="1" applyAlignment="1">
      <alignment horizontal="center" vertical="center"/>
    </xf>
    <xf numFmtId="9" fontId="0" fillId="0" borderId="20" xfId="0" applyNumberFormat="1" applyBorder="1" applyAlignment="1">
      <alignment vertical="center"/>
    </xf>
    <xf numFmtId="0" fontId="29" fillId="0" borderId="19" xfId="0" applyFont="1" applyBorder="1" applyAlignment="1">
      <alignment horizontal="center" vertical="center" wrapText="1"/>
    </xf>
    <xf numFmtId="4" fontId="29" fillId="0" borderId="19" xfId="0" applyNumberFormat="1" applyFont="1" applyBorder="1" applyAlignment="1">
      <alignment horizontal="right" vertical="center" wrapText="1"/>
    </xf>
    <xf numFmtId="44" fontId="0" fillId="0" borderId="19" xfId="8" applyFont="1" applyFill="1" applyBorder="1" applyAlignment="1">
      <alignment vertical="center"/>
    </xf>
    <xf numFmtId="9" fontId="0" fillId="0" borderId="28" xfId="0" applyNumberFormat="1" applyBorder="1" applyAlignment="1">
      <alignment vertical="center"/>
    </xf>
    <xf numFmtId="0" fontId="29" fillId="0" borderId="1" xfId="0" applyFont="1" applyBorder="1" applyAlignment="1">
      <alignment horizontal="center" vertical="center" wrapText="1"/>
    </xf>
    <xf numFmtId="0" fontId="0" fillId="0" borderId="19" xfId="0" applyBorder="1" applyAlignment="1">
      <alignment vertical="center"/>
    </xf>
    <xf numFmtId="9" fontId="0" fillId="0" borderId="19" xfId="0" applyNumberFormat="1" applyBorder="1" applyAlignment="1">
      <alignment vertical="center"/>
    </xf>
    <xf numFmtId="44" fontId="2" fillId="0" borderId="0" xfId="0" applyNumberFormat="1" applyFont="1" applyAlignment="1">
      <alignment vertical="center"/>
    </xf>
    <xf numFmtId="44" fontId="2" fillId="0" borderId="0" xfId="8" applyFont="1" applyFill="1" applyAlignment="1">
      <alignment vertical="center"/>
    </xf>
    <xf numFmtId="10" fontId="2" fillId="0" borderId="0" xfId="7" applyNumberFormat="1" applyFont="1" applyFill="1" applyAlignment="1">
      <alignment horizontal="center" vertical="center"/>
    </xf>
    <xf numFmtId="44" fontId="2" fillId="0" borderId="1" xfId="0" applyNumberFormat="1" applyFont="1" applyBorder="1" applyAlignment="1">
      <alignment vertical="center"/>
    </xf>
    <xf numFmtId="44" fontId="2" fillId="0" borderId="1" xfId="8" applyFont="1" applyFill="1" applyBorder="1" applyAlignment="1">
      <alignment vertical="center"/>
    </xf>
    <xf numFmtId="10" fontId="0" fillId="0" borderId="0" xfId="0" applyNumberFormat="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4" fillId="3" borderId="1" xfId="0" applyFont="1" applyFill="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0" borderId="3" xfId="0" applyFont="1" applyBorder="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10" fontId="39" fillId="0" borderId="7" xfId="7" applyNumberFormat="1" applyFont="1" applyFill="1" applyBorder="1" applyAlignment="1">
      <alignment horizontal="center" vertical="center"/>
    </xf>
    <xf numFmtId="10" fontId="39" fillId="0" borderId="1" xfId="7" applyNumberFormat="1" applyFont="1" applyFill="1" applyBorder="1" applyAlignment="1">
      <alignment horizontal="center" vertical="center"/>
    </xf>
    <xf numFmtId="10" fontId="39" fillId="0" borderId="18" xfId="7" applyNumberFormat="1" applyFont="1" applyFill="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10" fontId="2" fillId="0" borderId="33" xfId="7" applyNumberFormat="1" applyFont="1" applyFill="1" applyBorder="1" applyAlignment="1">
      <alignment horizontal="center" vertical="center"/>
    </xf>
    <xf numFmtId="10" fontId="2" fillId="0" borderId="28" xfId="7" applyNumberFormat="1" applyFont="1" applyFill="1" applyBorder="1" applyAlignment="1">
      <alignment horizontal="center" vertical="center"/>
    </xf>
    <xf numFmtId="10" fontId="2" fillId="0" borderId="19" xfId="7" applyNumberFormat="1" applyFont="1" applyFill="1" applyBorder="1" applyAlignment="1">
      <alignment horizontal="center" vertical="center"/>
    </xf>
    <xf numFmtId="10" fontId="2" fillId="0" borderId="34" xfId="7"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2" fillId="0" borderId="1" xfId="0" applyFont="1" applyBorder="1" applyAlignment="1">
      <alignment horizontal="center" vertical="center"/>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9" fontId="0" fillId="0" borderId="20" xfId="0" applyNumberFormat="1" applyBorder="1" applyAlignment="1">
      <alignment horizontal="center" vertical="center"/>
    </xf>
    <xf numFmtId="0" fontId="0" fillId="0" borderId="20" xfId="0" applyBorder="1" applyAlignment="1">
      <alignment horizontal="center" vertical="center"/>
    </xf>
    <xf numFmtId="0" fontId="2" fillId="0" borderId="35" xfId="0"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center" vertical="center" wrapText="1"/>
    </xf>
    <xf numFmtId="1" fontId="27" fillId="0" borderId="20" xfId="0" applyNumberFormat="1" applyFont="1" applyBorder="1" applyAlignment="1">
      <alignment horizontal="center" vertical="center"/>
    </xf>
    <xf numFmtId="1" fontId="27" fillId="0" borderId="19" xfId="0" applyNumberFormat="1" applyFont="1" applyBorder="1" applyAlignment="1">
      <alignment horizontal="center" vertical="center"/>
    </xf>
    <xf numFmtId="0" fontId="26" fillId="0" borderId="20" xfId="0" applyFont="1" applyBorder="1" applyAlignment="1">
      <alignment horizontal="center" vertical="center" wrapText="1"/>
    </xf>
    <xf numFmtId="0" fontId="26" fillId="0" borderId="19" xfId="0" applyFont="1" applyBorder="1" applyAlignment="1">
      <alignment horizontal="center" vertical="center" wrapText="1"/>
    </xf>
    <xf numFmtId="1" fontId="0" fillId="0" borderId="19" xfId="0" applyNumberFormat="1" applyBorder="1" applyAlignment="1">
      <alignment horizontal="center" vertical="center"/>
    </xf>
    <xf numFmtId="1" fontId="0" fillId="0" borderId="1" xfId="0" applyNumberFormat="1" applyBorder="1" applyAlignment="1">
      <alignment horizontal="center" vertical="center"/>
    </xf>
    <xf numFmtId="0" fontId="28" fillId="0" borderId="2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1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0" fillId="0" borderId="20" xfId="0" applyBorder="1" applyAlignment="1">
      <alignment horizontal="left" vertical="center" wrapText="1"/>
    </xf>
    <xf numFmtId="0" fontId="0" fillId="0" borderId="2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8" builtinId="4"/>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oneCellAnchor>
    <xdr:from>
      <xdr:col>0</xdr:col>
      <xdr:colOff>1054552</xdr:colOff>
      <xdr:row>1</xdr:row>
      <xdr:rowOff>0</xdr:rowOff>
    </xdr:from>
    <xdr:ext cx="1339010" cy="1209675"/>
    <xdr:pic>
      <xdr:nvPicPr>
        <xdr:cNvPr id="3" name="Imagen 2">
          <a:extLst>
            <a:ext uri="{FF2B5EF4-FFF2-40B4-BE49-F238E27FC236}">
              <a16:creationId xmlns:a16="http://schemas.microsoft.com/office/drawing/2014/main" id="{DFC52B19-FDE2-4978-B05F-4D90C58E7C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6" zoomScale="80" zoomScaleNormal="80" workbookViewId="0">
      <selection activeCell="B48" sqref="B48:H48"/>
    </sheetView>
  </sheetViews>
  <sheetFormatPr baseColWidth="10" defaultColWidth="10.85546875" defaultRowHeight="15" x14ac:dyDescent="0.2"/>
  <cols>
    <col min="1" max="1" width="34.140625" style="14" customWidth="1"/>
    <col min="2" max="2" width="10.85546875" style="6"/>
    <col min="3" max="3" width="28.28515625" style="6" customWidth="1"/>
    <col min="4" max="4" width="21.28515625" style="6" customWidth="1"/>
    <col min="5" max="5" width="19.28515625" style="6" customWidth="1"/>
    <col min="6" max="6" width="27.28515625" style="6" customWidth="1"/>
    <col min="7" max="7" width="17.28515625" style="6" customWidth="1"/>
    <col min="8" max="8" width="27.28515625" style="6" customWidth="1"/>
    <col min="9" max="9" width="15.28515625" style="6" customWidth="1"/>
    <col min="10" max="10" width="17.85546875" style="6" customWidth="1"/>
    <col min="11" max="11" width="19.28515625" style="6" customWidth="1"/>
    <col min="12" max="12" width="25.28515625" style="6" customWidth="1"/>
    <col min="13" max="13" width="20.7109375" style="6" customWidth="1"/>
    <col min="14" max="15" width="10.85546875" style="6"/>
    <col min="16" max="16" width="16.7109375" style="6" customWidth="1"/>
    <col min="17" max="17" width="20.28515625" style="6" customWidth="1"/>
    <col min="18" max="18" width="18.7109375" style="6" customWidth="1"/>
    <col min="19" max="19" width="22.85546875" style="6" customWidth="1"/>
    <col min="20" max="20" width="22.140625" style="6" customWidth="1"/>
    <col min="21" max="21" width="25.28515625" style="6" customWidth="1"/>
    <col min="22" max="22" width="21.140625" style="6" customWidth="1"/>
    <col min="23" max="23" width="19.140625" style="6" customWidth="1"/>
    <col min="24" max="24" width="17.28515625" style="6" customWidth="1"/>
    <col min="25" max="26" width="16.28515625" style="6" customWidth="1"/>
    <col min="27" max="27" width="28.7109375" style="6" customWidth="1"/>
    <col min="28" max="28" width="19.28515625" style="6" customWidth="1"/>
    <col min="29" max="29" width="21.140625" style="6" customWidth="1"/>
    <col min="30" max="30" width="21.85546875" style="6" customWidth="1"/>
    <col min="31" max="31" width="25.28515625" style="6" customWidth="1"/>
    <col min="32" max="32" width="22.28515625" style="6" customWidth="1"/>
    <col min="33" max="33" width="29.7109375" style="6" customWidth="1"/>
    <col min="34" max="34" width="18.7109375" style="6" customWidth="1"/>
    <col min="35" max="35" width="18.28515625" style="6" customWidth="1"/>
    <col min="36" max="36" width="22.28515625" style="6" customWidth="1"/>
    <col min="37" max="16384" width="10.85546875" style="6"/>
  </cols>
  <sheetData>
    <row r="1" spans="1:50" ht="54.75" customHeight="1" x14ac:dyDescent="0.2">
      <c r="A1" s="188" t="s">
        <v>159</v>
      </c>
      <c r="B1" s="188"/>
      <c r="C1" s="188"/>
      <c r="D1" s="188"/>
      <c r="E1" s="188"/>
      <c r="F1" s="188"/>
      <c r="G1" s="188"/>
      <c r="H1" s="188"/>
    </row>
    <row r="2" spans="1:50" ht="33" customHeight="1" x14ac:dyDescent="0.2">
      <c r="A2" s="189" t="s">
        <v>178</v>
      </c>
      <c r="B2" s="189"/>
      <c r="C2" s="189"/>
      <c r="D2" s="189"/>
      <c r="E2" s="189"/>
      <c r="F2" s="189"/>
      <c r="G2" s="189"/>
      <c r="H2" s="189"/>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x14ac:dyDescent="0.2">
      <c r="A3" s="10" t="s">
        <v>93</v>
      </c>
      <c r="B3" s="187" t="s">
        <v>105</v>
      </c>
      <c r="C3" s="187"/>
      <c r="D3" s="187"/>
      <c r="E3" s="187"/>
      <c r="F3" s="187"/>
      <c r="G3" s="187"/>
      <c r="H3" s="187"/>
    </row>
    <row r="4" spans="1:50" ht="48" customHeight="1" x14ac:dyDescent="0.2">
      <c r="A4" s="10" t="s">
        <v>165</v>
      </c>
      <c r="B4" s="190" t="s">
        <v>184</v>
      </c>
      <c r="C4" s="191"/>
      <c r="D4" s="191"/>
      <c r="E4" s="191"/>
      <c r="F4" s="191"/>
      <c r="G4" s="191"/>
      <c r="H4" s="192"/>
    </row>
    <row r="5" spans="1:50" ht="31.5" customHeight="1" x14ac:dyDescent="0.2">
      <c r="A5" s="10" t="s">
        <v>183</v>
      </c>
      <c r="B5" s="187" t="s">
        <v>106</v>
      </c>
      <c r="C5" s="187"/>
      <c r="D5" s="187"/>
      <c r="E5" s="187"/>
      <c r="F5" s="187"/>
      <c r="G5" s="187"/>
      <c r="H5" s="187"/>
    </row>
    <row r="6" spans="1:50" ht="40.5" customHeight="1" x14ac:dyDescent="0.2">
      <c r="A6" s="10" t="s">
        <v>81</v>
      </c>
      <c r="B6" s="190" t="s">
        <v>107</v>
      </c>
      <c r="C6" s="191"/>
      <c r="D6" s="191"/>
      <c r="E6" s="191"/>
      <c r="F6" s="191"/>
      <c r="G6" s="191"/>
      <c r="H6" s="192"/>
    </row>
    <row r="7" spans="1:50" ht="41.1" customHeight="1" x14ac:dyDescent="0.2">
      <c r="A7" s="10" t="s">
        <v>98</v>
      </c>
      <c r="B7" s="187" t="s">
        <v>108</v>
      </c>
      <c r="C7" s="187"/>
      <c r="D7" s="187"/>
      <c r="E7" s="187"/>
      <c r="F7" s="187"/>
      <c r="G7" s="187"/>
      <c r="H7" s="187"/>
    </row>
    <row r="8" spans="1:50" ht="48.95" customHeight="1" x14ac:dyDescent="0.2">
      <c r="A8" s="10" t="s">
        <v>33</v>
      </c>
      <c r="B8" s="187" t="s">
        <v>192</v>
      </c>
      <c r="C8" s="187"/>
      <c r="D8" s="187"/>
      <c r="E8" s="187"/>
      <c r="F8" s="187"/>
      <c r="G8" s="187"/>
      <c r="H8" s="187"/>
    </row>
    <row r="9" spans="1:50" ht="48.95" customHeight="1" x14ac:dyDescent="0.2">
      <c r="A9" s="10" t="s">
        <v>193</v>
      </c>
      <c r="B9" s="190" t="s">
        <v>194</v>
      </c>
      <c r="C9" s="191"/>
      <c r="D9" s="191"/>
      <c r="E9" s="191"/>
      <c r="F9" s="191"/>
      <c r="G9" s="191"/>
      <c r="H9" s="192"/>
    </row>
    <row r="10" spans="1:50" ht="30" x14ac:dyDescent="0.2">
      <c r="A10" s="10" t="s">
        <v>34</v>
      </c>
      <c r="B10" s="187" t="s">
        <v>109</v>
      </c>
      <c r="C10" s="187"/>
      <c r="D10" s="187"/>
      <c r="E10" s="187"/>
      <c r="F10" s="187"/>
      <c r="G10" s="187"/>
      <c r="H10" s="187"/>
    </row>
    <row r="11" spans="1:50" ht="30" x14ac:dyDescent="0.2">
      <c r="A11" s="10" t="s">
        <v>8</v>
      </c>
      <c r="B11" s="187" t="s">
        <v>110</v>
      </c>
      <c r="C11" s="187"/>
      <c r="D11" s="187"/>
      <c r="E11" s="187"/>
      <c r="F11" s="187"/>
      <c r="G11" s="187"/>
      <c r="H11" s="187"/>
    </row>
    <row r="12" spans="1:50" ht="33.950000000000003" customHeight="1" x14ac:dyDescent="0.2">
      <c r="A12" s="10" t="s">
        <v>82</v>
      </c>
      <c r="B12" s="187" t="s">
        <v>111</v>
      </c>
      <c r="C12" s="187"/>
      <c r="D12" s="187"/>
      <c r="E12" s="187"/>
      <c r="F12" s="187"/>
      <c r="G12" s="187"/>
      <c r="H12" s="187"/>
    </row>
    <row r="13" spans="1:50" ht="30" x14ac:dyDescent="0.2">
      <c r="A13" s="10" t="s">
        <v>29</v>
      </c>
      <c r="B13" s="187" t="s">
        <v>112</v>
      </c>
      <c r="C13" s="187"/>
      <c r="D13" s="187"/>
      <c r="E13" s="187"/>
      <c r="F13" s="187"/>
      <c r="G13" s="187"/>
      <c r="H13" s="187"/>
    </row>
    <row r="14" spans="1:50" ht="30" x14ac:dyDescent="0.2">
      <c r="A14" s="10" t="s">
        <v>102</v>
      </c>
      <c r="B14" s="187" t="s">
        <v>113</v>
      </c>
      <c r="C14" s="187"/>
      <c r="D14" s="187"/>
      <c r="E14" s="187"/>
      <c r="F14" s="187"/>
      <c r="G14" s="187"/>
      <c r="H14" s="187"/>
    </row>
    <row r="15" spans="1:50" ht="44.1" customHeight="1" x14ac:dyDescent="0.2">
      <c r="A15" s="10" t="s">
        <v>99</v>
      </c>
      <c r="B15" s="187" t="s">
        <v>114</v>
      </c>
      <c r="C15" s="187"/>
      <c r="D15" s="187"/>
      <c r="E15" s="187"/>
      <c r="F15" s="187"/>
      <c r="G15" s="187"/>
      <c r="H15" s="187"/>
    </row>
    <row r="16" spans="1:50" ht="60" x14ac:dyDescent="0.2">
      <c r="A16" s="10" t="s">
        <v>9</v>
      </c>
      <c r="B16" s="187" t="s">
        <v>115</v>
      </c>
      <c r="C16" s="187"/>
      <c r="D16" s="187"/>
      <c r="E16" s="187"/>
      <c r="F16" s="187"/>
      <c r="G16" s="187"/>
      <c r="H16" s="187"/>
    </row>
    <row r="17" spans="1:8" ht="58.5" customHeight="1" x14ac:dyDescent="0.2">
      <c r="A17" s="10" t="s">
        <v>30</v>
      </c>
      <c r="B17" s="187" t="s">
        <v>116</v>
      </c>
      <c r="C17" s="187"/>
      <c r="D17" s="187"/>
      <c r="E17" s="187"/>
      <c r="F17" s="187"/>
      <c r="G17" s="187"/>
      <c r="H17" s="187"/>
    </row>
    <row r="18" spans="1:8" ht="30" x14ac:dyDescent="0.2">
      <c r="A18" s="10" t="s">
        <v>83</v>
      </c>
      <c r="B18" s="187" t="s">
        <v>117</v>
      </c>
      <c r="C18" s="187"/>
      <c r="D18" s="187"/>
      <c r="E18" s="187"/>
      <c r="F18" s="187"/>
      <c r="G18" s="187"/>
      <c r="H18" s="187"/>
    </row>
    <row r="19" spans="1:8" ht="30" customHeight="1" x14ac:dyDescent="0.2">
      <c r="A19" s="194"/>
      <c r="B19" s="195"/>
      <c r="C19" s="195"/>
      <c r="D19" s="195"/>
      <c r="E19" s="195"/>
      <c r="F19" s="195"/>
      <c r="G19" s="195"/>
      <c r="H19" s="196"/>
    </row>
    <row r="20" spans="1:8" ht="37.5" customHeight="1" x14ac:dyDescent="0.2">
      <c r="A20" s="189" t="s">
        <v>179</v>
      </c>
      <c r="B20" s="189"/>
      <c r="C20" s="189"/>
      <c r="D20" s="189"/>
      <c r="E20" s="189"/>
      <c r="F20" s="189"/>
      <c r="G20" s="189"/>
      <c r="H20" s="189"/>
    </row>
    <row r="21" spans="1:8" ht="117" customHeight="1" x14ac:dyDescent="0.2">
      <c r="A21" s="193" t="s">
        <v>35</v>
      </c>
      <c r="B21" s="193"/>
      <c r="C21" s="193"/>
      <c r="D21" s="193"/>
      <c r="E21" s="193"/>
      <c r="F21" s="193"/>
      <c r="G21" s="193"/>
      <c r="H21" s="193"/>
    </row>
    <row r="22" spans="1:8" ht="117" customHeight="1" x14ac:dyDescent="0.2">
      <c r="A22" s="10" t="s">
        <v>98</v>
      </c>
      <c r="B22" s="187" t="s">
        <v>108</v>
      </c>
      <c r="C22" s="187"/>
      <c r="D22" s="187"/>
      <c r="E22" s="187"/>
      <c r="F22" s="187"/>
      <c r="G22" s="187"/>
      <c r="H22" s="187"/>
    </row>
    <row r="23" spans="1:8" ht="167.1" customHeight="1" x14ac:dyDescent="0.2">
      <c r="A23" s="10" t="s">
        <v>84</v>
      </c>
      <c r="B23" s="193" t="s">
        <v>118</v>
      </c>
      <c r="C23" s="193"/>
      <c r="D23" s="193"/>
      <c r="E23" s="193"/>
      <c r="F23" s="193"/>
      <c r="G23" s="193"/>
      <c r="H23" s="193"/>
    </row>
    <row r="24" spans="1:8" ht="69.75" customHeight="1" x14ac:dyDescent="0.2">
      <c r="A24" s="10" t="s">
        <v>185</v>
      </c>
      <c r="B24" s="193" t="s">
        <v>119</v>
      </c>
      <c r="C24" s="193"/>
      <c r="D24" s="193"/>
      <c r="E24" s="193"/>
      <c r="F24" s="193"/>
      <c r="G24" s="193"/>
      <c r="H24" s="193"/>
    </row>
    <row r="25" spans="1:8" ht="60" customHeight="1" x14ac:dyDescent="0.2">
      <c r="A25" s="10" t="s">
        <v>186</v>
      </c>
      <c r="B25" s="193" t="s">
        <v>121</v>
      </c>
      <c r="C25" s="193"/>
      <c r="D25" s="193"/>
      <c r="E25" s="193"/>
      <c r="F25" s="193"/>
      <c r="G25" s="193"/>
      <c r="H25" s="193"/>
    </row>
    <row r="26" spans="1:8" ht="24.75" customHeight="1" x14ac:dyDescent="0.2">
      <c r="A26" s="11" t="s">
        <v>86</v>
      </c>
      <c r="B26" s="197" t="s">
        <v>120</v>
      </c>
      <c r="C26" s="197"/>
      <c r="D26" s="197"/>
      <c r="E26" s="197"/>
      <c r="F26" s="197"/>
      <c r="G26" s="197"/>
      <c r="H26" s="197"/>
    </row>
    <row r="27" spans="1:8" ht="26.25" customHeight="1" x14ac:dyDescent="0.2">
      <c r="A27" s="11" t="s">
        <v>87</v>
      </c>
      <c r="B27" s="197" t="s">
        <v>100</v>
      </c>
      <c r="C27" s="197"/>
      <c r="D27" s="197"/>
      <c r="E27" s="197"/>
      <c r="F27" s="197"/>
      <c r="G27" s="197"/>
      <c r="H27" s="197"/>
    </row>
    <row r="28" spans="1:8" ht="53.25" customHeight="1" x14ac:dyDescent="0.2">
      <c r="A28" s="10" t="s">
        <v>166</v>
      </c>
      <c r="B28" s="193" t="s">
        <v>172</v>
      </c>
      <c r="C28" s="193"/>
      <c r="D28" s="193"/>
      <c r="E28" s="193"/>
      <c r="F28" s="193"/>
      <c r="G28" s="193"/>
      <c r="H28" s="193"/>
    </row>
    <row r="29" spans="1:8" ht="45" customHeight="1" x14ac:dyDescent="0.2">
      <c r="A29" s="10" t="s">
        <v>168</v>
      </c>
      <c r="B29" s="198" t="s">
        <v>173</v>
      </c>
      <c r="C29" s="199"/>
      <c r="D29" s="199"/>
      <c r="E29" s="199"/>
      <c r="F29" s="199"/>
      <c r="G29" s="199"/>
      <c r="H29" s="200"/>
    </row>
    <row r="30" spans="1:8" ht="45" customHeight="1" x14ac:dyDescent="0.2">
      <c r="A30" s="10" t="s">
        <v>167</v>
      </c>
      <c r="B30" s="198" t="s">
        <v>174</v>
      </c>
      <c r="C30" s="199"/>
      <c r="D30" s="199"/>
      <c r="E30" s="199"/>
      <c r="F30" s="199"/>
      <c r="G30" s="199"/>
      <c r="H30" s="200"/>
    </row>
    <row r="31" spans="1:8" ht="45" customHeight="1" x14ac:dyDescent="0.2">
      <c r="A31" s="10" t="s">
        <v>157</v>
      </c>
      <c r="B31" s="198" t="s">
        <v>175</v>
      </c>
      <c r="C31" s="199"/>
      <c r="D31" s="199"/>
      <c r="E31" s="199"/>
      <c r="F31" s="199"/>
      <c r="G31" s="199"/>
      <c r="H31" s="200"/>
    </row>
    <row r="32" spans="1:8" ht="33" customHeight="1" x14ac:dyDescent="0.2">
      <c r="A32" s="11" t="s">
        <v>187</v>
      </c>
      <c r="B32" s="193" t="s">
        <v>122</v>
      </c>
      <c r="C32" s="193"/>
      <c r="D32" s="193"/>
      <c r="E32" s="193"/>
      <c r="F32" s="193"/>
      <c r="G32" s="193"/>
      <c r="H32" s="193"/>
    </row>
    <row r="33" spans="1:8" ht="39" customHeight="1" x14ac:dyDescent="0.2">
      <c r="A33" s="10" t="s">
        <v>88</v>
      </c>
      <c r="B33" s="197" t="s">
        <v>176</v>
      </c>
      <c r="C33" s="197"/>
      <c r="D33" s="197"/>
      <c r="E33" s="197"/>
      <c r="F33" s="197"/>
      <c r="G33" s="197"/>
      <c r="H33" s="197"/>
    </row>
    <row r="34" spans="1:8" ht="39" customHeight="1" x14ac:dyDescent="0.2">
      <c r="A34" s="189" t="s">
        <v>217</v>
      </c>
      <c r="B34" s="189"/>
      <c r="C34" s="189"/>
      <c r="D34" s="189"/>
      <c r="E34" s="189"/>
      <c r="F34" s="189"/>
      <c r="G34" s="189"/>
      <c r="H34" s="189"/>
    </row>
    <row r="35" spans="1:8" ht="79.5" customHeight="1" x14ac:dyDescent="0.2">
      <c r="A35" s="190" t="s">
        <v>218</v>
      </c>
      <c r="B35" s="191"/>
      <c r="C35" s="191"/>
      <c r="D35" s="191"/>
      <c r="E35" s="191"/>
      <c r="F35" s="191"/>
      <c r="G35" s="191"/>
      <c r="H35" s="192"/>
    </row>
    <row r="36" spans="1:8" ht="33" customHeight="1" x14ac:dyDescent="0.2">
      <c r="A36" s="10" t="s">
        <v>26</v>
      </c>
      <c r="B36" s="193" t="s">
        <v>145</v>
      </c>
      <c r="C36" s="193"/>
      <c r="D36" s="193"/>
      <c r="E36" s="193"/>
      <c r="F36" s="193"/>
      <c r="G36" s="193"/>
      <c r="H36" s="193"/>
    </row>
    <row r="37" spans="1:8" ht="33" customHeight="1" x14ac:dyDescent="0.2">
      <c r="A37" s="10" t="s">
        <v>27</v>
      </c>
      <c r="B37" s="193" t="s">
        <v>146</v>
      </c>
      <c r="C37" s="193"/>
      <c r="D37" s="193"/>
      <c r="E37" s="193"/>
      <c r="F37" s="193"/>
      <c r="G37" s="193"/>
      <c r="H37" s="193"/>
    </row>
    <row r="38" spans="1:8" ht="33" customHeight="1" x14ac:dyDescent="0.2">
      <c r="A38" s="16"/>
      <c r="B38" s="17"/>
      <c r="C38" s="17"/>
      <c r="D38" s="17"/>
      <c r="E38" s="17"/>
      <c r="F38" s="17"/>
      <c r="G38" s="17"/>
      <c r="H38" s="18"/>
    </row>
    <row r="39" spans="1:8" ht="34.5" customHeight="1" x14ac:dyDescent="0.2">
      <c r="A39" s="189" t="s">
        <v>180</v>
      </c>
      <c r="B39" s="189"/>
      <c r="C39" s="189"/>
      <c r="D39" s="189"/>
      <c r="E39" s="189"/>
      <c r="F39" s="189"/>
      <c r="G39" s="189"/>
      <c r="H39" s="189"/>
    </row>
    <row r="40" spans="1:8" ht="34.5" customHeight="1" x14ac:dyDescent="0.2">
      <c r="A40" s="10" t="s">
        <v>10</v>
      </c>
      <c r="B40" s="193" t="s">
        <v>123</v>
      </c>
      <c r="C40" s="193"/>
      <c r="D40" s="193"/>
      <c r="E40" s="193"/>
      <c r="F40" s="193"/>
      <c r="G40" s="193"/>
      <c r="H40" s="193"/>
    </row>
    <row r="41" spans="1:8" ht="29.25" customHeight="1" x14ac:dyDescent="0.2">
      <c r="A41" s="10" t="s">
        <v>11</v>
      </c>
      <c r="B41" s="193" t="s">
        <v>124</v>
      </c>
      <c r="C41" s="193"/>
      <c r="D41" s="193"/>
      <c r="E41" s="193"/>
      <c r="F41" s="193"/>
      <c r="G41" s="193"/>
      <c r="H41" s="193"/>
    </row>
    <row r="42" spans="1:8" ht="42" customHeight="1" x14ac:dyDescent="0.2">
      <c r="A42" s="10" t="s">
        <v>147</v>
      </c>
      <c r="B42" s="193" t="s">
        <v>196</v>
      </c>
      <c r="C42" s="193"/>
      <c r="D42" s="193"/>
      <c r="E42" s="193"/>
      <c r="F42" s="193"/>
      <c r="G42" s="193"/>
      <c r="H42" s="193"/>
    </row>
    <row r="43" spans="1:8" ht="42" customHeight="1" x14ac:dyDescent="0.2">
      <c r="A43" s="10" t="s">
        <v>198</v>
      </c>
      <c r="B43" s="198" t="s">
        <v>199</v>
      </c>
      <c r="C43" s="199"/>
      <c r="D43" s="199"/>
      <c r="E43" s="199"/>
      <c r="F43" s="199"/>
      <c r="G43" s="199"/>
      <c r="H43" s="200"/>
    </row>
    <row r="44" spans="1:8" ht="42" customHeight="1" x14ac:dyDescent="0.2">
      <c r="A44" s="10" t="s">
        <v>148</v>
      </c>
      <c r="B44" s="198" t="s">
        <v>200</v>
      </c>
      <c r="C44" s="199"/>
      <c r="D44" s="199"/>
      <c r="E44" s="199"/>
      <c r="F44" s="199"/>
      <c r="G44" s="199"/>
      <c r="H44" s="200"/>
    </row>
    <row r="45" spans="1:8" ht="42" customHeight="1" x14ac:dyDescent="0.2">
      <c r="A45" s="10" t="s">
        <v>201</v>
      </c>
      <c r="B45" s="198" t="s">
        <v>203</v>
      </c>
      <c r="C45" s="199"/>
      <c r="D45" s="199"/>
      <c r="E45" s="199"/>
      <c r="F45" s="199"/>
      <c r="G45" s="199"/>
      <c r="H45" s="200"/>
    </row>
    <row r="46" spans="1:8" ht="86.1" customHeight="1" x14ac:dyDescent="0.2">
      <c r="A46" s="12" t="s">
        <v>205</v>
      </c>
      <c r="B46" s="201" t="s">
        <v>125</v>
      </c>
      <c r="C46" s="201"/>
      <c r="D46" s="201"/>
      <c r="E46" s="201"/>
      <c r="F46" s="201"/>
      <c r="G46" s="201"/>
      <c r="H46" s="201"/>
    </row>
    <row r="47" spans="1:8" ht="39.75" customHeight="1" x14ac:dyDescent="0.2">
      <c r="A47" s="12" t="s">
        <v>212</v>
      </c>
      <c r="B47" s="202" t="s">
        <v>219</v>
      </c>
      <c r="C47" s="203"/>
      <c r="D47" s="203"/>
      <c r="E47" s="203"/>
      <c r="F47" s="203"/>
      <c r="G47" s="203"/>
      <c r="H47" s="204"/>
    </row>
    <row r="48" spans="1:8" ht="31.5" customHeight="1" x14ac:dyDescent="0.2">
      <c r="A48" s="12" t="s">
        <v>12</v>
      </c>
      <c r="B48" s="201" t="s">
        <v>204</v>
      </c>
      <c r="C48" s="201"/>
      <c r="D48" s="201"/>
      <c r="E48" s="201"/>
      <c r="F48" s="201"/>
      <c r="G48" s="201"/>
      <c r="H48" s="201"/>
    </row>
    <row r="49" spans="1:8" ht="45" x14ac:dyDescent="0.2">
      <c r="A49" s="12" t="s">
        <v>206</v>
      </c>
      <c r="B49" s="201" t="s">
        <v>126</v>
      </c>
      <c r="C49" s="201"/>
      <c r="D49" s="201"/>
      <c r="E49" s="201"/>
      <c r="F49" s="201"/>
      <c r="G49" s="201"/>
      <c r="H49" s="201"/>
    </row>
    <row r="50" spans="1:8" ht="43.5" customHeight="1" x14ac:dyDescent="0.2">
      <c r="A50" s="12" t="s">
        <v>14</v>
      </c>
      <c r="B50" s="201" t="s">
        <v>127</v>
      </c>
      <c r="C50" s="201"/>
      <c r="D50" s="201"/>
      <c r="E50" s="201"/>
      <c r="F50" s="201"/>
      <c r="G50" s="201"/>
      <c r="H50" s="201"/>
    </row>
    <row r="51" spans="1:8" ht="40.5" customHeight="1" x14ac:dyDescent="0.2">
      <c r="A51" s="12" t="s">
        <v>15</v>
      </c>
      <c r="B51" s="201" t="s">
        <v>128</v>
      </c>
      <c r="C51" s="201"/>
      <c r="D51" s="201"/>
      <c r="E51" s="201"/>
      <c r="F51" s="201"/>
      <c r="G51" s="201"/>
      <c r="H51" s="201"/>
    </row>
    <row r="52" spans="1:8" ht="75.75" customHeight="1" x14ac:dyDescent="0.2">
      <c r="A52" s="13" t="s">
        <v>16</v>
      </c>
      <c r="B52" s="206" t="s">
        <v>129</v>
      </c>
      <c r="C52" s="206"/>
      <c r="D52" s="206"/>
      <c r="E52" s="206"/>
      <c r="F52" s="206"/>
      <c r="G52" s="206"/>
      <c r="H52" s="206"/>
    </row>
    <row r="53" spans="1:8" ht="41.25" customHeight="1" x14ac:dyDescent="0.2">
      <c r="A53" s="13" t="s">
        <v>17</v>
      </c>
      <c r="B53" s="206" t="s">
        <v>130</v>
      </c>
      <c r="C53" s="206"/>
      <c r="D53" s="206"/>
      <c r="E53" s="206"/>
      <c r="F53" s="206"/>
      <c r="G53" s="206"/>
      <c r="H53" s="206"/>
    </row>
    <row r="54" spans="1:8" ht="47.45" customHeight="1" x14ac:dyDescent="0.2">
      <c r="A54" s="13" t="s">
        <v>164</v>
      </c>
      <c r="B54" s="206" t="s">
        <v>131</v>
      </c>
      <c r="C54" s="206"/>
      <c r="D54" s="206"/>
      <c r="E54" s="206"/>
      <c r="F54" s="206"/>
      <c r="G54" s="206"/>
      <c r="H54" s="206"/>
    </row>
    <row r="55" spans="1:8" ht="57.6" customHeight="1" x14ac:dyDescent="0.2">
      <c r="A55" s="13" t="s">
        <v>36</v>
      </c>
      <c r="B55" s="206" t="s">
        <v>132</v>
      </c>
      <c r="C55" s="206"/>
      <c r="D55" s="206"/>
      <c r="E55" s="206"/>
      <c r="F55" s="206"/>
      <c r="G55" s="206"/>
      <c r="H55" s="206"/>
    </row>
    <row r="56" spans="1:8" ht="31.5" customHeight="1" x14ac:dyDescent="0.2">
      <c r="A56" s="13" t="s">
        <v>103</v>
      </c>
      <c r="B56" s="206" t="s">
        <v>133</v>
      </c>
      <c r="C56" s="206"/>
      <c r="D56" s="206"/>
      <c r="E56" s="206"/>
      <c r="F56" s="206"/>
      <c r="G56" s="206"/>
      <c r="H56" s="206"/>
    </row>
    <row r="57" spans="1:8" ht="70.5" customHeight="1" x14ac:dyDescent="0.2">
      <c r="A57" s="13" t="s">
        <v>104</v>
      </c>
      <c r="B57" s="206" t="s">
        <v>134</v>
      </c>
      <c r="C57" s="206"/>
      <c r="D57" s="206"/>
      <c r="E57" s="206"/>
      <c r="F57" s="206"/>
      <c r="G57" s="206"/>
      <c r="H57" s="206"/>
    </row>
    <row r="58" spans="1:8" ht="33.75" customHeight="1" x14ac:dyDescent="0.2">
      <c r="A58" s="207"/>
      <c r="B58" s="207"/>
      <c r="C58" s="207"/>
      <c r="D58" s="207"/>
      <c r="E58" s="207"/>
      <c r="F58" s="207"/>
      <c r="G58" s="207"/>
      <c r="H58" s="208"/>
    </row>
    <row r="59" spans="1:8" ht="32.25" customHeight="1" x14ac:dyDescent="0.2">
      <c r="A59" s="209" t="s">
        <v>182</v>
      </c>
      <c r="B59" s="209"/>
      <c r="C59" s="209"/>
      <c r="D59" s="209"/>
      <c r="E59" s="209"/>
      <c r="F59" s="209"/>
      <c r="G59" s="209"/>
      <c r="H59" s="209"/>
    </row>
    <row r="60" spans="1:8" ht="34.5" customHeight="1" x14ac:dyDescent="0.2">
      <c r="A60" s="10" t="s">
        <v>22</v>
      </c>
      <c r="B60" s="210" t="s">
        <v>140</v>
      </c>
      <c r="C60" s="210"/>
      <c r="D60" s="210"/>
      <c r="E60" s="210"/>
      <c r="F60" s="210"/>
      <c r="G60" s="210"/>
      <c r="H60" s="210"/>
    </row>
    <row r="61" spans="1:8" ht="60" customHeight="1" x14ac:dyDescent="0.2">
      <c r="A61" s="10" t="s">
        <v>32</v>
      </c>
      <c r="B61" s="205" t="s">
        <v>141</v>
      </c>
      <c r="C61" s="205"/>
      <c r="D61" s="205"/>
      <c r="E61" s="205"/>
      <c r="F61" s="205"/>
      <c r="G61" s="205"/>
      <c r="H61" s="205"/>
    </row>
    <row r="62" spans="1:8" ht="41.25" customHeight="1" x14ac:dyDescent="0.2">
      <c r="A62" s="10" t="s">
        <v>207</v>
      </c>
      <c r="B62" s="212" t="s">
        <v>208</v>
      </c>
      <c r="C62" s="213"/>
      <c r="D62" s="213"/>
      <c r="E62" s="213"/>
      <c r="F62" s="213"/>
      <c r="G62" s="213"/>
      <c r="H62" s="214"/>
    </row>
    <row r="63" spans="1:8" ht="42" customHeight="1" x14ac:dyDescent="0.2">
      <c r="A63" s="10" t="s">
        <v>23</v>
      </c>
      <c r="B63" s="193" t="s">
        <v>142</v>
      </c>
      <c r="C63" s="193"/>
      <c r="D63" s="193"/>
      <c r="E63" s="193"/>
      <c r="F63" s="193"/>
      <c r="G63" s="193"/>
      <c r="H63" s="193"/>
    </row>
    <row r="64" spans="1:8" ht="31.5" customHeight="1" x14ac:dyDescent="0.2">
      <c r="A64" s="10" t="s">
        <v>24</v>
      </c>
      <c r="B64" s="210" t="s">
        <v>143</v>
      </c>
      <c r="C64" s="210"/>
      <c r="D64" s="210"/>
      <c r="E64" s="210"/>
      <c r="F64" s="210"/>
      <c r="G64" s="210"/>
      <c r="H64" s="210"/>
    </row>
    <row r="65" spans="1:8" ht="45.75" customHeight="1" x14ac:dyDescent="0.2">
      <c r="A65" s="10" t="s">
        <v>25</v>
      </c>
      <c r="B65" s="210" t="s">
        <v>144</v>
      </c>
      <c r="C65" s="210"/>
      <c r="D65" s="210"/>
      <c r="E65" s="210"/>
      <c r="F65" s="210"/>
      <c r="G65" s="210"/>
      <c r="H65" s="210"/>
    </row>
    <row r="66" spans="1:8" ht="30.75" customHeight="1" x14ac:dyDescent="0.2">
      <c r="A66" s="215"/>
      <c r="B66" s="215"/>
      <c r="C66" s="215"/>
      <c r="D66" s="215"/>
      <c r="E66" s="215"/>
      <c r="F66" s="215"/>
      <c r="G66" s="215"/>
      <c r="H66" s="215"/>
    </row>
    <row r="67" spans="1:8" ht="34.5" customHeight="1" x14ac:dyDescent="0.2">
      <c r="A67" s="209" t="s">
        <v>181</v>
      </c>
      <c r="B67" s="209"/>
      <c r="C67" s="209"/>
      <c r="D67" s="209"/>
      <c r="E67" s="209"/>
      <c r="F67" s="209"/>
      <c r="G67" s="209"/>
      <c r="H67" s="209"/>
    </row>
    <row r="68" spans="1:8" ht="39.75" customHeight="1" x14ac:dyDescent="0.2">
      <c r="A68" s="13" t="s">
        <v>19</v>
      </c>
      <c r="B68" s="210" t="s">
        <v>135</v>
      </c>
      <c r="C68" s="210"/>
      <c r="D68" s="210"/>
      <c r="E68" s="210"/>
      <c r="F68" s="210"/>
      <c r="G68" s="210"/>
      <c r="H68" s="210"/>
    </row>
    <row r="69" spans="1:8" ht="39.75" customHeight="1" x14ac:dyDescent="0.2">
      <c r="A69" s="13" t="s">
        <v>13</v>
      </c>
      <c r="B69" s="210" t="s">
        <v>136</v>
      </c>
      <c r="C69" s="210"/>
      <c r="D69" s="210"/>
      <c r="E69" s="210"/>
      <c r="F69" s="210"/>
      <c r="G69" s="210"/>
      <c r="H69" s="210"/>
    </row>
    <row r="70" spans="1:8" ht="42" customHeight="1" x14ac:dyDescent="0.2">
      <c r="A70" s="13" t="s">
        <v>18</v>
      </c>
      <c r="B70" s="206" t="s">
        <v>137</v>
      </c>
      <c r="C70" s="206"/>
      <c r="D70" s="206"/>
      <c r="E70" s="206"/>
      <c r="F70" s="206"/>
      <c r="G70" s="206"/>
      <c r="H70" s="206"/>
    </row>
    <row r="71" spans="1:8" ht="33.75" customHeight="1" x14ac:dyDescent="0.2">
      <c r="A71" s="13" t="s">
        <v>20</v>
      </c>
      <c r="B71" s="210" t="s">
        <v>138</v>
      </c>
      <c r="C71" s="210"/>
      <c r="D71" s="210"/>
      <c r="E71" s="210"/>
      <c r="F71" s="210"/>
      <c r="G71" s="210"/>
      <c r="H71" s="210"/>
    </row>
    <row r="72" spans="1:8" ht="33" customHeight="1" x14ac:dyDescent="0.2">
      <c r="A72" s="13" t="s">
        <v>21</v>
      </c>
      <c r="B72" s="210" t="s">
        <v>139</v>
      </c>
      <c r="C72" s="210"/>
      <c r="D72" s="210"/>
      <c r="E72" s="210"/>
      <c r="F72" s="210"/>
      <c r="G72" s="210"/>
      <c r="H72" s="210"/>
    </row>
    <row r="73" spans="1:8" ht="33.75" customHeight="1" x14ac:dyDescent="0.2">
      <c r="A73" s="211"/>
      <c r="B73" s="211"/>
      <c r="C73" s="211"/>
      <c r="D73" s="211"/>
      <c r="E73" s="211"/>
      <c r="F73" s="211"/>
      <c r="G73" s="211"/>
      <c r="H73" s="211"/>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A73:H73"/>
    <mergeCell ref="B62:H62"/>
    <mergeCell ref="B63:H63"/>
    <mergeCell ref="B64:H64"/>
    <mergeCell ref="B65:H65"/>
    <mergeCell ref="A66:H66"/>
    <mergeCell ref="A67:H67"/>
    <mergeCell ref="B68:H68"/>
    <mergeCell ref="B69:H69"/>
    <mergeCell ref="B70:H70"/>
    <mergeCell ref="B71:H71"/>
    <mergeCell ref="B72:H72"/>
    <mergeCell ref="B61:H61"/>
    <mergeCell ref="B50:H50"/>
    <mergeCell ref="B51:H51"/>
    <mergeCell ref="B52:H52"/>
    <mergeCell ref="B53:H53"/>
    <mergeCell ref="B54:H54"/>
    <mergeCell ref="B55:H55"/>
    <mergeCell ref="B56:H56"/>
    <mergeCell ref="B57:H57"/>
    <mergeCell ref="A58:H58"/>
    <mergeCell ref="A59:H59"/>
    <mergeCell ref="B60:H60"/>
    <mergeCell ref="B49:H49"/>
    <mergeCell ref="B37:H37"/>
    <mergeCell ref="A39:H39"/>
    <mergeCell ref="B40:H40"/>
    <mergeCell ref="B41:H41"/>
    <mergeCell ref="B42:H42"/>
    <mergeCell ref="B43:H43"/>
    <mergeCell ref="B44:H44"/>
    <mergeCell ref="B45:H45"/>
    <mergeCell ref="B46:H46"/>
    <mergeCell ref="B47:H47"/>
    <mergeCell ref="B48:H48"/>
    <mergeCell ref="B36:H36"/>
    <mergeCell ref="B25:H25"/>
    <mergeCell ref="B26:H26"/>
    <mergeCell ref="B27:H27"/>
    <mergeCell ref="B28:H28"/>
    <mergeCell ref="B29:H29"/>
    <mergeCell ref="B30:H30"/>
    <mergeCell ref="B31:H31"/>
    <mergeCell ref="B32:H32"/>
    <mergeCell ref="B33:H33"/>
    <mergeCell ref="A34:H34"/>
    <mergeCell ref="A35:H35"/>
    <mergeCell ref="B24:H24"/>
    <mergeCell ref="B13:H13"/>
    <mergeCell ref="B14:H14"/>
    <mergeCell ref="B15:H15"/>
    <mergeCell ref="B16:H16"/>
    <mergeCell ref="B17:H17"/>
    <mergeCell ref="B18:H18"/>
    <mergeCell ref="A19:H19"/>
    <mergeCell ref="A20:H20"/>
    <mergeCell ref="A21:H21"/>
    <mergeCell ref="B22:H22"/>
    <mergeCell ref="B23:H23"/>
    <mergeCell ref="B12:H12"/>
    <mergeCell ref="A1:H1"/>
    <mergeCell ref="A2:H2"/>
    <mergeCell ref="B3:H3"/>
    <mergeCell ref="B4:H4"/>
    <mergeCell ref="B5:H5"/>
    <mergeCell ref="B6:H6"/>
    <mergeCell ref="B7:H7"/>
    <mergeCell ref="B8:H8"/>
    <mergeCell ref="B9:H9"/>
    <mergeCell ref="B10:H10"/>
    <mergeCell ref="B11:H1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1"/>
  <sheetViews>
    <sheetView topLeftCell="H7" zoomScale="80" zoomScaleNormal="80" workbookViewId="0">
      <pane ySplit="1" topLeftCell="A17" activePane="bottomLeft" state="frozen"/>
      <selection activeCell="J7" sqref="J7"/>
      <selection pane="bottomLeft" activeCell="K20" sqref="K20"/>
    </sheetView>
  </sheetViews>
  <sheetFormatPr baseColWidth="10" defaultColWidth="11.42578125" defaultRowHeight="18.75" x14ac:dyDescent="0.25"/>
  <cols>
    <col min="1" max="2" width="26.42578125" style="2" customWidth="1"/>
    <col min="3" max="4" width="22.42578125" style="2" customWidth="1"/>
    <col min="5" max="5" width="23.140625" style="2" customWidth="1"/>
    <col min="6" max="6" width="23.7109375" style="111" customWidth="1"/>
    <col min="7" max="7" width="14.85546875" style="111" customWidth="1"/>
    <col min="8" max="8" width="27.140625" style="111" customWidth="1"/>
    <col min="9" max="9" width="27.7109375" style="2" customWidth="1"/>
    <col min="10" max="10" width="15.7109375" style="2" customWidth="1"/>
    <col min="11" max="11" width="29.28515625" style="44" customWidth="1"/>
    <col min="12" max="12" width="18.140625" style="44" customWidth="1"/>
    <col min="13" max="13" width="19.85546875" style="44" customWidth="1"/>
    <col min="14" max="14" width="40.85546875" style="44" customWidth="1"/>
    <col min="15" max="15" width="20.28515625" style="112" customWidth="1"/>
    <col min="16" max="16" width="18.85546875" style="113" customWidth="1"/>
    <col min="17" max="18" width="18.85546875" style="113" hidden="1" customWidth="1"/>
    <col min="19" max="20" width="18.85546875" style="114" hidden="1" customWidth="1"/>
    <col min="21" max="22" width="18.7109375" style="2" customWidth="1"/>
    <col min="23" max="23" width="20.42578125" style="2" customWidth="1"/>
    <col min="24" max="24" width="27.42578125" style="2" customWidth="1"/>
    <col min="25" max="25" width="0" style="2" hidden="1" customWidth="1"/>
    <col min="26" max="16384" width="11.42578125" style="2"/>
  </cols>
  <sheetData>
    <row r="1" spans="1:25" ht="21" customHeight="1" x14ac:dyDescent="0.25">
      <c r="A1" s="263"/>
      <c r="B1" s="263"/>
      <c r="C1" s="264" t="s">
        <v>1</v>
      </c>
      <c r="D1" s="264"/>
      <c r="E1" s="264"/>
      <c r="F1" s="264"/>
      <c r="G1" s="264"/>
      <c r="H1" s="264"/>
      <c r="I1" s="264"/>
      <c r="J1" s="264"/>
      <c r="K1" s="264"/>
      <c r="L1" s="264"/>
      <c r="M1" s="264"/>
      <c r="N1" s="264"/>
      <c r="O1" s="264"/>
      <c r="P1" s="264"/>
      <c r="Q1" s="264"/>
      <c r="R1" s="264"/>
      <c r="S1" s="264"/>
      <c r="T1" s="264"/>
      <c r="U1" s="264"/>
      <c r="V1" s="264"/>
      <c r="W1" s="47" t="s">
        <v>221</v>
      </c>
    </row>
    <row r="2" spans="1:25" ht="21" customHeight="1" x14ac:dyDescent="0.25">
      <c r="A2" s="263"/>
      <c r="B2" s="263"/>
      <c r="C2" s="264" t="s">
        <v>2</v>
      </c>
      <c r="D2" s="264"/>
      <c r="E2" s="264"/>
      <c r="F2" s="264"/>
      <c r="G2" s="264"/>
      <c r="H2" s="264"/>
      <c r="I2" s="264"/>
      <c r="J2" s="264"/>
      <c r="K2" s="264"/>
      <c r="L2" s="264"/>
      <c r="M2" s="264"/>
      <c r="N2" s="264"/>
      <c r="O2" s="264"/>
      <c r="P2" s="264"/>
      <c r="Q2" s="264"/>
      <c r="R2" s="264"/>
      <c r="S2" s="264"/>
      <c r="T2" s="264"/>
      <c r="U2" s="264"/>
      <c r="V2" s="264"/>
      <c r="W2" s="47" t="s">
        <v>3</v>
      </c>
    </row>
    <row r="3" spans="1:25" ht="21" customHeight="1" x14ac:dyDescent="0.25">
      <c r="A3" s="263"/>
      <c r="B3" s="263"/>
      <c r="C3" s="264" t="s">
        <v>4</v>
      </c>
      <c r="D3" s="264"/>
      <c r="E3" s="264"/>
      <c r="F3" s="264"/>
      <c r="G3" s="264"/>
      <c r="H3" s="264"/>
      <c r="I3" s="264"/>
      <c r="J3" s="264"/>
      <c r="K3" s="264"/>
      <c r="L3" s="264"/>
      <c r="M3" s="264"/>
      <c r="N3" s="264"/>
      <c r="O3" s="264"/>
      <c r="P3" s="264"/>
      <c r="Q3" s="264"/>
      <c r="R3" s="264"/>
      <c r="S3" s="264"/>
      <c r="T3" s="264"/>
      <c r="U3" s="264"/>
      <c r="V3" s="264"/>
      <c r="W3" s="47" t="s">
        <v>220</v>
      </c>
    </row>
    <row r="4" spans="1:25" ht="21" customHeight="1" x14ac:dyDescent="0.25">
      <c r="A4" s="263"/>
      <c r="B4" s="263"/>
      <c r="C4" s="264" t="s">
        <v>158</v>
      </c>
      <c r="D4" s="264"/>
      <c r="E4" s="264"/>
      <c r="F4" s="264"/>
      <c r="G4" s="264"/>
      <c r="H4" s="264"/>
      <c r="I4" s="264"/>
      <c r="J4" s="264"/>
      <c r="K4" s="264"/>
      <c r="L4" s="264"/>
      <c r="M4" s="264"/>
      <c r="N4" s="264"/>
      <c r="O4" s="264"/>
      <c r="P4" s="264"/>
      <c r="Q4" s="264"/>
      <c r="R4" s="264"/>
      <c r="S4" s="264"/>
      <c r="T4" s="264"/>
      <c r="U4" s="264"/>
      <c r="V4" s="264"/>
      <c r="W4" s="47" t="s">
        <v>223</v>
      </c>
    </row>
    <row r="5" spans="1:25" ht="26.25" customHeight="1" x14ac:dyDescent="0.25">
      <c r="A5" s="243" t="s">
        <v>170</v>
      </c>
      <c r="B5" s="243"/>
      <c r="C5" s="235" t="s">
        <v>296</v>
      </c>
      <c r="D5" s="236"/>
      <c r="E5" s="49"/>
      <c r="F5" s="49"/>
      <c r="G5" s="49"/>
      <c r="H5" s="49"/>
      <c r="I5" s="49"/>
      <c r="J5" s="49"/>
      <c r="K5" s="49"/>
      <c r="L5" s="49"/>
      <c r="M5" s="49"/>
      <c r="N5" s="49"/>
      <c r="O5" s="49"/>
      <c r="P5" s="49"/>
      <c r="Q5" s="49"/>
      <c r="R5" s="49"/>
      <c r="S5" s="50"/>
      <c r="T5" s="50"/>
      <c r="U5" s="49"/>
      <c r="V5" s="49"/>
      <c r="W5" s="51"/>
    </row>
    <row r="6" spans="1:25" ht="39" customHeight="1" x14ac:dyDescent="0.25">
      <c r="A6" s="248" t="s">
        <v>160</v>
      </c>
      <c r="B6" s="249"/>
      <c r="C6" s="249"/>
      <c r="D6" s="249"/>
      <c r="E6" s="249"/>
      <c r="F6" s="249"/>
      <c r="G6" s="249"/>
      <c r="H6" s="249"/>
      <c r="I6" s="249"/>
      <c r="J6" s="249"/>
      <c r="K6" s="249"/>
      <c r="L6" s="249"/>
      <c r="M6" s="249"/>
      <c r="N6" s="249"/>
      <c r="O6" s="249"/>
      <c r="P6" s="249"/>
      <c r="Q6" s="249"/>
      <c r="R6" s="249"/>
      <c r="S6" s="249"/>
      <c r="T6" s="249"/>
      <c r="U6" s="249"/>
      <c r="V6" s="249"/>
      <c r="W6" s="250"/>
    </row>
    <row r="7" spans="1:25" s="57" customFormat="1" ht="78.75" customHeight="1" thickBot="1" x14ac:dyDescent="0.3">
      <c r="A7" s="52" t="s">
        <v>93</v>
      </c>
      <c r="B7" s="52" t="s">
        <v>165</v>
      </c>
      <c r="C7" s="52" t="s">
        <v>156</v>
      </c>
      <c r="D7" s="52" t="s">
        <v>28</v>
      </c>
      <c r="E7" s="52" t="s">
        <v>101</v>
      </c>
      <c r="F7" s="52" t="s">
        <v>7</v>
      </c>
      <c r="G7" s="52" t="s">
        <v>193</v>
      </c>
      <c r="H7" s="52" t="s">
        <v>34</v>
      </c>
      <c r="I7" s="52" t="s">
        <v>8</v>
      </c>
      <c r="J7" s="53" t="s">
        <v>155</v>
      </c>
      <c r="K7" s="52" t="s">
        <v>97</v>
      </c>
      <c r="L7" s="54" t="s">
        <v>96</v>
      </c>
      <c r="M7" s="52" t="s">
        <v>177</v>
      </c>
      <c r="N7" s="52" t="s">
        <v>9</v>
      </c>
      <c r="O7" s="52" t="s">
        <v>30</v>
      </c>
      <c r="P7" s="52" t="s">
        <v>31</v>
      </c>
      <c r="Q7" s="52" t="s">
        <v>424</v>
      </c>
      <c r="R7" s="52" t="s">
        <v>358</v>
      </c>
      <c r="S7" s="55" t="s">
        <v>425</v>
      </c>
      <c r="T7" s="55" t="s">
        <v>410</v>
      </c>
      <c r="U7" s="52" t="s">
        <v>162</v>
      </c>
      <c r="V7" s="52" t="s">
        <v>163</v>
      </c>
      <c r="W7" s="52" t="s">
        <v>161</v>
      </c>
      <c r="X7" s="56"/>
    </row>
    <row r="8" spans="1:25" ht="105" customHeight="1" thickBot="1" x14ac:dyDescent="0.3">
      <c r="A8" s="34" t="s">
        <v>275</v>
      </c>
      <c r="B8" s="244" t="s">
        <v>277</v>
      </c>
      <c r="C8" s="59" t="s">
        <v>228</v>
      </c>
      <c r="D8" s="34" t="s">
        <v>274</v>
      </c>
      <c r="E8" s="31" t="s">
        <v>229</v>
      </c>
      <c r="F8" s="60" t="s">
        <v>237</v>
      </c>
      <c r="G8" s="34" t="s">
        <v>345</v>
      </c>
      <c r="H8" s="61" t="s">
        <v>254</v>
      </c>
      <c r="I8" s="61" t="s">
        <v>253</v>
      </c>
      <c r="J8" s="62">
        <v>939</v>
      </c>
      <c r="K8" s="63" t="s">
        <v>238</v>
      </c>
      <c r="L8" s="64">
        <v>0.2</v>
      </c>
      <c r="M8" s="65" t="s">
        <v>189</v>
      </c>
      <c r="N8" s="61" t="s">
        <v>253</v>
      </c>
      <c r="O8" s="66">
        <v>879</v>
      </c>
      <c r="P8" s="67">
        <v>219</v>
      </c>
      <c r="Q8" s="67">
        <v>25</v>
      </c>
      <c r="R8" s="67"/>
      <c r="S8" s="68">
        <f>(Q8/P8)*L8</f>
        <v>2.2831050228310501E-2</v>
      </c>
      <c r="T8" s="68">
        <f>(Q8/O8)*L8</f>
        <v>5.6882821387940841E-3</v>
      </c>
      <c r="U8" s="66">
        <v>220</v>
      </c>
      <c r="V8" s="66">
        <v>220</v>
      </c>
      <c r="W8" s="66">
        <v>220</v>
      </c>
    </row>
    <row r="9" spans="1:25" ht="105.75" thickBot="1" x14ac:dyDescent="0.3">
      <c r="A9" s="34" t="s">
        <v>275</v>
      </c>
      <c r="B9" s="247"/>
      <c r="C9" s="59" t="s">
        <v>228</v>
      </c>
      <c r="D9" s="34" t="s">
        <v>274</v>
      </c>
      <c r="E9" s="34" t="s">
        <v>230</v>
      </c>
      <c r="F9" s="70" t="s">
        <v>237</v>
      </c>
      <c r="G9" s="34" t="s">
        <v>345</v>
      </c>
      <c r="H9" s="71" t="s">
        <v>253</v>
      </c>
      <c r="I9" s="71" t="s">
        <v>254</v>
      </c>
      <c r="J9" s="72">
        <v>939</v>
      </c>
      <c r="K9" s="73" t="s">
        <v>239</v>
      </c>
      <c r="L9" s="74">
        <v>0.2</v>
      </c>
      <c r="M9" s="65" t="s">
        <v>188</v>
      </c>
      <c r="N9" s="71" t="s">
        <v>254</v>
      </c>
      <c r="O9" s="59">
        <v>849</v>
      </c>
      <c r="P9" s="65">
        <v>212</v>
      </c>
      <c r="Q9" s="65">
        <v>9</v>
      </c>
      <c r="R9" s="65"/>
      <c r="S9" s="68">
        <f t="shared" ref="S9:S13" si="0">(Q9/P9)*L9</f>
        <v>8.4905660377358489E-3</v>
      </c>
      <c r="T9" s="68">
        <f t="shared" ref="T9:T13" si="1">(Q9/O9)*L9</f>
        <v>2.120141342756184E-3</v>
      </c>
      <c r="U9" s="59">
        <v>212</v>
      </c>
      <c r="V9" s="59">
        <v>212</v>
      </c>
      <c r="W9" s="59">
        <v>213</v>
      </c>
      <c r="Y9" s="2" t="s">
        <v>188</v>
      </c>
    </row>
    <row r="10" spans="1:25" ht="105.75" thickBot="1" x14ac:dyDescent="0.3">
      <c r="A10" s="34" t="s">
        <v>275</v>
      </c>
      <c r="B10" s="247"/>
      <c r="C10" s="59" t="s">
        <v>228</v>
      </c>
      <c r="D10" s="34" t="s">
        <v>274</v>
      </c>
      <c r="E10" s="34" t="s">
        <v>231</v>
      </c>
      <c r="F10" s="70" t="s">
        <v>237</v>
      </c>
      <c r="G10" s="34" t="s">
        <v>345</v>
      </c>
      <c r="H10" s="71" t="s">
        <v>264</v>
      </c>
      <c r="I10" s="71" t="s">
        <v>255</v>
      </c>
      <c r="J10" s="72">
        <v>205</v>
      </c>
      <c r="K10" s="73" t="s">
        <v>240</v>
      </c>
      <c r="L10" s="74">
        <v>0.1</v>
      </c>
      <c r="M10" s="65" t="s">
        <v>188</v>
      </c>
      <c r="N10" s="71" t="s">
        <v>255</v>
      </c>
      <c r="O10" s="59">
        <v>440</v>
      </c>
      <c r="P10" s="65">
        <v>110</v>
      </c>
      <c r="Q10" s="65">
        <v>5</v>
      </c>
      <c r="R10" s="65"/>
      <c r="S10" s="68">
        <f t="shared" si="0"/>
        <v>4.5454545454545461E-3</v>
      </c>
      <c r="T10" s="68">
        <f t="shared" si="1"/>
        <v>1.1363636363636365E-3</v>
      </c>
      <c r="U10" s="59">
        <v>110</v>
      </c>
      <c r="V10" s="59">
        <v>110</v>
      </c>
      <c r="W10" s="59">
        <v>110</v>
      </c>
      <c r="Y10" s="2" t="s">
        <v>189</v>
      </c>
    </row>
    <row r="11" spans="1:25" ht="105.75" thickBot="1" x14ac:dyDescent="0.3">
      <c r="A11" s="34" t="s">
        <v>275</v>
      </c>
      <c r="B11" s="247"/>
      <c r="C11" s="59" t="s">
        <v>228</v>
      </c>
      <c r="D11" s="34" t="s">
        <v>274</v>
      </c>
      <c r="E11" s="34" t="s">
        <v>231</v>
      </c>
      <c r="F11" s="70" t="s">
        <v>237</v>
      </c>
      <c r="G11" s="34" t="s">
        <v>345</v>
      </c>
      <c r="H11" s="71" t="s">
        <v>265</v>
      </c>
      <c r="I11" s="71" t="s">
        <v>256</v>
      </c>
      <c r="J11" s="72">
        <v>630</v>
      </c>
      <c r="K11" s="73" t="s">
        <v>241</v>
      </c>
      <c r="L11" s="74">
        <v>0.1</v>
      </c>
      <c r="M11" s="65" t="s">
        <v>188</v>
      </c>
      <c r="N11" s="71" t="s">
        <v>256</v>
      </c>
      <c r="O11" s="59">
        <v>120</v>
      </c>
      <c r="P11" s="65">
        <v>30</v>
      </c>
      <c r="Q11" s="65">
        <v>0</v>
      </c>
      <c r="R11" s="65"/>
      <c r="S11" s="68">
        <f t="shared" si="0"/>
        <v>0</v>
      </c>
      <c r="T11" s="68">
        <f t="shared" si="1"/>
        <v>0</v>
      </c>
      <c r="U11" s="59">
        <v>30</v>
      </c>
      <c r="V11" s="59">
        <v>30</v>
      </c>
      <c r="W11" s="59">
        <v>30</v>
      </c>
    </row>
    <row r="12" spans="1:25" ht="114.75" thickBot="1" x14ac:dyDescent="0.3">
      <c r="A12" s="34" t="s">
        <v>275</v>
      </c>
      <c r="B12" s="247"/>
      <c r="C12" s="59" t="s">
        <v>228</v>
      </c>
      <c r="D12" s="34" t="s">
        <v>274</v>
      </c>
      <c r="E12" s="34" t="s">
        <v>232</v>
      </c>
      <c r="F12" s="70" t="s">
        <v>237</v>
      </c>
      <c r="G12" s="34" t="s">
        <v>345</v>
      </c>
      <c r="H12" s="71" t="s">
        <v>266</v>
      </c>
      <c r="I12" s="71" t="s">
        <v>257</v>
      </c>
      <c r="J12" s="72">
        <v>19</v>
      </c>
      <c r="K12" s="73" t="s">
        <v>242</v>
      </c>
      <c r="L12" s="74">
        <v>0.15</v>
      </c>
      <c r="M12" s="65" t="s">
        <v>188</v>
      </c>
      <c r="N12" s="71" t="s">
        <v>257</v>
      </c>
      <c r="O12" s="59">
        <v>4</v>
      </c>
      <c r="P12" s="65">
        <v>1</v>
      </c>
      <c r="Q12" s="65">
        <v>0</v>
      </c>
      <c r="R12" s="65"/>
      <c r="S12" s="75">
        <f t="shared" si="0"/>
        <v>0</v>
      </c>
      <c r="T12" s="68">
        <f t="shared" si="1"/>
        <v>0</v>
      </c>
      <c r="U12" s="59">
        <v>1</v>
      </c>
      <c r="V12" s="59">
        <v>1</v>
      </c>
      <c r="W12" s="59">
        <v>1</v>
      </c>
    </row>
    <row r="13" spans="1:25" ht="105.75" thickBot="1" x14ac:dyDescent="0.3">
      <c r="A13" s="34" t="s">
        <v>275</v>
      </c>
      <c r="B13" s="245"/>
      <c r="C13" s="59" t="s">
        <v>228</v>
      </c>
      <c r="D13" s="34" t="s">
        <v>274</v>
      </c>
      <c r="E13" s="34"/>
      <c r="F13" s="70" t="s">
        <v>237</v>
      </c>
      <c r="G13" s="34" t="s">
        <v>345</v>
      </c>
      <c r="H13" s="71" t="s">
        <v>267</v>
      </c>
      <c r="I13" s="71" t="s">
        <v>258</v>
      </c>
      <c r="J13" s="72">
        <v>65</v>
      </c>
      <c r="K13" s="73" t="s">
        <v>243</v>
      </c>
      <c r="L13" s="77">
        <v>0.1</v>
      </c>
      <c r="M13" s="65" t="s">
        <v>188</v>
      </c>
      <c r="N13" s="71" t="s">
        <v>258</v>
      </c>
      <c r="O13" s="59">
        <v>268</v>
      </c>
      <c r="P13" s="78">
        <v>67</v>
      </c>
      <c r="Q13" s="78">
        <v>232</v>
      </c>
      <c r="R13" s="78"/>
      <c r="S13" s="68">
        <f t="shared" si="0"/>
        <v>0.34626865671641793</v>
      </c>
      <c r="T13" s="68">
        <f t="shared" si="1"/>
        <v>8.6567164179104483E-2</v>
      </c>
      <c r="U13" s="79">
        <v>67</v>
      </c>
      <c r="V13" s="79">
        <v>67</v>
      </c>
      <c r="W13" s="79">
        <v>67</v>
      </c>
    </row>
    <row r="14" spans="1:25" s="85" customFormat="1" ht="27" thickBot="1" x14ac:dyDescent="0.3">
      <c r="A14" s="80"/>
      <c r="B14" s="81"/>
      <c r="C14" s="82"/>
      <c r="D14" s="80"/>
      <c r="E14" s="80"/>
      <c r="F14" s="257" t="s">
        <v>412</v>
      </c>
      <c r="G14" s="258"/>
      <c r="H14" s="258"/>
      <c r="I14" s="258"/>
      <c r="J14" s="258"/>
      <c r="K14" s="258"/>
      <c r="L14" s="258"/>
      <c r="M14" s="258"/>
      <c r="N14" s="258"/>
      <c r="O14" s="258"/>
      <c r="P14" s="258"/>
      <c r="Q14" s="258"/>
      <c r="R14" s="259"/>
      <c r="S14" s="83">
        <f>SUM(S13+S12+S11+S10+S9+S8)</f>
        <v>0.3821357275279188</v>
      </c>
      <c r="T14" s="83">
        <f>SUM(T13+T12+T11+T10+T9+T8)</f>
        <v>9.5511951297018394E-2</v>
      </c>
      <c r="U14" s="84"/>
      <c r="V14" s="84"/>
      <c r="W14" s="84"/>
    </row>
    <row r="15" spans="1:25" ht="57.75" thickBot="1" x14ac:dyDescent="0.3">
      <c r="A15" s="34" t="s">
        <v>275</v>
      </c>
      <c r="B15" s="246" t="s">
        <v>276</v>
      </c>
      <c r="C15" s="59" t="s">
        <v>228</v>
      </c>
      <c r="D15" s="34" t="s">
        <v>274</v>
      </c>
      <c r="E15" s="34"/>
      <c r="F15" s="70" t="s">
        <v>250</v>
      </c>
      <c r="G15" s="34" t="s">
        <v>345</v>
      </c>
      <c r="H15" s="71" t="s">
        <v>268</v>
      </c>
      <c r="I15" s="71" t="s">
        <v>259</v>
      </c>
      <c r="J15" s="86">
        <v>0</v>
      </c>
      <c r="K15" s="71" t="s">
        <v>244</v>
      </c>
      <c r="L15" s="87">
        <v>0.05</v>
      </c>
      <c r="M15" s="59" t="s">
        <v>188</v>
      </c>
      <c r="N15" s="71" t="s">
        <v>259</v>
      </c>
      <c r="O15" s="59">
        <v>3</v>
      </c>
      <c r="P15" s="88">
        <v>3</v>
      </c>
      <c r="Q15" s="67">
        <v>3</v>
      </c>
      <c r="R15" s="67"/>
      <c r="S15" s="68">
        <f>(Q15/P15)*L15</f>
        <v>0.05</v>
      </c>
      <c r="T15" s="68">
        <f>(Q15/O15)*L15</f>
        <v>0.05</v>
      </c>
      <c r="U15" s="66">
        <v>0</v>
      </c>
      <c r="V15" s="66">
        <v>0</v>
      </c>
      <c r="W15" s="66">
        <v>0</v>
      </c>
    </row>
    <row r="16" spans="1:25" ht="72" thickBot="1" x14ac:dyDescent="0.3">
      <c r="A16" s="34" t="s">
        <v>275</v>
      </c>
      <c r="B16" s="246"/>
      <c r="C16" s="59" t="s">
        <v>228</v>
      </c>
      <c r="D16" s="34" t="s">
        <v>274</v>
      </c>
      <c r="E16" s="34"/>
      <c r="F16" s="70" t="s">
        <v>250</v>
      </c>
      <c r="G16" s="34" t="s">
        <v>345</v>
      </c>
      <c r="H16" s="71" t="s">
        <v>269</v>
      </c>
      <c r="I16" s="71" t="s">
        <v>260</v>
      </c>
      <c r="J16" s="86">
        <v>0</v>
      </c>
      <c r="K16" s="71" t="s">
        <v>245</v>
      </c>
      <c r="L16" s="87">
        <v>0.05</v>
      </c>
      <c r="M16" s="59" t="s">
        <v>189</v>
      </c>
      <c r="N16" s="71" t="s">
        <v>260</v>
      </c>
      <c r="O16" s="59">
        <v>1</v>
      </c>
      <c r="P16" s="89">
        <v>1</v>
      </c>
      <c r="Q16" s="65">
        <v>0</v>
      </c>
      <c r="R16" s="65"/>
      <c r="S16" s="68">
        <f t="shared" ref="S16:S20" si="2">(Q16/P16)*L16</f>
        <v>0</v>
      </c>
      <c r="T16" s="68">
        <f t="shared" ref="T16:T17" si="3">(Q16/O16)*L16</f>
        <v>0</v>
      </c>
      <c r="U16" s="59">
        <v>0</v>
      </c>
      <c r="V16" s="59">
        <v>0</v>
      </c>
      <c r="W16" s="59">
        <v>0</v>
      </c>
    </row>
    <row r="17" spans="1:23" ht="75.75" customHeight="1" x14ac:dyDescent="0.25">
      <c r="A17" s="58" t="s">
        <v>275</v>
      </c>
      <c r="B17" s="246"/>
      <c r="C17" s="79" t="s">
        <v>228</v>
      </c>
      <c r="D17" s="58" t="s">
        <v>274</v>
      </c>
      <c r="E17" s="58"/>
      <c r="F17" s="90" t="s">
        <v>250</v>
      </c>
      <c r="G17" s="58" t="s">
        <v>345</v>
      </c>
      <c r="H17" s="58" t="s">
        <v>270</v>
      </c>
      <c r="I17" s="58" t="s">
        <v>259</v>
      </c>
      <c r="J17" s="91">
        <v>0</v>
      </c>
      <c r="K17" s="58" t="s">
        <v>246</v>
      </c>
      <c r="L17" s="92">
        <v>0.05</v>
      </c>
      <c r="M17" s="79" t="s">
        <v>189</v>
      </c>
      <c r="N17" s="58" t="s">
        <v>259</v>
      </c>
      <c r="O17" s="79">
        <v>10</v>
      </c>
      <c r="P17" s="93">
        <v>2</v>
      </c>
      <c r="Q17" s="78">
        <v>0</v>
      </c>
      <c r="R17" s="78"/>
      <c r="S17" s="94">
        <f t="shared" si="2"/>
        <v>0</v>
      </c>
      <c r="T17" s="94">
        <f t="shared" si="3"/>
        <v>0</v>
      </c>
      <c r="U17" s="79">
        <v>2</v>
      </c>
      <c r="V17" s="79">
        <v>3</v>
      </c>
      <c r="W17" s="79">
        <v>3</v>
      </c>
    </row>
    <row r="18" spans="1:23" s="96" customFormat="1" ht="75.75" customHeight="1" x14ac:dyDescent="0.25">
      <c r="A18" s="34"/>
      <c r="B18" s="34"/>
      <c r="C18" s="59"/>
      <c r="D18" s="34"/>
      <c r="E18" s="34"/>
      <c r="F18" s="216" t="s">
        <v>411</v>
      </c>
      <c r="G18" s="216"/>
      <c r="H18" s="216"/>
      <c r="I18" s="216"/>
      <c r="J18" s="216"/>
      <c r="K18" s="216"/>
      <c r="L18" s="216"/>
      <c r="M18" s="216"/>
      <c r="N18" s="216"/>
      <c r="O18" s="216"/>
      <c r="P18" s="216"/>
      <c r="Q18" s="216"/>
      <c r="R18" s="216"/>
      <c r="S18" s="46">
        <f>SUM(S17+S16+S15)</f>
        <v>0.05</v>
      </c>
      <c r="T18" s="46">
        <f>SUM(T17+T16+T15)</f>
        <v>0.05</v>
      </c>
      <c r="U18" s="59"/>
      <c r="V18" s="59"/>
      <c r="W18" s="59"/>
    </row>
    <row r="19" spans="1:23" ht="43.5" thickBot="1" x14ac:dyDescent="0.3">
      <c r="A19" s="76" t="s">
        <v>275</v>
      </c>
      <c r="B19" s="244" t="s">
        <v>278</v>
      </c>
      <c r="C19" s="76" t="s">
        <v>251</v>
      </c>
      <c r="D19" s="76" t="s">
        <v>274</v>
      </c>
      <c r="E19" s="245" t="s">
        <v>233</v>
      </c>
      <c r="F19" s="97" t="s">
        <v>251</v>
      </c>
      <c r="G19" s="76" t="s">
        <v>345</v>
      </c>
      <c r="H19" s="98" t="s">
        <v>271</v>
      </c>
      <c r="I19" s="76" t="s">
        <v>261</v>
      </c>
      <c r="J19" s="99">
        <v>3</v>
      </c>
      <c r="K19" s="98" t="s">
        <v>247</v>
      </c>
      <c r="L19" s="87">
        <v>0.6</v>
      </c>
      <c r="M19" s="100" t="s">
        <v>188</v>
      </c>
      <c r="N19" s="76" t="s">
        <v>261</v>
      </c>
      <c r="O19" s="100">
        <v>4</v>
      </c>
      <c r="P19" s="101">
        <v>1</v>
      </c>
      <c r="Q19" s="102">
        <v>1</v>
      </c>
      <c r="R19" s="102"/>
      <c r="S19" s="103">
        <f t="shared" si="2"/>
        <v>0.6</v>
      </c>
      <c r="T19" s="103">
        <f>(Q19/O19)*L19</f>
        <v>0.15</v>
      </c>
      <c r="U19" s="100">
        <v>1</v>
      </c>
      <c r="V19" s="100">
        <v>1</v>
      </c>
      <c r="W19" s="100">
        <v>1</v>
      </c>
    </row>
    <row r="20" spans="1:23" ht="45.75" thickBot="1" x14ac:dyDescent="0.3">
      <c r="A20" s="58" t="s">
        <v>275</v>
      </c>
      <c r="B20" s="245"/>
      <c r="C20" s="58" t="s">
        <v>251</v>
      </c>
      <c r="D20" s="58" t="s">
        <v>274</v>
      </c>
      <c r="E20" s="251"/>
      <c r="F20" s="90" t="s">
        <v>251</v>
      </c>
      <c r="G20" s="58" t="s">
        <v>345</v>
      </c>
      <c r="H20" s="58" t="s">
        <v>272</v>
      </c>
      <c r="I20" s="58" t="s">
        <v>262</v>
      </c>
      <c r="J20" s="91">
        <v>9</v>
      </c>
      <c r="K20" s="104" t="s">
        <v>248</v>
      </c>
      <c r="L20" s="105">
        <v>0.4</v>
      </c>
      <c r="M20" s="79" t="s">
        <v>188</v>
      </c>
      <c r="N20" s="58" t="s">
        <v>262</v>
      </c>
      <c r="O20" s="79">
        <v>20</v>
      </c>
      <c r="P20" s="93">
        <v>20</v>
      </c>
      <c r="Q20" s="78">
        <v>0</v>
      </c>
      <c r="R20" s="78"/>
      <c r="S20" s="94">
        <f t="shared" si="2"/>
        <v>0</v>
      </c>
      <c r="T20" s="94">
        <f>(Q20/O20)*L20</f>
        <v>0</v>
      </c>
      <c r="U20" s="79">
        <v>0</v>
      </c>
      <c r="V20" s="79">
        <v>0</v>
      </c>
      <c r="W20" s="79">
        <v>0</v>
      </c>
    </row>
    <row r="21" spans="1:23" s="106" customFormat="1" ht="27" thickBot="1" x14ac:dyDescent="0.3">
      <c r="A21" s="95"/>
      <c r="B21" s="95"/>
      <c r="C21" s="95"/>
      <c r="D21" s="95"/>
      <c r="E21" s="95"/>
      <c r="F21" s="216" t="s">
        <v>413</v>
      </c>
      <c r="G21" s="216"/>
      <c r="H21" s="216"/>
      <c r="I21" s="216"/>
      <c r="J21" s="216"/>
      <c r="K21" s="216"/>
      <c r="L21" s="216"/>
      <c r="M21" s="216"/>
      <c r="N21" s="216"/>
      <c r="O21" s="216"/>
      <c r="P21" s="216"/>
      <c r="Q21" s="216"/>
      <c r="R21" s="216"/>
      <c r="S21" s="46">
        <f>SUM(S20+S19)</f>
        <v>0.6</v>
      </c>
      <c r="T21" s="46">
        <f>SUM(T20+T19)</f>
        <v>0.15</v>
      </c>
      <c r="U21" s="48"/>
      <c r="V21" s="48"/>
      <c r="W21" s="48"/>
    </row>
    <row r="22" spans="1:23" ht="45" customHeight="1" x14ac:dyDescent="0.25">
      <c r="A22" s="76" t="s">
        <v>275</v>
      </c>
      <c r="B22" s="244" t="s">
        <v>279</v>
      </c>
      <c r="C22" s="76" t="s">
        <v>252</v>
      </c>
      <c r="D22" s="76" t="s">
        <v>274</v>
      </c>
      <c r="E22" s="76" t="s">
        <v>234</v>
      </c>
      <c r="F22" s="252" t="s">
        <v>252</v>
      </c>
      <c r="G22" s="76" t="s">
        <v>345</v>
      </c>
      <c r="H22" s="245" t="s">
        <v>273</v>
      </c>
      <c r="I22" s="245" t="s">
        <v>263</v>
      </c>
      <c r="J22" s="260">
        <v>8</v>
      </c>
      <c r="K22" s="237" t="s">
        <v>249</v>
      </c>
      <c r="L22" s="255">
        <v>1</v>
      </c>
      <c r="M22" s="256" t="s">
        <v>189</v>
      </c>
      <c r="N22" s="245" t="s">
        <v>263</v>
      </c>
      <c r="O22" s="225">
        <v>8</v>
      </c>
      <c r="P22" s="240">
        <v>2</v>
      </c>
      <c r="Q22" s="228">
        <v>3</v>
      </c>
      <c r="R22" s="228"/>
      <c r="S22" s="231">
        <v>1</v>
      </c>
      <c r="T22" s="232">
        <f>(Q22/O22)*L22</f>
        <v>0.375</v>
      </c>
      <c r="U22" s="225">
        <v>2</v>
      </c>
      <c r="V22" s="225">
        <v>2</v>
      </c>
      <c r="W22" s="225">
        <v>2</v>
      </c>
    </row>
    <row r="23" spans="1:23" ht="45" x14ac:dyDescent="0.25">
      <c r="A23" s="34" t="s">
        <v>275</v>
      </c>
      <c r="B23" s="247"/>
      <c r="C23" s="34" t="s">
        <v>252</v>
      </c>
      <c r="D23" s="34" t="s">
        <v>274</v>
      </c>
      <c r="E23" s="34" t="s">
        <v>235</v>
      </c>
      <c r="F23" s="253"/>
      <c r="G23" s="34" t="s">
        <v>345</v>
      </c>
      <c r="H23" s="246"/>
      <c r="I23" s="246"/>
      <c r="J23" s="261"/>
      <c r="K23" s="238"/>
      <c r="L23" s="229"/>
      <c r="M23" s="229"/>
      <c r="N23" s="246"/>
      <c r="O23" s="226"/>
      <c r="P23" s="241"/>
      <c r="Q23" s="229"/>
      <c r="R23" s="229"/>
      <c r="S23" s="232"/>
      <c r="T23" s="232"/>
      <c r="U23" s="226"/>
      <c r="V23" s="226"/>
      <c r="W23" s="226"/>
    </row>
    <row r="24" spans="1:23" ht="75.75" thickBot="1" x14ac:dyDescent="0.3">
      <c r="A24" s="58" t="s">
        <v>275</v>
      </c>
      <c r="B24" s="245"/>
      <c r="C24" s="58" t="s">
        <v>252</v>
      </c>
      <c r="D24" s="58" t="s">
        <v>274</v>
      </c>
      <c r="E24" s="58" t="s">
        <v>236</v>
      </c>
      <c r="F24" s="254"/>
      <c r="G24" s="58" t="s">
        <v>345</v>
      </c>
      <c r="H24" s="251"/>
      <c r="I24" s="251"/>
      <c r="J24" s="262"/>
      <c r="K24" s="239"/>
      <c r="L24" s="225"/>
      <c r="M24" s="225"/>
      <c r="N24" s="251"/>
      <c r="O24" s="227"/>
      <c r="P24" s="242"/>
      <c r="Q24" s="230"/>
      <c r="R24" s="230"/>
      <c r="S24" s="233"/>
      <c r="T24" s="234"/>
      <c r="U24" s="227"/>
      <c r="V24" s="227"/>
      <c r="W24" s="227"/>
    </row>
    <row r="25" spans="1:23" s="96" customFormat="1" ht="26.25" customHeight="1" x14ac:dyDescent="0.25">
      <c r="F25" s="216" t="s">
        <v>414</v>
      </c>
      <c r="G25" s="216"/>
      <c r="H25" s="216"/>
      <c r="I25" s="216"/>
      <c r="J25" s="216"/>
      <c r="K25" s="216"/>
      <c r="L25" s="216"/>
      <c r="M25" s="216"/>
      <c r="N25" s="216"/>
      <c r="O25" s="216"/>
      <c r="P25" s="216"/>
      <c r="Q25" s="216"/>
      <c r="R25" s="216"/>
      <c r="S25" s="110">
        <f>S22</f>
        <v>1</v>
      </c>
      <c r="T25" s="110">
        <f>T22</f>
        <v>0.375</v>
      </c>
    </row>
    <row r="28" spans="1:23" ht="19.5" thickBot="1" x14ac:dyDescent="0.3"/>
    <row r="29" spans="1:23" ht="18.75" customHeight="1" x14ac:dyDescent="0.25">
      <c r="O29" s="217" t="s">
        <v>422</v>
      </c>
      <c r="P29" s="218"/>
      <c r="Q29" s="218"/>
      <c r="R29" s="218"/>
      <c r="S29" s="222">
        <f>SUM(S25+S21+S18+S14)/4</f>
        <v>0.50803393188197976</v>
      </c>
      <c r="T29" s="222">
        <f>SUM(T25+T21+T18+T14)/4</f>
        <v>0.16762798782425462</v>
      </c>
    </row>
    <row r="30" spans="1:23" ht="18.75" customHeight="1" x14ac:dyDescent="0.25">
      <c r="O30" s="219"/>
      <c r="P30" s="216"/>
      <c r="Q30" s="216"/>
      <c r="R30" s="216"/>
      <c r="S30" s="223"/>
      <c r="T30" s="223"/>
    </row>
    <row r="31" spans="1:23" ht="18.75" customHeight="1" thickBot="1" x14ac:dyDescent="0.3">
      <c r="O31" s="220"/>
      <c r="P31" s="221"/>
      <c r="Q31" s="221"/>
      <c r="R31" s="221"/>
      <c r="S31" s="224"/>
      <c r="T31" s="224"/>
    </row>
  </sheetData>
  <mergeCells count="37">
    <mergeCell ref="A1:B4"/>
    <mergeCell ref="C1:V1"/>
    <mergeCell ref="C2:V2"/>
    <mergeCell ref="C3:V3"/>
    <mergeCell ref="C4:V4"/>
    <mergeCell ref="A5:B5"/>
    <mergeCell ref="B19:B20"/>
    <mergeCell ref="B15:B17"/>
    <mergeCell ref="B8:B13"/>
    <mergeCell ref="B22:B24"/>
    <mergeCell ref="A6:W6"/>
    <mergeCell ref="E19:E20"/>
    <mergeCell ref="H22:H24"/>
    <mergeCell ref="F22:F24"/>
    <mergeCell ref="L22:L24"/>
    <mergeCell ref="M22:M24"/>
    <mergeCell ref="F14:R14"/>
    <mergeCell ref="I22:I24"/>
    <mergeCell ref="J22:J24"/>
    <mergeCell ref="W22:W24"/>
    <mergeCell ref="N22:N24"/>
    <mergeCell ref="F18:R18"/>
    <mergeCell ref="F21:R21"/>
    <mergeCell ref="S22:S24"/>
    <mergeCell ref="T22:T24"/>
    <mergeCell ref="C5:D5"/>
    <mergeCell ref="K22:K24"/>
    <mergeCell ref="O22:O24"/>
    <mergeCell ref="P22:P24"/>
    <mergeCell ref="F25:R25"/>
    <mergeCell ref="O29:R31"/>
    <mergeCell ref="S29:S31"/>
    <mergeCell ref="T29:T31"/>
    <mergeCell ref="V22:V24"/>
    <mergeCell ref="Q22:Q24"/>
    <mergeCell ref="R22:R24"/>
    <mergeCell ref="U22:U24"/>
  </mergeCells>
  <dataValidations count="1">
    <dataValidation type="list" allowBlank="1" showInputMessage="1" showErrorMessage="1" sqref="M22 M26:M293 M19:M20 M15:M17 M8:M13" xr:uid="{4893B3AB-BD86-4B9E-B6F7-9BB79B78A4BE}">
      <formula1>$Y$9:$Y$10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RowHeight="15" x14ac:dyDescent="0.25"/>
  <cols>
    <col min="1" max="1" width="20.85546875" style="44" customWidth="1"/>
    <col min="2" max="2" width="38.5703125" customWidth="1"/>
    <col min="3" max="3" width="53.28515625" customWidth="1"/>
    <col min="4" max="4" width="32" customWidth="1"/>
    <col min="5" max="6" width="28.5703125" customWidth="1"/>
    <col min="7" max="7" width="166.42578125" customWidth="1"/>
    <col min="8" max="8" width="171" customWidth="1"/>
    <col min="9" max="9" width="34" bestFit="1" customWidth="1"/>
    <col min="10" max="10" width="30.28515625" customWidth="1"/>
    <col min="11" max="22" width="16.42578125" customWidth="1"/>
    <col min="23" max="23" width="14.42578125" customWidth="1"/>
    <col min="24" max="24" width="63.140625" customWidth="1"/>
    <col min="25" max="25" width="67.85546875" customWidth="1"/>
    <col min="26" max="26" width="60.28515625" customWidth="1"/>
    <col min="29" max="29" width="0" hidden="1" customWidth="1"/>
  </cols>
  <sheetData>
    <row r="1" spans="1:29" s="1" customFormat="1" ht="22.5" customHeight="1" x14ac:dyDescent="0.25">
      <c r="A1" s="275"/>
      <c r="B1" s="276"/>
      <c r="C1" s="281" t="s">
        <v>1</v>
      </c>
      <c r="D1" s="282"/>
      <c r="E1" s="282"/>
      <c r="F1" s="282"/>
      <c r="G1" s="282"/>
      <c r="H1" s="282"/>
      <c r="I1" s="282"/>
      <c r="J1" s="282"/>
      <c r="K1" s="282"/>
      <c r="L1" s="282"/>
      <c r="M1" s="282"/>
      <c r="N1" s="282"/>
      <c r="O1" s="282"/>
      <c r="P1" s="282"/>
      <c r="Q1" s="282"/>
      <c r="R1" s="282"/>
      <c r="S1" s="282"/>
      <c r="T1" s="282"/>
      <c r="U1" s="282"/>
      <c r="V1" s="282"/>
      <c r="W1" s="282"/>
      <c r="X1" s="282"/>
      <c r="Y1" s="283"/>
      <c r="Z1" s="21" t="s">
        <v>221</v>
      </c>
    </row>
    <row r="2" spans="1:29" s="1" customFormat="1" ht="22.5" customHeight="1" x14ac:dyDescent="0.25">
      <c r="A2" s="277"/>
      <c r="B2" s="278"/>
      <c r="C2" s="281" t="s">
        <v>2</v>
      </c>
      <c r="D2" s="282"/>
      <c r="E2" s="282"/>
      <c r="F2" s="282"/>
      <c r="G2" s="282"/>
      <c r="H2" s="282"/>
      <c r="I2" s="282"/>
      <c r="J2" s="282"/>
      <c r="K2" s="282"/>
      <c r="L2" s="282"/>
      <c r="M2" s="282"/>
      <c r="N2" s="282"/>
      <c r="O2" s="282"/>
      <c r="P2" s="282"/>
      <c r="Q2" s="282"/>
      <c r="R2" s="282"/>
      <c r="S2" s="282"/>
      <c r="T2" s="282"/>
      <c r="U2" s="282"/>
      <c r="V2" s="282"/>
      <c r="W2" s="282"/>
      <c r="X2" s="282"/>
      <c r="Y2" s="283"/>
      <c r="Z2" s="21" t="s">
        <v>3</v>
      </c>
    </row>
    <row r="3" spans="1:29" s="1" customFormat="1" ht="22.5" customHeight="1" x14ac:dyDescent="0.25">
      <c r="A3" s="277"/>
      <c r="B3" s="278"/>
      <c r="C3" s="281" t="s">
        <v>4</v>
      </c>
      <c r="D3" s="282"/>
      <c r="E3" s="282"/>
      <c r="F3" s="282"/>
      <c r="G3" s="282"/>
      <c r="H3" s="282"/>
      <c r="I3" s="282"/>
      <c r="J3" s="282"/>
      <c r="K3" s="282"/>
      <c r="L3" s="282"/>
      <c r="M3" s="282"/>
      <c r="N3" s="282"/>
      <c r="O3" s="282"/>
      <c r="P3" s="282"/>
      <c r="Q3" s="282"/>
      <c r="R3" s="282"/>
      <c r="S3" s="282"/>
      <c r="T3" s="282"/>
      <c r="U3" s="282"/>
      <c r="V3" s="282"/>
      <c r="W3" s="282"/>
      <c r="X3" s="282"/>
      <c r="Y3" s="283"/>
      <c r="Z3" s="21" t="s">
        <v>220</v>
      </c>
    </row>
    <row r="4" spans="1:29" s="1" customFormat="1" ht="22.5" customHeight="1" x14ac:dyDescent="0.25">
      <c r="A4" s="279"/>
      <c r="B4" s="280"/>
      <c r="C4" s="281" t="s">
        <v>158</v>
      </c>
      <c r="D4" s="282"/>
      <c r="E4" s="282"/>
      <c r="F4" s="282"/>
      <c r="G4" s="282"/>
      <c r="H4" s="282"/>
      <c r="I4" s="282"/>
      <c r="J4" s="282"/>
      <c r="K4" s="282"/>
      <c r="L4" s="282"/>
      <c r="M4" s="282"/>
      <c r="N4" s="282"/>
      <c r="O4" s="282"/>
      <c r="P4" s="282"/>
      <c r="Q4" s="282"/>
      <c r="R4" s="282"/>
      <c r="S4" s="282"/>
      <c r="T4" s="282"/>
      <c r="U4" s="282"/>
      <c r="V4" s="282"/>
      <c r="W4" s="282"/>
      <c r="X4" s="282"/>
      <c r="Y4" s="283"/>
      <c r="Z4" s="21" t="s">
        <v>222</v>
      </c>
    </row>
    <row r="5" spans="1:29" s="1" customFormat="1" ht="26.25" customHeight="1" x14ac:dyDescent="0.25">
      <c r="A5" s="273" t="s">
        <v>5</v>
      </c>
      <c r="B5" s="274"/>
      <c r="C5" s="273"/>
      <c r="D5" s="284"/>
      <c r="E5" s="284"/>
      <c r="F5" s="284"/>
      <c r="G5" s="284"/>
      <c r="H5" s="284"/>
      <c r="I5" s="284"/>
      <c r="J5" s="284"/>
      <c r="K5" s="284"/>
      <c r="L5" s="284"/>
      <c r="M5" s="284"/>
      <c r="N5" s="284"/>
      <c r="O5" s="284"/>
      <c r="P5" s="284"/>
      <c r="Q5" s="284"/>
      <c r="R5" s="284"/>
      <c r="S5" s="284"/>
      <c r="T5" s="284"/>
      <c r="U5" s="284"/>
      <c r="V5" s="284"/>
      <c r="W5" s="284"/>
      <c r="X5" s="284"/>
      <c r="Y5" s="284"/>
      <c r="Z5" s="284"/>
    </row>
    <row r="6" spans="1:29" s="1" customFormat="1" ht="15" customHeight="1" x14ac:dyDescent="0.25">
      <c r="A6" s="269" t="s">
        <v>154</v>
      </c>
      <c r="B6" s="269"/>
      <c r="C6" s="269"/>
      <c r="D6" s="269"/>
      <c r="E6" s="269"/>
      <c r="F6" s="269"/>
      <c r="G6" s="269"/>
      <c r="H6" s="269"/>
      <c r="I6" s="269"/>
      <c r="J6" s="269"/>
      <c r="K6" s="269"/>
      <c r="L6" s="269"/>
      <c r="M6" s="269"/>
      <c r="N6" s="269"/>
      <c r="O6" s="269"/>
      <c r="P6" s="269"/>
      <c r="Q6" s="269"/>
      <c r="R6" s="269"/>
      <c r="S6" s="269"/>
      <c r="T6" s="269"/>
      <c r="U6" s="269"/>
      <c r="V6" s="269"/>
      <c r="W6" s="269"/>
      <c r="X6" s="270"/>
      <c r="Y6" s="265" t="s">
        <v>95</v>
      </c>
      <c r="Z6" s="266"/>
    </row>
    <row r="7" spans="1:29" s="1" customFormat="1" ht="15.75" thickBot="1" x14ac:dyDescent="0.3">
      <c r="A7" s="271"/>
      <c r="B7" s="271"/>
      <c r="C7" s="271"/>
      <c r="D7" s="271"/>
      <c r="E7" s="271"/>
      <c r="F7" s="271"/>
      <c r="G7" s="271"/>
      <c r="H7" s="271"/>
      <c r="I7" s="271"/>
      <c r="J7" s="271"/>
      <c r="K7" s="271"/>
      <c r="L7" s="271"/>
      <c r="M7" s="271"/>
      <c r="N7" s="271"/>
      <c r="O7" s="271"/>
      <c r="P7" s="271"/>
      <c r="Q7" s="271"/>
      <c r="R7" s="271"/>
      <c r="S7" s="271"/>
      <c r="T7" s="271"/>
      <c r="U7" s="271"/>
      <c r="V7" s="271"/>
      <c r="W7" s="271"/>
      <c r="X7" s="272"/>
      <c r="Y7" s="267"/>
      <c r="Z7" s="268"/>
    </row>
    <row r="8" spans="1:29" s="15" customFormat="1" ht="66.75" customHeight="1" thickBot="1" x14ac:dyDescent="0.3">
      <c r="A8" s="33" t="s">
        <v>98</v>
      </c>
      <c r="B8" s="33" t="s">
        <v>190</v>
      </c>
      <c r="C8" s="33" t="s">
        <v>171</v>
      </c>
      <c r="D8" s="33" t="s">
        <v>85</v>
      </c>
      <c r="E8" s="33" t="s">
        <v>86</v>
      </c>
      <c r="F8" s="33" t="s">
        <v>87</v>
      </c>
      <c r="G8" s="33" t="s">
        <v>166</v>
      </c>
      <c r="H8" s="33" t="s">
        <v>168</v>
      </c>
      <c r="I8" s="33" t="s">
        <v>167</v>
      </c>
      <c r="J8" s="33" t="s">
        <v>157</v>
      </c>
      <c r="K8" s="45" t="s">
        <v>359</v>
      </c>
      <c r="L8" s="45" t="s">
        <v>360</v>
      </c>
      <c r="M8" s="45" t="s">
        <v>361</v>
      </c>
      <c r="N8" s="45" t="s">
        <v>362</v>
      </c>
      <c r="O8" s="45" t="s">
        <v>363</v>
      </c>
      <c r="P8" s="45" t="s">
        <v>364</v>
      </c>
      <c r="Q8" s="45" t="s">
        <v>365</v>
      </c>
      <c r="R8" s="45" t="s">
        <v>366</v>
      </c>
      <c r="S8" s="45" t="s">
        <v>367</v>
      </c>
      <c r="T8" s="45" t="s">
        <v>368</v>
      </c>
      <c r="U8" s="45" t="s">
        <v>369</v>
      </c>
      <c r="V8" s="45" t="s">
        <v>370</v>
      </c>
      <c r="W8" s="45" t="s">
        <v>371</v>
      </c>
      <c r="X8" s="33" t="s">
        <v>88</v>
      </c>
      <c r="Y8" s="33" t="s">
        <v>26</v>
      </c>
      <c r="Z8" s="33" t="s">
        <v>27</v>
      </c>
    </row>
    <row r="9" spans="1:29" ht="409.6" thickBot="1" x14ac:dyDescent="0.3">
      <c r="A9" s="38" t="s">
        <v>229</v>
      </c>
      <c r="B9" s="31" t="s">
        <v>356</v>
      </c>
      <c r="C9" s="31" t="s">
        <v>355</v>
      </c>
      <c r="D9" s="31" t="s">
        <v>354</v>
      </c>
      <c r="E9" s="31" t="s">
        <v>353</v>
      </c>
      <c r="F9" s="31" t="s">
        <v>353</v>
      </c>
      <c r="G9" s="37" t="s">
        <v>352</v>
      </c>
      <c r="H9" s="36" t="s">
        <v>357</v>
      </c>
      <c r="I9" s="31" t="s">
        <v>350</v>
      </c>
      <c r="J9" s="31" t="s">
        <v>349</v>
      </c>
      <c r="K9" s="31"/>
      <c r="L9" s="31"/>
      <c r="M9" s="31"/>
      <c r="N9" s="31"/>
      <c r="O9" s="31"/>
      <c r="P9" s="31"/>
      <c r="Q9" s="31"/>
      <c r="R9" s="31"/>
      <c r="S9" s="31"/>
      <c r="T9" s="31"/>
      <c r="U9" s="31"/>
      <c r="V9" s="31"/>
      <c r="W9" s="31"/>
      <c r="X9" s="31" t="s">
        <v>348</v>
      </c>
      <c r="Y9" s="35" t="s">
        <v>347</v>
      </c>
      <c r="Z9" s="35" t="s">
        <v>346</v>
      </c>
    </row>
    <row r="10" spans="1:29" ht="409.6" thickBot="1" x14ac:dyDescent="0.3">
      <c r="A10" s="39" t="s">
        <v>230</v>
      </c>
      <c r="B10" s="31" t="s">
        <v>356</v>
      </c>
      <c r="C10" s="31" t="s">
        <v>355</v>
      </c>
      <c r="D10" s="34" t="s">
        <v>354</v>
      </c>
      <c r="E10" s="34" t="s">
        <v>353</v>
      </c>
      <c r="F10" s="34" t="s">
        <v>353</v>
      </c>
      <c r="G10" s="37" t="s">
        <v>352</v>
      </c>
      <c r="H10" s="36" t="s">
        <v>351</v>
      </c>
      <c r="I10" s="31" t="s">
        <v>350</v>
      </c>
      <c r="J10" s="31" t="s">
        <v>349</v>
      </c>
      <c r="K10" s="31"/>
      <c r="L10" s="31"/>
      <c r="M10" s="31"/>
      <c r="N10" s="31"/>
      <c r="O10" s="31"/>
      <c r="P10" s="31"/>
      <c r="Q10" s="31"/>
      <c r="R10" s="31"/>
      <c r="S10" s="31"/>
      <c r="T10" s="31"/>
      <c r="U10" s="31"/>
      <c r="V10" s="31"/>
      <c r="W10" s="31"/>
      <c r="X10" s="31" t="s">
        <v>348</v>
      </c>
      <c r="Y10" s="35" t="s">
        <v>347</v>
      </c>
      <c r="Z10" s="35" t="s">
        <v>346</v>
      </c>
      <c r="AC10" t="s">
        <v>89</v>
      </c>
    </row>
    <row r="11" spans="1:29" ht="409.6" thickBot="1" x14ac:dyDescent="0.3">
      <c r="A11" s="39" t="s">
        <v>231</v>
      </c>
      <c r="B11" s="31" t="s">
        <v>356</v>
      </c>
      <c r="C11" s="31" t="s">
        <v>355</v>
      </c>
      <c r="D11" s="34" t="s">
        <v>354</v>
      </c>
      <c r="E11" s="34" t="s">
        <v>353</v>
      </c>
      <c r="F11" s="34" t="s">
        <v>353</v>
      </c>
      <c r="G11" s="37" t="s">
        <v>352</v>
      </c>
      <c r="H11" s="36" t="s">
        <v>351</v>
      </c>
      <c r="I11" s="31" t="s">
        <v>350</v>
      </c>
      <c r="J11" s="31" t="s">
        <v>349</v>
      </c>
      <c r="K11" s="31"/>
      <c r="L11" s="31"/>
      <c r="M11" s="31"/>
      <c r="N11" s="31"/>
      <c r="O11" s="31"/>
      <c r="P11" s="31"/>
      <c r="Q11" s="31"/>
      <c r="R11" s="31"/>
      <c r="S11" s="31"/>
      <c r="T11" s="31"/>
      <c r="U11" s="31"/>
      <c r="V11" s="31"/>
      <c r="W11" s="31"/>
      <c r="X11" s="31" t="s">
        <v>348</v>
      </c>
      <c r="Y11" s="35" t="s">
        <v>347</v>
      </c>
      <c r="Z11" s="35" t="s">
        <v>346</v>
      </c>
      <c r="AC11" t="s">
        <v>90</v>
      </c>
    </row>
    <row r="12" spans="1:29" ht="409.6" thickBot="1" x14ac:dyDescent="0.3">
      <c r="A12" s="39" t="s">
        <v>231</v>
      </c>
      <c r="B12" s="31" t="s">
        <v>356</v>
      </c>
      <c r="C12" s="31" t="s">
        <v>355</v>
      </c>
      <c r="D12" s="34" t="s">
        <v>354</v>
      </c>
      <c r="E12" s="34" t="s">
        <v>353</v>
      </c>
      <c r="F12" s="34" t="s">
        <v>353</v>
      </c>
      <c r="G12" s="37" t="s">
        <v>352</v>
      </c>
      <c r="H12" s="36" t="s">
        <v>351</v>
      </c>
      <c r="I12" s="31" t="s">
        <v>350</v>
      </c>
      <c r="J12" s="31" t="s">
        <v>349</v>
      </c>
      <c r="K12" s="31"/>
      <c r="L12" s="31"/>
      <c r="M12" s="31"/>
      <c r="N12" s="31"/>
      <c r="O12" s="31"/>
      <c r="P12" s="31"/>
      <c r="Q12" s="31"/>
      <c r="R12" s="31"/>
      <c r="S12" s="31"/>
      <c r="T12" s="31"/>
      <c r="U12" s="31"/>
      <c r="V12" s="31"/>
      <c r="W12" s="31"/>
      <c r="X12" s="31" t="s">
        <v>348</v>
      </c>
      <c r="Y12" s="35" t="s">
        <v>347</v>
      </c>
      <c r="Z12" s="35" t="s">
        <v>346</v>
      </c>
      <c r="AC12" t="s">
        <v>91</v>
      </c>
    </row>
    <row r="13" spans="1:29" ht="409.6" thickBot="1" x14ac:dyDescent="0.3">
      <c r="A13" s="39" t="s">
        <v>232</v>
      </c>
      <c r="B13" s="31" t="s">
        <v>356</v>
      </c>
      <c r="C13" s="31" t="s">
        <v>355</v>
      </c>
      <c r="D13" s="34" t="s">
        <v>354</v>
      </c>
      <c r="E13" s="34" t="s">
        <v>353</v>
      </c>
      <c r="F13" s="34" t="s">
        <v>353</v>
      </c>
      <c r="G13" s="37" t="s">
        <v>352</v>
      </c>
      <c r="H13" s="36" t="s">
        <v>351</v>
      </c>
      <c r="I13" s="31" t="s">
        <v>350</v>
      </c>
      <c r="J13" s="31" t="s">
        <v>349</v>
      </c>
      <c r="K13" s="31"/>
      <c r="L13" s="31"/>
      <c r="M13" s="31"/>
      <c r="N13" s="31"/>
      <c r="O13" s="31"/>
      <c r="P13" s="31"/>
      <c r="Q13" s="31"/>
      <c r="R13" s="31"/>
      <c r="S13" s="31"/>
      <c r="T13" s="31"/>
      <c r="U13" s="31"/>
      <c r="V13" s="31"/>
      <c r="W13" s="31"/>
      <c r="X13" s="31" t="s">
        <v>348</v>
      </c>
      <c r="Y13" s="35" t="s">
        <v>347</v>
      </c>
      <c r="Z13" s="35" t="s">
        <v>346</v>
      </c>
      <c r="AC13" t="s">
        <v>92</v>
      </c>
    </row>
    <row r="14" spans="1:29" ht="409.6" thickBot="1" x14ac:dyDescent="0.3">
      <c r="A14" s="40" t="s">
        <v>233</v>
      </c>
      <c r="B14" s="31" t="s">
        <v>356</v>
      </c>
      <c r="C14" s="31" t="s">
        <v>355</v>
      </c>
      <c r="D14" s="34" t="s">
        <v>354</v>
      </c>
      <c r="E14" s="34" t="s">
        <v>353</v>
      </c>
      <c r="F14" s="34" t="s">
        <v>353</v>
      </c>
      <c r="G14" s="37" t="s">
        <v>352</v>
      </c>
      <c r="H14" s="36" t="s">
        <v>351</v>
      </c>
      <c r="I14" s="31" t="s">
        <v>350</v>
      </c>
      <c r="J14" s="31" t="s">
        <v>349</v>
      </c>
      <c r="K14" s="31"/>
      <c r="L14" s="31"/>
      <c r="M14" s="31"/>
      <c r="N14" s="31"/>
      <c r="O14" s="31"/>
      <c r="P14" s="31"/>
      <c r="Q14" s="31"/>
      <c r="R14" s="31"/>
      <c r="S14" s="31"/>
      <c r="T14" s="31"/>
      <c r="U14" s="31"/>
      <c r="V14" s="31"/>
      <c r="W14" s="31"/>
      <c r="X14" s="31" t="s">
        <v>348</v>
      </c>
      <c r="Y14" s="35" t="s">
        <v>347</v>
      </c>
      <c r="Z14" s="35" t="s">
        <v>346</v>
      </c>
    </row>
    <row r="15" spans="1:29" ht="409.6" thickBot="1" x14ac:dyDescent="0.3">
      <c r="A15" s="41" t="s">
        <v>234</v>
      </c>
      <c r="B15" s="31" t="s">
        <v>356</v>
      </c>
      <c r="C15" s="31" t="s">
        <v>355</v>
      </c>
      <c r="D15" s="34" t="s">
        <v>354</v>
      </c>
      <c r="E15" s="34" t="s">
        <v>353</v>
      </c>
      <c r="F15" s="34" t="s">
        <v>353</v>
      </c>
      <c r="G15" s="37" t="s">
        <v>352</v>
      </c>
      <c r="H15" s="36" t="s">
        <v>351</v>
      </c>
      <c r="I15" s="31" t="s">
        <v>350</v>
      </c>
      <c r="J15" s="31" t="s">
        <v>349</v>
      </c>
      <c r="K15" s="31"/>
      <c r="L15" s="31"/>
      <c r="M15" s="31"/>
      <c r="N15" s="31"/>
      <c r="O15" s="31"/>
      <c r="P15" s="31"/>
      <c r="Q15" s="31"/>
      <c r="R15" s="31"/>
      <c r="S15" s="31"/>
      <c r="T15" s="31"/>
      <c r="U15" s="31"/>
      <c r="V15" s="31"/>
      <c r="W15" s="31"/>
      <c r="X15" s="31" t="s">
        <v>348</v>
      </c>
      <c r="Y15" s="35" t="s">
        <v>347</v>
      </c>
      <c r="Z15" s="35" t="s">
        <v>346</v>
      </c>
    </row>
    <row r="16" spans="1:29" ht="409.6" thickBot="1" x14ac:dyDescent="0.3">
      <c r="A16" s="41" t="s">
        <v>235</v>
      </c>
      <c r="B16" s="31" t="s">
        <v>356</v>
      </c>
      <c r="C16" s="31" t="s">
        <v>355</v>
      </c>
      <c r="D16" s="34" t="s">
        <v>354</v>
      </c>
      <c r="E16" s="34" t="s">
        <v>353</v>
      </c>
      <c r="F16" s="34" t="s">
        <v>353</v>
      </c>
      <c r="G16" s="37" t="s">
        <v>352</v>
      </c>
      <c r="H16" s="36" t="s">
        <v>351</v>
      </c>
      <c r="I16" s="31" t="s">
        <v>350</v>
      </c>
      <c r="J16" s="31" t="s">
        <v>349</v>
      </c>
      <c r="K16" s="31"/>
      <c r="L16" s="31"/>
      <c r="M16" s="31"/>
      <c r="N16" s="31"/>
      <c r="O16" s="31"/>
      <c r="P16" s="31"/>
      <c r="Q16" s="31"/>
      <c r="R16" s="31"/>
      <c r="S16" s="31"/>
      <c r="T16" s="31"/>
      <c r="U16" s="31"/>
      <c r="V16" s="31"/>
      <c r="W16" s="31"/>
      <c r="X16" s="31" t="s">
        <v>348</v>
      </c>
      <c r="Y16" s="35" t="s">
        <v>347</v>
      </c>
      <c r="Z16" s="35" t="s">
        <v>346</v>
      </c>
    </row>
    <row r="17" spans="1:26" ht="409.6" thickBot="1" x14ac:dyDescent="0.3">
      <c r="A17" s="42" t="s">
        <v>236</v>
      </c>
      <c r="B17" s="31" t="s">
        <v>356</v>
      </c>
      <c r="C17" s="31" t="s">
        <v>355</v>
      </c>
      <c r="D17" s="32" t="s">
        <v>354</v>
      </c>
      <c r="E17" s="32" t="s">
        <v>353</v>
      </c>
      <c r="F17" s="32" t="s">
        <v>353</v>
      </c>
      <c r="G17" s="37" t="s">
        <v>352</v>
      </c>
      <c r="H17" s="36" t="s">
        <v>351</v>
      </c>
      <c r="I17" s="31" t="s">
        <v>350</v>
      </c>
      <c r="J17" s="31" t="s">
        <v>349</v>
      </c>
      <c r="K17" s="31"/>
      <c r="L17" s="31"/>
      <c r="M17" s="31"/>
      <c r="N17" s="31"/>
      <c r="O17" s="31"/>
      <c r="P17" s="31"/>
      <c r="Q17" s="31"/>
      <c r="R17" s="31"/>
      <c r="S17" s="31"/>
      <c r="T17" s="31"/>
      <c r="U17" s="31"/>
      <c r="V17" s="31"/>
      <c r="W17" s="31"/>
      <c r="X17" s="31" t="s">
        <v>348</v>
      </c>
      <c r="Y17" s="35" t="s">
        <v>347</v>
      </c>
      <c r="Z17" s="35" t="s">
        <v>346</v>
      </c>
    </row>
    <row r="18" spans="1:26" x14ac:dyDescent="0.25">
      <c r="A18" s="43"/>
    </row>
    <row r="19" spans="1:26" x14ac:dyDescent="0.25">
      <c r="A19" s="43"/>
    </row>
    <row r="20" spans="1:26" x14ac:dyDescent="0.25">
      <c r="A20" s="43"/>
    </row>
    <row r="21" spans="1:26" x14ac:dyDescent="0.25">
      <c r="A21" s="43"/>
    </row>
    <row r="22" spans="1:26" x14ac:dyDescent="0.25">
      <c r="A22" s="43"/>
    </row>
    <row r="23" spans="1:26" x14ac:dyDescent="0.25">
      <c r="A23" s="43"/>
    </row>
    <row r="24" spans="1:26" x14ac:dyDescent="0.25">
      <c r="A24" s="43"/>
    </row>
    <row r="25" spans="1:26" x14ac:dyDescent="0.25">
      <c r="A25" s="43"/>
    </row>
    <row r="26" spans="1:26" x14ac:dyDescent="0.25">
      <c r="A26" s="43"/>
    </row>
    <row r="27" spans="1:26" x14ac:dyDescent="0.25">
      <c r="A27" s="43"/>
    </row>
    <row r="28" spans="1:26" x14ac:dyDescent="0.25">
      <c r="A28" s="43"/>
    </row>
    <row r="29" spans="1:26" x14ac:dyDescent="0.25">
      <c r="A29" s="43"/>
    </row>
    <row r="30" spans="1:26" x14ac:dyDescent="0.25">
      <c r="A30" s="43"/>
    </row>
    <row r="31" spans="1:26" x14ac:dyDescent="0.25">
      <c r="A31" s="43"/>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X47"/>
  <sheetViews>
    <sheetView tabSelected="1" topLeftCell="A33" zoomScale="60" zoomScaleNormal="60" workbookViewId="0">
      <selection activeCell="F35" sqref="F35"/>
    </sheetView>
  </sheetViews>
  <sheetFormatPr baseColWidth="10" defaultRowHeight="15" x14ac:dyDescent="0.25"/>
  <cols>
    <col min="1" max="1" width="23.42578125" customWidth="1"/>
    <col min="2" max="3" width="23.28515625" customWidth="1"/>
    <col min="4" max="4" width="26.140625" bestFit="1" customWidth="1"/>
    <col min="5" max="5" width="29.5703125" customWidth="1"/>
    <col min="6" max="6" width="32.5703125" customWidth="1"/>
    <col min="7" max="7" width="41.140625" customWidth="1"/>
    <col min="8" max="8" width="47" customWidth="1"/>
    <col min="9" max="10" width="22.85546875" customWidth="1"/>
    <col min="11" max="11" width="22.85546875" hidden="1" customWidth="1"/>
    <col min="12" max="12" width="17.7109375" customWidth="1"/>
    <col min="13" max="13" width="36.5703125" customWidth="1"/>
    <col min="14" max="14" width="21.140625" customWidth="1"/>
    <col min="15" max="15" width="17.140625" customWidth="1"/>
    <col min="16" max="16" width="36.140625" style="2" customWidth="1"/>
    <col min="17" max="17" width="29" style="44" customWidth="1"/>
    <col min="18" max="18" width="36.140625" hidden="1" customWidth="1"/>
    <col min="19" max="19" width="43.140625" style="186" customWidth="1"/>
    <col min="20" max="20" width="21.140625" style="43" customWidth="1"/>
    <col min="21" max="21" width="21.5703125" style="43" customWidth="1"/>
    <col min="22" max="22" width="20.85546875" style="44" customWidth="1"/>
    <col min="23" max="23" width="19.42578125" hidden="1" customWidth="1"/>
    <col min="24" max="24" width="31.5703125" hidden="1" customWidth="1"/>
    <col min="25" max="25" width="32.85546875" hidden="1" customWidth="1"/>
    <col min="26" max="26" width="29" hidden="1" customWidth="1"/>
    <col min="27" max="27" width="29.42578125" hidden="1" customWidth="1"/>
    <col min="28" max="28" width="19" customWidth="1"/>
    <col min="29" max="29" width="26.7109375" customWidth="1"/>
    <col min="30" max="30" width="29.140625" customWidth="1"/>
    <col min="31" max="31" width="29.42578125" style="43" bestFit="1" customWidth="1"/>
    <col min="32" max="32" width="24" customWidth="1"/>
    <col min="33" max="33" width="25.7109375" style="44" customWidth="1"/>
    <col min="34" max="34" width="25.7109375" customWidth="1"/>
    <col min="35" max="35" width="30.7109375" customWidth="1"/>
    <col min="36" max="36" width="30.85546875" bestFit="1" customWidth="1"/>
    <col min="37" max="40" width="30.85546875" hidden="1" customWidth="1"/>
    <col min="41" max="41" width="40.28515625" customWidth="1"/>
    <col min="42" max="42" width="27.7109375" customWidth="1"/>
    <col min="43" max="43" width="36.140625" style="2" customWidth="1"/>
    <col min="44" max="44" width="36.140625" style="115" customWidth="1"/>
    <col min="45" max="45" width="36.140625" style="44" customWidth="1"/>
    <col min="50" max="50" width="56.85546875" hidden="1" customWidth="1"/>
  </cols>
  <sheetData>
    <row r="1" spans="1:50" ht="23.25" customHeight="1" x14ac:dyDescent="0.25">
      <c r="A1" s="264" t="s">
        <v>0</v>
      </c>
      <c r="B1" s="264"/>
      <c r="C1" s="300" t="s">
        <v>1</v>
      </c>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2"/>
      <c r="AP1" s="47" t="s">
        <v>221</v>
      </c>
    </row>
    <row r="2" spans="1:50" ht="23.25" customHeight="1" x14ac:dyDescent="0.25">
      <c r="A2" s="264"/>
      <c r="B2" s="264"/>
      <c r="C2" s="300" t="s">
        <v>2</v>
      </c>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2"/>
      <c r="AP2" s="47" t="s">
        <v>3</v>
      </c>
    </row>
    <row r="3" spans="1:50" ht="23.25" customHeight="1" x14ac:dyDescent="0.25">
      <c r="A3" s="264"/>
      <c r="B3" s="264"/>
      <c r="C3" s="300" t="s">
        <v>4</v>
      </c>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2"/>
      <c r="AP3" s="47" t="s">
        <v>220</v>
      </c>
    </row>
    <row r="4" spans="1:50" ht="23.25" customHeight="1" x14ac:dyDescent="0.25">
      <c r="A4" s="264"/>
      <c r="B4" s="264"/>
      <c r="C4" s="300" t="s">
        <v>158</v>
      </c>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2"/>
      <c r="AP4" s="47" t="s">
        <v>224</v>
      </c>
    </row>
    <row r="5" spans="1:50" ht="26.25" customHeight="1" x14ac:dyDescent="0.25">
      <c r="A5" s="216" t="s">
        <v>5</v>
      </c>
      <c r="B5" s="216"/>
      <c r="C5" s="235" t="s">
        <v>296</v>
      </c>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88"/>
    </row>
    <row r="6" spans="1:50" ht="15" customHeight="1" x14ac:dyDescent="0.25">
      <c r="A6" s="249" t="s">
        <v>169</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50"/>
      <c r="AB6" s="305" t="s">
        <v>94</v>
      </c>
      <c r="AC6" s="306"/>
      <c r="AD6" s="306"/>
      <c r="AE6" s="306"/>
      <c r="AF6" s="306"/>
      <c r="AG6" s="306"/>
      <c r="AH6" s="117"/>
      <c r="AI6" s="309" t="s">
        <v>6</v>
      </c>
      <c r="AJ6" s="309"/>
      <c r="AK6" s="309"/>
      <c r="AL6" s="309"/>
      <c r="AM6" s="309"/>
      <c r="AN6" s="309"/>
      <c r="AO6" s="309"/>
      <c r="AP6" s="309"/>
    </row>
    <row r="7" spans="1:50" ht="15" customHeight="1" x14ac:dyDescent="0.25">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4"/>
      <c r="AB7" s="307"/>
      <c r="AC7" s="308"/>
      <c r="AD7" s="308"/>
      <c r="AE7" s="308"/>
      <c r="AF7" s="308"/>
      <c r="AG7" s="308"/>
      <c r="AH7" s="118"/>
      <c r="AI7" s="309"/>
      <c r="AJ7" s="309"/>
      <c r="AK7" s="309"/>
      <c r="AL7" s="309"/>
      <c r="AM7" s="309"/>
      <c r="AN7" s="309"/>
      <c r="AO7" s="309"/>
      <c r="AP7" s="309"/>
    </row>
    <row r="8" spans="1:50" s="124" customFormat="1" ht="94.15" customHeight="1" x14ac:dyDescent="0.25">
      <c r="A8" s="119" t="s">
        <v>98</v>
      </c>
      <c r="B8" s="119" t="s">
        <v>7</v>
      </c>
      <c r="C8" s="119" t="s">
        <v>193</v>
      </c>
      <c r="D8" s="54" t="s">
        <v>149</v>
      </c>
      <c r="E8" s="54" t="s">
        <v>10</v>
      </c>
      <c r="F8" s="119" t="s">
        <v>11</v>
      </c>
      <c r="G8" s="54" t="s">
        <v>147</v>
      </c>
      <c r="H8" s="54" t="s">
        <v>197</v>
      </c>
      <c r="I8" s="54" t="s">
        <v>148</v>
      </c>
      <c r="J8" s="52" t="s">
        <v>372</v>
      </c>
      <c r="K8" s="52" t="s">
        <v>373</v>
      </c>
      <c r="L8" s="54" t="s">
        <v>202</v>
      </c>
      <c r="M8" s="120" t="s">
        <v>191</v>
      </c>
      <c r="N8" s="120" t="s">
        <v>212</v>
      </c>
      <c r="O8" s="120" t="s">
        <v>12</v>
      </c>
      <c r="P8" s="119" t="s">
        <v>195</v>
      </c>
      <c r="Q8" s="121" t="s">
        <v>374</v>
      </c>
      <c r="R8" s="121" t="s">
        <v>375</v>
      </c>
      <c r="S8" s="122" t="s">
        <v>426</v>
      </c>
      <c r="T8" s="120" t="s">
        <v>150</v>
      </c>
      <c r="U8" s="120" t="s">
        <v>151</v>
      </c>
      <c r="V8" s="119" t="s">
        <v>16</v>
      </c>
      <c r="W8" s="119" t="s">
        <v>17</v>
      </c>
      <c r="X8" s="119" t="s">
        <v>164</v>
      </c>
      <c r="Y8" s="119" t="s">
        <v>36</v>
      </c>
      <c r="Z8" s="119" t="s">
        <v>103</v>
      </c>
      <c r="AA8" s="119" t="s">
        <v>104</v>
      </c>
      <c r="AB8" s="54" t="s">
        <v>22</v>
      </c>
      <c r="AC8" s="54" t="s">
        <v>153</v>
      </c>
      <c r="AD8" s="54" t="s">
        <v>207</v>
      </c>
      <c r="AE8" s="54" t="s">
        <v>23</v>
      </c>
      <c r="AF8" s="54" t="s">
        <v>24</v>
      </c>
      <c r="AG8" s="54" t="s">
        <v>409</v>
      </c>
      <c r="AH8" s="52" t="s">
        <v>376</v>
      </c>
      <c r="AI8" s="119" t="s">
        <v>19</v>
      </c>
      <c r="AJ8" s="119" t="s">
        <v>152</v>
      </c>
      <c r="AK8" s="52" t="s">
        <v>377</v>
      </c>
      <c r="AL8" s="52" t="s">
        <v>378</v>
      </c>
      <c r="AM8" s="52" t="s">
        <v>379</v>
      </c>
      <c r="AN8" s="52" t="s">
        <v>380</v>
      </c>
      <c r="AO8" s="119" t="s">
        <v>18</v>
      </c>
      <c r="AP8" s="119" t="s">
        <v>20</v>
      </c>
      <c r="AQ8" s="120" t="s">
        <v>415</v>
      </c>
      <c r="AR8" s="123" t="s">
        <v>416</v>
      </c>
      <c r="AS8" s="120" t="s">
        <v>417</v>
      </c>
    </row>
    <row r="9" spans="1:50" ht="133.5" customHeight="1" x14ac:dyDescent="0.25">
      <c r="A9" s="34" t="s">
        <v>229</v>
      </c>
      <c r="B9" s="34" t="s">
        <v>237</v>
      </c>
      <c r="C9" s="59" t="s">
        <v>345</v>
      </c>
      <c r="D9" s="289" t="s">
        <v>238</v>
      </c>
      <c r="E9" s="125" t="s">
        <v>280</v>
      </c>
      <c r="F9" s="126">
        <v>2024130010032</v>
      </c>
      <c r="G9" s="244" t="s">
        <v>312</v>
      </c>
      <c r="H9" s="244" t="s">
        <v>313</v>
      </c>
      <c r="I9" s="244" t="s">
        <v>318</v>
      </c>
      <c r="J9" s="246">
        <v>25</v>
      </c>
      <c r="K9" s="246"/>
      <c r="L9" s="255">
        <v>0.3</v>
      </c>
      <c r="M9" s="127" t="s">
        <v>382</v>
      </c>
      <c r="N9" s="128"/>
      <c r="O9" s="59" t="s">
        <v>302</v>
      </c>
      <c r="P9" s="129">
        <v>1</v>
      </c>
      <c r="Q9" s="59">
        <v>0</v>
      </c>
      <c r="R9" s="130"/>
      <c r="S9" s="131">
        <f>(Q9/P9)*L9</f>
        <v>0</v>
      </c>
      <c r="T9" s="34" t="s">
        <v>403</v>
      </c>
      <c r="U9" s="34" t="s">
        <v>407</v>
      </c>
      <c r="V9" s="59">
        <v>90</v>
      </c>
      <c r="W9" s="246" t="s">
        <v>311</v>
      </c>
      <c r="X9" s="246" t="s">
        <v>309</v>
      </c>
      <c r="Y9" s="59" t="s">
        <v>296</v>
      </c>
      <c r="Z9" s="244" t="s">
        <v>342</v>
      </c>
      <c r="AA9" s="244" t="s">
        <v>343</v>
      </c>
      <c r="AB9" s="59" t="s">
        <v>305</v>
      </c>
      <c r="AC9" s="86" t="s">
        <v>290</v>
      </c>
      <c r="AD9" s="132">
        <v>20124450586.860001</v>
      </c>
      <c r="AE9" s="107" t="s">
        <v>63</v>
      </c>
      <c r="AF9" s="59" t="s">
        <v>54</v>
      </c>
      <c r="AG9" s="59" t="s">
        <v>381</v>
      </c>
      <c r="AH9" s="130"/>
      <c r="AI9" s="132">
        <f>+AD9</f>
        <v>20124450586.860001</v>
      </c>
      <c r="AJ9" s="133">
        <f>+AI9</f>
        <v>20124450586.860001</v>
      </c>
      <c r="AK9" s="134"/>
      <c r="AL9" s="134"/>
      <c r="AM9" s="134"/>
      <c r="AN9" s="134"/>
      <c r="AO9" s="311" t="s">
        <v>400</v>
      </c>
      <c r="AP9" s="244" t="s">
        <v>401</v>
      </c>
      <c r="AQ9" s="96"/>
      <c r="AR9" s="135"/>
      <c r="AS9" s="59"/>
      <c r="AX9" t="s">
        <v>213</v>
      </c>
    </row>
    <row r="10" spans="1:50" ht="97.5" customHeight="1" x14ac:dyDescent="0.25">
      <c r="A10" s="34"/>
      <c r="B10" s="34" t="s">
        <v>237</v>
      </c>
      <c r="C10" s="59" t="s">
        <v>345</v>
      </c>
      <c r="D10" s="290"/>
      <c r="E10" s="125" t="s">
        <v>280</v>
      </c>
      <c r="F10" s="126">
        <v>2024130010032</v>
      </c>
      <c r="G10" s="247"/>
      <c r="H10" s="247"/>
      <c r="I10" s="247"/>
      <c r="J10" s="246"/>
      <c r="K10" s="246"/>
      <c r="L10" s="229"/>
      <c r="M10" s="127" t="s">
        <v>324</v>
      </c>
      <c r="N10" s="128"/>
      <c r="O10" s="59" t="s">
        <v>290</v>
      </c>
      <c r="P10" s="136">
        <v>7</v>
      </c>
      <c r="Q10" s="59">
        <v>3</v>
      </c>
      <c r="R10" s="130"/>
      <c r="S10" s="131">
        <f t="shared" ref="S10:S42" si="0">(Q10/P10)*L10</f>
        <v>0</v>
      </c>
      <c r="T10" s="34" t="s">
        <v>404</v>
      </c>
      <c r="U10" s="34" t="s">
        <v>408</v>
      </c>
      <c r="V10" s="59">
        <v>150</v>
      </c>
      <c r="W10" s="246"/>
      <c r="X10" s="246"/>
      <c r="Y10" s="59" t="s">
        <v>296</v>
      </c>
      <c r="Z10" s="229"/>
      <c r="AA10" s="229"/>
      <c r="AB10" s="59" t="s">
        <v>384</v>
      </c>
      <c r="AC10" s="86" t="s">
        <v>290</v>
      </c>
      <c r="AD10" s="132">
        <v>150000000</v>
      </c>
      <c r="AE10" s="107"/>
      <c r="AF10" s="59" t="s">
        <v>54</v>
      </c>
      <c r="AG10" s="59" t="s">
        <v>383</v>
      </c>
      <c r="AH10" s="130"/>
      <c r="AI10" s="132">
        <v>150000000</v>
      </c>
      <c r="AJ10" s="133">
        <v>150000000</v>
      </c>
      <c r="AK10" s="137"/>
      <c r="AL10" s="137"/>
      <c r="AM10" s="137"/>
      <c r="AN10" s="137"/>
      <c r="AO10" s="312"/>
      <c r="AP10" s="247"/>
      <c r="AQ10" s="135">
        <v>59401914907.970001</v>
      </c>
      <c r="AR10" s="135">
        <v>39358846354</v>
      </c>
      <c r="AS10" s="59"/>
    </row>
    <row r="11" spans="1:50" ht="116.25" customHeight="1" x14ac:dyDescent="0.25">
      <c r="A11" s="34"/>
      <c r="B11" s="34" t="s">
        <v>237</v>
      </c>
      <c r="C11" s="59" t="s">
        <v>345</v>
      </c>
      <c r="D11" s="237"/>
      <c r="E11" s="125" t="s">
        <v>280</v>
      </c>
      <c r="F11" s="126">
        <v>2024130010032</v>
      </c>
      <c r="G11" s="247"/>
      <c r="H11" s="247"/>
      <c r="I11" s="247"/>
      <c r="J11" s="246"/>
      <c r="K11" s="246"/>
      <c r="L11" s="229"/>
      <c r="M11" s="127" t="s">
        <v>325</v>
      </c>
      <c r="N11" s="128"/>
      <c r="O11" s="59" t="s">
        <v>290</v>
      </c>
      <c r="P11" s="136">
        <v>1</v>
      </c>
      <c r="Q11" s="59">
        <v>0</v>
      </c>
      <c r="R11" s="130"/>
      <c r="S11" s="131">
        <f t="shared" si="0"/>
        <v>0</v>
      </c>
      <c r="T11" s="34" t="s">
        <v>403</v>
      </c>
      <c r="U11" s="34" t="s">
        <v>408</v>
      </c>
      <c r="V11" s="59">
        <v>120</v>
      </c>
      <c r="W11" s="246"/>
      <c r="X11" s="246"/>
      <c r="Y11" s="59" t="s">
        <v>296</v>
      </c>
      <c r="Z11" s="229"/>
      <c r="AA11" s="229"/>
      <c r="AB11" s="59" t="s">
        <v>305</v>
      </c>
      <c r="AC11" s="86" t="s">
        <v>290</v>
      </c>
      <c r="AD11" s="132">
        <v>8800000000</v>
      </c>
      <c r="AE11" s="107" t="s">
        <v>77</v>
      </c>
      <c r="AF11" s="59" t="s">
        <v>54</v>
      </c>
      <c r="AG11" s="59" t="s">
        <v>381</v>
      </c>
      <c r="AH11" s="130"/>
      <c r="AI11" s="132">
        <v>8800000000</v>
      </c>
      <c r="AJ11" s="133">
        <v>8800000000</v>
      </c>
      <c r="AK11" s="137"/>
      <c r="AL11" s="137"/>
      <c r="AM11" s="137"/>
      <c r="AN11" s="137"/>
      <c r="AO11" s="312"/>
      <c r="AP11" s="247"/>
      <c r="AQ11" s="96"/>
      <c r="AR11" s="135"/>
      <c r="AS11" s="59"/>
    </row>
    <row r="12" spans="1:50" ht="109.5" customHeight="1" x14ac:dyDescent="0.25">
      <c r="A12" s="34" t="s">
        <v>230</v>
      </c>
      <c r="B12" s="34" t="s">
        <v>237</v>
      </c>
      <c r="C12" s="59" t="s">
        <v>345</v>
      </c>
      <c r="D12" s="71" t="s">
        <v>239</v>
      </c>
      <c r="E12" s="125" t="s">
        <v>280</v>
      </c>
      <c r="F12" s="126">
        <v>2024130010032</v>
      </c>
      <c r="G12" s="247"/>
      <c r="H12" s="245"/>
      <c r="I12" s="245"/>
      <c r="J12" s="76">
        <v>9</v>
      </c>
      <c r="K12" s="76"/>
      <c r="L12" s="225"/>
      <c r="M12" s="127" t="s">
        <v>326</v>
      </c>
      <c r="N12" s="128"/>
      <c r="O12" s="59" t="s">
        <v>290</v>
      </c>
      <c r="P12" s="136">
        <v>1</v>
      </c>
      <c r="Q12" s="59">
        <v>0</v>
      </c>
      <c r="R12" s="130"/>
      <c r="S12" s="131">
        <f t="shared" si="0"/>
        <v>0</v>
      </c>
      <c r="T12" s="34" t="s">
        <v>403</v>
      </c>
      <c r="U12" s="34" t="s">
        <v>408</v>
      </c>
      <c r="V12" s="59">
        <v>120</v>
      </c>
      <c r="W12" s="246"/>
      <c r="X12" s="246"/>
      <c r="Y12" s="59" t="s">
        <v>296</v>
      </c>
      <c r="Z12" s="229"/>
      <c r="AA12" s="229"/>
      <c r="AB12" s="59" t="s">
        <v>384</v>
      </c>
      <c r="AC12" s="86" t="s">
        <v>290</v>
      </c>
      <c r="AD12" s="132">
        <v>25000000</v>
      </c>
      <c r="AE12" s="107"/>
      <c r="AF12" s="59" t="s">
        <v>54</v>
      </c>
      <c r="AG12" s="59"/>
      <c r="AH12" s="130"/>
      <c r="AI12" s="132">
        <v>25000000</v>
      </c>
      <c r="AJ12" s="133">
        <v>25000000</v>
      </c>
      <c r="AK12" s="137"/>
      <c r="AL12" s="137"/>
      <c r="AM12" s="137"/>
      <c r="AN12" s="137"/>
      <c r="AO12" s="312"/>
      <c r="AP12" s="247"/>
      <c r="AQ12" s="96"/>
      <c r="AR12" s="135"/>
      <c r="AS12" s="59"/>
      <c r="AX12" t="s">
        <v>209</v>
      </c>
    </row>
    <row r="13" spans="1:50" ht="105" customHeight="1" x14ac:dyDescent="0.25">
      <c r="A13" s="34"/>
      <c r="B13" s="34" t="s">
        <v>237</v>
      </c>
      <c r="C13" s="59" t="s">
        <v>345</v>
      </c>
      <c r="D13" s="289" t="s">
        <v>240</v>
      </c>
      <c r="E13" s="125" t="s">
        <v>280</v>
      </c>
      <c r="F13" s="126">
        <v>2024130010032</v>
      </c>
      <c r="G13" s="247"/>
      <c r="H13" s="246" t="s">
        <v>315</v>
      </c>
      <c r="I13" s="244" t="s">
        <v>320</v>
      </c>
      <c r="J13" s="244">
        <v>5</v>
      </c>
      <c r="K13" s="58"/>
      <c r="L13" s="255">
        <v>0.2</v>
      </c>
      <c r="M13" s="127" t="s">
        <v>327</v>
      </c>
      <c r="N13" s="128"/>
      <c r="O13" s="59" t="s">
        <v>290</v>
      </c>
      <c r="P13" s="136">
        <f t="shared" ref="P13:P24" si="1">+P12</f>
        <v>1</v>
      </c>
      <c r="Q13" s="59">
        <v>0</v>
      </c>
      <c r="R13" s="130"/>
      <c r="S13" s="131">
        <f t="shared" si="0"/>
        <v>0</v>
      </c>
      <c r="T13" s="34" t="s">
        <v>405</v>
      </c>
      <c r="U13" s="34" t="s">
        <v>408</v>
      </c>
      <c r="V13" s="59">
        <v>180</v>
      </c>
      <c r="W13" s="246"/>
      <c r="X13" s="246"/>
      <c r="Y13" s="59" t="s">
        <v>296</v>
      </c>
      <c r="Z13" s="229"/>
      <c r="AA13" s="229"/>
      <c r="AB13" s="59" t="s">
        <v>305</v>
      </c>
      <c r="AC13" s="86" t="s">
        <v>290</v>
      </c>
      <c r="AD13" s="138">
        <v>80000000</v>
      </c>
      <c r="AE13" s="107" t="s">
        <v>77</v>
      </c>
      <c r="AF13" s="59" t="s">
        <v>54</v>
      </c>
      <c r="AG13" s="59" t="s">
        <v>385</v>
      </c>
      <c r="AH13" s="130"/>
      <c r="AI13" s="138">
        <v>80000000</v>
      </c>
      <c r="AJ13" s="139">
        <v>80000000</v>
      </c>
      <c r="AK13" s="140"/>
      <c r="AL13" s="140"/>
      <c r="AM13" s="140"/>
      <c r="AN13" s="140"/>
      <c r="AO13" s="312"/>
      <c r="AP13" s="247"/>
      <c r="AQ13" s="96"/>
      <c r="AR13" s="135"/>
      <c r="AS13" s="59"/>
    </row>
    <row r="14" spans="1:50" ht="118.5" customHeight="1" x14ac:dyDescent="0.25">
      <c r="A14" s="34"/>
      <c r="B14" s="34" t="s">
        <v>237</v>
      </c>
      <c r="C14" s="59" t="s">
        <v>345</v>
      </c>
      <c r="D14" s="290"/>
      <c r="E14" s="125" t="s">
        <v>280</v>
      </c>
      <c r="F14" s="126">
        <v>2024130010032</v>
      </c>
      <c r="G14" s="247"/>
      <c r="H14" s="246"/>
      <c r="I14" s="247"/>
      <c r="J14" s="247"/>
      <c r="K14" s="69"/>
      <c r="L14" s="229"/>
      <c r="M14" s="127" t="s">
        <v>328</v>
      </c>
      <c r="N14" s="128"/>
      <c r="O14" s="59" t="s">
        <v>290</v>
      </c>
      <c r="P14" s="136">
        <v>7</v>
      </c>
      <c r="Q14" s="59">
        <v>3</v>
      </c>
      <c r="R14" s="130"/>
      <c r="S14" s="131">
        <f t="shared" si="0"/>
        <v>0</v>
      </c>
      <c r="T14" s="34" t="s">
        <v>405</v>
      </c>
      <c r="U14" s="34" t="s">
        <v>408</v>
      </c>
      <c r="V14" s="59">
        <v>180</v>
      </c>
      <c r="W14" s="246"/>
      <c r="X14" s="246"/>
      <c r="Y14" s="59" t="s">
        <v>296</v>
      </c>
      <c r="Z14" s="229"/>
      <c r="AA14" s="229"/>
      <c r="AB14" s="59" t="s">
        <v>384</v>
      </c>
      <c r="AC14" s="86" t="s">
        <v>290</v>
      </c>
      <c r="AD14" s="132">
        <v>39104357.75</v>
      </c>
      <c r="AE14" s="107"/>
      <c r="AF14" s="59" t="s">
        <v>54</v>
      </c>
      <c r="AG14" s="59"/>
      <c r="AH14" s="130"/>
      <c r="AI14" s="132">
        <v>39104357.75</v>
      </c>
      <c r="AJ14" s="133">
        <v>39104357.75</v>
      </c>
      <c r="AK14" s="137"/>
      <c r="AL14" s="137"/>
      <c r="AM14" s="137"/>
      <c r="AN14" s="137"/>
      <c r="AO14" s="312"/>
      <c r="AP14" s="247"/>
      <c r="AQ14" s="96"/>
      <c r="AR14" s="135"/>
      <c r="AS14" s="59"/>
    </row>
    <row r="15" spans="1:50" ht="102.75" customHeight="1" x14ac:dyDescent="0.25">
      <c r="A15" s="34"/>
      <c r="B15" s="34" t="s">
        <v>237</v>
      </c>
      <c r="C15" s="59" t="s">
        <v>345</v>
      </c>
      <c r="D15" s="290"/>
      <c r="E15" s="125" t="s">
        <v>280</v>
      </c>
      <c r="F15" s="126">
        <v>2024130010032</v>
      </c>
      <c r="G15" s="247"/>
      <c r="H15" s="246"/>
      <c r="I15" s="247"/>
      <c r="J15" s="247"/>
      <c r="K15" s="69"/>
      <c r="L15" s="229"/>
      <c r="M15" s="127" t="s">
        <v>329</v>
      </c>
      <c r="N15" s="128"/>
      <c r="O15" s="59" t="s">
        <v>290</v>
      </c>
      <c r="P15" s="136">
        <v>1</v>
      </c>
      <c r="Q15" s="59">
        <v>0</v>
      </c>
      <c r="R15" s="130"/>
      <c r="S15" s="131">
        <f t="shared" si="0"/>
        <v>0</v>
      </c>
      <c r="T15" s="34" t="s">
        <v>405</v>
      </c>
      <c r="U15" s="34" t="s">
        <v>408</v>
      </c>
      <c r="V15" s="59">
        <v>180</v>
      </c>
      <c r="W15" s="246"/>
      <c r="X15" s="246"/>
      <c r="Y15" s="59" t="s">
        <v>296</v>
      </c>
      <c r="Z15" s="229"/>
      <c r="AA15" s="229"/>
      <c r="AB15" s="59" t="s">
        <v>384</v>
      </c>
      <c r="AC15" s="86" t="s">
        <v>290</v>
      </c>
      <c r="AD15" s="132">
        <v>48744155.880000003</v>
      </c>
      <c r="AE15" s="107"/>
      <c r="AF15" s="59" t="s">
        <v>54</v>
      </c>
      <c r="AG15" s="59"/>
      <c r="AH15" s="130"/>
      <c r="AI15" s="132">
        <v>48744155.880000003</v>
      </c>
      <c r="AJ15" s="133">
        <v>48744155.880000003</v>
      </c>
      <c r="AK15" s="137"/>
      <c r="AL15" s="137"/>
      <c r="AM15" s="137"/>
      <c r="AN15" s="137"/>
      <c r="AO15" s="312"/>
      <c r="AP15" s="247"/>
      <c r="AQ15" s="96"/>
      <c r="AR15" s="135"/>
      <c r="AS15" s="59"/>
    </row>
    <row r="16" spans="1:50" ht="103.5" customHeight="1" x14ac:dyDescent="0.25">
      <c r="A16" s="34"/>
      <c r="B16" s="34" t="s">
        <v>237</v>
      </c>
      <c r="C16" s="59" t="s">
        <v>345</v>
      </c>
      <c r="D16" s="290"/>
      <c r="E16" s="125" t="s">
        <v>280</v>
      </c>
      <c r="F16" s="126">
        <v>2024130010032</v>
      </c>
      <c r="G16" s="247"/>
      <c r="H16" s="246"/>
      <c r="I16" s="247"/>
      <c r="J16" s="247"/>
      <c r="K16" s="69"/>
      <c r="L16" s="229"/>
      <c r="M16" s="127" t="s">
        <v>330</v>
      </c>
      <c r="N16" s="128"/>
      <c r="O16" s="59" t="s">
        <v>290</v>
      </c>
      <c r="P16" s="136">
        <v>1</v>
      </c>
      <c r="Q16" s="59">
        <v>0</v>
      </c>
      <c r="R16" s="130"/>
      <c r="S16" s="131">
        <f t="shared" si="0"/>
        <v>0</v>
      </c>
      <c r="T16" s="34" t="s">
        <v>403</v>
      </c>
      <c r="U16" s="34" t="s">
        <v>408</v>
      </c>
      <c r="V16" s="59">
        <v>120</v>
      </c>
      <c r="W16" s="246"/>
      <c r="X16" s="246"/>
      <c r="Y16" s="59" t="s">
        <v>296</v>
      </c>
      <c r="Z16" s="229"/>
      <c r="AA16" s="229"/>
      <c r="AB16" s="59" t="s">
        <v>305</v>
      </c>
      <c r="AC16" s="86" t="s">
        <v>290</v>
      </c>
      <c r="AD16" s="138">
        <v>278000000</v>
      </c>
      <c r="AE16" s="107" t="s">
        <v>77</v>
      </c>
      <c r="AF16" s="59" t="s">
        <v>54</v>
      </c>
      <c r="AG16" s="59" t="s">
        <v>381</v>
      </c>
      <c r="AH16" s="130"/>
      <c r="AI16" s="138">
        <v>278000000</v>
      </c>
      <c r="AJ16" s="139">
        <v>278000000</v>
      </c>
      <c r="AK16" s="140"/>
      <c r="AL16" s="140"/>
      <c r="AM16" s="140"/>
      <c r="AN16" s="140"/>
      <c r="AO16" s="312"/>
      <c r="AP16" s="247"/>
      <c r="AQ16" s="96"/>
      <c r="AR16" s="135"/>
      <c r="AS16" s="59"/>
    </row>
    <row r="17" spans="1:50" ht="136.9" customHeight="1" x14ac:dyDescent="0.25">
      <c r="A17" s="34" t="s">
        <v>231</v>
      </c>
      <c r="B17" s="34" t="s">
        <v>237</v>
      </c>
      <c r="C17" s="59" t="s">
        <v>345</v>
      </c>
      <c r="D17" s="237"/>
      <c r="E17" s="125" t="s">
        <v>280</v>
      </c>
      <c r="F17" s="126">
        <v>2024130010032</v>
      </c>
      <c r="G17" s="247"/>
      <c r="H17" s="246"/>
      <c r="I17" s="245"/>
      <c r="J17" s="245"/>
      <c r="K17" s="76"/>
      <c r="L17" s="225"/>
      <c r="M17" s="127" t="s">
        <v>388</v>
      </c>
      <c r="N17" s="128"/>
      <c r="O17" s="59" t="s">
        <v>290</v>
      </c>
      <c r="P17" s="136">
        <v>1</v>
      </c>
      <c r="Q17" s="59">
        <v>0</v>
      </c>
      <c r="R17" s="130"/>
      <c r="S17" s="131">
        <f t="shared" si="0"/>
        <v>0</v>
      </c>
      <c r="T17" s="34" t="s">
        <v>406</v>
      </c>
      <c r="U17" s="34" t="s">
        <v>408</v>
      </c>
      <c r="V17" s="59">
        <v>90</v>
      </c>
      <c r="W17" s="246"/>
      <c r="X17" s="246"/>
      <c r="Y17" s="59" t="s">
        <v>296</v>
      </c>
      <c r="Z17" s="229"/>
      <c r="AA17" s="229"/>
      <c r="AB17" s="59" t="s">
        <v>305</v>
      </c>
      <c r="AC17" s="86" t="s">
        <v>290</v>
      </c>
      <c r="AD17" s="138">
        <v>600000000</v>
      </c>
      <c r="AE17" s="107" t="s">
        <v>77</v>
      </c>
      <c r="AF17" s="59" t="s">
        <v>54</v>
      </c>
      <c r="AG17" s="59" t="s">
        <v>381</v>
      </c>
      <c r="AH17" s="130"/>
      <c r="AI17" s="138">
        <v>600000000</v>
      </c>
      <c r="AJ17" s="139">
        <v>600000000</v>
      </c>
      <c r="AK17" s="140"/>
      <c r="AL17" s="140"/>
      <c r="AM17" s="140"/>
      <c r="AN17" s="140"/>
      <c r="AO17" s="312"/>
      <c r="AP17" s="247"/>
      <c r="AQ17" s="96"/>
      <c r="AR17" s="135"/>
      <c r="AS17" s="59"/>
      <c r="AX17" t="s">
        <v>216</v>
      </c>
    </row>
    <row r="18" spans="1:50" ht="96.6" customHeight="1" x14ac:dyDescent="0.25">
      <c r="A18" s="244" t="s">
        <v>231</v>
      </c>
      <c r="B18" s="244" t="s">
        <v>237</v>
      </c>
      <c r="C18" s="256" t="s">
        <v>345</v>
      </c>
      <c r="D18" s="289" t="s">
        <v>241</v>
      </c>
      <c r="E18" s="293" t="s">
        <v>280</v>
      </c>
      <c r="F18" s="291">
        <v>2024130010032</v>
      </c>
      <c r="G18" s="247"/>
      <c r="H18" s="244" t="s">
        <v>344</v>
      </c>
      <c r="I18" s="141" t="s">
        <v>319</v>
      </c>
      <c r="J18" s="310">
        <v>0</v>
      </c>
      <c r="K18" s="141"/>
      <c r="L18" s="255">
        <v>0.1</v>
      </c>
      <c r="M18" s="127" t="s">
        <v>331</v>
      </c>
      <c r="N18" s="128"/>
      <c r="O18" s="59" t="s">
        <v>302</v>
      </c>
      <c r="P18" s="136">
        <v>5</v>
      </c>
      <c r="Q18" s="59">
        <v>5</v>
      </c>
      <c r="R18" s="130"/>
      <c r="S18" s="131">
        <f t="shared" si="0"/>
        <v>0.1</v>
      </c>
      <c r="T18" s="34" t="s">
        <v>404</v>
      </c>
      <c r="U18" s="34" t="s">
        <v>404</v>
      </c>
      <c r="V18" s="59">
        <v>30</v>
      </c>
      <c r="W18" s="246"/>
      <c r="X18" s="246"/>
      <c r="Y18" s="59" t="s">
        <v>296</v>
      </c>
      <c r="Z18" s="229"/>
      <c r="AA18" s="229"/>
      <c r="AB18" s="59" t="s">
        <v>305</v>
      </c>
      <c r="AC18" s="86" t="s">
        <v>302</v>
      </c>
      <c r="AD18" s="132">
        <v>15510000</v>
      </c>
      <c r="AE18" s="107" t="s">
        <v>78</v>
      </c>
      <c r="AF18" s="59" t="s">
        <v>54</v>
      </c>
      <c r="AG18" s="59" t="s">
        <v>383</v>
      </c>
      <c r="AH18" s="130"/>
      <c r="AI18" s="132">
        <v>15510000</v>
      </c>
      <c r="AJ18" s="133">
        <v>15510000</v>
      </c>
      <c r="AK18" s="137"/>
      <c r="AL18" s="137"/>
      <c r="AM18" s="137"/>
      <c r="AN18" s="137"/>
      <c r="AO18" s="312"/>
      <c r="AP18" s="247"/>
      <c r="AQ18" s="96"/>
      <c r="AR18" s="135"/>
      <c r="AS18" s="59"/>
      <c r="AX18" t="s">
        <v>210</v>
      </c>
    </row>
    <row r="19" spans="1:50" ht="102" x14ac:dyDescent="0.25">
      <c r="A19" s="245"/>
      <c r="B19" s="245"/>
      <c r="C19" s="225"/>
      <c r="D19" s="237"/>
      <c r="E19" s="294"/>
      <c r="F19" s="292"/>
      <c r="G19" s="247"/>
      <c r="H19" s="245"/>
      <c r="I19" s="141"/>
      <c r="J19" s="310"/>
      <c r="K19" s="141"/>
      <c r="L19" s="225"/>
      <c r="M19" s="127" t="s">
        <v>389</v>
      </c>
      <c r="N19" s="128"/>
      <c r="O19" s="59" t="s">
        <v>290</v>
      </c>
      <c r="P19" s="136">
        <v>50</v>
      </c>
      <c r="Q19" s="59">
        <v>0</v>
      </c>
      <c r="R19" s="130"/>
      <c r="S19" s="131">
        <f t="shared" si="0"/>
        <v>0</v>
      </c>
      <c r="T19" s="34" t="s">
        <v>403</v>
      </c>
      <c r="U19" s="34" t="s">
        <v>408</v>
      </c>
      <c r="V19" s="59">
        <v>90</v>
      </c>
      <c r="W19" s="246"/>
      <c r="X19" s="246"/>
      <c r="Y19" s="59"/>
      <c r="Z19" s="229"/>
      <c r="AA19" s="229"/>
      <c r="AB19" s="59" t="s">
        <v>384</v>
      </c>
      <c r="AC19" s="86" t="s">
        <v>290</v>
      </c>
      <c r="AD19" s="138">
        <v>120000000</v>
      </c>
      <c r="AE19" s="107"/>
      <c r="AF19" s="59" t="s">
        <v>54</v>
      </c>
      <c r="AG19" s="59"/>
      <c r="AH19" s="130"/>
      <c r="AI19" s="138">
        <v>120000000</v>
      </c>
      <c r="AJ19" s="139">
        <v>120000000</v>
      </c>
      <c r="AK19" s="137"/>
      <c r="AL19" s="137"/>
      <c r="AM19" s="137"/>
      <c r="AN19" s="137"/>
      <c r="AO19" s="312"/>
      <c r="AP19" s="247"/>
      <c r="AQ19" s="96"/>
      <c r="AR19" s="135"/>
      <c r="AS19" s="59"/>
    </row>
    <row r="20" spans="1:50" ht="144" customHeight="1" x14ac:dyDescent="0.25">
      <c r="A20" s="34"/>
      <c r="B20" s="34" t="s">
        <v>237</v>
      </c>
      <c r="C20" s="59" t="s">
        <v>345</v>
      </c>
      <c r="D20" s="289" t="s">
        <v>242</v>
      </c>
      <c r="E20" s="125" t="s">
        <v>280</v>
      </c>
      <c r="F20" s="126">
        <v>2024130010032</v>
      </c>
      <c r="G20" s="247"/>
      <c r="H20" s="244" t="s">
        <v>314</v>
      </c>
      <c r="I20" s="246" t="s">
        <v>321</v>
      </c>
      <c r="J20" s="244">
        <v>0</v>
      </c>
      <c r="K20" s="58"/>
      <c r="L20" s="255">
        <v>0.2</v>
      </c>
      <c r="M20" s="127" t="s">
        <v>332</v>
      </c>
      <c r="N20" s="128"/>
      <c r="O20" s="59" t="s">
        <v>290</v>
      </c>
      <c r="P20" s="136">
        <v>150</v>
      </c>
      <c r="Q20" s="59">
        <v>174</v>
      </c>
      <c r="R20" s="130"/>
      <c r="S20" s="131">
        <f t="shared" si="0"/>
        <v>0.23199999999999998</v>
      </c>
      <c r="T20" s="34" t="s">
        <v>403</v>
      </c>
      <c r="U20" s="34" t="s">
        <v>408</v>
      </c>
      <c r="V20" s="59">
        <v>120</v>
      </c>
      <c r="W20" s="246"/>
      <c r="X20" s="246"/>
      <c r="Y20" s="59" t="s">
        <v>296</v>
      </c>
      <c r="Z20" s="229"/>
      <c r="AA20" s="229"/>
      <c r="AB20" s="59" t="s">
        <v>305</v>
      </c>
      <c r="AC20" s="86" t="s">
        <v>290</v>
      </c>
      <c r="AD20" s="132">
        <v>2130000000</v>
      </c>
      <c r="AE20" s="107" t="s">
        <v>77</v>
      </c>
      <c r="AF20" s="59" t="s">
        <v>54</v>
      </c>
      <c r="AG20" s="59" t="s">
        <v>381</v>
      </c>
      <c r="AH20" s="130"/>
      <c r="AI20" s="132">
        <v>2130000000</v>
      </c>
      <c r="AJ20" s="133">
        <v>2130000000</v>
      </c>
      <c r="AK20" s="137"/>
      <c r="AL20" s="137"/>
      <c r="AM20" s="137"/>
      <c r="AN20" s="137"/>
      <c r="AO20" s="312"/>
      <c r="AP20" s="247"/>
      <c r="AQ20" s="96"/>
      <c r="AR20" s="135"/>
      <c r="AS20" s="59"/>
    </row>
    <row r="21" spans="1:50" ht="133.5" customHeight="1" x14ac:dyDescent="0.25">
      <c r="A21" s="34"/>
      <c r="B21" s="34" t="s">
        <v>237</v>
      </c>
      <c r="C21" s="59" t="s">
        <v>345</v>
      </c>
      <c r="D21" s="290"/>
      <c r="E21" s="125" t="s">
        <v>280</v>
      </c>
      <c r="F21" s="126">
        <v>2024130010032</v>
      </c>
      <c r="G21" s="247"/>
      <c r="H21" s="247"/>
      <c r="I21" s="246"/>
      <c r="J21" s="247"/>
      <c r="K21" s="69"/>
      <c r="L21" s="229"/>
      <c r="M21" s="127" t="s">
        <v>333</v>
      </c>
      <c r="N21" s="128"/>
      <c r="O21" s="59" t="s">
        <v>302</v>
      </c>
      <c r="P21" s="136">
        <v>7</v>
      </c>
      <c r="Q21" s="59">
        <v>7</v>
      </c>
      <c r="R21" s="130"/>
      <c r="S21" s="131">
        <f t="shared" si="0"/>
        <v>0</v>
      </c>
      <c r="T21" s="34" t="s">
        <v>405</v>
      </c>
      <c r="U21" s="34" t="s">
        <v>408</v>
      </c>
      <c r="V21" s="59">
        <v>180</v>
      </c>
      <c r="W21" s="246"/>
      <c r="X21" s="246"/>
      <c r="Y21" s="59" t="s">
        <v>296</v>
      </c>
      <c r="Z21" s="229"/>
      <c r="AA21" s="229"/>
      <c r="AB21" s="59" t="s">
        <v>305</v>
      </c>
      <c r="AC21" s="86" t="s">
        <v>302</v>
      </c>
      <c r="AD21" s="138">
        <v>213661911</v>
      </c>
      <c r="AE21" s="107" t="s">
        <v>77</v>
      </c>
      <c r="AF21" s="59" t="s">
        <v>54</v>
      </c>
      <c r="AG21" s="59" t="s">
        <v>385</v>
      </c>
      <c r="AH21" s="130"/>
      <c r="AI21" s="138">
        <v>213661911</v>
      </c>
      <c r="AJ21" s="139">
        <v>213661911</v>
      </c>
      <c r="AK21" s="140"/>
      <c r="AL21" s="140"/>
      <c r="AM21" s="140"/>
      <c r="AN21" s="140"/>
      <c r="AO21" s="312"/>
      <c r="AP21" s="247"/>
      <c r="AQ21" s="96"/>
      <c r="AR21" s="135"/>
      <c r="AS21" s="59"/>
    </row>
    <row r="22" spans="1:50" ht="129.75" customHeight="1" x14ac:dyDescent="0.25">
      <c r="A22" s="34"/>
      <c r="B22" s="34" t="s">
        <v>237</v>
      </c>
      <c r="C22" s="59" t="s">
        <v>345</v>
      </c>
      <c r="D22" s="290"/>
      <c r="E22" s="125" t="s">
        <v>280</v>
      </c>
      <c r="F22" s="126">
        <v>2024130010032</v>
      </c>
      <c r="G22" s="247"/>
      <c r="H22" s="247"/>
      <c r="I22" s="246"/>
      <c r="J22" s="247"/>
      <c r="K22" s="69"/>
      <c r="L22" s="229"/>
      <c r="M22" s="127" t="s">
        <v>334</v>
      </c>
      <c r="N22" s="128"/>
      <c r="O22" s="59" t="s">
        <v>290</v>
      </c>
      <c r="P22" s="136">
        <v>7</v>
      </c>
      <c r="Q22" s="59">
        <v>3</v>
      </c>
      <c r="R22" s="130"/>
      <c r="S22" s="131">
        <f t="shared" si="0"/>
        <v>0</v>
      </c>
      <c r="T22" s="34" t="s">
        <v>405</v>
      </c>
      <c r="U22" s="34" t="s">
        <v>408</v>
      </c>
      <c r="V22" s="59">
        <v>180</v>
      </c>
      <c r="W22" s="246"/>
      <c r="X22" s="246"/>
      <c r="Y22" s="59" t="s">
        <v>296</v>
      </c>
      <c r="Z22" s="229"/>
      <c r="AA22" s="229"/>
      <c r="AB22" s="59" t="s">
        <v>384</v>
      </c>
      <c r="AC22" s="86" t="s">
        <v>290</v>
      </c>
      <c r="AD22" s="138">
        <v>30000000</v>
      </c>
      <c r="AE22" s="107"/>
      <c r="AF22" s="59" t="s">
        <v>54</v>
      </c>
      <c r="AG22" s="59"/>
      <c r="AH22" s="130"/>
      <c r="AI22" s="138">
        <v>30000000</v>
      </c>
      <c r="AJ22" s="139">
        <v>30000000</v>
      </c>
      <c r="AK22" s="140"/>
      <c r="AL22" s="140"/>
      <c r="AM22" s="140"/>
      <c r="AN22" s="140"/>
      <c r="AO22" s="312"/>
      <c r="AP22" s="247"/>
      <c r="AQ22" s="96"/>
      <c r="AR22" s="135"/>
      <c r="AS22" s="59"/>
    </row>
    <row r="23" spans="1:50" ht="110.45" customHeight="1" x14ac:dyDescent="0.25">
      <c r="A23" s="34" t="s">
        <v>232</v>
      </c>
      <c r="B23" s="34" t="s">
        <v>237</v>
      </c>
      <c r="C23" s="59" t="s">
        <v>345</v>
      </c>
      <c r="D23" s="237"/>
      <c r="E23" s="125" t="s">
        <v>280</v>
      </c>
      <c r="F23" s="126">
        <v>2024130010032</v>
      </c>
      <c r="G23" s="247"/>
      <c r="H23" s="245"/>
      <c r="I23" s="246"/>
      <c r="J23" s="245"/>
      <c r="K23" s="76"/>
      <c r="L23" s="225"/>
      <c r="M23" s="127" t="s">
        <v>335</v>
      </c>
      <c r="N23" s="128"/>
      <c r="O23" s="59" t="s">
        <v>290</v>
      </c>
      <c r="P23" s="136">
        <v>1</v>
      </c>
      <c r="Q23" s="59">
        <v>1</v>
      </c>
      <c r="R23" s="130"/>
      <c r="S23" s="131">
        <f t="shared" si="0"/>
        <v>0</v>
      </c>
      <c r="T23" s="34"/>
      <c r="U23" s="34"/>
      <c r="V23" s="59"/>
      <c r="W23" s="246"/>
      <c r="X23" s="246"/>
      <c r="Y23" s="59" t="s">
        <v>296</v>
      </c>
      <c r="Z23" s="229"/>
      <c r="AA23" s="229"/>
      <c r="AB23" s="59" t="s">
        <v>305</v>
      </c>
      <c r="AC23" s="86" t="s">
        <v>290</v>
      </c>
      <c r="AD23" s="138">
        <v>205797064.49000001</v>
      </c>
      <c r="AE23" s="107" t="s">
        <v>77</v>
      </c>
      <c r="AF23" s="59" t="s">
        <v>54</v>
      </c>
      <c r="AG23" s="59" t="s">
        <v>381</v>
      </c>
      <c r="AH23" s="130"/>
      <c r="AI23" s="138">
        <v>205797064.49000001</v>
      </c>
      <c r="AJ23" s="139">
        <v>205797064.49000001</v>
      </c>
      <c r="AK23" s="140"/>
      <c r="AL23" s="140"/>
      <c r="AM23" s="140"/>
      <c r="AN23" s="140"/>
      <c r="AO23" s="312"/>
      <c r="AP23" s="247"/>
      <c r="AQ23" s="96"/>
      <c r="AR23" s="135"/>
      <c r="AS23" s="59"/>
      <c r="AX23" t="s">
        <v>211</v>
      </c>
    </row>
    <row r="24" spans="1:50" ht="105" x14ac:dyDescent="0.25">
      <c r="A24" s="34"/>
      <c r="B24" s="34" t="s">
        <v>237</v>
      </c>
      <c r="C24" s="59" t="s">
        <v>345</v>
      </c>
      <c r="D24" s="289" t="s">
        <v>402</v>
      </c>
      <c r="E24" s="125" t="s">
        <v>280</v>
      </c>
      <c r="F24" s="126">
        <v>2024130010032</v>
      </c>
      <c r="G24" s="247"/>
      <c r="H24" s="244" t="s">
        <v>316</v>
      </c>
      <c r="I24" s="244" t="s">
        <v>322</v>
      </c>
      <c r="J24" s="244">
        <f>10+210+3+6+3</f>
        <v>232</v>
      </c>
      <c r="K24" s="58"/>
      <c r="L24" s="255">
        <v>0.1</v>
      </c>
      <c r="M24" s="127" t="s">
        <v>336</v>
      </c>
      <c r="N24" s="128"/>
      <c r="O24" s="59" t="s">
        <v>302</v>
      </c>
      <c r="P24" s="136">
        <f t="shared" si="1"/>
        <v>1</v>
      </c>
      <c r="Q24" s="59">
        <v>1</v>
      </c>
      <c r="R24" s="130"/>
      <c r="S24" s="131">
        <f t="shared" si="0"/>
        <v>0.1</v>
      </c>
      <c r="T24" s="34" t="s">
        <v>403</v>
      </c>
      <c r="U24" s="34" t="s">
        <v>408</v>
      </c>
      <c r="V24" s="59">
        <v>150</v>
      </c>
      <c r="W24" s="246"/>
      <c r="X24" s="246"/>
      <c r="Y24" s="59" t="s">
        <v>296</v>
      </c>
      <c r="Z24" s="229"/>
      <c r="AA24" s="229"/>
      <c r="AB24" s="59" t="s">
        <v>305</v>
      </c>
      <c r="AC24" s="86" t="s">
        <v>302</v>
      </c>
      <c r="AD24" s="138">
        <v>80000000</v>
      </c>
      <c r="AE24" s="107" t="s">
        <v>78</v>
      </c>
      <c r="AF24" s="59" t="s">
        <v>54</v>
      </c>
      <c r="AG24" s="59" t="s">
        <v>381</v>
      </c>
      <c r="AH24" s="130"/>
      <c r="AI24" s="138">
        <v>80000000</v>
      </c>
      <c r="AJ24" s="139">
        <v>80000000</v>
      </c>
      <c r="AK24" s="140"/>
      <c r="AL24" s="140"/>
      <c r="AM24" s="140"/>
      <c r="AN24" s="140"/>
      <c r="AO24" s="312"/>
      <c r="AP24" s="247"/>
      <c r="AQ24" s="96"/>
      <c r="AR24" s="135"/>
      <c r="AS24" s="59"/>
    </row>
    <row r="25" spans="1:50" ht="105" x14ac:dyDescent="0.25">
      <c r="A25" s="34"/>
      <c r="B25" s="34" t="s">
        <v>237</v>
      </c>
      <c r="C25" s="59" t="s">
        <v>345</v>
      </c>
      <c r="D25" s="290"/>
      <c r="E25" s="125" t="s">
        <v>280</v>
      </c>
      <c r="F25" s="126">
        <v>2024130010032</v>
      </c>
      <c r="G25" s="247"/>
      <c r="H25" s="247"/>
      <c r="I25" s="247"/>
      <c r="J25" s="247"/>
      <c r="K25" s="69"/>
      <c r="L25" s="229"/>
      <c r="M25" s="127" t="s">
        <v>337</v>
      </c>
      <c r="N25" s="128"/>
      <c r="O25" s="59" t="s">
        <v>302</v>
      </c>
      <c r="P25" s="136">
        <v>220</v>
      </c>
      <c r="Q25" s="59">
        <f>10+210+3+6+3+5</f>
        <v>237</v>
      </c>
      <c r="R25" s="130"/>
      <c r="S25" s="131">
        <f t="shared" si="0"/>
        <v>0</v>
      </c>
      <c r="T25" s="34" t="s">
        <v>403</v>
      </c>
      <c r="U25" s="34" t="s">
        <v>407</v>
      </c>
      <c r="V25" s="59">
        <v>90</v>
      </c>
      <c r="W25" s="246"/>
      <c r="X25" s="246"/>
      <c r="Y25" s="59" t="s">
        <v>296</v>
      </c>
      <c r="Z25" s="229"/>
      <c r="AA25" s="229"/>
      <c r="AB25" s="59" t="s">
        <v>305</v>
      </c>
      <c r="AC25" s="86" t="s">
        <v>302</v>
      </c>
      <c r="AD25" s="138">
        <v>1430000000</v>
      </c>
      <c r="AE25" s="107" t="s">
        <v>78</v>
      </c>
      <c r="AF25" s="59" t="s">
        <v>54</v>
      </c>
      <c r="AG25" s="59" t="s">
        <v>381</v>
      </c>
      <c r="AH25" s="130"/>
      <c r="AI25" s="138">
        <v>1430000000</v>
      </c>
      <c r="AJ25" s="139">
        <v>1430000000</v>
      </c>
      <c r="AK25" s="140"/>
      <c r="AL25" s="140"/>
      <c r="AM25" s="140"/>
      <c r="AN25" s="140"/>
      <c r="AO25" s="312"/>
      <c r="AP25" s="247"/>
      <c r="AQ25" s="96"/>
      <c r="AR25" s="135"/>
      <c r="AS25" s="59"/>
    </row>
    <row r="26" spans="1:50" ht="105" x14ac:dyDescent="0.25">
      <c r="A26" s="34"/>
      <c r="B26" s="34" t="s">
        <v>237</v>
      </c>
      <c r="C26" s="59" t="s">
        <v>345</v>
      </c>
      <c r="D26" s="290"/>
      <c r="E26" s="125" t="s">
        <v>280</v>
      </c>
      <c r="F26" s="126">
        <v>2024130010032</v>
      </c>
      <c r="G26" s="247"/>
      <c r="H26" s="247"/>
      <c r="I26" s="247"/>
      <c r="J26" s="247"/>
      <c r="K26" s="69"/>
      <c r="L26" s="229"/>
      <c r="M26" s="127" t="s">
        <v>338</v>
      </c>
      <c r="N26" s="128"/>
      <c r="O26" s="59" t="s">
        <v>290</v>
      </c>
      <c r="P26" s="136">
        <v>1</v>
      </c>
      <c r="Q26" s="59">
        <v>0</v>
      </c>
      <c r="R26" s="130"/>
      <c r="S26" s="131">
        <f t="shared" si="0"/>
        <v>0</v>
      </c>
      <c r="T26" s="34" t="s">
        <v>403</v>
      </c>
      <c r="U26" s="34" t="s">
        <v>408</v>
      </c>
      <c r="V26" s="59">
        <v>120</v>
      </c>
      <c r="W26" s="246"/>
      <c r="X26" s="246"/>
      <c r="Y26" s="59" t="s">
        <v>296</v>
      </c>
      <c r="Z26" s="229"/>
      <c r="AA26" s="229"/>
      <c r="AB26" s="59" t="s">
        <v>305</v>
      </c>
      <c r="AC26" s="86" t="s">
        <v>290</v>
      </c>
      <c r="AD26" s="132">
        <v>193629154</v>
      </c>
      <c r="AE26" s="107" t="s">
        <v>67</v>
      </c>
      <c r="AF26" s="59" t="s">
        <v>54</v>
      </c>
      <c r="AG26" s="59" t="s">
        <v>381</v>
      </c>
      <c r="AH26" s="130"/>
      <c r="AI26" s="132">
        <v>193629154</v>
      </c>
      <c r="AJ26" s="133">
        <v>193629154</v>
      </c>
      <c r="AK26" s="137"/>
      <c r="AL26" s="137"/>
      <c r="AM26" s="137"/>
      <c r="AN26" s="137"/>
      <c r="AO26" s="312"/>
      <c r="AP26" s="247"/>
      <c r="AQ26" s="96"/>
      <c r="AR26" s="135"/>
      <c r="AS26" s="59"/>
    </row>
    <row r="27" spans="1:50" ht="114.75" x14ac:dyDescent="0.25">
      <c r="A27" s="34"/>
      <c r="B27" s="34" t="s">
        <v>237</v>
      </c>
      <c r="C27" s="59" t="s">
        <v>345</v>
      </c>
      <c r="D27" s="290"/>
      <c r="E27" s="125" t="s">
        <v>280</v>
      </c>
      <c r="F27" s="126">
        <v>2024130010032</v>
      </c>
      <c r="G27" s="247"/>
      <c r="H27" s="247"/>
      <c r="I27" s="247"/>
      <c r="J27" s="247"/>
      <c r="K27" s="69"/>
      <c r="L27" s="229"/>
      <c r="M27" s="127" t="s">
        <v>339</v>
      </c>
      <c r="N27" s="128"/>
      <c r="O27" s="59" t="s">
        <v>290</v>
      </c>
      <c r="P27" s="136">
        <v>1</v>
      </c>
      <c r="Q27" s="59">
        <v>1</v>
      </c>
      <c r="R27" s="130"/>
      <c r="S27" s="131">
        <f t="shared" si="0"/>
        <v>0</v>
      </c>
      <c r="T27" s="34" t="s">
        <v>403</v>
      </c>
      <c r="U27" s="34" t="s">
        <v>408</v>
      </c>
      <c r="V27" s="59">
        <v>120</v>
      </c>
      <c r="W27" s="246"/>
      <c r="X27" s="246"/>
      <c r="Y27" s="59" t="s">
        <v>296</v>
      </c>
      <c r="Z27" s="229"/>
      <c r="AA27" s="229"/>
      <c r="AB27" s="59" t="s">
        <v>305</v>
      </c>
      <c r="AC27" s="86" t="s">
        <v>290</v>
      </c>
      <c r="AD27" s="138">
        <v>170000000</v>
      </c>
      <c r="AE27" s="107" t="s">
        <v>65</v>
      </c>
      <c r="AF27" s="59" t="s">
        <v>54</v>
      </c>
      <c r="AG27" s="59" t="s">
        <v>381</v>
      </c>
      <c r="AH27" s="130"/>
      <c r="AI27" s="138">
        <v>170000000</v>
      </c>
      <c r="AJ27" s="139">
        <v>170000000</v>
      </c>
      <c r="AK27" s="140"/>
      <c r="AL27" s="140"/>
      <c r="AM27" s="140"/>
      <c r="AN27" s="140"/>
      <c r="AO27" s="312"/>
      <c r="AP27" s="247"/>
      <c r="AQ27" s="96"/>
      <c r="AR27" s="135"/>
      <c r="AS27" s="59"/>
    </row>
    <row r="28" spans="1:50" ht="105" x14ac:dyDescent="0.25">
      <c r="A28" s="34"/>
      <c r="B28" s="34" t="s">
        <v>237</v>
      </c>
      <c r="C28" s="59" t="s">
        <v>345</v>
      </c>
      <c r="D28" s="290"/>
      <c r="E28" s="125" t="s">
        <v>280</v>
      </c>
      <c r="F28" s="126">
        <v>2024130010032</v>
      </c>
      <c r="G28" s="247"/>
      <c r="H28" s="247"/>
      <c r="I28" s="247"/>
      <c r="J28" s="247"/>
      <c r="K28" s="69"/>
      <c r="L28" s="229"/>
      <c r="M28" s="142" t="s">
        <v>387</v>
      </c>
      <c r="N28" s="128"/>
      <c r="O28" s="59" t="s">
        <v>290</v>
      </c>
      <c r="P28" s="136">
        <v>1</v>
      </c>
      <c r="Q28" s="59">
        <v>0</v>
      </c>
      <c r="R28" s="130"/>
      <c r="S28" s="131">
        <f t="shared" si="0"/>
        <v>0</v>
      </c>
      <c r="T28" s="34" t="s">
        <v>406</v>
      </c>
      <c r="U28" s="34" t="s">
        <v>408</v>
      </c>
      <c r="V28" s="59">
        <v>90</v>
      </c>
      <c r="W28" s="246"/>
      <c r="X28" s="246"/>
      <c r="Y28" s="59" t="s">
        <v>296</v>
      </c>
      <c r="Z28" s="229"/>
      <c r="AA28" s="229"/>
      <c r="AB28" s="59" t="s">
        <v>305</v>
      </c>
      <c r="AC28" s="86" t="s">
        <v>290</v>
      </c>
      <c r="AD28" s="138">
        <v>3000000000</v>
      </c>
      <c r="AE28" s="107" t="s">
        <v>77</v>
      </c>
      <c r="AF28" s="59" t="s">
        <v>54</v>
      </c>
      <c r="AG28" s="59" t="s">
        <v>386</v>
      </c>
      <c r="AH28" s="130"/>
      <c r="AI28" s="138">
        <v>3000000000</v>
      </c>
      <c r="AJ28" s="139">
        <v>3000000000</v>
      </c>
      <c r="AK28" s="140"/>
      <c r="AL28" s="140"/>
      <c r="AM28" s="140"/>
      <c r="AN28" s="140"/>
      <c r="AO28" s="312"/>
      <c r="AP28" s="247"/>
      <c r="AQ28" s="96"/>
      <c r="AR28" s="135"/>
      <c r="AS28" s="59"/>
    </row>
    <row r="29" spans="1:50" ht="77.25" customHeight="1" x14ac:dyDescent="0.25">
      <c r="A29" s="34"/>
      <c r="B29" s="34" t="s">
        <v>237</v>
      </c>
      <c r="C29" s="59" t="s">
        <v>345</v>
      </c>
      <c r="D29" s="290"/>
      <c r="E29" s="125" t="s">
        <v>280</v>
      </c>
      <c r="F29" s="126">
        <v>2024130010032</v>
      </c>
      <c r="G29" s="247"/>
      <c r="H29" s="247"/>
      <c r="I29" s="247"/>
      <c r="J29" s="247"/>
      <c r="K29" s="69"/>
      <c r="L29" s="229"/>
      <c r="M29" s="127" t="s">
        <v>340</v>
      </c>
      <c r="N29" s="128"/>
      <c r="O29" s="59" t="s">
        <v>302</v>
      </c>
      <c r="P29" s="136">
        <v>1</v>
      </c>
      <c r="Q29" s="59">
        <v>1</v>
      </c>
      <c r="R29" s="130"/>
      <c r="S29" s="131">
        <f t="shared" si="0"/>
        <v>0</v>
      </c>
      <c r="T29" s="34" t="s">
        <v>405</v>
      </c>
      <c r="U29" s="34" t="s">
        <v>403</v>
      </c>
      <c r="V29" s="59">
        <v>90</v>
      </c>
      <c r="W29" s="246"/>
      <c r="X29" s="246"/>
      <c r="Y29" s="59" t="s">
        <v>296</v>
      </c>
      <c r="Z29" s="229"/>
      <c r="AA29" s="229"/>
      <c r="AB29" s="59" t="s">
        <v>305</v>
      </c>
      <c r="AC29" s="86" t="s">
        <v>302</v>
      </c>
      <c r="AD29" s="138">
        <v>2525509793</v>
      </c>
      <c r="AE29" s="107" t="s">
        <v>77</v>
      </c>
      <c r="AF29" s="59" t="s">
        <v>54</v>
      </c>
      <c r="AG29" s="59" t="s">
        <v>385</v>
      </c>
      <c r="AH29" s="130"/>
      <c r="AI29" s="138">
        <v>2525509793</v>
      </c>
      <c r="AJ29" s="139">
        <v>2525509793</v>
      </c>
      <c r="AK29" s="140"/>
      <c r="AL29" s="140"/>
      <c r="AM29" s="140"/>
      <c r="AN29" s="140"/>
      <c r="AO29" s="312"/>
      <c r="AP29" s="247"/>
      <c r="AQ29" s="96"/>
      <c r="AR29" s="135"/>
      <c r="AS29" s="59"/>
    </row>
    <row r="30" spans="1:50" ht="141" customHeight="1" x14ac:dyDescent="0.25">
      <c r="A30" s="34"/>
      <c r="B30" s="34" t="s">
        <v>237</v>
      </c>
      <c r="C30" s="59" t="s">
        <v>345</v>
      </c>
      <c r="D30" s="237"/>
      <c r="E30" s="125" t="s">
        <v>280</v>
      </c>
      <c r="F30" s="126">
        <v>2024130010032</v>
      </c>
      <c r="G30" s="247"/>
      <c r="H30" s="247"/>
      <c r="I30" s="247"/>
      <c r="J30" s="245"/>
      <c r="K30" s="69"/>
      <c r="L30" s="225"/>
      <c r="M30" s="127" t="s">
        <v>341</v>
      </c>
      <c r="N30" s="128"/>
      <c r="O30" s="59" t="s">
        <v>302</v>
      </c>
      <c r="P30" s="136">
        <v>2</v>
      </c>
      <c r="Q30" s="59">
        <v>2</v>
      </c>
      <c r="R30" s="130"/>
      <c r="S30" s="131">
        <f t="shared" si="0"/>
        <v>0</v>
      </c>
      <c r="T30" s="34" t="s">
        <v>405</v>
      </c>
      <c r="U30" s="34" t="s">
        <v>403</v>
      </c>
      <c r="V30" s="59">
        <v>90</v>
      </c>
      <c r="W30" s="246"/>
      <c r="X30" s="246"/>
      <c r="Y30" s="59" t="s">
        <v>296</v>
      </c>
      <c r="Z30" s="229"/>
      <c r="AA30" s="229"/>
      <c r="AB30" s="59" t="s">
        <v>305</v>
      </c>
      <c r="AC30" s="86" t="s">
        <v>302</v>
      </c>
      <c r="AD30" s="138">
        <v>519368787</v>
      </c>
      <c r="AE30" s="107" t="s">
        <v>78</v>
      </c>
      <c r="AF30" s="59" t="s">
        <v>54</v>
      </c>
      <c r="AG30" s="59" t="s">
        <v>385</v>
      </c>
      <c r="AH30" s="130"/>
      <c r="AI30" s="138">
        <v>519368787</v>
      </c>
      <c r="AJ30" s="139">
        <v>519368787</v>
      </c>
      <c r="AK30" s="140"/>
      <c r="AL30" s="140"/>
      <c r="AM30" s="140"/>
      <c r="AN30" s="140"/>
      <c r="AO30" s="312"/>
      <c r="AP30" s="247"/>
      <c r="AQ30" s="96"/>
      <c r="AR30" s="135"/>
      <c r="AS30" s="59"/>
    </row>
    <row r="31" spans="1:50" ht="127.5" customHeight="1" x14ac:dyDescent="0.25">
      <c r="A31" s="34"/>
      <c r="B31" s="34" t="s">
        <v>250</v>
      </c>
      <c r="C31" s="59" t="s">
        <v>345</v>
      </c>
      <c r="D31" s="71" t="s">
        <v>244</v>
      </c>
      <c r="E31" s="125" t="s">
        <v>280</v>
      </c>
      <c r="F31" s="126">
        <v>2024130010032</v>
      </c>
      <c r="G31" s="247"/>
      <c r="H31" s="34" t="s">
        <v>317</v>
      </c>
      <c r="I31" s="244" t="s">
        <v>323</v>
      </c>
      <c r="J31" s="34">
        <v>3</v>
      </c>
      <c r="K31" s="58"/>
      <c r="L31" s="255">
        <v>0.1</v>
      </c>
      <c r="M31" s="127" t="s">
        <v>390</v>
      </c>
      <c r="N31" s="128"/>
      <c r="O31" s="59" t="s">
        <v>290</v>
      </c>
      <c r="P31" s="136">
        <v>1</v>
      </c>
      <c r="Q31" s="59">
        <v>0</v>
      </c>
      <c r="R31" s="130"/>
      <c r="S31" s="131">
        <f t="shared" si="0"/>
        <v>0</v>
      </c>
      <c r="T31" s="34" t="s">
        <v>403</v>
      </c>
      <c r="U31" s="34" t="s">
        <v>408</v>
      </c>
      <c r="V31" s="59">
        <v>90</v>
      </c>
      <c r="W31" s="246"/>
      <c r="X31" s="246"/>
      <c r="Y31" s="59" t="s">
        <v>296</v>
      </c>
      <c r="Z31" s="229"/>
      <c r="AA31" s="229"/>
      <c r="AB31" s="59" t="s">
        <v>384</v>
      </c>
      <c r="AC31" s="86" t="s">
        <v>290</v>
      </c>
      <c r="AD31" s="138">
        <v>600000000</v>
      </c>
      <c r="AE31" s="107" t="s">
        <v>77</v>
      </c>
      <c r="AF31" s="59" t="s">
        <v>54</v>
      </c>
      <c r="AG31" s="59"/>
      <c r="AH31" s="130"/>
      <c r="AI31" s="138">
        <v>600000000</v>
      </c>
      <c r="AJ31" s="139">
        <v>600000000</v>
      </c>
      <c r="AK31" s="140"/>
      <c r="AL31" s="140"/>
      <c r="AM31" s="140"/>
      <c r="AN31" s="140"/>
      <c r="AO31" s="312"/>
      <c r="AP31" s="247"/>
      <c r="AQ31" s="96"/>
      <c r="AR31" s="135"/>
      <c r="AS31" s="59"/>
      <c r="AX31" t="s">
        <v>214</v>
      </c>
    </row>
    <row r="32" spans="1:50" ht="127.5" customHeight="1" x14ac:dyDescent="0.25">
      <c r="A32" s="34"/>
      <c r="B32" s="34" t="s">
        <v>250</v>
      </c>
      <c r="C32" s="59" t="s">
        <v>345</v>
      </c>
      <c r="D32" s="71" t="s">
        <v>245</v>
      </c>
      <c r="E32" s="125" t="s">
        <v>280</v>
      </c>
      <c r="F32" s="126">
        <v>2024130010032</v>
      </c>
      <c r="G32" s="247"/>
      <c r="H32" s="34" t="s">
        <v>317</v>
      </c>
      <c r="I32" s="247"/>
      <c r="J32" s="34">
        <v>0</v>
      </c>
      <c r="K32" s="69"/>
      <c r="L32" s="229"/>
      <c r="M32" s="130" t="s">
        <v>420</v>
      </c>
      <c r="N32" s="130"/>
      <c r="O32" s="130"/>
      <c r="P32" s="143"/>
      <c r="Q32" s="59"/>
      <c r="R32" s="130"/>
      <c r="S32" s="131"/>
      <c r="T32" s="34"/>
      <c r="U32" s="34"/>
      <c r="V32" s="59"/>
      <c r="W32" s="246"/>
      <c r="X32" s="246"/>
      <c r="Y32" s="59" t="s">
        <v>296</v>
      </c>
      <c r="Z32" s="229"/>
      <c r="AA32" s="229"/>
      <c r="AB32" s="59" t="s">
        <v>305</v>
      </c>
      <c r="AC32" s="144"/>
      <c r="AD32" s="59"/>
      <c r="AE32" s="107"/>
      <c r="AF32" s="59"/>
      <c r="AG32" s="59"/>
      <c r="AH32" s="130"/>
      <c r="AI32" s="59"/>
      <c r="AJ32" s="145"/>
      <c r="AK32" s="108"/>
      <c r="AL32" s="108"/>
      <c r="AM32" s="108"/>
      <c r="AN32" s="108"/>
      <c r="AO32" s="312"/>
      <c r="AP32" s="247"/>
      <c r="AQ32" s="96"/>
      <c r="AR32" s="135"/>
      <c r="AS32" s="59"/>
      <c r="AX32" t="s">
        <v>215</v>
      </c>
    </row>
    <row r="33" spans="1:45" ht="127.5" customHeight="1" x14ac:dyDescent="0.25">
      <c r="A33" s="34"/>
      <c r="B33" s="34" t="s">
        <v>250</v>
      </c>
      <c r="C33" s="59" t="s">
        <v>345</v>
      </c>
      <c r="D33" s="146" t="s">
        <v>246</v>
      </c>
      <c r="E33" s="125" t="s">
        <v>280</v>
      </c>
      <c r="F33" s="126">
        <v>2024130010032</v>
      </c>
      <c r="G33" s="245"/>
      <c r="H33" s="34" t="s">
        <v>317</v>
      </c>
      <c r="I33" s="245"/>
      <c r="J33" s="76">
        <v>0</v>
      </c>
      <c r="K33" s="76"/>
      <c r="L33" s="225"/>
      <c r="M33" s="130"/>
      <c r="N33" s="130"/>
      <c r="O33" s="130"/>
      <c r="P33" s="143"/>
      <c r="Q33" s="59"/>
      <c r="R33" s="130"/>
      <c r="S33" s="131"/>
      <c r="T33" s="34"/>
      <c r="U33" s="34"/>
      <c r="V33" s="59"/>
      <c r="W33" s="246"/>
      <c r="X33" s="246"/>
      <c r="Y33" s="59" t="s">
        <v>296</v>
      </c>
      <c r="Z33" s="225"/>
      <c r="AA33" s="225"/>
      <c r="AB33" s="59" t="s">
        <v>305</v>
      </c>
      <c r="AC33" s="144"/>
      <c r="AD33" s="59"/>
      <c r="AE33" s="107"/>
      <c r="AF33" s="130"/>
      <c r="AG33" s="59"/>
      <c r="AH33" s="130"/>
      <c r="AI33" s="59"/>
      <c r="AJ33" s="145"/>
      <c r="AK33" s="100"/>
      <c r="AL33" s="100"/>
      <c r="AM33" s="100"/>
      <c r="AN33" s="100"/>
      <c r="AO33" s="313"/>
      <c r="AP33" s="245"/>
      <c r="AQ33" s="96"/>
      <c r="AR33" s="135"/>
      <c r="AS33" s="59"/>
    </row>
    <row r="34" spans="1:45" s="159" customFormat="1" ht="53.25" customHeight="1" x14ac:dyDescent="0.4">
      <c r="A34" s="95"/>
      <c r="B34" s="95"/>
      <c r="C34" s="95"/>
      <c r="D34" s="95"/>
      <c r="E34" s="148"/>
      <c r="F34" s="149"/>
      <c r="G34" s="150"/>
      <c r="H34" s="95"/>
      <c r="I34" s="150"/>
      <c r="J34" s="150"/>
      <c r="K34" s="150"/>
      <c r="L34" s="150"/>
      <c r="M34" s="285" t="s">
        <v>418</v>
      </c>
      <c r="N34" s="286"/>
      <c r="O34" s="286"/>
      <c r="P34" s="286"/>
      <c r="Q34" s="287"/>
      <c r="R34" s="151"/>
      <c r="S34" s="46">
        <f>SUM(S31+S30+S29+S28+S27+S26+S25+S24+S23+S22+S21+S20+S19+S18+S17+S16+S15+S14+S13+S12+S11+S10+S9)/23</f>
        <v>1.8782608695652171E-2</v>
      </c>
      <c r="T34" s="95"/>
      <c r="U34" s="95"/>
      <c r="V34" s="95"/>
      <c r="W34" s="152"/>
      <c r="X34" s="152"/>
      <c r="Y34" s="95"/>
      <c r="Z34" s="150"/>
      <c r="AA34" s="150"/>
      <c r="AB34" s="95"/>
      <c r="AC34" s="153"/>
      <c r="AD34" s="95"/>
      <c r="AE34" s="116"/>
      <c r="AF34" s="151"/>
      <c r="AG34" s="95"/>
      <c r="AH34" s="151"/>
      <c r="AI34" s="95"/>
      <c r="AJ34" s="154"/>
      <c r="AK34" s="150"/>
      <c r="AL34" s="150"/>
      <c r="AM34" s="150"/>
      <c r="AN34" s="150"/>
      <c r="AO34" s="155"/>
      <c r="AP34" s="150"/>
      <c r="AQ34" s="156">
        <f>AQ10</f>
        <v>59401914907.970001</v>
      </c>
      <c r="AR34" s="157">
        <f>AR10</f>
        <v>39358846354</v>
      </c>
      <c r="AS34" s="158">
        <f>AR34/AQ34</f>
        <v>0.66258548087174873</v>
      </c>
    </row>
    <row r="35" spans="1:45" ht="76.150000000000006" customHeight="1" x14ac:dyDescent="0.25">
      <c r="A35" s="246" t="s">
        <v>233</v>
      </c>
      <c r="B35" s="34" t="s">
        <v>251</v>
      </c>
      <c r="C35" s="59" t="s">
        <v>345</v>
      </c>
      <c r="D35" s="71" t="s">
        <v>247</v>
      </c>
      <c r="E35" s="297" t="s">
        <v>281</v>
      </c>
      <c r="F35" s="160">
        <v>2024130010023</v>
      </c>
      <c r="G35" s="246" t="s">
        <v>297</v>
      </c>
      <c r="H35" s="34" t="s">
        <v>298</v>
      </c>
      <c r="I35" s="34" t="s">
        <v>300</v>
      </c>
      <c r="J35" s="34">
        <v>1</v>
      </c>
      <c r="K35" s="34"/>
      <c r="L35" s="161">
        <v>0.65</v>
      </c>
      <c r="M35" s="34" t="s">
        <v>392</v>
      </c>
      <c r="N35" s="130"/>
      <c r="O35" s="34" t="s">
        <v>302</v>
      </c>
      <c r="P35" s="129">
        <v>1</v>
      </c>
      <c r="Q35" s="59">
        <v>1</v>
      </c>
      <c r="R35" s="130"/>
      <c r="S35" s="131">
        <f t="shared" si="0"/>
        <v>0.65</v>
      </c>
      <c r="T35" s="34" t="s">
        <v>405</v>
      </c>
      <c r="U35" s="34" t="s">
        <v>408</v>
      </c>
      <c r="V35" s="59">
        <v>180</v>
      </c>
      <c r="W35" s="244" t="s">
        <v>307</v>
      </c>
      <c r="X35" s="244" t="s">
        <v>310</v>
      </c>
      <c r="Y35" s="226" t="s">
        <v>296</v>
      </c>
      <c r="Z35" s="246" t="s">
        <v>303</v>
      </c>
      <c r="AA35" s="246" t="s">
        <v>304</v>
      </c>
      <c r="AB35" s="59" t="s">
        <v>305</v>
      </c>
      <c r="AC35" s="59" t="s">
        <v>306</v>
      </c>
      <c r="AD35" s="162">
        <v>149305627.30000001</v>
      </c>
      <c r="AE35" s="34" t="s">
        <v>77</v>
      </c>
      <c r="AF35" s="59" t="s">
        <v>54</v>
      </c>
      <c r="AG35" s="59" t="s">
        <v>385</v>
      </c>
      <c r="AH35" s="130"/>
      <c r="AI35" s="162">
        <v>149305627.30000001</v>
      </c>
      <c r="AJ35" s="163">
        <v>149305627.30000001</v>
      </c>
      <c r="AK35" s="162"/>
      <c r="AL35" s="162"/>
      <c r="AM35" s="162"/>
      <c r="AN35" s="162"/>
      <c r="AO35" s="314" t="s">
        <v>397</v>
      </c>
      <c r="AP35" s="246" t="s">
        <v>398</v>
      </c>
      <c r="AQ35" s="135">
        <v>5815435138</v>
      </c>
      <c r="AR35" s="135">
        <v>5000000000</v>
      </c>
      <c r="AS35" s="59"/>
    </row>
    <row r="36" spans="1:45" ht="88.9" customHeight="1" x14ac:dyDescent="0.25">
      <c r="A36" s="246"/>
      <c r="B36" s="34" t="s">
        <v>251</v>
      </c>
      <c r="C36" s="59" t="s">
        <v>345</v>
      </c>
      <c r="D36" s="289" t="s">
        <v>248</v>
      </c>
      <c r="E36" s="298"/>
      <c r="F36" s="160"/>
      <c r="G36" s="246"/>
      <c r="H36" s="246" t="s">
        <v>299</v>
      </c>
      <c r="I36" s="246" t="s">
        <v>301</v>
      </c>
      <c r="J36" s="244">
        <v>5</v>
      </c>
      <c r="K36" s="58"/>
      <c r="L36" s="255">
        <v>0.35</v>
      </c>
      <c r="M36" s="34" t="s">
        <v>393</v>
      </c>
      <c r="N36" s="130"/>
      <c r="O36" s="59" t="s">
        <v>302</v>
      </c>
      <c r="P36" s="129">
        <v>7</v>
      </c>
      <c r="Q36" s="59">
        <v>3</v>
      </c>
      <c r="R36" s="130"/>
      <c r="S36" s="131">
        <f t="shared" si="0"/>
        <v>0.15</v>
      </c>
      <c r="T36" s="34" t="s">
        <v>405</v>
      </c>
      <c r="U36" s="34" t="s">
        <v>408</v>
      </c>
      <c r="V36" s="59">
        <v>180</v>
      </c>
      <c r="W36" s="247"/>
      <c r="X36" s="247"/>
      <c r="Y36" s="226"/>
      <c r="Z36" s="246"/>
      <c r="AA36" s="246"/>
      <c r="AB36" s="59" t="s">
        <v>384</v>
      </c>
      <c r="AC36" s="59" t="s">
        <v>394</v>
      </c>
      <c r="AD36" s="164">
        <v>59435138</v>
      </c>
      <c r="AE36" s="34"/>
      <c r="AF36" s="59" t="s">
        <v>54</v>
      </c>
      <c r="AG36" s="59"/>
      <c r="AH36" s="130"/>
      <c r="AI36" s="164">
        <v>59435138</v>
      </c>
      <c r="AJ36" s="163">
        <v>59435138</v>
      </c>
      <c r="AK36" s="164"/>
      <c r="AL36" s="164"/>
      <c r="AM36" s="164"/>
      <c r="AN36" s="164"/>
      <c r="AO36" s="314"/>
      <c r="AP36" s="246"/>
      <c r="AQ36" s="96"/>
      <c r="AR36" s="135"/>
      <c r="AS36" s="59"/>
    </row>
    <row r="37" spans="1:45" ht="111.6" customHeight="1" x14ac:dyDescent="0.25">
      <c r="A37" s="246"/>
      <c r="B37" s="34" t="s">
        <v>251</v>
      </c>
      <c r="C37" s="59"/>
      <c r="D37" s="290"/>
      <c r="E37" s="298"/>
      <c r="F37" s="160"/>
      <c r="G37" s="246"/>
      <c r="H37" s="246"/>
      <c r="I37" s="246"/>
      <c r="J37" s="247"/>
      <c r="K37" s="69"/>
      <c r="L37" s="229"/>
      <c r="M37" s="34" t="s">
        <v>395</v>
      </c>
      <c r="N37" s="130"/>
      <c r="O37" s="59" t="s">
        <v>302</v>
      </c>
      <c r="P37" s="129">
        <v>1</v>
      </c>
      <c r="Q37" s="59">
        <v>0</v>
      </c>
      <c r="R37" s="130"/>
      <c r="S37" s="131">
        <f t="shared" si="0"/>
        <v>0</v>
      </c>
      <c r="T37" s="34" t="s">
        <v>403</v>
      </c>
      <c r="U37" s="34" t="s">
        <v>408</v>
      </c>
      <c r="V37" s="59">
        <v>90</v>
      </c>
      <c r="W37" s="247"/>
      <c r="X37" s="247"/>
      <c r="Y37" s="226"/>
      <c r="Z37" s="246"/>
      <c r="AA37" s="246"/>
      <c r="AB37" s="59" t="s">
        <v>305</v>
      </c>
      <c r="AC37" s="59" t="s">
        <v>306</v>
      </c>
      <c r="AD37" s="164">
        <v>240000000</v>
      </c>
      <c r="AE37" s="34" t="s">
        <v>77</v>
      </c>
      <c r="AF37" s="59" t="s">
        <v>54</v>
      </c>
      <c r="AG37" s="59" t="s">
        <v>381</v>
      </c>
      <c r="AH37" s="130"/>
      <c r="AI37" s="164">
        <v>240000000</v>
      </c>
      <c r="AJ37" s="163">
        <v>240000000</v>
      </c>
      <c r="AK37" s="164"/>
      <c r="AL37" s="164"/>
      <c r="AM37" s="164"/>
      <c r="AN37" s="164"/>
      <c r="AO37" s="314"/>
      <c r="AP37" s="246"/>
      <c r="AQ37" s="96"/>
      <c r="AR37" s="135"/>
      <c r="AS37" s="59"/>
    </row>
    <row r="38" spans="1:45" ht="79.150000000000006" customHeight="1" x14ac:dyDescent="0.25">
      <c r="A38" s="246"/>
      <c r="B38" s="34" t="s">
        <v>251</v>
      </c>
      <c r="C38" s="59" t="s">
        <v>345</v>
      </c>
      <c r="D38" s="237"/>
      <c r="E38" s="299"/>
      <c r="F38" s="160">
        <v>2024130010023</v>
      </c>
      <c r="G38" s="246"/>
      <c r="H38" s="246"/>
      <c r="I38" s="246"/>
      <c r="J38" s="245"/>
      <c r="K38" s="76"/>
      <c r="L38" s="225"/>
      <c r="M38" s="34" t="s">
        <v>391</v>
      </c>
      <c r="N38" s="130"/>
      <c r="O38" s="59" t="s">
        <v>302</v>
      </c>
      <c r="P38" s="129">
        <v>1</v>
      </c>
      <c r="Q38" s="59">
        <v>1</v>
      </c>
      <c r="R38" s="130"/>
      <c r="S38" s="131">
        <f t="shared" si="0"/>
        <v>0</v>
      </c>
      <c r="T38" s="34" t="s">
        <v>405</v>
      </c>
      <c r="U38" s="34" t="s">
        <v>408</v>
      </c>
      <c r="V38" s="59">
        <v>180</v>
      </c>
      <c r="W38" s="245"/>
      <c r="X38" s="245"/>
      <c r="Y38" s="226"/>
      <c r="Z38" s="246"/>
      <c r="AA38" s="246"/>
      <c r="AB38" s="59" t="s">
        <v>305</v>
      </c>
      <c r="AC38" s="59" t="s">
        <v>306</v>
      </c>
      <c r="AD38" s="164">
        <v>42800000</v>
      </c>
      <c r="AE38" s="34" t="s">
        <v>77</v>
      </c>
      <c r="AF38" s="59" t="s">
        <v>54</v>
      </c>
      <c r="AG38" s="59" t="s">
        <v>385</v>
      </c>
      <c r="AH38" s="130"/>
      <c r="AI38" s="164">
        <v>42800000</v>
      </c>
      <c r="AJ38" s="163">
        <v>42800000</v>
      </c>
      <c r="AK38" s="164"/>
      <c r="AL38" s="164"/>
      <c r="AM38" s="164"/>
      <c r="AN38" s="164"/>
      <c r="AO38" s="314"/>
      <c r="AP38" s="246"/>
      <c r="AQ38" s="96"/>
      <c r="AR38" s="135"/>
      <c r="AS38" s="59"/>
    </row>
    <row r="39" spans="1:45" ht="79.150000000000006" customHeight="1" x14ac:dyDescent="0.25">
      <c r="A39" s="76"/>
      <c r="B39" s="76"/>
      <c r="C39" s="59"/>
      <c r="D39" s="98"/>
      <c r="E39" s="165"/>
      <c r="F39" s="166"/>
      <c r="G39" s="76"/>
      <c r="H39" s="76"/>
      <c r="I39" s="76"/>
      <c r="J39" s="69"/>
      <c r="K39" s="69"/>
      <c r="L39" s="108"/>
      <c r="M39" s="235" t="s">
        <v>419</v>
      </c>
      <c r="N39" s="236"/>
      <c r="O39" s="236"/>
      <c r="P39" s="236"/>
      <c r="Q39" s="288"/>
      <c r="R39" s="167"/>
      <c r="S39" s="46">
        <f>SUM(S38+S37+S36+S35)/4</f>
        <v>0.2</v>
      </c>
      <c r="T39" s="76"/>
      <c r="U39" s="76"/>
      <c r="V39" s="100"/>
      <c r="W39" s="69"/>
      <c r="X39" s="69"/>
      <c r="Y39" s="100"/>
      <c r="Z39" s="76"/>
      <c r="AA39" s="76"/>
      <c r="AB39" s="100"/>
      <c r="AC39" s="100"/>
      <c r="AD39" s="168"/>
      <c r="AE39" s="76"/>
      <c r="AF39" s="100"/>
      <c r="AG39" s="100"/>
      <c r="AH39" s="167"/>
      <c r="AI39" s="168"/>
      <c r="AJ39" s="169"/>
      <c r="AK39" s="168"/>
      <c r="AL39" s="168"/>
      <c r="AM39" s="168"/>
      <c r="AN39" s="168"/>
      <c r="AO39" s="147"/>
      <c r="AP39" s="76"/>
      <c r="AQ39" s="170">
        <f>AQ35</f>
        <v>5815435138</v>
      </c>
      <c r="AR39" s="171">
        <f>AR35</f>
        <v>5000000000</v>
      </c>
      <c r="AS39" s="109">
        <f>AR39/AQ39</f>
        <v>0.8597808902257934</v>
      </c>
    </row>
    <row r="40" spans="1:45" ht="145.5" customHeight="1" x14ac:dyDescent="0.25">
      <c r="A40" s="76" t="s">
        <v>234</v>
      </c>
      <c r="B40" s="245" t="s">
        <v>252</v>
      </c>
      <c r="C40" s="59" t="s">
        <v>345</v>
      </c>
      <c r="D40" s="237" t="s">
        <v>249</v>
      </c>
      <c r="E40" s="245" t="s">
        <v>282</v>
      </c>
      <c r="F40" s="295">
        <v>2024130010022</v>
      </c>
      <c r="G40" s="245" t="s">
        <v>283</v>
      </c>
      <c r="H40" s="76" t="s">
        <v>284</v>
      </c>
      <c r="I40" s="245" t="s">
        <v>286</v>
      </c>
      <c r="J40" s="244">
        <v>3</v>
      </c>
      <c r="K40" s="69"/>
      <c r="L40" s="173">
        <v>0.4</v>
      </c>
      <c r="M40" s="174" t="s">
        <v>287</v>
      </c>
      <c r="N40" s="167"/>
      <c r="O40" s="100" t="s">
        <v>290</v>
      </c>
      <c r="P40" s="172">
        <v>30</v>
      </c>
      <c r="Q40" s="100">
        <v>30</v>
      </c>
      <c r="R40" s="167"/>
      <c r="S40" s="131">
        <f t="shared" si="0"/>
        <v>0.4</v>
      </c>
      <c r="T40" s="76" t="s">
        <v>404</v>
      </c>
      <c r="U40" s="76" t="s">
        <v>408</v>
      </c>
      <c r="V40" s="100">
        <v>150</v>
      </c>
      <c r="W40" s="244" t="s">
        <v>308</v>
      </c>
      <c r="X40" s="244" t="s">
        <v>309</v>
      </c>
      <c r="Y40" s="225" t="s">
        <v>296</v>
      </c>
      <c r="Z40" s="245" t="s">
        <v>291</v>
      </c>
      <c r="AA40" s="245" t="s">
        <v>292</v>
      </c>
      <c r="AB40" s="100" t="s">
        <v>293</v>
      </c>
      <c r="AC40" s="100" t="s">
        <v>294</v>
      </c>
      <c r="AD40" s="175">
        <v>581230900.74000001</v>
      </c>
      <c r="AE40" s="76" t="s">
        <v>77</v>
      </c>
      <c r="AF40" s="100" t="s">
        <v>54</v>
      </c>
      <c r="AG40" s="100" t="s">
        <v>383</v>
      </c>
      <c r="AH40" s="167"/>
      <c r="AI40" s="175">
        <v>581230900.74000001</v>
      </c>
      <c r="AJ40" s="169">
        <v>581230900.74000001</v>
      </c>
      <c r="AK40" s="175"/>
      <c r="AL40" s="175"/>
      <c r="AM40" s="175"/>
      <c r="AN40" s="175"/>
      <c r="AO40" s="313" t="s">
        <v>396</v>
      </c>
      <c r="AP40" s="245" t="s">
        <v>399</v>
      </c>
      <c r="AQ40" s="176">
        <v>2043273428.8</v>
      </c>
      <c r="AR40" s="176">
        <v>1349430258.8</v>
      </c>
      <c r="AS40" s="100"/>
    </row>
    <row r="41" spans="1:45" ht="163.5" customHeight="1" x14ac:dyDescent="0.25">
      <c r="A41" s="34" t="s">
        <v>235</v>
      </c>
      <c r="B41" s="246"/>
      <c r="C41" s="59" t="s">
        <v>345</v>
      </c>
      <c r="D41" s="238"/>
      <c r="E41" s="246"/>
      <c r="F41" s="296"/>
      <c r="G41" s="246"/>
      <c r="H41" s="34" t="s">
        <v>285</v>
      </c>
      <c r="I41" s="246"/>
      <c r="J41" s="247"/>
      <c r="K41" s="69"/>
      <c r="L41" s="177">
        <v>0.3</v>
      </c>
      <c r="M41" s="178" t="s">
        <v>288</v>
      </c>
      <c r="N41" s="130"/>
      <c r="O41" s="59" t="s">
        <v>290</v>
      </c>
      <c r="P41" s="172">
        <v>1</v>
      </c>
      <c r="Q41" s="100">
        <v>0</v>
      </c>
      <c r="R41" s="167"/>
      <c r="S41" s="131">
        <f t="shared" si="0"/>
        <v>0</v>
      </c>
      <c r="T41" s="76" t="s">
        <v>403</v>
      </c>
      <c r="U41" s="76" t="s">
        <v>408</v>
      </c>
      <c r="V41" s="100">
        <v>120</v>
      </c>
      <c r="W41" s="247"/>
      <c r="X41" s="247"/>
      <c r="Y41" s="226"/>
      <c r="Z41" s="246"/>
      <c r="AA41" s="226"/>
      <c r="AB41" s="59" t="s">
        <v>293</v>
      </c>
      <c r="AC41" s="59" t="s">
        <v>295</v>
      </c>
      <c r="AD41" s="162">
        <v>71642528.060000002</v>
      </c>
      <c r="AE41" s="34" t="s">
        <v>77</v>
      </c>
      <c r="AF41" s="59" t="s">
        <v>54</v>
      </c>
      <c r="AG41" s="59" t="s">
        <v>381</v>
      </c>
      <c r="AH41" s="130"/>
      <c r="AI41" s="162">
        <v>71642528.060000002</v>
      </c>
      <c r="AJ41" s="163">
        <v>71642528.060000002</v>
      </c>
      <c r="AK41" s="162"/>
      <c r="AL41" s="162"/>
      <c r="AM41" s="162"/>
      <c r="AN41" s="162"/>
      <c r="AO41" s="314"/>
      <c r="AP41" s="246"/>
      <c r="AQ41" s="179"/>
      <c r="AR41" s="176"/>
      <c r="AS41" s="100"/>
    </row>
    <row r="42" spans="1:45" ht="120" customHeight="1" x14ac:dyDescent="0.25">
      <c r="A42" s="34" t="s">
        <v>236</v>
      </c>
      <c r="B42" s="246"/>
      <c r="C42" s="59" t="s">
        <v>345</v>
      </c>
      <c r="D42" s="238"/>
      <c r="E42" s="246"/>
      <c r="F42" s="296"/>
      <c r="G42" s="246"/>
      <c r="H42" s="130"/>
      <c r="I42" s="246"/>
      <c r="J42" s="245"/>
      <c r="K42" s="76"/>
      <c r="L42" s="180">
        <v>0.3</v>
      </c>
      <c r="M42" s="178" t="s">
        <v>289</v>
      </c>
      <c r="N42" s="130"/>
      <c r="O42" s="59" t="s">
        <v>290</v>
      </c>
      <c r="P42" s="172">
        <v>2</v>
      </c>
      <c r="Q42" s="100">
        <v>3</v>
      </c>
      <c r="R42" s="167"/>
      <c r="S42" s="131">
        <f t="shared" si="0"/>
        <v>0.44999999999999996</v>
      </c>
      <c r="T42" s="76" t="s">
        <v>403</v>
      </c>
      <c r="U42" s="76" t="s">
        <v>408</v>
      </c>
      <c r="V42" s="100">
        <v>120</v>
      </c>
      <c r="W42" s="245"/>
      <c r="X42" s="245"/>
      <c r="Y42" s="226"/>
      <c r="Z42" s="246"/>
      <c r="AA42" s="226"/>
      <c r="AB42" s="59" t="s">
        <v>293</v>
      </c>
      <c r="AC42" s="59" t="s">
        <v>295</v>
      </c>
      <c r="AD42" s="164">
        <v>890000000</v>
      </c>
      <c r="AE42" s="34" t="s">
        <v>77</v>
      </c>
      <c r="AF42" s="59" t="s">
        <v>54</v>
      </c>
      <c r="AG42" s="59" t="s">
        <v>381</v>
      </c>
      <c r="AH42" s="130"/>
      <c r="AI42" s="164">
        <v>890000000</v>
      </c>
      <c r="AJ42" s="163">
        <v>890000000</v>
      </c>
      <c r="AK42" s="164"/>
      <c r="AL42" s="164"/>
      <c r="AM42" s="164"/>
      <c r="AN42" s="164"/>
      <c r="AO42" s="314"/>
      <c r="AP42" s="246"/>
      <c r="AQ42" s="179"/>
      <c r="AR42" s="176"/>
      <c r="AS42" s="100"/>
    </row>
    <row r="43" spans="1:45" ht="26.25" x14ac:dyDescent="0.25">
      <c r="M43" s="235" t="s">
        <v>421</v>
      </c>
      <c r="N43" s="236"/>
      <c r="O43" s="236"/>
      <c r="P43" s="236"/>
      <c r="Q43" s="288"/>
      <c r="S43" s="46">
        <f>SUM(S42+S41+S40)/3</f>
        <v>0.28333333333333333</v>
      </c>
      <c r="AQ43" s="181">
        <f>AQ40</f>
        <v>2043273428.8</v>
      </c>
      <c r="AR43" s="182">
        <f>AR40</f>
        <v>1349430258.8</v>
      </c>
      <c r="AS43" s="183">
        <f>AR43/AQ43</f>
        <v>0.66042568741889374</v>
      </c>
    </row>
    <row r="47" spans="1:45" ht="75" customHeight="1" x14ac:dyDescent="0.25">
      <c r="M47" s="216" t="s">
        <v>423</v>
      </c>
      <c r="N47" s="216"/>
      <c r="O47" s="216"/>
      <c r="P47" s="216"/>
      <c r="Q47" s="216"/>
      <c r="R47" s="130"/>
      <c r="S47" s="46">
        <f>SUM(S43+S39+S34)/3</f>
        <v>0.1673719806763285</v>
      </c>
      <c r="AJ47" s="216" t="s">
        <v>427</v>
      </c>
      <c r="AK47" s="216"/>
      <c r="AL47" s="216"/>
      <c r="AM47" s="216"/>
      <c r="AN47" s="216"/>
      <c r="AO47" s="216"/>
      <c r="AP47" s="216"/>
      <c r="AQ47" s="184">
        <f>SUM(AQ43+AQ39+AQ34)</f>
        <v>67260623474.770004</v>
      </c>
      <c r="AR47" s="185">
        <f>SUM(AR43+AR39+AR34)</f>
        <v>45708276612.800003</v>
      </c>
      <c r="AS47" s="46">
        <f>AR47/AQ47</f>
        <v>0.67956962411960897</v>
      </c>
    </row>
  </sheetData>
  <mergeCells count="83">
    <mergeCell ref="AO40:AO42"/>
    <mergeCell ref="AP40:AP42"/>
    <mergeCell ref="Y40:Y42"/>
    <mergeCell ref="Y35:Y38"/>
    <mergeCell ref="Z35:Z38"/>
    <mergeCell ref="AA35:AA38"/>
    <mergeCell ref="AO35:AO38"/>
    <mergeCell ref="AP35:AP38"/>
    <mergeCell ref="J18:J19"/>
    <mergeCell ref="L36:L38"/>
    <mergeCell ref="AO9:AO33"/>
    <mergeCell ref="AP9:AP33"/>
    <mergeCell ref="X9:X33"/>
    <mergeCell ref="W9:W33"/>
    <mergeCell ref="X35:X38"/>
    <mergeCell ref="M43:Q43"/>
    <mergeCell ref="Z9:Z33"/>
    <mergeCell ref="AA9:AA33"/>
    <mergeCell ref="L9:L12"/>
    <mergeCell ref="L13:L17"/>
    <mergeCell ref="L20:L23"/>
    <mergeCell ref="L24:L30"/>
    <mergeCell ref="L18:L19"/>
    <mergeCell ref="Z40:Z42"/>
    <mergeCell ref="AA40:AA42"/>
    <mergeCell ref="W35:W38"/>
    <mergeCell ref="W40:W42"/>
    <mergeCell ref="X40:X42"/>
    <mergeCell ref="C3:AO3"/>
    <mergeCell ref="C4:AO4"/>
    <mergeCell ref="C5:AP5"/>
    <mergeCell ref="A6:AA7"/>
    <mergeCell ref="A5:B5"/>
    <mergeCell ref="A1:B4"/>
    <mergeCell ref="AB6:AG7"/>
    <mergeCell ref="AI6:AP7"/>
    <mergeCell ref="C1:AO1"/>
    <mergeCell ref="C2:AO2"/>
    <mergeCell ref="G40:G42"/>
    <mergeCell ref="G35:G38"/>
    <mergeCell ref="D36:D38"/>
    <mergeCell ref="J36:J38"/>
    <mergeCell ref="J40:J42"/>
    <mergeCell ref="I36:I38"/>
    <mergeCell ref="H36:H38"/>
    <mergeCell ref="I40:I42"/>
    <mergeCell ref="B40:B42"/>
    <mergeCell ref="D40:D42"/>
    <mergeCell ref="E40:E42"/>
    <mergeCell ref="F40:F42"/>
    <mergeCell ref="E35:E38"/>
    <mergeCell ref="A35:A38"/>
    <mergeCell ref="L31:L33"/>
    <mergeCell ref="G9:G33"/>
    <mergeCell ref="I9:I12"/>
    <mergeCell ref="I31:I33"/>
    <mergeCell ref="I13:I17"/>
    <mergeCell ref="H13:H17"/>
    <mergeCell ref="H20:H23"/>
    <mergeCell ref="I20:I23"/>
    <mergeCell ref="H24:H30"/>
    <mergeCell ref="A18:A19"/>
    <mergeCell ref="B18:B19"/>
    <mergeCell ref="C18:C19"/>
    <mergeCell ref="D18:D19"/>
    <mergeCell ref="E18:E19"/>
    <mergeCell ref="I24:I30"/>
    <mergeCell ref="M47:Q47"/>
    <mergeCell ref="AJ47:AP47"/>
    <mergeCell ref="M34:Q34"/>
    <mergeCell ref="M39:Q39"/>
    <mergeCell ref="D9:D11"/>
    <mergeCell ref="D13:D17"/>
    <mergeCell ref="J13:J17"/>
    <mergeCell ref="K9:K11"/>
    <mergeCell ref="H9:H12"/>
    <mergeCell ref="J9:J11"/>
    <mergeCell ref="J24:J30"/>
    <mergeCell ref="F18:F19"/>
    <mergeCell ref="H18:H19"/>
    <mergeCell ref="D20:D23"/>
    <mergeCell ref="D24:D30"/>
    <mergeCell ref="J20:J23"/>
  </mergeCells>
  <dataValidations count="1">
    <dataValidation type="list" allowBlank="1" showInputMessage="1" showErrorMessage="1" sqref="N9:N33 N35:N38 N40:N42 N44:N46 N48:N140" xr:uid="{53F5AFE7-0648-4BC3-B595-23D9432F3963}">
      <formula1>$AX$9:$AX$32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AE9:AE95</xm:sqref>
        </x14:dataValidation>
        <x14:dataValidation type="list" allowBlank="1" showInputMessage="1" showErrorMessage="1" xr:uid="{585F26FA-142C-4EF2-9E2D-B1B94565E479}">
          <x14:formula1>
            <xm:f>ANEXO1!$F$2:$F$7</xm:f>
          </x14:formula1>
          <xm:sqref>AF9:AF104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16" t="s">
        <v>37</v>
      </c>
      <c r="B2" s="317"/>
      <c r="C2" s="317"/>
      <c r="D2" s="317"/>
      <c r="E2" s="317"/>
      <c r="F2" s="317"/>
      <c r="G2" s="318"/>
    </row>
    <row r="3" spans="1:7" s="2" customFormat="1" x14ac:dyDescent="0.25">
      <c r="A3" s="22" t="s">
        <v>38</v>
      </c>
      <c r="B3" s="319" t="s">
        <v>39</v>
      </c>
      <c r="C3" s="319"/>
      <c r="D3" s="319"/>
      <c r="E3" s="319"/>
      <c r="F3" s="319"/>
      <c r="G3" s="24" t="s">
        <v>40</v>
      </c>
    </row>
    <row r="4" spans="1:7" ht="12.75" customHeight="1" x14ac:dyDescent="0.25">
      <c r="A4" s="25">
        <v>45489</v>
      </c>
      <c r="B4" s="320" t="s">
        <v>225</v>
      </c>
      <c r="C4" s="320"/>
      <c r="D4" s="320"/>
      <c r="E4" s="320"/>
      <c r="F4" s="320"/>
      <c r="G4" s="26" t="s">
        <v>226</v>
      </c>
    </row>
    <row r="5" spans="1:7" ht="12.75" customHeight="1" x14ac:dyDescent="0.25">
      <c r="A5" s="27"/>
      <c r="B5" s="320"/>
      <c r="C5" s="320"/>
      <c r="D5" s="320"/>
      <c r="E5" s="320"/>
      <c r="F5" s="320"/>
      <c r="G5" s="26"/>
    </row>
    <row r="6" spans="1:7" x14ac:dyDescent="0.25">
      <c r="A6" s="27"/>
      <c r="B6" s="315"/>
      <c r="C6" s="315"/>
      <c r="D6" s="315"/>
      <c r="E6" s="315"/>
      <c r="F6" s="315"/>
      <c r="G6" s="29"/>
    </row>
    <row r="7" spans="1:7" x14ac:dyDescent="0.25">
      <c r="A7" s="27"/>
      <c r="B7" s="315"/>
      <c r="C7" s="315"/>
      <c r="D7" s="315"/>
      <c r="E7" s="315"/>
      <c r="F7" s="315"/>
      <c r="G7" s="29"/>
    </row>
    <row r="8" spans="1:7" x14ac:dyDescent="0.25">
      <c r="A8" s="27"/>
      <c r="B8" s="28"/>
      <c r="C8" s="28"/>
      <c r="D8" s="28"/>
      <c r="E8" s="28"/>
      <c r="F8" s="28"/>
      <c r="G8" s="29"/>
    </row>
    <row r="9" spans="1:7" x14ac:dyDescent="0.25">
      <c r="A9" s="321" t="s">
        <v>227</v>
      </c>
      <c r="B9" s="322"/>
      <c r="C9" s="322"/>
      <c r="D9" s="322"/>
      <c r="E9" s="322"/>
      <c r="F9" s="322"/>
      <c r="G9" s="323"/>
    </row>
    <row r="10" spans="1:7" s="2" customFormat="1" x14ac:dyDescent="0.25">
      <c r="A10" s="23"/>
      <c r="B10" s="319" t="s">
        <v>41</v>
      </c>
      <c r="C10" s="319"/>
      <c r="D10" s="319" t="s">
        <v>42</v>
      </c>
      <c r="E10" s="319"/>
      <c r="F10" s="23" t="s">
        <v>38</v>
      </c>
      <c r="G10" s="23" t="s">
        <v>43</v>
      </c>
    </row>
    <row r="11" spans="1:7" x14ac:dyDescent="0.25">
      <c r="A11" s="30" t="s">
        <v>44</v>
      </c>
      <c r="B11" s="320" t="s">
        <v>45</v>
      </c>
      <c r="C11" s="320"/>
      <c r="D11" s="324" t="s">
        <v>46</v>
      </c>
      <c r="E11" s="324"/>
      <c r="F11" s="27" t="s">
        <v>79</v>
      </c>
      <c r="G11" s="29"/>
    </row>
    <row r="12" spans="1:7" x14ac:dyDescent="0.25">
      <c r="A12" s="30" t="s">
        <v>47</v>
      </c>
      <c r="B12" s="324" t="s">
        <v>48</v>
      </c>
      <c r="C12" s="324"/>
      <c r="D12" s="324" t="s">
        <v>80</v>
      </c>
      <c r="E12" s="324"/>
      <c r="F12" s="27" t="s">
        <v>79</v>
      </c>
      <c r="G12" s="29"/>
    </row>
    <row r="13" spans="1:7" x14ac:dyDescent="0.25">
      <c r="A13" s="30" t="s">
        <v>49</v>
      </c>
      <c r="B13" s="324" t="s">
        <v>48</v>
      </c>
      <c r="C13" s="324"/>
      <c r="D13" s="324" t="s">
        <v>80</v>
      </c>
      <c r="E13" s="324"/>
      <c r="F13" s="27" t="s">
        <v>79</v>
      </c>
      <c r="G13" s="29"/>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A3" sqref="A3"/>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0" t="s">
        <v>50</v>
      </c>
      <c r="E1" s="3" t="s">
        <v>51</v>
      </c>
      <c r="F1" s="3" t="s">
        <v>52</v>
      </c>
    </row>
    <row r="2" spans="1:6" ht="25.5" customHeight="1" x14ac:dyDescent="0.25">
      <c r="A2" s="19" t="s">
        <v>53</v>
      </c>
      <c r="E2" s="4">
        <v>0</v>
      </c>
      <c r="F2" s="5" t="s">
        <v>54</v>
      </c>
    </row>
    <row r="3" spans="1:6" ht="45" customHeight="1" x14ac:dyDescent="0.25">
      <c r="A3" s="19" t="s">
        <v>55</v>
      </c>
      <c r="E3" s="4">
        <v>1</v>
      </c>
      <c r="F3" s="5" t="s">
        <v>56</v>
      </c>
    </row>
    <row r="4" spans="1:6" ht="45" customHeight="1" x14ac:dyDescent="0.25">
      <c r="A4" s="19" t="s">
        <v>57</v>
      </c>
      <c r="E4" s="4">
        <v>2</v>
      </c>
      <c r="F4" s="5" t="s">
        <v>58</v>
      </c>
    </row>
    <row r="5" spans="1:6" ht="45" customHeight="1" x14ac:dyDescent="0.25">
      <c r="A5" s="19" t="s">
        <v>59</v>
      </c>
      <c r="E5" s="4">
        <v>3</v>
      </c>
      <c r="F5" s="5" t="s">
        <v>60</v>
      </c>
    </row>
    <row r="6" spans="1:6" ht="45" customHeight="1" x14ac:dyDescent="0.25">
      <c r="A6" s="19" t="s">
        <v>61</v>
      </c>
      <c r="E6" s="4">
        <v>4</v>
      </c>
      <c r="F6" s="5" t="s">
        <v>62</v>
      </c>
    </row>
    <row r="7" spans="1:6" ht="45" customHeight="1" x14ac:dyDescent="0.25">
      <c r="A7" s="19" t="s">
        <v>63</v>
      </c>
      <c r="E7" s="4">
        <v>5</v>
      </c>
      <c r="F7" s="5" t="s">
        <v>64</v>
      </c>
    </row>
    <row r="8" spans="1:6" ht="45" customHeight="1" x14ac:dyDescent="0.25">
      <c r="A8" s="19" t="s">
        <v>65</v>
      </c>
    </row>
    <row r="9" spans="1:6" ht="45" customHeight="1" x14ac:dyDescent="0.25">
      <c r="A9" s="19" t="s">
        <v>66</v>
      </c>
    </row>
    <row r="10" spans="1:6" ht="45" customHeight="1" x14ac:dyDescent="0.25">
      <c r="A10" s="19" t="s">
        <v>67</v>
      </c>
    </row>
    <row r="11" spans="1:6" ht="45" customHeight="1" x14ac:dyDescent="0.25">
      <c r="A11" s="19" t="s">
        <v>68</v>
      </c>
    </row>
    <row r="12" spans="1:6" ht="45" customHeight="1" x14ac:dyDescent="0.25">
      <c r="A12" s="19" t="s">
        <v>69</v>
      </c>
    </row>
    <row r="13" spans="1:6" ht="45" customHeight="1" x14ac:dyDescent="0.25">
      <c r="A13" s="19" t="s">
        <v>70</v>
      </c>
    </row>
    <row r="14" spans="1:6" ht="45" customHeight="1" x14ac:dyDescent="0.25">
      <c r="A14" s="19" t="s">
        <v>71</v>
      </c>
    </row>
    <row r="15" spans="1:6" ht="45" customHeight="1" x14ac:dyDescent="0.25">
      <c r="A15" s="19" t="s">
        <v>72</v>
      </c>
    </row>
    <row r="16" spans="1:6" ht="45" customHeight="1" x14ac:dyDescent="0.25">
      <c r="A16" s="19" t="s">
        <v>73</v>
      </c>
    </row>
    <row r="17" spans="1:1" ht="45" customHeight="1" x14ac:dyDescent="0.25">
      <c r="A17" s="19" t="s">
        <v>74</v>
      </c>
    </row>
    <row r="18" spans="1:1" ht="45" customHeight="1" x14ac:dyDescent="0.25">
      <c r="A18" s="19" t="s">
        <v>75</v>
      </c>
    </row>
    <row r="19" spans="1:1" ht="45" customHeight="1" x14ac:dyDescent="0.25">
      <c r="A19" s="19" t="s">
        <v>76</v>
      </c>
    </row>
    <row r="20" spans="1:1" ht="45" customHeight="1" x14ac:dyDescent="0.25">
      <c r="A20" s="19" t="s">
        <v>77</v>
      </c>
    </row>
    <row r="21" spans="1:1" ht="45" customHeight="1" x14ac:dyDescent="0.25">
      <c r="A21" s="19"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2024-10-27T20:05:40Z</dcterms:modified>
</cp:coreProperties>
</file>