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24E52699-82A5-4F27-886F-9F8B164A085D}"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ESTRATÉGICO'!$A$8:$AC$225</definedName>
    <definedName name="_xlnm._FilterDatabase" localSheetId="3" hidden="1">'3. INVERSIÓN'!$A$1:$AY$227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5" i="7" l="1"/>
  <c r="AV215" i="7"/>
  <c r="AV192" i="7"/>
  <c r="AU15" i="7" l="1"/>
  <c r="AU231" i="7" s="1"/>
  <c r="AV231" i="7" s="1"/>
  <c r="AT15" i="7"/>
  <c r="AT231" i="7" s="1"/>
  <c r="AV11" i="7"/>
  <c r="AV13" i="7"/>
  <c r="AV15" i="7"/>
  <c r="AV16" i="7"/>
  <c r="AV17" i="7"/>
  <c r="AV18" i="7"/>
  <c r="AV19" i="7"/>
  <c r="AV20" i="7"/>
  <c r="AV21" i="7"/>
  <c r="AV22" i="7"/>
  <c r="AV23" i="7"/>
  <c r="AV24" i="7"/>
  <c r="AV25" i="7"/>
  <c r="AV26" i="7"/>
  <c r="AV27" i="7"/>
  <c r="AV28" i="7"/>
  <c r="AV29" i="7"/>
  <c r="AV30" i="7"/>
  <c r="AV31" i="7"/>
  <c r="AV32" i="7"/>
  <c r="AV33" i="7"/>
  <c r="AV34" i="7"/>
  <c r="AV35" i="7"/>
  <c r="AV36" i="7"/>
  <c r="AV37" i="7"/>
  <c r="AV38" i="7"/>
  <c r="AV39" i="7"/>
  <c r="AV44" i="7"/>
  <c r="AV41" i="7"/>
  <c r="AV42" i="7"/>
  <c r="AV43" i="7"/>
  <c r="AV46" i="7"/>
  <c r="AV47" i="7"/>
  <c r="AV48" i="7"/>
  <c r="AV49" i="7"/>
  <c r="AV50" i="7"/>
  <c r="AV51" i="7"/>
  <c r="AV52" i="7"/>
  <c r="AV53" i="7"/>
  <c r="AV54" i="7"/>
  <c r="AV55" i="7"/>
  <c r="AV69" i="7"/>
  <c r="AV70" i="7"/>
  <c r="AV71" i="7"/>
  <c r="AV72" i="7"/>
  <c r="AV73" i="7"/>
  <c r="AV74" i="7"/>
  <c r="AV75" i="7"/>
  <c r="AV76" i="7"/>
  <c r="AV77" i="7"/>
  <c r="AV78" i="7"/>
  <c r="AV79" i="7"/>
  <c r="AV83" i="7"/>
  <c r="AV86" i="7"/>
  <c r="AV87" i="7"/>
  <c r="AV88" i="7"/>
  <c r="AV89" i="7"/>
  <c r="AV92" i="7"/>
  <c r="AV97" i="7"/>
  <c r="AV98" i="7"/>
  <c r="AV99" i="7"/>
  <c r="AV100" i="7"/>
  <c r="AV101" i="7"/>
  <c r="AV102" i="7"/>
  <c r="AV103" i="7"/>
  <c r="AV104" i="7"/>
  <c r="AV105" i="7"/>
  <c r="AV106" i="7"/>
  <c r="AV107" i="7"/>
  <c r="AV108" i="7"/>
  <c r="AV109" i="7"/>
  <c r="AV110" i="7"/>
  <c r="AV111" i="7"/>
  <c r="AV112" i="7"/>
  <c r="AV113" i="7"/>
  <c r="AV114" i="7"/>
  <c r="AV115" i="7"/>
  <c r="AV116" i="7"/>
  <c r="AV118" i="7"/>
  <c r="AV119" i="7"/>
  <c r="AV122" i="7"/>
  <c r="AV123" i="7"/>
  <c r="AV124" i="7"/>
  <c r="AV125" i="7"/>
  <c r="AV126" i="7"/>
  <c r="AV127" i="7"/>
  <c r="AV128" i="7"/>
  <c r="AV131" i="7"/>
  <c r="AV133" i="7"/>
  <c r="AV134" i="7"/>
  <c r="AV137" i="7"/>
  <c r="AV141" i="7"/>
  <c r="AV145" i="7"/>
  <c r="AV146" i="7"/>
  <c r="AV152" i="7"/>
  <c r="AV153" i="7"/>
  <c r="AV160" i="7"/>
  <c r="AV161" i="7"/>
  <c r="AV162" i="7"/>
  <c r="AV163" i="7"/>
  <c r="AV168" i="7"/>
  <c r="AV174" i="7"/>
  <c r="AV178" i="7"/>
  <c r="AV179" i="7"/>
  <c r="AV186" i="7"/>
  <c r="AV187" i="7"/>
  <c r="AV188" i="7"/>
  <c r="AV189" i="7"/>
  <c r="AV190" i="7"/>
  <c r="AV191" i="7"/>
  <c r="AV193" i="7"/>
  <c r="AV194" i="7"/>
  <c r="AV195" i="7"/>
  <c r="AV203" i="7"/>
  <c r="AV206" i="7"/>
  <c r="AV211" i="7"/>
  <c r="AV212" i="7"/>
  <c r="AV219" i="7"/>
  <c r="AV220" i="7"/>
  <c r="AV221" i="7"/>
  <c r="AV222" i="7"/>
  <c r="AV223" i="7"/>
  <c r="AV224" i="7"/>
  <c r="AV225" i="7"/>
  <c r="AV226" i="7"/>
  <c r="AV227" i="7"/>
  <c r="X227" i="7" l="1"/>
  <c r="X226" i="7"/>
  <c r="X225" i="7"/>
  <c r="X224" i="7"/>
  <c r="X223" i="7"/>
  <c r="X222" i="7"/>
  <c r="X221" i="7"/>
  <c r="X220" i="7"/>
  <c r="X218" i="7"/>
  <c r="U218" i="7"/>
  <c r="X217" i="7"/>
  <c r="U217" i="7"/>
  <c r="X216" i="7"/>
  <c r="U216" i="7"/>
  <c r="X215" i="7"/>
  <c r="U215" i="7"/>
  <c r="X214" i="7"/>
  <c r="X213" i="7"/>
  <c r="U213" i="7"/>
  <c r="X212" i="7"/>
  <c r="X210" i="7"/>
  <c r="U210" i="7"/>
  <c r="X209" i="7"/>
  <c r="U209" i="7"/>
  <c r="X208" i="7"/>
  <c r="U208" i="7"/>
  <c r="X207" i="7"/>
  <c r="U207" i="7"/>
  <c r="U211" i="7" s="1"/>
  <c r="X206" i="7"/>
  <c r="X205" i="7"/>
  <c r="X204" i="7"/>
  <c r="X202" i="7"/>
  <c r="U202" i="7"/>
  <c r="X201" i="7"/>
  <c r="X200" i="7"/>
  <c r="X199" i="7"/>
  <c r="U199" i="7"/>
  <c r="X198" i="7"/>
  <c r="X197" i="7"/>
  <c r="U197" i="7"/>
  <c r="X196" i="7"/>
  <c r="U196" i="7"/>
  <c r="X195" i="7"/>
  <c r="U195" i="7"/>
  <c r="X193" i="7"/>
  <c r="X191" i="7"/>
  <c r="X190" i="7"/>
  <c r="U190" i="7"/>
  <c r="Y189" i="7"/>
  <c r="X189" i="7"/>
  <c r="U189" i="7"/>
  <c r="U187" i="7"/>
  <c r="U186" i="7"/>
  <c r="X184" i="7"/>
  <c r="X183" i="7"/>
  <c r="X182" i="7"/>
  <c r="X181" i="7"/>
  <c r="X180" i="7"/>
  <c r="U180" i="7"/>
  <c r="X179" i="7"/>
  <c r="U179" i="7"/>
  <c r="X176" i="7"/>
  <c r="U176" i="7"/>
  <c r="X174" i="7"/>
  <c r="X172" i="7"/>
  <c r="X170" i="7"/>
  <c r="U170" i="7"/>
  <c r="U178" i="7" s="1"/>
  <c r="X168" i="7"/>
  <c r="X165" i="7"/>
  <c r="X163" i="7"/>
  <c r="X161" i="7"/>
  <c r="X160" i="7"/>
  <c r="X159" i="7"/>
  <c r="U159" i="7"/>
  <c r="X158" i="7"/>
  <c r="X157" i="7"/>
  <c r="U157" i="7"/>
  <c r="X156" i="7"/>
  <c r="U156" i="7"/>
  <c r="X155" i="7"/>
  <c r="U155" i="7"/>
  <c r="X154" i="7"/>
  <c r="X153" i="7"/>
  <c r="U153" i="7"/>
  <c r="X151" i="7"/>
  <c r="X150" i="7"/>
  <c r="U150" i="7"/>
  <c r="X149" i="7"/>
  <c r="U149" i="7"/>
  <c r="X148" i="7"/>
  <c r="X147" i="7"/>
  <c r="U147" i="7"/>
  <c r="X146" i="7"/>
  <c r="U146" i="7"/>
  <c r="X144" i="7"/>
  <c r="U144" i="7"/>
  <c r="X143" i="7"/>
  <c r="U143" i="7"/>
  <c r="X142" i="7"/>
  <c r="U142" i="7"/>
  <c r="X141" i="7"/>
  <c r="X139" i="7"/>
  <c r="U139" i="7"/>
  <c r="X138" i="7"/>
  <c r="X137" i="7"/>
  <c r="U137" i="7"/>
  <c r="X136" i="7"/>
  <c r="X135" i="7"/>
  <c r="U135" i="7"/>
  <c r="X134" i="7"/>
  <c r="U134" i="7"/>
  <c r="X132" i="7"/>
  <c r="U132" i="7"/>
  <c r="X131" i="7"/>
  <c r="X130" i="7"/>
  <c r="U130" i="7"/>
  <c r="X129" i="7"/>
  <c r="U129" i="7"/>
  <c r="X128" i="7"/>
  <c r="U128" i="7"/>
  <c r="X126" i="7"/>
  <c r="U126" i="7"/>
  <c r="X125" i="7"/>
  <c r="U125" i="7"/>
  <c r="X124" i="7"/>
  <c r="U124" i="7"/>
  <c r="X123" i="7"/>
  <c r="U123" i="7"/>
  <c r="X122" i="7"/>
  <c r="U122" i="7"/>
  <c r="X121" i="7"/>
  <c r="X120" i="7"/>
  <c r="U120" i="7"/>
  <c r="X119" i="7"/>
  <c r="U119" i="7"/>
  <c r="X117" i="7"/>
  <c r="U117" i="7"/>
  <c r="X116" i="7"/>
  <c r="X115" i="7"/>
  <c r="U115" i="7"/>
  <c r="X114" i="7"/>
  <c r="U114" i="7"/>
  <c r="X113" i="7"/>
  <c r="U113" i="7"/>
  <c r="X112" i="7"/>
  <c r="U112" i="7"/>
  <c r="X111" i="7"/>
  <c r="U111" i="7"/>
  <c r="X110" i="7"/>
  <c r="U110" i="7"/>
  <c r="X109" i="7"/>
  <c r="U109" i="7"/>
  <c r="X108" i="7"/>
  <c r="U108" i="7"/>
  <c r="AF106" i="7"/>
  <c r="X106" i="7"/>
  <c r="X105" i="7"/>
  <c r="X104" i="7"/>
  <c r="U104" i="7"/>
  <c r="X103" i="7"/>
  <c r="U103" i="7"/>
  <c r="X102" i="7"/>
  <c r="U102" i="7"/>
  <c r="X101" i="7"/>
  <c r="U101" i="7"/>
  <c r="X100" i="7"/>
  <c r="U100" i="7"/>
  <c r="X99" i="7"/>
  <c r="U99" i="7"/>
  <c r="X98" i="7"/>
  <c r="U98" i="7"/>
  <c r="X97" i="7"/>
  <c r="U97" i="7"/>
  <c r="X91" i="7"/>
  <c r="U91" i="7"/>
  <c r="AF90" i="7"/>
  <c r="X90" i="7"/>
  <c r="AF89" i="7"/>
  <c r="X89" i="7"/>
  <c r="U89" i="7"/>
  <c r="X88" i="7"/>
  <c r="X87" i="7"/>
  <c r="U87" i="7"/>
  <c r="X86" i="7"/>
  <c r="U86" i="7"/>
  <c r="X85" i="7"/>
  <c r="U85" i="7"/>
  <c r="X84" i="7"/>
  <c r="U84" i="7"/>
  <c r="X83" i="7"/>
  <c r="U83" i="7"/>
  <c r="X82" i="7"/>
  <c r="X81" i="7"/>
  <c r="X80" i="7"/>
  <c r="X78" i="7"/>
  <c r="U78" i="7"/>
  <c r="X77" i="7"/>
  <c r="U77" i="7"/>
  <c r="X76" i="7"/>
  <c r="U76" i="7"/>
  <c r="X75" i="7"/>
  <c r="U75" i="7"/>
  <c r="X74" i="7"/>
  <c r="U74" i="7"/>
  <c r="X73" i="7"/>
  <c r="U73" i="7"/>
  <c r="X72" i="7"/>
  <c r="U72" i="7"/>
  <c r="X71" i="7"/>
  <c r="U71" i="7"/>
  <c r="X70" i="7"/>
  <c r="U70" i="7"/>
  <c r="X68" i="7"/>
  <c r="U68" i="7"/>
  <c r="X67" i="7"/>
  <c r="U67" i="7"/>
  <c r="X66" i="7"/>
  <c r="U66" i="7"/>
  <c r="X65" i="7"/>
  <c r="U65" i="7"/>
  <c r="X64" i="7"/>
  <c r="U64" i="7"/>
  <c r="X63" i="7"/>
  <c r="U63" i="7"/>
  <c r="X62" i="7"/>
  <c r="U62" i="7"/>
  <c r="X61" i="7"/>
  <c r="U61" i="7"/>
  <c r="X60" i="7"/>
  <c r="U60" i="7"/>
  <c r="X59" i="7"/>
  <c r="U59" i="7"/>
  <c r="X58" i="7"/>
  <c r="U58" i="7"/>
  <c r="X57" i="7"/>
  <c r="U57" i="7"/>
  <c r="X56" i="7"/>
  <c r="U56" i="7"/>
  <c r="X54" i="7"/>
  <c r="U54" i="7"/>
  <c r="X53" i="7"/>
  <c r="U53" i="7"/>
  <c r="X52" i="7"/>
  <c r="U52" i="7"/>
  <c r="X51" i="7"/>
  <c r="U51" i="7"/>
  <c r="X50" i="7"/>
  <c r="U50" i="7"/>
  <c r="X49" i="7"/>
  <c r="U49" i="7"/>
  <c r="X48" i="7"/>
  <c r="U48" i="7"/>
  <c r="X47" i="7"/>
  <c r="U47" i="7"/>
  <c r="X46" i="7"/>
  <c r="U46" i="7"/>
  <c r="X45" i="7"/>
  <c r="U45" i="7"/>
  <c r="X43" i="7"/>
  <c r="X42" i="7"/>
  <c r="X41" i="7"/>
  <c r="U41" i="7"/>
  <c r="U44" i="7" s="1"/>
  <c r="X39" i="7"/>
  <c r="U39" i="7"/>
  <c r="X38" i="7"/>
  <c r="U38" i="7"/>
  <c r="X37" i="7"/>
  <c r="U37" i="7"/>
  <c r="X36" i="7"/>
  <c r="U36" i="7"/>
  <c r="X35" i="7"/>
  <c r="U35" i="7"/>
  <c r="X34" i="7"/>
  <c r="U34" i="7"/>
  <c r="X33" i="7"/>
  <c r="X32" i="7"/>
  <c r="U32" i="7"/>
  <c r="X31" i="7"/>
  <c r="X30" i="7"/>
  <c r="U30" i="7"/>
  <c r="X29" i="7"/>
  <c r="U29" i="7"/>
  <c r="X28" i="7"/>
  <c r="U28" i="7"/>
  <c r="X27" i="7"/>
  <c r="U27" i="7"/>
  <c r="X26" i="7"/>
  <c r="U26" i="7"/>
  <c r="X25" i="7"/>
  <c r="U25" i="7"/>
  <c r="X24" i="7"/>
  <c r="U24" i="7"/>
  <c r="X23" i="7"/>
  <c r="U23" i="7"/>
  <c r="X22" i="7"/>
  <c r="U22" i="7"/>
  <c r="X21" i="7"/>
  <c r="U21" i="7"/>
  <c r="X20" i="7"/>
  <c r="U20" i="7"/>
  <c r="X19" i="7"/>
  <c r="U19" i="7"/>
  <c r="X17" i="7"/>
  <c r="U17" i="7"/>
  <c r="X16" i="7"/>
  <c r="U16" i="7"/>
  <c r="X14" i="7"/>
  <c r="U14" i="7"/>
  <c r="AF13" i="7"/>
  <c r="X13" i="7"/>
  <c r="U13" i="7"/>
  <c r="X12" i="7"/>
  <c r="U12" i="7"/>
  <c r="X11" i="7"/>
  <c r="U11" i="7"/>
  <c r="X10" i="7"/>
  <c r="U10" i="7"/>
  <c r="AF9" i="7"/>
  <c r="X9" i="7"/>
  <c r="U9" i="7"/>
  <c r="U188" i="7" l="1"/>
  <c r="U203" i="7"/>
  <c r="U92" i="7"/>
  <c r="U127" i="7"/>
  <c r="U18" i="7"/>
  <c r="U40" i="7"/>
  <c r="U55" i="7"/>
  <c r="U118" i="7"/>
  <c r="U145" i="7"/>
  <c r="U194" i="7"/>
  <c r="U219" i="7"/>
  <c r="U107" i="7"/>
  <c r="U140" i="7"/>
  <c r="U69" i="7"/>
  <c r="U15" i="7"/>
  <c r="U79" i="7"/>
  <c r="U133" i="7"/>
  <c r="U152" i="7"/>
  <c r="U162" i="7"/>
  <c r="U231" i="7" l="1"/>
  <c r="V228" i="1" l="1"/>
  <c r="U228" i="1"/>
  <c r="V217" i="1"/>
  <c r="U217" i="1"/>
  <c r="V209" i="1"/>
  <c r="U209" i="1"/>
  <c r="V201" i="1"/>
  <c r="U201" i="1"/>
  <c r="V188" i="1"/>
  <c r="U188" i="1"/>
  <c r="V177" i="1"/>
  <c r="U177" i="1"/>
  <c r="V161" i="1"/>
  <c r="U161" i="1"/>
  <c r="V151" i="1"/>
  <c r="U151" i="1"/>
  <c r="V134" i="1"/>
  <c r="U134" i="1"/>
  <c r="V128" i="1"/>
  <c r="U128" i="1"/>
  <c r="V119" i="1"/>
  <c r="U119" i="1"/>
  <c r="V108" i="1"/>
  <c r="U108" i="1"/>
  <c r="V92" i="1"/>
  <c r="U92" i="1"/>
  <c r="X92" i="1"/>
  <c r="W92" i="1"/>
  <c r="V78" i="1"/>
  <c r="U78" i="1"/>
  <c r="V68" i="1"/>
  <c r="U68" i="1"/>
  <c r="V54" i="1"/>
  <c r="U54" i="1"/>
  <c r="U51" i="1"/>
  <c r="V43" i="1"/>
  <c r="U43" i="1"/>
  <c r="W15" i="1"/>
  <c r="V15" i="1"/>
  <c r="U15" i="1"/>
  <c r="V14" i="1"/>
  <c r="V16" i="1"/>
  <c r="V17" i="1"/>
  <c r="V19" i="1"/>
  <c r="V21" i="1"/>
  <c r="V22" i="1"/>
  <c r="V23" i="1"/>
  <c r="V24" i="1"/>
  <c r="V25" i="1"/>
  <c r="V26" i="1"/>
  <c r="V27" i="1"/>
  <c r="V30" i="1"/>
  <c r="V31" i="1"/>
  <c r="V32" i="1"/>
  <c r="V33" i="1"/>
  <c r="V35" i="1"/>
  <c r="V36" i="1"/>
  <c r="V37" i="1"/>
  <c r="V38" i="1"/>
  <c r="V39" i="1"/>
  <c r="V40" i="1"/>
  <c r="V56" i="1"/>
  <c r="V57" i="1"/>
  <c r="V58" i="1"/>
  <c r="V60" i="1"/>
  <c r="V61" i="1"/>
  <c r="V77" i="1"/>
  <c r="V90" i="1"/>
  <c r="V91" i="1"/>
  <c r="V107" i="1"/>
  <c r="V113" i="1"/>
  <c r="V145" i="1"/>
  <c r="V154" i="1"/>
  <c r="V155" i="1"/>
  <c r="V180" i="1"/>
  <c r="V205" i="1"/>
  <c r="U13" i="1"/>
  <c r="U14" i="1"/>
  <c r="U16" i="1"/>
  <c r="U17" i="1"/>
  <c r="U19" i="1"/>
  <c r="U21" i="1"/>
  <c r="U25" i="1"/>
  <c r="U27" i="1"/>
  <c r="U29" i="1"/>
  <c r="U33" i="1"/>
  <c r="U37" i="1"/>
  <c r="U40" i="1"/>
  <c r="U56" i="1"/>
  <c r="U60" i="1"/>
  <c r="U71" i="1"/>
  <c r="U83" i="1"/>
  <c r="U85" i="1"/>
  <c r="U88" i="1"/>
  <c r="U90" i="1"/>
  <c r="U91" i="1"/>
  <c r="U107" i="1"/>
  <c r="U113" i="1"/>
  <c r="U145" i="1"/>
  <c r="U154" i="1"/>
  <c r="U155" i="1"/>
  <c r="U169" i="1"/>
  <c r="U180" i="1"/>
  <c r="U205" i="1"/>
  <c r="U206" i="1"/>
  <c r="U207" i="1"/>
  <c r="V12" i="1"/>
  <c r="U12" i="1"/>
  <c r="V9" i="1"/>
  <c r="U9" i="1"/>
  <c r="S215" i="1"/>
  <c r="U215" i="1" s="1"/>
  <c r="S213" i="1"/>
  <c r="U213" i="1" s="1"/>
  <c r="S210" i="1"/>
  <c r="U210" i="1" s="1"/>
  <c r="S207" i="1"/>
  <c r="S206" i="1"/>
  <c r="S205" i="1"/>
  <c r="S193" i="1"/>
  <c r="U193" i="1" s="1"/>
  <c r="S189" i="1"/>
  <c r="U189" i="1" s="1"/>
  <c r="S180" i="1"/>
  <c r="S175" i="1"/>
  <c r="U175" i="1" s="1"/>
  <c r="S169" i="1"/>
  <c r="S164" i="1"/>
  <c r="U164" i="1" s="1"/>
  <c r="S158" i="1"/>
  <c r="U158" i="1" s="1"/>
  <c r="S156" i="1"/>
  <c r="U156" i="1" s="1"/>
  <c r="S155" i="1"/>
  <c r="S154" i="1"/>
  <c r="S152" i="1"/>
  <c r="U152" i="1" s="1"/>
  <c r="S148" i="1"/>
  <c r="U148" i="1" s="1"/>
  <c r="S145" i="1"/>
  <c r="S138" i="1"/>
  <c r="U138" i="1" s="1"/>
  <c r="S129" i="1"/>
  <c r="U129" i="1" s="1"/>
  <c r="S126" i="1"/>
  <c r="U126" i="1" s="1"/>
  <c r="S120" i="1"/>
  <c r="U120" i="1" s="1"/>
  <c r="S116" i="1"/>
  <c r="U116" i="1" s="1"/>
  <c r="S114" i="1"/>
  <c r="U114" i="1" s="1"/>
  <c r="S113" i="1"/>
  <c r="S109" i="1"/>
  <c r="U109" i="1" s="1"/>
  <c r="S107" i="1"/>
  <c r="S103" i="1"/>
  <c r="U103" i="1" s="1"/>
  <c r="S98" i="1"/>
  <c r="U98" i="1" s="1"/>
  <c r="T93" i="1"/>
  <c r="T96" i="1"/>
  <c r="T95" i="1"/>
  <c r="T94" i="1"/>
  <c r="S91" i="1"/>
  <c r="S90" i="1"/>
  <c r="S88" i="1"/>
  <c r="S85" i="1"/>
  <c r="S83" i="1"/>
  <c r="S77" i="1"/>
  <c r="S74" i="1"/>
  <c r="U74" i="1" s="1"/>
  <c r="S71" i="1"/>
  <c r="S69" i="1"/>
  <c r="U69" i="1" s="1"/>
  <c r="S65" i="1"/>
  <c r="U65" i="1" s="1"/>
  <c r="S62" i="1"/>
  <c r="U62" i="1" s="1"/>
  <c r="S61" i="1"/>
  <c r="U61" i="1" s="1"/>
  <c r="S60" i="1"/>
  <c r="S59" i="1"/>
  <c r="U59" i="1" s="1"/>
  <c r="S58" i="1"/>
  <c r="U58" i="1" s="1"/>
  <c r="S57" i="1"/>
  <c r="U57" i="1" s="1"/>
  <c r="S56" i="1"/>
  <c r="S55" i="1"/>
  <c r="U55" i="1" s="1"/>
  <c r="S53" i="1"/>
  <c r="S52" i="1"/>
  <c r="S51" i="1"/>
  <c r="S50" i="1"/>
  <c r="S49" i="1"/>
  <c r="S48" i="1"/>
  <c r="S47" i="1"/>
  <c r="S46" i="1"/>
  <c r="S45" i="1"/>
  <c r="S44" i="1"/>
  <c r="U44" i="1" s="1"/>
  <c r="S42" i="1"/>
  <c r="W42" i="1" s="1"/>
  <c r="S40" i="1"/>
  <c r="S39" i="1"/>
  <c r="U39" i="1" s="1"/>
  <c r="S38" i="1"/>
  <c r="U38" i="1" s="1"/>
  <c r="S37" i="1"/>
  <c r="S36" i="1"/>
  <c r="U36" i="1" s="1"/>
  <c r="S35" i="1"/>
  <c r="U35" i="1" s="1"/>
  <c r="S34" i="1"/>
  <c r="U34" i="1" s="1"/>
  <c r="S33" i="1"/>
  <c r="S32" i="1"/>
  <c r="U32" i="1" s="1"/>
  <c r="S31" i="1"/>
  <c r="U31" i="1" s="1"/>
  <c r="S30" i="1"/>
  <c r="U30" i="1" s="1"/>
  <c r="S29" i="1"/>
  <c r="S28" i="1"/>
  <c r="S27" i="1"/>
  <c r="S26" i="1"/>
  <c r="U26" i="1" s="1"/>
  <c r="S25" i="1"/>
  <c r="S24" i="1"/>
  <c r="U24" i="1" s="1"/>
  <c r="S23" i="1"/>
  <c r="U23" i="1" s="1"/>
  <c r="S22" i="1"/>
  <c r="U22" i="1" s="1"/>
  <c r="S21" i="1"/>
  <c r="S20" i="1"/>
  <c r="U20" i="1" s="1"/>
  <c r="S19" i="1"/>
  <c r="S17" i="1"/>
  <c r="S16" i="1"/>
  <c r="S14" i="1"/>
  <c r="S13" i="1"/>
  <c r="S12" i="1"/>
  <c r="S11" i="1"/>
  <c r="S10" i="1"/>
  <c r="S9" i="1"/>
  <c r="W215" i="1" l="1"/>
  <c r="T215" i="1"/>
  <c r="W213" i="1"/>
  <c r="T213" i="1"/>
  <c r="W210" i="1"/>
  <c r="T210" i="1"/>
  <c r="W206" i="1"/>
  <c r="T206" i="1"/>
  <c r="W207" i="1"/>
  <c r="T207" i="1"/>
  <c r="W205" i="1"/>
  <c r="T205" i="1"/>
  <c r="X205" i="1" s="1"/>
  <c r="W193" i="1"/>
  <c r="T193" i="1"/>
  <c r="W189" i="1"/>
  <c r="W201" i="1" s="1"/>
  <c r="T189" i="1"/>
  <c r="W180" i="1"/>
  <c r="W188" i="1" s="1"/>
  <c r="T180" i="1"/>
  <c r="X180" i="1" s="1"/>
  <c r="X188" i="1" s="1"/>
  <c r="T181" i="1"/>
  <c r="W175" i="1"/>
  <c r="T175" i="1"/>
  <c r="W169" i="1"/>
  <c r="T169" i="1"/>
  <c r="W164" i="1"/>
  <c r="W177" i="1" s="1"/>
  <c r="T164" i="1"/>
  <c r="W158" i="1"/>
  <c r="T158" i="1"/>
  <c r="W154" i="1"/>
  <c r="T154" i="1"/>
  <c r="X154" i="1" s="1"/>
  <c r="W155" i="1"/>
  <c r="T155" i="1"/>
  <c r="X155" i="1" s="1"/>
  <c r="W156" i="1"/>
  <c r="T156" i="1"/>
  <c r="W152" i="1"/>
  <c r="T152" i="1"/>
  <c r="W148" i="1"/>
  <c r="T148" i="1"/>
  <c r="W145" i="1"/>
  <c r="T145" i="1"/>
  <c r="X145" i="1" s="1"/>
  <c r="W138" i="1"/>
  <c r="T138" i="1"/>
  <c r="W129" i="1"/>
  <c r="W134" i="1" s="1"/>
  <c r="T129" i="1"/>
  <c r="W126" i="1"/>
  <c r="T126" i="1"/>
  <c r="W120" i="1"/>
  <c r="T120" i="1"/>
  <c r="W116" i="1"/>
  <c r="T116" i="1"/>
  <c r="W113" i="1"/>
  <c r="T113" i="1"/>
  <c r="X113" i="1" s="1"/>
  <c r="W114" i="1"/>
  <c r="T114" i="1"/>
  <c r="W109" i="1"/>
  <c r="T109" i="1"/>
  <c r="W107" i="1"/>
  <c r="T107" i="1"/>
  <c r="X107" i="1" s="1"/>
  <c r="W103" i="1"/>
  <c r="T103" i="1"/>
  <c r="W98" i="1"/>
  <c r="W108" i="1" s="1"/>
  <c r="T98" i="1"/>
  <c r="W85" i="1"/>
  <c r="T85" i="1"/>
  <c r="W88" i="1"/>
  <c r="T88" i="1"/>
  <c r="W90" i="1"/>
  <c r="T90" i="1"/>
  <c r="X90" i="1" s="1"/>
  <c r="W91" i="1"/>
  <c r="T91" i="1"/>
  <c r="X91" i="1" s="1"/>
  <c r="W83" i="1"/>
  <c r="T83" i="1"/>
  <c r="T80" i="1"/>
  <c r="T79" i="1"/>
  <c r="W69" i="1"/>
  <c r="T69" i="1"/>
  <c r="W71" i="1"/>
  <c r="T71" i="1"/>
  <c r="W74" i="1"/>
  <c r="T74" i="1"/>
  <c r="T77" i="1"/>
  <c r="X77" i="1" s="1"/>
  <c r="W56" i="1"/>
  <c r="W57" i="1"/>
  <c r="W58" i="1"/>
  <c r="W59" i="1"/>
  <c r="T59" i="1"/>
  <c r="W60" i="1"/>
  <c r="W61" i="1"/>
  <c r="W62" i="1"/>
  <c r="T62" i="1"/>
  <c r="W65" i="1"/>
  <c r="T65" i="1"/>
  <c r="W55" i="1"/>
  <c r="T55" i="1"/>
  <c r="W51" i="1"/>
  <c r="T51" i="1"/>
  <c r="W52" i="1"/>
  <c r="T52" i="1"/>
  <c r="W53" i="1"/>
  <c r="T53" i="1"/>
  <c r="W44" i="1"/>
  <c r="T44" i="1"/>
  <c r="X42" i="1"/>
  <c r="W35" i="1"/>
  <c r="W36" i="1"/>
  <c r="W37" i="1"/>
  <c r="W38" i="1"/>
  <c r="W39" i="1"/>
  <c r="W40" i="1"/>
  <c r="T40" i="1"/>
  <c r="X40" i="1" s="1"/>
  <c r="T28" i="1"/>
  <c r="X28" i="1" s="1"/>
  <c r="W29" i="1"/>
  <c r="T29" i="1"/>
  <c r="W30" i="1"/>
  <c r="W31" i="1"/>
  <c r="W32" i="1"/>
  <c r="W33" i="1"/>
  <c r="W34" i="1"/>
  <c r="T34" i="1"/>
  <c r="W20" i="1"/>
  <c r="T20" i="1"/>
  <c r="W21" i="1"/>
  <c r="W22" i="1"/>
  <c r="W23" i="1"/>
  <c r="W24" i="1"/>
  <c r="W25" i="1"/>
  <c r="W26" i="1"/>
  <c r="W27" i="1"/>
  <c r="T27" i="1"/>
  <c r="X27" i="1" s="1"/>
  <c r="W19" i="1"/>
  <c r="T19" i="1"/>
  <c r="X19" i="1" s="1"/>
  <c r="W17" i="1"/>
  <c r="T17" i="1"/>
  <c r="X17" i="1" s="1"/>
  <c r="W16" i="1"/>
  <c r="T16" i="1"/>
  <c r="X16" i="1" s="1"/>
  <c r="W12" i="1"/>
  <c r="T12" i="1"/>
  <c r="X12" i="1" s="1"/>
  <c r="W13" i="1"/>
  <c r="T13" i="1"/>
  <c r="W14" i="1"/>
  <c r="X10" i="1"/>
  <c r="X11" i="1"/>
  <c r="W9" i="1"/>
  <c r="T9" i="1"/>
  <c r="X9" i="1" s="1"/>
  <c r="W43" i="1" l="1"/>
  <c r="W228" i="1" s="1"/>
  <c r="X215" i="1"/>
  <c r="V215" i="1"/>
  <c r="X213" i="1"/>
  <c r="V213" i="1"/>
  <c r="X210" i="1"/>
  <c r="X217" i="1" s="1"/>
  <c r="V210" i="1"/>
  <c r="X206" i="1"/>
  <c r="V206" i="1"/>
  <c r="W209" i="1"/>
  <c r="X207" i="1"/>
  <c r="V207" i="1"/>
  <c r="X189" i="1"/>
  <c r="V189" i="1"/>
  <c r="X193" i="1"/>
  <c r="V193" i="1"/>
  <c r="X201" i="1"/>
  <c r="X164" i="1"/>
  <c r="V164" i="1"/>
  <c r="X169" i="1"/>
  <c r="V169" i="1"/>
  <c r="X175" i="1"/>
  <c r="X177" i="1" s="1"/>
  <c r="V175" i="1"/>
  <c r="X152" i="1"/>
  <c r="V152" i="1"/>
  <c r="X156" i="1"/>
  <c r="V156" i="1"/>
  <c r="X158" i="1"/>
  <c r="X161" i="1" s="1"/>
  <c r="V158" i="1"/>
  <c r="X148" i="1"/>
  <c r="V148" i="1"/>
  <c r="X138" i="1"/>
  <c r="X151" i="1" s="1"/>
  <c r="V138" i="1"/>
  <c r="X129" i="1"/>
  <c r="X134" i="1" s="1"/>
  <c r="V129" i="1"/>
  <c r="X126" i="1"/>
  <c r="V126" i="1"/>
  <c r="X120" i="1"/>
  <c r="X128" i="1" s="1"/>
  <c r="V120" i="1"/>
  <c r="X114" i="1"/>
  <c r="V114" i="1"/>
  <c r="X116" i="1"/>
  <c r="V116" i="1"/>
  <c r="X109" i="1"/>
  <c r="X119" i="1" s="1"/>
  <c r="V109" i="1"/>
  <c r="X103" i="1"/>
  <c r="V103" i="1"/>
  <c r="X98" i="1"/>
  <c r="X108" i="1" s="1"/>
  <c r="V98" i="1"/>
  <c r="X88" i="1"/>
  <c r="V88" i="1"/>
  <c r="X85" i="1"/>
  <c r="V85" i="1"/>
  <c r="X83" i="1"/>
  <c r="V83" i="1"/>
  <c r="X74" i="1"/>
  <c r="V74" i="1"/>
  <c r="X71" i="1"/>
  <c r="V71" i="1"/>
  <c r="X69" i="1"/>
  <c r="X78" i="1" s="1"/>
  <c r="V69" i="1"/>
  <c r="X65" i="1"/>
  <c r="V65" i="1"/>
  <c r="X62" i="1"/>
  <c r="V62" i="1"/>
  <c r="W68" i="1"/>
  <c r="X59" i="1"/>
  <c r="V59" i="1"/>
  <c r="X55" i="1"/>
  <c r="X68" i="1" s="1"/>
  <c r="V55" i="1"/>
  <c r="X52" i="1"/>
  <c r="V52" i="1"/>
  <c r="X53" i="1"/>
  <c r="V53" i="1"/>
  <c r="X51" i="1"/>
  <c r="V51" i="1"/>
  <c r="X44" i="1"/>
  <c r="X54" i="1" s="1"/>
  <c r="V44" i="1"/>
  <c r="W54" i="1"/>
  <c r="X34" i="1"/>
  <c r="V34" i="1"/>
  <c r="X29" i="1"/>
  <c r="V29" i="1"/>
  <c r="X20" i="1"/>
  <c r="V20" i="1"/>
  <c r="X13" i="1"/>
  <c r="V13" i="1"/>
  <c r="W78" i="1"/>
  <c r="X15" i="1"/>
  <c r="W119" i="1"/>
  <c r="W128" i="1"/>
  <c r="W151" i="1"/>
  <c r="W161" i="1"/>
  <c r="W217" i="1"/>
  <c r="X209" i="1"/>
  <c r="X18" i="1"/>
  <c r="W18" i="1"/>
  <c r="X43" i="1" l="1"/>
  <c r="X2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tc={7EAC1C67-736D-4F3C-85C4-E6003B905824}</author>
    <author>tc={D62D6AB2-E688-4E2C-92D9-43AF075C7075}</author>
    <author>tc={93B2F7A4-B178-436B-B718-4EB9C2D8BEA7}</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N16" authorId="1" shapeId="0" xr:uid="{7EAC1C67-736D-4F3C-85C4-E6003B90582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indicador de catálogo no guarda relación con el indicador pdd, mientras el pdd habla de numero de personas el indicador colocado por la entidad habla de estrategias</t>
      </text>
    </comment>
    <comment ref="N77" authorId="2" shapeId="0" xr:uid="{D62D6AB2-E688-4E2C-92D9-43AF075C7075}">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MISMOS 72 ATENDIDOS EN HOGARES DE PASO SON LOS MISMOS RESOCIALIZADOS??? VERIFICAR PORQUE NO SON LOS MISMOS PROCESOS</t>
      </text>
    </comment>
    <comment ref="Q77" authorId="3" shapeId="0" xr:uid="{93B2F7A4-B178-436B-B718-4EB9C2D8BE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 el mismo numero de las personas atendidas en los hogares de paso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JOHANA VIELLAR</author>
  </authors>
  <commentList>
    <comment ref="AG8" authorId="0" shapeId="0" xr:uid="{A6B3EEA4-73D9-4240-BE72-C37E601F819A}">
      <text>
        <r>
          <rPr>
            <sz val="9"/>
            <color indexed="81"/>
            <rFont val="Tahoma"/>
            <family val="2"/>
          </rPr>
          <t xml:space="preserve">VER ANEXO 1
</t>
        </r>
      </text>
    </comment>
    <comment ref="AH8" authorId="0" shapeId="0" xr:uid="{740FF30F-C748-4A4A-BF7F-9CF46D1EB79F}">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<sst xmlns="http://schemas.openxmlformats.org/spreadsheetml/2006/main" count="8164" uniqueCount="1517">
  <si>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</si>
  <si>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</si>
  <si>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</si>
  <si>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</si>
  <si>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</si>
  <si>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</si>
  <si>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</si>
  <si>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</si>
  <si>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</si>
  <si>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</si>
  <si>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</si>
  <si>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</si>
  <si>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</si>
  <si>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</si>
  <si>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</si>
  <si>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</si>
  <si>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</si>
  <si>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</si>
  <si>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</si>
  <si>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</si>
  <si>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</si>
  <si>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</si>
  <si>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</si>
  <si>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</si>
  <si>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</si>
  <si>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</si>
  <si>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</si>
  <si>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</si>
  <si>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</si>
  <si>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</si>
  <si>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</si>
  <si>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</si>
  <si>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</si>
  <si>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</si>
  <si>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</si>
  <si>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</si>
  <si>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</si>
  <si>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</si>
  <si>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</si>
  <si>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</si>
  <si>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</si>
  <si>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</si>
  <si>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</si>
  <si>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</si>
  <si>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</si>
  <si>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</si>
  <si>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</si>
  <si>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</si>
  <si>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</si>
  <si>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</si>
  <si>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</si>
  <si>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</si>
  <si>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</si>
  <si>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</si>
  <si>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</si>
  <si>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</si>
  <si>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</si>
  <si>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</si>
  <si>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</si>
  <si>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</si>
  <si>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</si>
  <si>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</si>
  <si>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</si>
  <si>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</si>
  <si>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</si>
  <si>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</si>
  <si>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</si>
  <si>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</si>
  <si>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</si>
  <si>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</si>
  <si>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</si>
  <si>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</si>
  <si>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</si>
  <si>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</si>
  <si>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</si>
  <si>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</si>
  <si>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</si>
  <si>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</si>
  <si>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</si>
  <si>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</si>
  <si>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</si>
  <si>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</si>
  <si>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</si>
  <si>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</si>
  <si>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</si>
  <si>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</si>
  <si>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</si>
  <si>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</si>
  <si>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</si>
  <si>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</si>
  <si>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</si>
  <si>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</si>
  <si>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</si>
  <si>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</si>
  <si>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</si>
  <si>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</si>
  <si>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</si>
  <si>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</si>
  <si>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</si>
  <si>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</si>
  <si>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</si>
  <si>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</si>
  <si>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</si>
  <si>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</si>
  <si>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</si>
  <si>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</si>
  <si>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</si>
  <si>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</si>
  <si>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</si>
  <si>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</si>
  <si>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</si>
  <si>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</si>
  <si>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</si>
  <si>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</si>
  <si>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</si>
  <si>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</si>
  <si>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</si>
  <si>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</si>
  <si>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</si>
  <si>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</si>
  <si>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</si>
  <si>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</si>
  <si>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</si>
  <si>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</si>
  <si>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</si>
  <si>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</si>
  <si>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</si>
  <si>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</si>
  <si>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</si>
  <si>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</si>
  <si>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</si>
  <si>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</si>
  <si>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</si>
  <si>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</si>
  <si>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</si>
  <si>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</si>
  <si>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</si>
  <si>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</si>
  <si>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</si>
  <si>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</si>
  <si>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</si>
  <si>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</si>
  <si>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</si>
  <si>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</si>
  <si>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ACUMULADO META PRODUCTO AL AÑO 2024</t>
  </si>
  <si>
    <t>ACUMULADO AL CUATRIENIO</t>
  </si>
  <si>
    <t>PROGRAMACIÓN META PRODUCTO 2025</t>
  </si>
  <si>
    <t>PROGRAMACIÓN META PRODUCTO 2026</t>
  </si>
  <si>
    <t>PROGRAMACIÓN META PRODUCTO 2027</t>
  </si>
  <si>
    <t>16. Paz, justicia e instituciones sólidas.</t>
  </si>
  <si>
    <t>La Línea Estratégica de Seguridad Humana busca proteger la vida en todas sus dimensiones, abordando cualquier factor que pueda ponerla en riesgo.</t>
  </si>
  <si>
    <t>SEGURIDAD HUMANA</t>
  </si>
  <si>
    <t>Construcción de Paz, Derechos Humanos y Convivencia</t>
  </si>
  <si>
    <t>Incrementar en 70% el porcentaje de personas formadas en nuevas masculinidades para los derechos de las mujeres, la equidad de género y la prevención de la violencia.</t>
  </si>
  <si>
    <t>UNA VIDA LIBRE DE VIOLENCIA PARA LAS MUJERES</t>
  </si>
  <si>
    <t>01-01-05</t>
  </si>
  <si>
    <t>Número de mujeres víctimas de violencia basada en género o en riesgo de padecerla atendidas con servicios de orientación psicosocial y jurídica</t>
  </si>
  <si>
    <t>Mujeres víctimas de violencia basada en género o en riesgo de padecerla con servicios de orientación psicosocial y jurídica atendidas</t>
  </si>
  <si>
    <t>ND</t>
  </si>
  <si>
    <t>Atender a cinco mil (5.000) mujeres víctimas de violencia basada en género o en riesgo de padecerla con servicios de orientación psicosocial y jurídica</t>
  </si>
  <si>
    <t>Servicio</t>
  </si>
  <si>
    <t>Casos atendidos</t>
  </si>
  <si>
    <t xml:space="preserve">Bien </t>
  </si>
  <si>
    <t>Número de mujeres víctimas de violencia, sus hijos e hijas y familia dependiente protegidas en la casa refugio</t>
  </si>
  <si>
    <t>Mujeres víctimas de violencia, sus hijos e hijas y familia dependiente en la casa refugio protegidas</t>
  </si>
  <si>
    <t>0 Fuente: Secretaría de Participación y Desarrollo Social, 2024</t>
  </si>
  <si>
    <t>Proteger doscientas (200) mujeres víctimas de violencia, sus hijos e hijas y familia dependiente en la casa refugio</t>
  </si>
  <si>
    <t>Personas en riesgo extraordinario y extremo protegidas</t>
  </si>
  <si>
    <t>Número de campañas sobre nuevas masculinidades como estrategia de prevención y erradicación contra estereotipos nocivos de género ejecutadas</t>
  </si>
  <si>
    <t>Campañas sobre nuevas masculinidades como estrategia de prevención y erradicación contra estereotipos nocivos de género ejecutadas</t>
  </si>
  <si>
    <t>4 campañas ejecutadas a corte 2023 Fuente: Secretaría de Participación y Desarrollo Social, 2023</t>
  </si>
  <si>
    <t>Ejecutar cuatro (4) campañas sobre nuevas masculinidades como estrategia de prevención y erradicación contra estereotipos nocivos de género</t>
  </si>
  <si>
    <t>Escuelas territoriales de convivencia creadas en las regiones</t>
  </si>
  <si>
    <t>Avance Programa UNA VIDA LIBRE DE VIOLENCIA PARA LAS MUJERES</t>
  </si>
  <si>
    <t>5. Igualdad de género. 
16. Paz, justicia e instituciones sólidas.</t>
  </si>
  <si>
    <t>DERECHO A LA PAZ Y CONVIVENCIA CON EQUIDAD DE GÉNERO</t>
  </si>
  <si>
    <t>01-01-06</t>
  </si>
  <si>
    <t>Mujeres víctimas del conflicto armado vinculadas como constructoras de paz desde la prevención de las violencias basadas en género</t>
  </si>
  <si>
    <t>Mujeres víctimas del conflicto armado como constructoras de paz en estrategias de prevención de las violencias basadas en género vinculadas</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</si>
  <si>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</si>
  <si>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</si>
  <si>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</si>
  <si>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0 Fuente: Secretaría de Participación, 2023</t>
  </si>
  <si>
    <t>Espacios de integración de oferta pública generados</t>
  </si>
  <si>
    <t>Avance Programa DERECHO A LA PAZ Y CONVIVENCIA CON EQUIDAD DE GÉNERO</t>
  </si>
  <si>
    <t>2. Hambre Cero 
3. Salud y Bienestar</t>
  </si>
  <si>
    <t>Atención Integral a Grupos de Especial Protección</t>
  </si>
  <si>
    <t>Incrementar a 7,70% el porcentaje de personas mayores atendidas anualmente con servicios integrales en los centros de vida y centros de protección</t>
  </si>
  <si>
    <t>FORTALECIMIENTO A LA PROTECCIÓN DIGNA DE LAS PERSONAS MAYORES EN EL DISTRITO DE CARTAGENA</t>
  </si>
  <si>
    <t>01-03-03</t>
  </si>
  <si>
    <t>Personas mayores con atención en centros de vida</t>
  </si>
  <si>
    <t>Atender anualmente 4.194 personas mayores en centros de vida</t>
  </si>
  <si>
    <t>3.894 personas mayores que recibieron atención en el 2023 en centros de vida
Fuente:
Secretaría de Participación y Desarrollo Social, 2023</t>
  </si>
  <si>
    <t>Adultos mayores atendidos con servicios integrales</t>
  </si>
  <si>
    <t>Personas mayores que reciben atención en Grupos Organizados</t>
  </si>
  <si>
    <t>Atender anualmente cinco mil seiscientas ochenta y un (5.681) personas mayores en Grupos Organizados</t>
  </si>
  <si>
    <t>5.681 personas mayores que recibieron atención anualmente en Grupos Organizados a corte 2023
Fuente: Secretaría de Participación y Desarrollo Social, 2023</t>
  </si>
  <si>
    <t>Centros de vida construidos y dotados</t>
  </si>
  <si>
    <t>Construir y dotar cuatro (4) Centros de Vida en el Distrito</t>
  </si>
  <si>
    <t>30 centros de vida existentes en el Distrito Fuente: Secretaría de Participación y Desarrollo Social, 2023</t>
  </si>
  <si>
    <t>Bien</t>
  </si>
  <si>
    <t>Centros de día para el adulto mayor construidos y dotados</t>
  </si>
  <si>
    <t>Hogar geriátrico construido y dotado</t>
  </si>
  <si>
    <t>Construir y dotar un (1) hogar geriátrico para personas mayores en el Distrito</t>
  </si>
  <si>
    <t>0 Fuente: Secretaría de Participación y Desarrollo Social, 2023</t>
  </si>
  <si>
    <t>Centros de protección social para el adulto mayor construidos y dotados</t>
  </si>
  <si>
    <t>NP</t>
  </si>
  <si>
    <t>NA</t>
  </si>
  <si>
    <t>Centros de vida para el adulto mayor adecuados</t>
  </si>
  <si>
    <t>Adecuar diez (10) Centros de Vida para el adulto mayor</t>
  </si>
  <si>
    <t>Centros de día para el adulto mayor adecuados</t>
  </si>
  <si>
    <t>Programa Integral de Educación, Atención y Seguimiento para la Población Longeva y sus Cuidadores creado e implementado</t>
  </si>
  <si>
    <t>Crear e implementar un (1) Programa Integral de Educación, Atención y Seguimiento para la Población Longeva y sus Cuidadores</t>
  </si>
  <si>
    <t>N/A</t>
  </si>
  <si>
    <t>Personas mayores en estado de abandono y/o maltrato atendidas</t>
  </si>
  <si>
    <t>Atender ciento cincuenta (150) personas mayores permanentemente en estado de maltrato y/o abandono</t>
  </si>
  <si>
    <t>150 personas mayores en estado de abandono y/o maltrato a corte 2023
Fuente:Secretaría de Participación y Desarrollo Social, 2023</t>
  </si>
  <si>
    <t>Ruta de atención a los adultos mayores maltratados o en estado de abandono actualizada y socializada</t>
  </si>
  <si>
    <t>Actualizar y socializar una (1) ruta de atención a los adultos mayores maltratados o en estado de abandono</t>
  </si>
  <si>
    <t>Documentos metodológicos realizados</t>
  </si>
  <si>
    <t>Avance Programa FORTALECIMIENTO A LA PROTECCIÓN DIGNA DE LAS PERSONAS MAYORES EN EL DISTRITO DE CARTAGENA</t>
  </si>
  <si>
    <t>10. Reducción de las desigualdades.</t>
  </si>
  <si>
    <t>Atender al 20% de las personas en el Registro para la Localización y Caracterización de Personas con Discapacidad con programas de la oferta institucional de la Secretaría de Participación y Desarrollo Social</t>
  </si>
  <si>
    <t>ASISTENCIA SOCIAL E INCLUYENTE A LAS PERSONAS CON DISCAPACIDAD Y/O SU FAMILIA O CUIDADORES PARA LA SEGURIDAD HUMANA</t>
  </si>
  <si>
    <t>01-03-01</t>
  </si>
  <si>
    <t>Número de personas con discapacidad atendidas con programas de la oferta institucional de la Secretaría de Participación y Desarrollo Social</t>
  </si>
  <si>
    <t>Atender a tres mil cuatrocientas cincuenta y dos (3.452) personas con discapacidad con programas de la oferta institucional de la Secretaría de Participación y Desarrollo Social</t>
  </si>
  <si>
    <t>17.259 personas en el Registro para la Localización y Caracterización de Personas con Discapacidad a corte diciembre de 2020 Fuente: Ministerio de Salud y Protección Social, 2020</t>
  </si>
  <si>
    <t>Personas con discapacidad atendidas con servicios integrales</t>
  </si>
  <si>
    <t>Espacios lúdicos inclusivos para niños, niñas y adolescentes con discapacidad implementados en el Distrito</t>
  </si>
  <si>
    <t>Implementar cuatro (4) espacios lúdicos inclusivos para niños, niñas y adolescentes con discapacidad en el Distrito</t>
  </si>
  <si>
    <t>Centros de atención integral para personas con discapacidad dotados</t>
  </si>
  <si>
    <t>Avance Programa ASISTENCIA SOCIAL E INCLUYENTE A LAS PERSONAS CON DISCAPACIDAD Y/O SU FAMILIA O CUIDADORES PARA LA SEGURIDAD HUMANA</t>
  </si>
  <si>
    <t>UNIDOS PARA LA INCLUSIÓN PRODUCTIVA DE LAS PERSONAS CON DISCAPACIDAD</t>
  </si>
  <si>
    <t>01-03-02</t>
  </si>
  <si>
    <t>Número de unidades productivas de personas con discapacidad creadas</t>
  </si>
  <si>
    <t>Crear doscientas (200) unidades productivas de personas con discapacidad</t>
  </si>
  <si>
    <t>Instancias territoriales de coordinación institucional asistidas y apoyadas</t>
  </si>
  <si>
    <t>Caracterización de personas con discapacidad con vocación productiva elaborada</t>
  </si>
  <si>
    <t>Elaborar cuatro (4) caracterizaciones de la vocación productiva de personas con discapacidad</t>
  </si>
  <si>
    <t>Empresas o emprendimientos de personas con discapacidad vinculados a eventos de interés del Distrito</t>
  </si>
  <si>
    <t>Vincular veinte (20) empresas o emprendimientos de personas con discapacidad a eventos de interés del Distrito</t>
  </si>
  <si>
    <t>Estrategia en sitio implementada</t>
  </si>
  <si>
    <t xml:space="preserve">Numero de personas con discapacidad vinculadas a rutas de empleo </t>
  </si>
  <si>
    <t>Vincular a sesenta (60) personas con discapacidad a rutas de empleo</t>
  </si>
  <si>
    <t>0 Fuente: Secretaría de Participació n Desarrollo Social, 2024</t>
  </si>
  <si>
    <t>Estrategias implementadas</t>
  </si>
  <si>
    <t>Avance Programa UNIDOS PARA LA INCLUSIÓN PRODUCTIVA DE LAS PERSONAS CON DISCAPACIDAD</t>
  </si>
  <si>
    <t>3. Salud y bienestar.</t>
  </si>
  <si>
    <t>Atender integralmente el 100% de los ciudadanos habitantes de calle</t>
  </si>
  <si>
    <t>CIUDADANOS HABITANTES DE CALLE CON PROTECCIÓN SOCIAL Y GARANTÍA DE DERECHOS</t>
  </si>
  <si>
    <t>01-03-05</t>
  </si>
  <si>
    <t>Caracterizaciones anuales de ciudadanos habitantes de calle desarrolladas</t>
  </si>
  <si>
    <t>Desarrollar una (1) caracterización anual de ciudadanos habitantes de calle</t>
  </si>
  <si>
    <t>4 procesos de caracterizaciones desarrollados en el cuatrienio 2020-2023 Fuente: Secretaría de Participación y Desarrollo Social, 2023</t>
  </si>
  <si>
    <t>Documentos de investigación realizados</t>
  </si>
  <si>
    <t>Jornadas de atención humanitaria de ciudadanos habitantes de calle implementadas</t>
  </si>
  <si>
    <t>Implementar cuarenta (40) jornadas de atención humanitaria a ciudadanos habitantes de calle</t>
  </si>
  <si>
    <t>5 jornadas de atención humanitaria a ciudadanos habitantes de calle realizadas en 2023 Fuente: Secretaría de Participación y Desarrollo Social, 2023</t>
  </si>
  <si>
    <t>Jornadas Realizadas</t>
  </si>
  <si>
    <t>Ciudadanos habitantes de calle atendidos en hogares de paso</t>
  </si>
  <si>
    <t>Atender anualmente ochenta (80) ciudadanos habitantes de calle en hogares de paso</t>
  </si>
  <si>
    <t>60 ciudadanos habitantes de calle beneficiados con programa de formación para el trabajo y generación de ingresos en el cuatrienio 2020- 2023 Fuente: Secretaría de Participación y Desarrollo Social, 2023</t>
  </si>
  <si>
    <t xml:space="preserve">Personas atendidas con servicios integrales </t>
  </si>
  <si>
    <t>Ciudadanos habitantes de calle vinculados en procesos de rehabilitación y/o resocialización</t>
  </si>
  <si>
    <t>Vincular a ochenta (80) ciudadanos habitantes de calle en procesos de rehabilitación y/o resocialización</t>
  </si>
  <si>
    <t>Avance Programa CIUDADANOS HABITANTES DE CALLE CON PROTECCIÓN SOCIAL Y GARANTÍA DE DERECHOS</t>
  </si>
  <si>
    <t>Incrementar a 25% el porcentaje población migrante, colombianos retornados y de acogida atendida en el Centro Intégrate</t>
  </si>
  <si>
    <t>ATENCIÓN INTEGRAL AL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</si>
  <si>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</si>
  <si>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</si>
  <si>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12.318 personas caracterizadas en el Centro Intégrate a corte de noviembre de 2023 Fuente: Centro Intégrate, Secretaría del Interior, 2023</t>
  </si>
  <si>
    <t>Proyectos productivos formulados</t>
  </si>
  <si>
    <t>Número de personas migrantes, retornados y de acogida vinculadas laboralmente desde la ruta de inclusión productiva</t>
  </si>
  <si>
    <t>Vincular laboralmente a cincuenta y cinco (55) nuevos migrantes, retornados y de acogida desde la ruta de inclusión productiva</t>
  </si>
  <si>
    <t>92 migrantes, retornados o de acogida vinculados laboralmente desde la ruta de inclusión productiva a corte 2023 Fuente: Departamento Nacional de Planeación, 2023</t>
  </si>
  <si>
    <t>Personas vinculadas a empleo formal para población vulnerable</t>
  </si>
  <si>
    <t>Avance Programa ATENCIÓN INTEGRAL AL MIGRANTE</t>
  </si>
  <si>
    <t>Formular al 100% e implementar la Política Pública de Diversidad Sexual e Identidad de Género</t>
  </si>
  <si>
    <t>CARTAGENA DIVERSA</t>
  </si>
  <si>
    <t>01-03-04</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</si>
  <si>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</si>
  <si>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</si>
  <si>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0 Fuente: Secretaría de Participación y Desarrollo Social</t>
  </si>
  <si>
    <t>Personas beneficiadas</t>
  </si>
  <si>
    <t>Número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</si>
  <si>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</si>
  <si>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0 emprendimientos de mujeres financiados a corte 2023 Fuente: Secretaría de Participación y Desarrollo Social, 2023</t>
  </si>
  <si>
    <t>Número de rutas de atención integral de violencias basadas en orientación sexual e identidad de género creadas</t>
  </si>
  <si>
    <t>Crear una (1) ruta de atención integral de violencias</t>
  </si>
  <si>
    <t>Número de procesos de sensibilización a diferentes comunidades para propiciar la transformación de imaginarios sociales frente a personas con orientaciones sexuales e identidades de género diversas y sectores LGBTIQ+ implementados</t>
  </si>
  <si>
    <t>Implementar ocho (8) procesos de sensibilización a diferentes comunidades para propiciar la transformación de imaginarios sociales frente a personas con orientaciones sexuales e identidades de género diversas y sectores LGBTIQ+</t>
  </si>
  <si>
    <t>Eventos Realizados</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</si>
  <si>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</si>
  <si>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</si>
  <si>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Campañas Realizadas</t>
  </si>
  <si>
    <t>Avance Programa CARTAGENA DIVERSA</t>
  </si>
  <si>
    <t>SISTEMA DISTRITAL DEL CUIDADO</t>
  </si>
  <si>
    <t>01-03-06</t>
  </si>
  <si>
    <t>Alianzas público_x0002_populares con organizaciones de cuidado comunitario creadas</t>
  </si>
  <si>
    <t>Crear cuatro (4) alianzas público_x0002_populares con organizaciones de cuidado comunitario (1 al año)</t>
  </si>
  <si>
    <t>Alianzas formalizadas</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</si>
  <si>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</si>
  <si>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t>
  </si>
  <si>
    <t>Sistema Distrital de Cuidado diseñado, estructurado e implementado</t>
  </si>
  <si>
    <t>Diseñar, estructurar e implementar un (1) Sistema Distrital de Cuidado</t>
  </si>
  <si>
    <t>Documentos de lineamientos técnicos elaborados</t>
  </si>
  <si>
    <t>Acciones de transformación cultural para la democratización del cuidado (nuevas masculinidades) creadas</t>
  </si>
  <si>
    <t>Crear cuatro (4) acciones de transformación cultural para la democratización del cuidado (nuevas masculinidades)</t>
  </si>
  <si>
    <t>Avance Programa SISTEMA DISTRITAL DEL CUIDADO</t>
  </si>
  <si>
    <t>2. Hambre Cero
 5. Igualdad de Género.</t>
  </si>
  <si>
    <t xml:space="preserve">Su objetivo consiste en mejorar la calidad de vida y la garantía de los derechos fundamentales para toda la ciudadanía mediante la reducción de la pobreza multidimensional.  </t>
  </si>
  <si>
    <t>Vida Digna</t>
  </si>
  <si>
    <t>Infancia, Adolescencia y Familia</t>
  </si>
  <si>
    <t>Incrementar a 50% el porcentaje de niños, niñas, adolescentes y familias beneficiarias de programas de atención integral y prevención de violencias</t>
  </si>
  <si>
    <t>ENTORNOS SEGUROS PARA LA PRIMERA INFANCIA</t>
  </si>
  <si>
    <t>02-04-03</t>
  </si>
  <si>
    <t>Número de niñas y niños en primera infancia con atenciones priorizadas en el marco de la atención integral</t>
  </si>
  <si>
    <t>Atender a dos mil ochocientos (2.800) niñas y niños en primera infancia en el marco de la atención integral anualmente</t>
  </si>
  <si>
    <t>1.534 niñas y niños en primera infancia con atenciones priorizadas en el marco de la atención integral anualmente a corte 2023 Fuente: Secretaría de Participación y Desarrollo Social, 2023</t>
  </si>
  <si>
    <t>Niños y niñas atendidos en Servicio integrales</t>
  </si>
  <si>
    <t>Número de padres, madres y cuidadores vinculados a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</si>
  <si>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</si>
  <si>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15.822 padres, madres y cuidadores que participan en acciones de formación para el fortalecimiento de vínculos, la crianza amorosa y la promoción de sus derechos en el cuatrienio 2020-2023 Fuente: Secretaría de Participación y Desarrollo Social, 2023</t>
  </si>
  <si>
    <t>Familias pertenecientes a cada comunidad atendida</t>
  </si>
  <si>
    <t>Centros de Desarrollo Infantil construidos y dotados en el Distrito</t>
  </si>
  <si>
    <t>Construir y dotar dos (2) Centros de Desarrollo Infantil en el Distrito</t>
  </si>
  <si>
    <t>9 Centros de Desarrollo Infantil existentes en el Distrito Fuente: Secretaría de Participación y Desarrollo Social, 2023</t>
  </si>
  <si>
    <t>Edificaciones de atención integral a la primera infancia construidas</t>
  </si>
  <si>
    <t>Centros de Desarrollo Infantil adecuados</t>
  </si>
  <si>
    <t>Adecuar tres (3) Centros de Desarrollo Infantil</t>
  </si>
  <si>
    <t>Edificaciones de atención a la primera infancia adecuadas</t>
  </si>
  <si>
    <t>Avance Programa ENTORNOS SEGUROS PARA LA PRIMERA INFANCIA</t>
  </si>
  <si>
    <t>AVANZANDO HACIA UNA INFANCIA Y ADOLESCENCIA PROTEGIDA Y SIN VIOLENCIAS</t>
  </si>
  <si>
    <t>02-04-01</t>
  </si>
  <si>
    <t>Número de niños, niñas y adolescentes vinculados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</si>
  <si>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</si>
  <si>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30.070 niños, niñas y adolescentes que participan en actividades para la prevención y desvinculación de situación o riesgo de todo tipo de violencia Fuente: Secretaría de Participación y Desarrollo Social, 2023</t>
  </si>
  <si>
    <t>Niños, niñas, adolescentes y jóvenes beneficiados</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</si>
  <si>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</si>
  <si>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</si>
  <si>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Niños, niñas, adolescentes y jóvenes atendidios en los servicios de restablecimiento en la administración de justicia</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</si>
  <si>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</si>
  <si>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</si>
  <si>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Ruta desactualizada para la atención y protección de niños y niñas contra la Explotación Sexual Comercial de Niños Niñas y Adolescentes Fuente: Secretaría de Participación 2023</t>
  </si>
  <si>
    <t>Número de padres, madres y cuidadores formados para la prevención de las violencias y buena crianza a niños, niñas y adolescentes</t>
  </si>
  <si>
    <t>Formar a ocho mil (8.000) padres, madres y cuidadores en prevención de las violencias y buena crianza a niños, niñas y adolescentes</t>
  </si>
  <si>
    <t>4.059 padres, madres y cuidadores formados para la prevención de las violencias y buena crianza a niños, niñas y adolescentes Fuente: Secretaría de Participación, 2023</t>
  </si>
  <si>
    <t>Niños, niñas y adolescentes atendidos</t>
  </si>
  <si>
    <t>Avance Programa AVANZANDO HACIA UNA INFANCIA Y ADOLESCENCIA PROTEGIDA Y SIN VIOLENCIAS</t>
  </si>
  <si>
    <t>JUGANDO Y PARTICIPANDO LOS DERECHOS DE LA NIÑEZ VAMOS IMPULSANDO</t>
  </si>
  <si>
    <t>02-04-02</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</si>
  <si>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</si>
  <si>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</si>
  <si>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55.465 niños, niñas y adolescentes que participan y disfrutan de actividades lúdicas extramurales y del ejercicio del derecho al juego en las ludotecas distritales Fuente: Secretaría de Participación, 2023</t>
  </si>
  <si>
    <t>Personas capacitadas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</si>
  <si>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</si>
  <si>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</si>
  <si>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2.036 niños, niñas y adolescentes vinculados en acciones de promoción del derecho a la participación y a la asociación Fuente: Secretaría de Participación, 2023</t>
  </si>
  <si>
    <t>Avance Programa JUGANDO Y PARTICIPANDO LOS DERECHOS DE LA NIÑEZ VAMOS IMPULSANDO</t>
  </si>
  <si>
    <t>5. Igualdad de género. 
8. Trabajo decente y crecimiento económico. 
10. Reducción de las desigualdades.</t>
  </si>
  <si>
    <t>Su objetivo consiste en aumentar la capacidad de la ciudad en la generación de mejores ingresos y trabajo decente para sus habitantes.</t>
  </si>
  <si>
    <t>DESARROLLO ECONÓMICO EQUITATIVO</t>
  </si>
  <si>
    <t>Trabajo Decente y Cierre de Brechas Laborales</t>
  </si>
  <si>
    <t>Reducir a 6,3% la brecha de género laboral en el Distrito</t>
  </si>
  <si>
    <t>DERECHO AL TRABAJO EN CONDICIONES DE IGUALDAD Y DIGNIDAD PARA LA MUJER</t>
  </si>
  <si>
    <t>03-03-02</t>
  </si>
  <si>
    <t>Número de mujeres cualificadas para la inserción laboral</t>
  </si>
  <si>
    <t>Cualificar mil trescientos (1.300) mujeres para la inserción laboral acorde a la pertinencia y necesidades del mercado laboral de la ciudad</t>
  </si>
  <si>
    <t>600 mujeres cualificadas en inserción laboral a corte 2023 Fuente: Secretaría de Participación y Desarrollo Social, 2023</t>
  </si>
  <si>
    <t>Personas formadas</t>
  </si>
  <si>
    <t>Avance Programa DERECHO AL TRABAJO EN CONDICIONES DE IGUALDAD Y DIGNIDAD PARA LA MUJER</t>
  </si>
  <si>
    <t>8. Trabajo decente y crecimiento.
10. Reducción de las desigualdades.</t>
  </si>
  <si>
    <t>Economía Popular y Emprendimiento</t>
  </si>
  <si>
    <t>Fortalecer con capacidades técnicas y financieras a 2.876 emprendimientos y MiPymes</t>
  </si>
  <si>
    <t>AVANZAMOS PARA FORTALECER LA ECONOMÍA POPULAR Y GENERAR MEJORES INGRESOS PARA NUESTRAS FAMILIAS</t>
  </si>
  <si>
    <t>03-04-02</t>
  </si>
  <si>
    <t>Caracterización socio empresarial de familias vulnerables atendidas en el Distrito elaborada</t>
  </si>
  <si>
    <t>Elaborar una (1) caracterización socio empresarial de familias vulnerables atendidas en el Distrito</t>
  </si>
  <si>
    <t>Documento de investigación realizado</t>
  </si>
  <si>
    <t>Personas vulnerables formadas y con fortalecimiento productivo</t>
  </si>
  <si>
    <t>Formar y asistir con fortalecimiento productivo a cuatro mil (4.000) personas vulnerables</t>
  </si>
  <si>
    <t>15.976 personas vulnerables formadas y con fortalecimiento productivo a corte 2023 Fuente: Secretaría de Participación y Desarrollo Social, 2023</t>
  </si>
  <si>
    <t>Número de ferias de emprendimientos desarrolladas anualmente en el Distrito</t>
  </si>
  <si>
    <t>Desarrollar una (1) feria anual de emprendimiento en el Distrito priorizando mujeres y jóvenes</t>
  </si>
  <si>
    <t>Eventos comerciales apoyados</t>
  </si>
  <si>
    <t>Número de negocios y/o proyectos productivos liderados por mujeres financiados y formalizados</t>
  </si>
  <si>
    <t>Financiar y formalizar cien (100) negocios y/o proyectos productivos liderados por mujeres</t>
  </si>
  <si>
    <t>40 negocios y/o proyectos de mujeres financiados y formalizados a corte 2023 Fuente: Secretaría de Participación y Desarrollo Social, 2023</t>
  </si>
  <si>
    <t>Unidades productivas capitalizadas</t>
  </si>
  <si>
    <t>03-04-03</t>
  </si>
  <si>
    <t>Jóvenes formados en emprendimientos e inclusión productiva</t>
  </si>
  <si>
    <t>Formar a dos mil (2.000) jóvenes en emprendimientos e inclusión productiva</t>
  </si>
  <si>
    <t>2.283 jóvenes formados en emprendimientos e inclusión productiva a corte 2023 Fuente: Secretaría de Participación y Desarrollo Social, 2023</t>
  </si>
  <si>
    <t xml:space="preserve"> Personas capacitadas</t>
  </si>
  <si>
    <t>Emprendimientos juveniles apoyados financieramente</t>
  </si>
  <si>
    <t>Apoyar financieramente seiscientos (600) emprendimientos juveniles</t>
  </si>
  <si>
    <t>517 emprendimientos juveniles apoyados financieramente a corte 2023 Fuente: Secretaría de Participación y Desarrollo Social, 2023</t>
  </si>
  <si>
    <t>Jóvenes formados y certificados para la vinculación e inserción en el mercado laboral</t>
  </si>
  <si>
    <t>Formar y certificar a cuatrocientos (400) jóvenes para la vinculación e inserción en el mercado laboral</t>
  </si>
  <si>
    <t>Espacios o acciones creadas de promoción para la vinculación laboral de jóvenes al trabajo formal y promoción del primer empleo</t>
  </si>
  <si>
    <t>Crear cuatro (4) espacios o acciones de promoción para la vinculación laboral de jóvenes al trabajo formal y promoción del primer empleo</t>
  </si>
  <si>
    <t>Avance Programa AVANZAMOS PARA FORTALECER LA ECONOMÍA POPULAR Y GENERAR MEJORES INGRESOS PARA NUESTRAS FAMILIAS</t>
  </si>
  <si>
    <t>1. Fin de la Pobreza 
2. Hambre cero 
8. Trabajo decente y crecimiento económico. 
12. Producción y consumo responsables.</t>
  </si>
  <si>
    <t>Desarrollo Agropecuario</t>
  </si>
  <si>
    <t>Incrementar en 15% el porcentaje de mujeres rurales atendidas en el servicio de extensión agropecuaria</t>
  </si>
  <si>
    <t>INCLUSIÓN PRODUCTIVA Y SOCIAL DE LA AGRICULTURA CAMPESINA, FAMILIAR Y COMUNITARIA</t>
  </si>
  <si>
    <t>03-06-01</t>
  </si>
  <si>
    <t>Número de procesos productivos de agricultura campesina familiar y comunitaria desarrollados</t>
  </si>
  <si>
    <t>Desarrollar diez (10) procesos productivos de agricultura campesina familiar y comunitaria</t>
  </si>
  <si>
    <t>0 Fuente: Unidad Municipal de Asistencia Técnica Agropecuaria, 2023</t>
  </si>
  <si>
    <t>Número de mujeres rurales atendidas con servicios de extensión agropecuaria</t>
  </si>
  <si>
    <t>Atender a mil setecientos sesenta y siete (1.767) mujeres rurales con servicios de extensión agropecuaria</t>
  </si>
  <si>
    <t>1.536 mujeres rurales atendidas con servicios de extensión en el cuatrienio 2020-2023 Fuente: Unidad Municipal de Asistencia Técnica Agropecuaria, 2023</t>
  </si>
  <si>
    <t>Pequeños productores rurales asistidos técnicamente</t>
  </si>
  <si>
    <t>Número de mujeres afros rurales atendidas con servicios de extensión agropecuaria</t>
  </si>
  <si>
    <t>Atender a doscientas (200) mujeres afro rurales con servicios de extensión agropecuaria</t>
  </si>
  <si>
    <t>Productores beneficiados con estrategias de fomento a la asociatividad</t>
  </si>
  <si>
    <t>Incrementar en 110% el porcentaje de mujeres indígenas atendidas en fortalecimiento de actividades propias</t>
  </si>
  <si>
    <t>Número de mujeres indígena atendidas en las actividades propias</t>
  </si>
  <si>
    <t>Atender a cien (100) mujeres indígenas en el fortalecimiento de las actividades propias</t>
  </si>
  <si>
    <t>48 mujeres indígenas atendidas en el cuatrienio 2020-2023 Fuente: Unidad Municipal de Asistencia Técnica Agropecuaria, 2023</t>
  </si>
  <si>
    <t>Número de circuitos cortos de comercialización implementados (mercados campesinos, ferias de negocios, HORECA, Mercado Virtual)</t>
  </si>
  <si>
    <t>Implementar tres (3) circuitos cortos de comercialización</t>
  </si>
  <si>
    <t>Avance Programa INCLUSIÓN PRODUCTIVA Y SOCIAL DE LA AGRICULTURA CAMPESINA, FAMILIAR Y COMUNITARIA</t>
  </si>
  <si>
    <t>Incrementar en 15% el porcentaje de usuarios atendidos con servicios de extensión agropecuaria</t>
  </si>
  <si>
    <t>EXTENSIÓN AGROPECUARIA, INFRAESTRUCTURA Y ACTIVOS PRODUCTIVOS PARA LA COMPETITIVIDAD AGROPECUARIA Y LA SOBERANÍA ALIMENTARIA</t>
  </si>
  <si>
    <t>03-06-02</t>
  </si>
  <si>
    <t>Número de Planes de Extensión Agropecuaria del Distrito formulados y/o ejecutados</t>
  </si>
  <si>
    <t>Formular y ejecutar un (1) Plan de Extensión Agropecuaria del Distrito</t>
  </si>
  <si>
    <t>Documentos de planeación elaborados</t>
  </si>
  <si>
    <t>Número de productores atendidos con servicios de extensión agropecuaria</t>
  </si>
  <si>
    <t>Atender a tres mil seiscientos cincuenta y dos (3.652) productores con servicios de extensión agropecuaria</t>
  </si>
  <si>
    <t>3.176 productos atendidos con servicios de extensión en el cuatrienio 2020-2023 Fuente: Unidad Municipal de Asistencia Técnica Agropecuaria, 2023</t>
  </si>
  <si>
    <t>Número de encadenamientos y/o cadenas productivas para garantizar el derecho humano a la alimentación consolidadas</t>
  </si>
  <si>
    <t>Consolidar dos (2) encadenamientos y/o cadenas productivas para garantizar el derecho humano a la alimentación</t>
  </si>
  <si>
    <t>Número de organizaciones de pescadores (pertenecientes a grupos étnicos) dotadas</t>
  </si>
  <si>
    <t>Dotar veinte (20) organizaciones de pescadores (pertenecientes a grupos étnicos)</t>
  </si>
  <si>
    <t>15 organizaciones de pescadores dotadas en el cuatrienio 2020 -2023 Fuente: Unidad Municipal de Asistencia Técnica Agropecuaria, 2023</t>
  </si>
  <si>
    <t>Asociaciones u organizaciones apoyadas</t>
  </si>
  <si>
    <t>Número de procesos productivos en producción, reproducción y mejoramiento genético (bovina y/o especies menores) formulados y/o ejecutados</t>
  </si>
  <si>
    <t>Formular y ejecutar tres (3) procesos productivos en producción, reproducción y mejoramiento genético (bovina y/o especies menores)</t>
  </si>
  <si>
    <t>Número de procesos asociativos para fortalecer las capacidades y competencias agropecuarias creados</t>
  </si>
  <si>
    <t>Crear cuatro (4) procesos asociativos para fortalecer las capacidades y competencias agropecuarias</t>
  </si>
  <si>
    <t>Proyectos asociativos estructurados</t>
  </si>
  <si>
    <t>Número de emprendimientos rurales orientados a la generación de valor agregado asistidos</t>
  </si>
  <si>
    <t>Asistir veinte (20) emprendimientos rurales orientados a la generación de valor agregado</t>
  </si>
  <si>
    <t>10 emprendimient os rurales fortalecidos a corte 2023 Fuente: Unidad Municipal de Asistencia Técnica Agropecuaria, 2023</t>
  </si>
  <si>
    <t>Unidades productivas beneficiadas</t>
  </si>
  <si>
    <t>Avance Programa EXTENSIÓN AGROPECUARIA, INFRAESTRUCTURA Y ACTIVOS PRODUCTIVOS PARA LA COMPETITIVIDAD AGROPECUARIA Y LA SOBERANÍA ALIMENTARIA</t>
  </si>
  <si>
    <t>CARTAGENA CIUDAD DE PESCADORES</t>
  </si>
  <si>
    <t>03-06-03</t>
  </si>
  <si>
    <t>Proyectos de maricultura implementados y formulados</t>
  </si>
  <si>
    <t>Formular e implementar dos (2) proyectos de maricultura</t>
  </si>
  <si>
    <t>Acciones para el fortalecimiento de la mujer en el ejercicio de la pesca desarrolladas</t>
  </si>
  <si>
    <t>Desarrollar cuatro (4) acciones para el fortalecimiento de la mujer en el ejercicio de la pesca</t>
  </si>
  <si>
    <t>Eventos realizados</t>
  </si>
  <si>
    <t>Centro de Acopio Integral creado</t>
  </si>
  <si>
    <t>Crear un (1) Centro de Acopio Integral</t>
  </si>
  <si>
    <t>Centros de acopio adecuados</t>
  </si>
  <si>
    <t>Escuelas de pescadores de saberes ancestrales creadas</t>
  </si>
  <si>
    <t>Crear una (1) escuela de pescadores de saberes ancestrales</t>
  </si>
  <si>
    <t>Documentos metodológicos elaborados</t>
  </si>
  <si>
    <t>Número de pruebas bromatológicas en los peces de la Bahía de Cartagena</t>
  </si>
  <si>
    <t>Elaborar (1) prueba bromatológica en los peces de la Bahía de Cartagena</t>
  </si>
  <si>
    <t>0 Fuente: AUNAP, 2023</t>
  </si>
  <si>
    <t>Documento de investigación</t>
  </si>
  <si>
    <t>Número de pruebas ambientales en los peces de la Bahía de Cartagena</t>
  </si>
  <si>
    <t>Elaborar (1) prueba ambiental en los peces de la Bahía de Cartagena</t>
  </si>
  <si>
    <t>Avance Programa CARTAGENA CIUDAD DE PESCADORES</t>
  </si>
  <si>
    <t>14. Vida submarina
15. Vida de ecosistemas terrestres.</t>
  </si>
  <si>
    <t>Busca mejorar la movilidad, la infraestructura y la accesibilidad, en armonía con la protección de nuestros ecosistemas. Ello, a través de la promoción del desarrollo sostenible, el ordenamiento alrededor del agua y la adaptación al cambio climático para la garantía del derecho a la ciudad de las generaciones presentes y futuras.</t>
  </si>
  <si>
    <t>CIUDAD CONECTADA Y SOSTENIBLE</t>
  </si>
  <si>
    <t>Cartagena Amigable con el Ambiente</t>
  </si>
  <si>
    <t>Incrementar en 4% el porcentaje de espacios públicos intervenidos para sana convivencia y protección de animales domésticos</t>
  </si>
  <si>
    <t>BIENESTAR ANIMAL Y PROTECCIÓN DE LA VIDA SILVESTRE</t>
  </si>
  <si>
    <t>04-04-04</t>
  </si>
  <si>
    <t>Número de actividades desarrolladas por año para promover la protección y bienestar animal en sectores turísticos de la ciudad</t>
  </si>
  <si>
    <t>Desarrollar doce (12) actividades por año para promover la protección y bienestar animal en sectores turísticos</t>
  </si>
  <si>
    <t>Instancias territoriales asistidas técnicamente</t>
  </si>
  <si>
    <t>Incrementar en 15% el porcentaje de participacion de la ciudadania en actividades de control social y promocion del bienestar animal</t>
  </si>
  <si>
    <t>Número de protocolos estandarizados para la atención a animales domésticos y silvestres</t>
  </si>
  <si>
    <t>Estandarizar tres (3) protocolos para la atención a animales domésticos y silvestres</t>
  </si>
  <si>
    <t>Documentos de lineamientos técnicos realizados</t>
  </si>
  <si>
    <t>Número de módulos o aplicativos funcionales de software integrados en una plataforma web de acceso abierto creados</t>
  </si>
  <si>
    <t>Crear tres (3) módulos o aplicativos funcionales de software integrados en una plataforma web de acceso abierto</t>
  </si>
  <si>
    <t>Sistemas de información implementados</t>
  </si>
  <si>
    <t>Incrementar en 80% el porcentaje de avance en la habilitación de la infraestructura fija y móvil para el bienestar animal</t>
  </si>
  <si>
    <t>Número total de animales atendidos por año en las jornadas de salud, prevención y protección animal</t>
  </si>
  <si>
    <t>Atender a veinte mil (20.000) animales por año en jornadas de salud, prevención y protección animal</t>
  </si>
  <si>
    <t>4.824 animales atendidos en jornadas de salud, prevención y protección animal a corte 2023 Fuente: Unidad Municipal de Asistencia Técnica Agropecuaria, 2023</t>
  </si>
  <si>
    <t>Animales atendidos en el coso municipal</t>
  </si>
  <si>
    <t>Número de animales domésticos censados</t>
  </si>
  <si>
    <t>Censar cien mil (100.000) animales domésticos</t>
  </si>
  <si>
    <t>393 animales censados a corte 2023 Fuente: Unidad Municipal de Asistencia Técnica Agropecuaria 2023</t>
  </si>
  <si>
    <t>Animales atendidos</t>
  </si>
  <si>
    <t>Incrementar en 40% el porcentaje de incidencias y/o denuncias reportadas con verificación posterior a la intervención inicial sobre maltrato animal</t>
  </si>
  <si>
    <t>Centro de Bienestar Animal del Distrito creado y en operación</t>
  </si>
  <si>
    <t>Crear y poner en operación un (1) Centro de Bienestar Animal del Distrito</t>
  </si>
  <si>
    <t>Infraestructura para el bienestar animal construida y dotada</t>
  </si>
  <si>
    <t>Número de unidades móviles de atención veterinaria dotadas</t>
  </si>
  <si>
    <t>Dotar tres (3) unidades móviles de atención veterinaria</t>
  </si>
  <si>
    <t>Infraestructura para el bienestar animal construida</t>
  </si>
  <si>
    <t>Avance Programa BIENESTAR ANIMAL Y PROTECCIÓN DE LA VIDA SILVESTRE</t>
  </si>
  <si>
    <t>16. Paz, justicia e instituciones sólidas</t>
  </si>
  <si>
    <t>Consiste en 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</si>
  <si>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INNOVACION PÚBLICA Y PARTICIPACIÓN CIUDADANA</t>
  </si>
  <si>
    <t>Participación ciudadana y acción comunal</t>
  </si>
  <si>
    <t>Incrementar a 10,38% el porcentaje de jóvenes que concurren en instancias de participación ciudadana (10.000 jóvenes)</t>
  </si>
  <si>
    <t>PROMOCIÓN Y GARANTÍA PARA LA PARTICIPACIÓN SOCIOPOLÍTICA JUVENIL</t>
  </si>
  <si>
    <t>05-05-02</t>
  </si>
  <si>
    <t>Número de voluntariados juveniles distritales conformados</t>
  </si>
  <si>
    <t>Conformar un (1) voluntariado juvenil distrital</t>
  </si>
  <si>
    <t>Instancia creada</t>
  </si>
  <si>
    <t>Número de escuelas de formación en liderazgo juvenil</t>
  </si>
  <si>
    <t>Crear una (1) escuela de formación en liderazgo juvenil</t>
  </si>
  <si>
    <t>Documento de lineamientos tecnicos</t>
  </si>
  <si>
    <t>Número de jóvenes vinculados en programas de formación sociopolítica y habilidades para la vida</t>
  </si>
  <si>
    <t>Vincular ocho mil (8.000) jóvenes en programas de formación sociopolítica y habilidades para la vida</t>
  </si>
  <si>
    <t>11.419 jóvenes vinculados en programas de formación sociopolítica y habilidades para la vida a corte a 2023 Fuente: Secretaría de Participación y Desarrollo Social, 2023</t>
  </si>
  <si>
    <t>Programas para el fortalecimiento de los derechos de la Juventud implementado</t>
  </si>
  <si>
    <t>Implementar cuatro (4) programas (uno por año) para el fortalecimiento de los derechos de la Juventud</t>
  </si>
  <si>
    <t>Consejo Distrital de Juventud y Plataforma de Juventudes acompañados</t>
  </si>
  <si>
    <t>Acompañar con apoyo técnico, administrativo y logístico al Consejo Distrital de Juventud y Plataforma de Juventudes</t>
  </si>
  <si>
    <t>1 acompañamiento realizado a la Plataforma de Juventudes Fuente: Secretaría de Participación y Desarrollo Social, 2023</t>
  </si>
  <si>
    <t>Instancia apoyada</t>
  </si>
  <si>
    <t>Avance Programa PROMOCIÓN Y GARANTÍA PARA LA PARTICIPACIÓN SOCIOPOLÍTICA JUVENIL</t>
  </si>
  <si>
    <t>10. Reducción de las desigualdades 
5. Igualdad de Género</t>
  </si>
  <si>
    <t>Incrementar al 9,11% el porcentaje de mujeres vinculadas a procesos políticos, sociales y participativos</t>
  </si>
  <si>
    <t>DERECHO A LA PARTICIPACIÓN Y REPRESENTACIÓN CON EQUIDAD DE GÉNERO</t>
  </si>
  <si>
    <t>05-05-01</t>
  </si>
  <si>
    <t>Consejo Consultivo de Mujeres y Equidad de Género creado</t>
  </si>
  <si>
    <t>Crear un (1) Consejo Consultivo de Mujeres y Equidad de Género</t>
  </si>
  <si>
    <t>Número de mujeres formadas para la participación sociopolítica, liderazgo e incidencia política en el Distrito</t>
  </si>
  <si>
    <t>Formar a tres mil (3.000) mujeres para la participación sociopolítica, liderazgo e incidencia política en el Distrito</t>
  </si>
  <si>
    <t>Casa de la Mujer en operación y/o funcionamiento</t>
  </si>
  <si>
    <t>Diseñar, construir y dotar una (1) Casa de la Mujer para su operación y/o funcionamiento</t>
  </si>
  <si>
    <t>Una (1) Casa creada Fuente: Secretaría de Participación y Desarrollo Social, 2023</t>
  </si>
  <si>
    <t>Estudios de preinversión elaborados</t>
  </si>
  <si>
    <t>Avance Programa DERECHO A LA PARTICIPACIÓN Y REPRESENTACIÓN CON EQUIDAD DE GÉNERO</t>
  </si>
  <si>
    <t>10. Reducción de las desigualdades.
 16. Paz, justicia e instituciones sólidas.</t>
  </si>
  <si>
    <t>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</si>
  <si>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</si>
  <si>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</si>
  <si>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</si>
  <si>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</si>
  <si>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</si>
  <si>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</si>
  <si>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MUJER INDÍGENA, FAMILIA Y GENERACIÓN DE INGRESOS</t>
  </si>
  <si>
    <t>Emprendimientos de mujeres indígenas distribuidas en los 6 cabildos del Distrito financiados</t>
  </si>
  <si>
    <t>Financiar sesenta (60) emprendimientos de mujeres indígenas distribuidas en los 6 Cabildos del Distrito</t>
  </si>
  <si>
    <t>Mujeres indígenas atendidas en el fortalecimiento de las actividades propias</t>
  </si>
  <si>
    <t>Atender a cien (100) mujeres indígenas en el fortalecimiento de sus actividades propias</t>
  </si>
  <si>
    <t>48 organizaciones de mujeres indígena asistidas a corte 2023 Fuente Unidad Municipal de Asistencia Técnica Agropecuaria, 2023</t>
  </si>
  <si>
    <t>Mujeres indígenas atendidas con servicios de extensión agropecuaria</t>
  </si>
  <si>
    <t>Atender a cien (100) mujeres indígenas con servicios de extensión agropecuaria</t>
  </si>
  <si>
    <t>1.536 mujeres indígenas atendidas a corte 2023 Fuente Unidad Municipal de Asistencia Técnica Agropecuaria, 2023</t>
  </si>
  <si>
    <t>Avance Programa MUJER INDÍGENA, FAMILIA Y GENERACIÓN DE INGRESOS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</si>
  <si>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</si>
  <si>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</si>
  <si>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</si>
  <si>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</si>
  <si>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</si>
  <si>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</si>
  <si>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</si>
  <si>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</si>
  <si>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</si>
  <si>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</si>
  <si>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</si>
  <si>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</si>
  <si>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</si>
  <si>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</si>
  <si>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</si>
  <si>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</si>
  <si>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</si>
  <si>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</si>
  <si>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</si>
  <si>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</si>
  <si>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GESTION CON VALORES PARA RESULTADOS</t>
  </si>
  <si>
    <t>PARTICIPACION CIUDADANA</t>
  </si>
  <si>
    <t>ASISTENCIA Y ACOMPAÑAMIENTO SOCIAL A LA POBLACIÓN HABITANTE DEL DISTRITO DE CARTAGENA</t>
  </si>
  <si>
    <t xml:space="preserve">  ATENCIÓN Y ENTREGA DE SERVICIOS SOCIALES A LA POBLACIÓN VULNERABLE</t>
  </si>
  <si>
    <t>Brindar atención integral en el Distrito de Cartagena, a grupos poblacionales en condición de vulnerabilidad  que permita cumplir las metas establecidas en el plan de desarrollo, a traves de la prestación de servicios sociales (acompañamiento, orientación, atención, asistencia), para mejorar sus condiciones de vida y garantizar sus derechos constitucionales  para la vigencia del cuatrienio.</t>
  </si>
  <si>
    <t>MUJERES SOBREVIVIENTES DE VIOLENCIA DE GENERO BENEFICIADAS ORIENTADAS O ASESORADAS CON ASISTENCIA PSICOSOCIAL Y LEGAL</t>
  </si>
  <si>
    <t>DETERMINAR EL NÚMERO DE CIUDADANOS (MUJERES) SOBREVIVIENTES DE VIOLENCIA DE GÉNERO QUE RECIBEN ORIENTACIÓN PSICOSOCIAL Y LEGAL</t>
  </si>
  <si>
    <t>TRIMESTRAL</t>
  </si>
  <si>
    <t>EFICACIA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</si>
  <si>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no respuesta oportuna y pertinente a los requerimientos del ciudadano, de entes de control  y seguimiento en general, debido a la demora en la asignación de la solicitud al area correspondiente. 
R.3 Posibilidad de perdida reputacional por la entrega al adulto mayor de los alimentos fuera de especificaciones,  debido a su mala manipulación y/o la falta de calidad de los mismos.
R.4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</si>
  <si>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responsable de la asignación de la correspondencia para la SPDS diligencia diariamente la base de datos implementada para el seguimiento de las solicitudes  y establece alertas de retrasos enviando correo electrónico al responsable para evitar un incumplimiento. 
C2.R1. El responsable de la asignación de la correspondencia para la SPDS agendara cada 4 meses reuniones de seguimiento  con todos los enlaces de PQR de las unidades,  para establecer planes de accion necesarios para agilizar el proceso de respuesta, quedando como evidencias el acta de la reunión.
C1.R3.El ingeniero de alimentos de la unidad cada vez que recibe del proveedor en la bodega los alimentos para el adulto mayor,  a traves de inspección ocular verifica la calidad de los mimos dejando el registro de evidencia de los atributo de calidad y de los rechazos resultantes de la inspección que haya a lugar.
C1. R4.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</si>
  <si>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ENTIDADES</t>
  </si>
  <si>
    <t>SERVIDORES</t>
  </si>
  <si>
    <t>N.A</t>
  </si>
  <si>
    <t>CIUDADANÍA</t>
  </si>
  <si>
    <t>INTERNO</t>
  </si>
  <si>
    <t>NIÑAS, NIÑOS, ADOLESCENTES, MUJERES, ADULTOS MAYORES Y HABITANTES DE CALLE EN SITUACIÓN DE VULNERABILIDAD BENEFICIADAS CON SERVICIOS SOCIALES</t>
  </si>
  <si>
    <t xml:space="preserve">Identificar la población beneficiada (niños, niñas, adolescentes,mujeres, adultos mayores y habitantes de calle ) con los programas de asistencia  y acompañamiento social	</t>
  </si>
  <si>
    <t>SEMESTRAL</t>
  </si>
  <si>
    <t xml:space="preserve">NIÑOS, NIÑAS Y ADOLESCENTES Y ADULTOS MAYORES   BENEFICIADOS CON ACTIVIDADES LÚDICAS Y RECREATIVAS. </t>
  </si>
  <si>
    <t>Determinar el numero de ciudadanos (niñas, niños y adoelscentes y adultos mayores ) que se benefician de actividades ludicas</t>
  </si>
  <si>
    <t>PACTOS Y ALIANZAS IMPLEMENTADOS POR LA INCLUSIÓN SOCIAL PRODUCTIVA DE LAS PERSONAS CON DISCAPACIDAD</t>
  </si>
  <si>
    <t>Identificar el numero pactos (alianzas) implementados por la inclusión social y productiva de las Personas con discapacidad.</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</si>
  <si>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</si>
  <si>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 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</si>
  <si>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DESARROLLO DE ESTRATEGIAS DE EMPRENDIMIENTO Y EMPRESARISMO PARA LA INCLUSION SOCIAL, PRODUCTIVA Y LA VINCULACION LABORAL</t>
  </si>
  <si>
    <t>EMPRENDIMIENTO, FORMALIZACIÓN, PRODUCTIVIDAD EMPRESARIAL, DESARROLLO PRODUCTIVO E INNOVACIÓN TECNOLOGICA PARA LA COMPETITIVIDAD</t>
  </si>
  <si>
    <t>Implementar estrategias  para el desarrollo productivo de emprendimientos a la población en condicion de vulnerabilidad del Distrito de Cartagena, a través de formación, asesorías (Tecnica y Financiera) y fortalecimiento productivo; mejorando sus niveles de ingresos de forma sostenible durante la vigencia del cuatrienio.</t>
  </si>
  <si>
    <t xml:space="preserve">UNIDADES PRODUCTIVAS FORTALECIDAS CON RENTABILIDAD Y TAMAÑO DEL NEGOCIO INCREMENTADA </t>
  </si>
  <si>
    <t>Medir el numero de personas formadas sobre el total de personas atendidas en la unidad productiva.</t>
  </si>
  <si>
    <t>TRABAJO E INGRESOS DIGNOS PARA LA ACELERACIÓN DE LA INCLUSION SOCIAL.</t>
  </si>
  <si>
    <t>Implementar estrategias que garanticen los derechos economicos y laborales de la población en condicion de vulnerabilidad del Distrito de Cartagena, a partir de la generacion de espacios de vinculacion laboral, en alianza con el sector productivo  y otras entidades del estado; para reducir la brecha laboral y mejorar su calidad de vida durante la vigencia del cuatrienio.</t>
  </si>
  <si>
    <t xml:space="preserve">UNIDADES DE INGRESOS DIGNOS GENERADAS PARA LA ACELERACIÓN DE   LA INCLUSIÓN SOCIAL </t>
  </si>
  <si>
    <t xml:space="preserve">Medir el numero de personas que reciben empleo y/o  ingresos  dignos para acelerar su incluison social </t>
  </si>
  <si>
    <t>ANUAL</t>
  </si>
  <si>
    <t>ATENCIÓN Y ENTREGA DE SERVICIOS SOCIALES A LA POBLACIÓN VULNERABLE</t>
  </si>
  <si>
    <t>PERSONAS FORMADAS (PADRES, MADRES, CUIDADORES, ADULTOS MAYORES Y FUNCIONARIOS), CAPACITADAS U ORIENTADAS PSICOLÓGICA, LEGAL Y SOCIAL</t>
  </si>
  <si>
    <t>Identificar los ciudadanos (padres, madres, cuidadores, Adultos mayores y funcionarios) que reciben capacitacion o formacion</t>
  </si>
  <si>
    <t>FORMACIONES REALIZADAS EMPRESARISMO DESARROLLO PRODUCTIVO E INNOVACIÓN</t>
  </si>
  <si>
    <t>Medir  el numero de personas formadas sobre el total de personas atendidas en la unidad productiva.</t>
  </si>
  <si>
    <t xml:space="preserve">PLANES DE INVERSIÓN ELABORADOS Y GESTIONADOS PARA LA CREACIÓN O FORTALECIMIENTO DE UNIDADES PRODUCTIVAS </t>
  </si>
  <si>
    <t>Medir el numero de planes de inversion elaborados sobre el total de planes de inversion proyectados.</t>
  </si>
  <si>
    <t>EXTENSION AGROPECUARIA EN EL DISTRITO DE CARTAGENA</t>
  </si>
  <si>
    <t>FOMENTO DEL DESARROLLO RURAL AGROPECUARIA</t>
  </si>
  <si>
    <t>Implementar iniciativas que promuevan el desarrollo del sector rural y agropecuario del Distrito de Cartagena, que permitan cumplir las metas establecidas en el plan de desarrollo;, mediante asesorías, apoyo y seguimiento a los pequeños productores, para el fortalecimiento, beneficio y crecimiento  del sector, de manera sostenible y sustentable con el medio ambiente, para la vigencia del cuatrienio.</t>
  </si>
  <si>
    <t>NUMERO DE PRODUCTORES AGROPECUARIOS BENEFICIADOS DE LA ENTREGA DE INSUMOS, MATERIALES, EQUIPOS Y HERRAMIENTAS DEL DISTRITO DE CARTAGENA.</t>
  </si>
  <si>
    <t>Medir el numero de beneficiarios del programa de fomento del desarrollo rural.</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</si>
  <si>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</si>
  <si>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</si>
  <si>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PROTECCION Y DEFENSA DE ANIMALES</t>
  </si>
  <si>
    <t>Desarrollar actividades para promover la protección y bienestar animal en el Distrito de Cartagena, que permitan cumplir las metas establecidas en el plan de desarrollo, mediante la atención de urgencias veterinarias, esterilización de fauna doméstica y silvestre, campañas de sensibilización a los tenedores y/o propietarios; con el fin de mejorar el bienestar de los animales, para la vigencia del cuatrienio.</t>
  </si>
  <si>
    <t>NÚMERO DE ACTIVIDADES DESARROLLADAS EN CUMPLIMIENTO AL PLAN DE PROTECCIÓN Y BIENESTAR ANIMAL EN EL DISTRITO DE CARTAGENA</t>
  </si>
  <si>
    <t>Medir el numero de actividades ejecutadas del Plan de Proteccion y Bienestar animal del Distrito de Cartagena.</t>
  </si>
  <si>
    <t>PERSONAS QUE HAN PARTICIPADO EN PROCESO DE LIDERAZGO POLÍTICO INCIDIENDO EN LA MOVILIZACIÓN SOCIAL Y CIUDADANA</t>
  </si>
  <si>
    <t>identificar el numero de ciudadanas que participan en procesos de liderazgo politico</t>
  </si>
  <si>
    <t xml:space="preserve">
</t>
  </si>
  <si>
    <t>Página: 3 de 3</t>
  </si>
  <si>
    <t>PROYECTOS DE INVERSIÓN</t>
  </si>
  <si>
    <t>PLAN ANUAL DE ADQUISICIONES</t>
  </si>
  <si>
    <t>PROGRAMACIÓN PRESUPUESTAL</t>
  </si>
  <si>
    <t xml:space="preserve"> META PRODUCTO PDD 2024</t>
  </si>
  <si>
    <t>OBJETIVO ESPECIFICO DEL PROYECTO</t>
  </si>
  <si>
    <t>REPORTE PRODUCTO DE  SEPTIEMBRE A 31 DE DICIEMBRE 2024</t>
  </si>
  <si>
    <t>PONDERACIÓN DE  PRODUCTO</t>
  </si>
  <si>
    <t>ACTIVIDADES DE PROYECTO DE INVERSIÓN 
( HITOS )</t>
  </si>
  <si>
    <t>PROGRAMACIÓN NUMÉRICA DE LA ACTIVIDAD PROYECTO (VIGENCIA)</t>
  </si>
  <si>
    <t>REPORTE ACTIVIDAD DE PROYECTO
EJECUTADO DE AGOSTO 1 A 30 DE SEPTIEMBRE 2024</t>
  </si>
  <si>
    <t>REPORTE ACTIVIDAD DE PROYECTO
EJECUTADO DE SEPTIEMBRE 1 A DICIEMBRE 31 DE 2024</t>
  </si>
  <si>
    <t>AVANCE EN LAS ACTIVIDADES DE LOS PROYECTOS AGOSTO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</si>
  <si>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</si>
  <si>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</si>
  <si>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</si>
  <si>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</si>
  <si>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</si>
  <si>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</si>
  <si>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</si>
  <si>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</si>
  <si>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</si>
  <si>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</si>
  <si>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</si>
  <si>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</si>
  <si>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Implementación de estrategias para una vida libre de violencias para los habitantes en Cartagena de Indias</t>
  </si>
  <si>
    <t>DISMINUIR LOS INDICES DE VIOLENCIA CONTRA MUJERES QUE HABITAN EL DISTRITO DE CARTAGENA</t>
  </si>
  <si>
    <t>Aumentar la oferta institucional pertinente que prevenga, atienda y mitigue las distintas formas de violencia contra la mujer</t>
  </si>
  <si>
    <t>Servicio de orientación a casos de violencia de género (Producto principal del proyecto)</t>
  </si>
  <si>
    <t xml:space="preserve">Desarrollar jornadas para la toma de conciencia frente a las VBG dirigidas a la ciudadanìa colombiana </t>
  </si>
  <si>
    <t>EQUIDAD DE LA MUJER</t>
  </si>
  <si>
    <t xml:space="preserve"> Jornadas para toma de conciencia frente a las VBG realizadas</t>
  </si>
  <si>
    <t>ASUNTOS PARA LA MUJER</t>
  </si>
  <si>
    <t xml:space="preserve">
Administrativos</t>
  </si>
  <si>
    <t xml:space="preserve">Mejorando el proceso de contratación para que se de manera oportuna </t>
  </si>
  <si>
    <t>SI</t>
  </si>
  <si>
    <t xml:space="preserve"> 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 PRESTACIÓN DE SERVICIOS LOGISTICOS Y DE SUMINISTROS  PARA EL DESARROLLO DE JORNADAS VBG DIRIGIDAS A LA CIUDADANIA, DEL GRUPO ASUNTOS DE  LA MUJER DE LA SECRETARIA DE PARTICIPACIÓN Y DESARROLLO SOCIAL DEL DISTRITO DE CARTAGENA DE INDIAS.</t>
  </si>
  <si>
    <t>MIINIMA CUANTA Y CONTRATACION DIRECTA</t>
  </si>
  <si>
    <t>ICLD</t>
  </si>
  <si>
    <t>AGOSTO</t>
  </si>
  <si>
    <t>CONTRATACION MUJER.docx</t>
  </si>
  <si>
    <t>1.2.1.0.00-001 - ICLD
1.2.3.2.22-053 – CONTRAPRESTACION PORTUARIA
1.3.3.1.00-93-001 RB ICLD</t>
  </si>
  <si>
    <t>2.3.4501.1500.2024130010145</t>
  </si>
  <si>
    <t>Brindar orientacion psicologica y jurìdica a mujeres victimas de violencia</t>
  </si>
  <si>
    <t>Orientaciones psicologica y jurìdica a mujeres victimas.</t>
  </si>
  <si>
    <t>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t>
  </si>
  <si>
    <t>CONTRATACION DIRECTA</t>
  </si>
  <si>
    <t>SEPTIEMBRE</t>
  </si>
  <si>
    <t>PRIMERA INFANCIA, INFANCIA Y ADOLESCENCIA</t>
  </si>
  <si>
    <t xml:space="preserve">Realizar eventos conmemorativos de fechas especiales de las mujeres. </t>
  </si>
  <si>
    <t xml:space="preserve"> Eventos conmemorativos realizados</t>
  </si>
  <si>
    <t xml:space="preserve">SI </t>
  </si>
  <si>
    <t xml:space="preserve">PRESTACIÓN DE SERVICIOS LOGISTICOS Y DE SUMINISTROS  PARA EL DESARROLLO DE LAS CONMEMORACIONES  ESPECIALES DE LAS MUJERS DEL DISTRITO DE CARTAGENA, DEL GRUPO ASUNTOS DE  LA MUJER DE LA SECRETARIA DE PARTICIPACIÓN Y DESARROLLO SOCIAL </t>
  </si>
  <si>
    <t>SELECCIÓN ABREVIADA</t>
  </si>
  <si>
    <t>Implementar de medidas de atención y protección a mujeres víctimas de violencia.</t>
  </si>
  <si>
    <t>Servicio de protección individual en riesgo extraordinario y extremo</t>
  </si>
  <si>
    <t>Contratar casa refugio para atender a mujeres victimas de violencia de pareja y violencia sexual con hijos menores de edad.</t>
  </si>
  <si>
    <t xml:space="preserve"> Casa refugio contratada</t>
  </si>
  <si>
    <t>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</si>
  <si>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REGIMEN ESPECIAL CON OFERTA </t>
  </si>
  <si>
    <t>OCTUBRE</t>
  </si>
  <si>
    <t>Diseñar Campañas enfocadas a nuevas masculinidades.</t>
  </si>
  <si>
    <t xml:space="preserve"> Campañas diseñadas</t>
  </si>
  <si>
    <t xml:space="preserve">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/PRESTACIÓN DE SERVICIOS LOGISTICOS Y DE SUMINISTROS  PARA EL DISEÑO DE CAMPAÑAS  ENFONCAS EN NUEVAS MASCULINIDADES DEL GRUPO ASUNTOS DE  LA MUJER DE LA SECRETARIA DE PARTICIPACIÓN Y DESARROLLO SOCIAL </t>
  </si>
  <si>
    <t>CONTRATACION DIRECTA Y SELECCIÓN ABREVIADA</t>
  </si>
  <si>
    <t>Aumentar acciones para la transformación de estereotipos nocivos de género</t>
  </si>
  <si>
    <t>Servicio de promoción de convivencia y no repetición</t>
  </si>
  <si>
    <t>Diseñar y ejecucutar el plan de formacion para la transformacion  de esterotipos nocivos  de genero</t>
  </si>
  <si>
    <t xml:space="preserve"> Plan de formacion diseñado y ejecutado</t>
  </si>
  <si>
    <t>DISEÑAR Y EJECUTAR EL PLAN DE FORMACIÓN PARA LA TRANSFORMACIÓN DE ESTEREOTIPOS NOCIVOS DE GÉNERO EN EL MARCO DEL PROYECTO DE INVERSIÓN IMPLEMENTACIÓN DE ESTRATEGIAS PARA UNA VIDA LIBRE DE VIOLENCIAS PARA LOS HABITANTES EN CARTAGENA DE INDIAS</t>
  </si>
  <si>
    <t>CONSTRUCCIÓN DE PAZ</t>
  </si>
  <si>
    <t>Implementación de un modelo de intervención para mujeres víctimas del conflicto armado en Cartagena de Indias</t>
  </si>
  <si>
    <t>DISMINUIR LOS INDICES DE VIOLENCIA CONTRA MUJERES VICTIMAS DEL CONFLICTO ARMADO QUE HABITAN EL DISTRITO DE CARTAGENA</t>
  </si>
  <si>
    <t>Aumentar la oferta institucional y acciones afirmativas de prevención, atención y mitigación de las distintas formas de violencia contra las mujeres víctimas del conflicto armado.</t>
  </si>
  <si>
    <t>Servicio de promoción de la garantía de derechos (Producto principal del proyecto)</t>
  </si>
  <si>
    <t>Realizar Jornadas para la toma de conciencia frente a las VBG dirigidas a las mujeres vìctimas del conflicto armado.</t>
  </si>
  <si>
    <t>Administrativos</t>
  </si>
  <si>
    <t>Mejorando el proceso de contratación para que se de manera oportuna</t>
  </si>
  <si>
    <t>CONTRATAR LA PRESTACIÓN DE SERVICIOS PROFESIONALES Y DE APOYO A LA GESTION, QUE PERMITA DESARROLLAR LAS FUNCIONES Y/O ACTIVIDADES INHERENTES AL PROYECTO DE INVERSIÓN “Implementacion de un modelo de intervencion para mujeres vìctimas del conflicto armado en Cartagena de Indias</t>
  </si>
  <si>
    <t xml:space="preserve">MINIMA CUANTIA </t>
  </si>
  <si>
    <t>1.2.1.0.00-001 - ICLD</t>
  </si>
  <si>
    <t>2.3.4502.1500.2024130010157</t>
  </si>
  <si>
    <t>DESPLAZADOS</t>
  </si>
  <si>
    <t>Ejecutar acciones simbòlicas, artìsticas y comunitarias en torno  a la memoria historica, la paz y creaciòn de grupos de apoyo a nivel local.</t>
  </si>
  <si>
    <t>Reuniones realizadas</t>
  </si>
  <si>
    <t>PRESTACIÓN DE SERVICIOS  DE ACCIONES SIMBÒLICAS, ARTISTICAS Y COMUNITARIAS EN EL MARCO DEL PROYECTO DE INVERSION IMPLEMETACION DE UN MODELO DE INTERVENCION PARA MUJERES VICTIMAS DEL CONFLICTO ARMADO EN CARTAGENA DE INDIAS.</t>
  </si>
  <si>
    <t>Servicio de atención integral a los adultos mayores del distrito de Cartagena de indias</t>
  </si>
  <si>
    <t>REDUCIR LOS NIVELES DE VULNERABILIDAD EN LA POBLACIÓN MAYOR DEL DISTRITO DE CARTAGENA</t>
  </si>
  <si>
    <t>Aumentar la oferta institucional para la atención y protección social de las personas mayores en centros de vida y grupos organizados</t>
  </si>
  <si>
    <t>Servicio de atención y protección integral al adulto mayor (Producto principal del proyecto)</t>
  </si>
  <si>
    <t xml:space="preserve">Realizar contratación de servicios profesionales y/o de apoyo a la gestión para el fortalecimiento del equipo interdisciplinario de atención integral a las personas mayores. </t>
  </si>
  <si>
    <t>Contratos de prestacion de servicios efectuados</t>
  </si>
  <si>
    <t>ADULTO MAYOR</t>
  </si>
  <si>
    <t>Verificar y hacer monitoreo a los procesos de contratación</t>
  </si>
  <si>
    <t>Realizar contratación de servicios profesionales y/o de apoyo a la gestión para el fortalecimiento del equipo interdisciplinario de atención integral a las personas mayores.</t>
  </si>
  <si>
    <t>CONTRATACION ADULTO MAYOR.docx</t>
  </si>
  <si>
    <t>1.2.3.1.19-088 - ESTAMPILLAS AÑOS DORADOS
1.2.3.2.22-053 – CONTRAPRESTACION PORTUARIA
1.3.2.3.11-109 - RF ESTAMPILLA AÑOS DORADOS
1.3.3.1.00-93-001 RB ICLD
1.3.3.3.20-93-088 RB ESTAMPILLA ADULTO MAYOR
1.3.3.3.20-93-109 RB RF AÑOS DORADOS
1.3.3.3.20-95-088 RB ESTAMPILLA ADULTO MAYOR
1.3.3.3.20-95-109 RB RF AÑOS DORADOS</t>
  </si>
  <si>
    <t>2.3.4104.1500.2024130010180</t>
  </si>
  <si>
    <t>Realizar procesos de arrendamiento de bienes inmueble para el funcionamiento de centros de vida.</t>
  </si>
  <si>
    <t>Centros de vidas arrendados.</t>
  </si>
  <si>
    <t>NO</t>
  </si>
  <si>
    <t xml:space="preserve">Arriendos servicio de transporte terrestre de vehículo automotor en el distrito, para el apoyo de los programas en beneficio de los adultos mayores. </t>
  </si>
  <si>
    <t xml:space="preserve"> Servicio de transporte</t>
  </si>
  <si>
    <t>Arriendos servicio de transporte terrestre de vehículo automotor en el distrito, para el apoyo de los programas en beneficio de los adultos mayores.</t>
  </si>
  <si>
    <t>Proveer los alimentos perecederos y no perecederos para garantizar la salud nutricional de los adultos mayores en el distrito de Cartagena.</t>
  </si>
  <si>
    <t xml:space="preserve"> Alimentos perecederos y no perecederos para los adultos mayores</t>
  </si>
  <si>
    <t>Proveer los alimentos perecederos y no perecederos para garantizar la salud nutricional de los adultos mayores en el distrito de Cartagena</t>
  </si>
  <si>
    <t>Entregar ayudas técnicas para la atención de las personas mayores.</t>
  </si>
  <si>
    <t xml:space="preserve"> Ayudas técnicas para la atención de las personas mayores</t>
  </si>
  <si>
    <t>Dotar de uniformes a las personas mayores inscritas en los centros de vida y/o grupos organizados.</t>
  </si>
  <si>
    <t>Uniformes</t>
  </si>
  <si>
    <t>Dotar de uniformes a las personas mayores inscritas en los centros de vida y/o grupos organizados</t>
  </si>
  <si>
    <t>Selección abreviada subasta inversa</t>
  </si>
  <si>
    <t>Dotar a las personas mayores del distrito de Cartagena de kits de aseo para el cuidado personal.</t>
  </si>
  <si>
    <t xml:space="preserve"> Kits de aseo  para el cuidado personal</t>
  </si>
  <si>
    <t>Formular e implementar la política pública de envejecimiento y vejez del Distrito de Cartagena.</t>
  </si>
  <si>
    <t xml:space="preserve">Documento de Política pública formulada e implementada </t>
  </si>
  <si>
    <t xml:space="preserve">CONTRATAR LA PRESTACION DE SERVICIOS PARA Formular e implementar la política pública de envejecimiento y vejez del Distrito de Cartagena. </t>
  </si>
  <si>
    <t>Aumentar la disponibilidad de la infraestructura física para la prestación de servicios de cuidado integral y bienestar social de las personas mayores.</t>
  </si>
  <si>
    <t>Centros de protección social de día para el adulto mayor adecuados</t>
  </si>
  <si>
    <t>Entregar elementos de ferretería para el acondicionamiento de centros de vida.</t>
  </si>
  <si>
    <t xml:space="preserve"> Elementos de ferretería</t>
  </si>
  <si>
    <t>Dotar de electrodomésticos, menajes de cocina y complementarios para el funcionamiento de los centros de vida y grupos organizados.</t>
  </si>
  <si>
    <t>Electrodomésticos y menajes de cocina</t>
  </si>
  <si>
    <t>Adecuación para el fortalecimiento de los centros de vida en el distrito de Cartagena.</t>
  </si>
  <si>
    <t>Centros de vidas adecuados.</t>
  </si>
  <si>
    <t>Realizar la adecuación de los espacios de atención para la seguridad y salud en el trabajo en los centros de vida del distrito.</t>
  </si>
  <si>
    <t xml:space="preserve"> Espacios de atención para la seguridad y salud en el trabajo</t>
  </si>
  <si>
    <t>Realizar los estudios y diseños para la construcción y/o adecuación de espacios de atención a adultos mayores.</t>
  </si>
  <si>
    <t xml:space="preserve"> estudios y diseños de preinversion </t>
  </si>
  <si>
    <t xml:space="preserve">Realizar mantenimiento de los centros de vida </t>
  </si>
  <si>
    <t xml:space="preserve"> Mantenimiento de los centros de vida</t>
  </si>
  <si>
    <t>Mantenimiento de CDVs</t>
  </si>
  <si>
    <t>Diseñar e implementar estrategias contra el edadismo.</t>
  </si>
  <si>
    <t xml:space="preserve"> Estrategias contra el edadismo diseñadas</t>
  </si>
  <si>
    <t>Eventos de recreación y cultura dirigido a los adultos mayores.</t>
  </si>
  <si>
    <t>Eventos de recreación y cultura realizados</t>
  </si>
  <si>
    <t>EVENTOS DE RECREACIÓN Y CULTURA DIRIGIDO A LOS ADULTOS MAYORES.</t>
  </si>
  <si>
    <t>Realizar acciones de formación, asistencia y entrega de insumos para fortalecer las unidades productivas de personas mayores.</t>
  </si>
  <si>
    <t xml:space="preserve">Actividades de formación, asistencia y entrega de insumos </t>
  </si>
  <si>
    <t>Realizar procesos formativos con familias y/o cuidadores de personas mayores para fortalecer las redes de apoyo.</t>
  </si>
  <si>
    <t xml:space="preserve"> Procesos formativos realizados con familias y/o cuidadores</t>
  </si>
  <si>
    <t>Crear e implementar un (1) Programa Integral de Educación, Atención y Seguimiento para la Población Longeva y sus Cuidadores.</t>
  </si>
  <si>
    <t xml:space="preserve"> Programa Integral de Educación, Atención y Seguimiento creado e implementado</t>
  </si>
  <si>
    <t>Realizar la entrega de anchetas, tortas y detalle navideño a los adultos mayores.</t>
  </si>
  <si>
    <t xml:space="preserve"> Anchetas, tortas y detalle navideño.</t>
  </si>
  <si>
    <t>Realizar procesos de concientización del no maltrato y/o abandono al adulto mayor.</t>
  </si>
  <si>
    <t>Jornadas de concientización del no maltrato y/o abandono al adulto mayor</t>
  </si>
  <si>
    <t>Apoyo para la atención integral de personas mayores en estado de vulnerabilidad, maltrato, abandono y situación de calle del Distrito de Cartagena de Indias</t>
  </si>
  <si>
    <t>REDUCIR LOS ÍNDICES DE VULNERABILIDAD, MALTRATO, ABANDONO O SITUACIÓN DE CALLE EN LAS PERSONAS MAYORES DEL DISTRITO DE CARTAGENA DE INDIAS</t>
  </si>
  <si>
    <t>Aumentar los servicios de protección social a las personas mayores.</t>
  </si>
  <si>
    <t>Desarrollar estrategia de atención integral al adulto mayor en estado de abandono, maltrato y situación de calle en el Distrito de Cartagena</t>
  </si>
  <si>
    <t>Hogares geriatricos para atención integral al adulto mayor en estado de abandono, maltrato y situación de calle.</t>
  </si>
  <si>
    <t>Mejorar el proceso de contratación para que se dé de manera oportuna.</t>
  </si>
  <si>
    <t>Desarrollar estrategia de atención integral al adulto mayor en estado de abandono, maltrato y situación de calle en el Distrito de Cartagena- Hogares geriatricos</t>
  </si>
  <si>
    <t>1.2.3.1.19-088 - ESTAMPILLAS AÑOS DORADOS
1.3.3.3.20-95-088 RB ESTAMPILLA ADULTO MAYOR</t>
  </si>
  <si>
    <t>2.3.4104.1500.2024130010116</t>
  </si>
  <si>
    <t>Actualizar una (1) ruta de atención para los adultos mayores maltratados o en estado de abandono del distrito de Cartagena de Indias.</t>
  </si>
  <si>
    <t xml:space="preserve"> Ruta de atención para los adultos mayores maltratados o en estado de abandono actualizada</t>
  </si>
  <si>
    <t>Socializar la ruta de atención a los adultos mayores maltratados o en estado de abandono del Distrito de Cartagena.</t>
  </si>
  <si>
    <t>Socializaciones realizadas</t>
  </si>
  <si>
    <t>Asistencia Y FORTALECIMIENTO DE LA GESTIÓN Y SEGURIDAD HUMANA DE LAS PERSONAS CON DISCAPACIDAD, FAMILIA Y / O CUIDADORES EN Cartagena de Indias</t>
  </si>
  <si>
    <t>GARANTIZAR LOS ESPACIOS DE ASISTENCIA Y PROTECCION SOCIAL E INCLUYENTE DIRIGIDO A LAS PERSONAS CON
DISCAPACIDAD Y/O SU FAMILIA O CUIDADORES EN EL DISTRITO DE CARTAGENA DE INDIAS</t>
  </si>
  <si>
    <t>Fortalecer la atención intersectorial y transversal de la oferta institucional para la asistencia y acompañamiento de las Personas con discapacidad, sus familias y/o cuidadores en su desarrollo y protección social integral</t>
  </si>
  <si>
    <t>Servicio de atención integral a población en condición de discapacidad (Producto principal del proyecto)</t>
  </si>
  <si>
    <t>Realizar la oferta institucional, focalización, localización de Personas con discapacidad y sensibilización en temas de Discapacidad</t>
  </si>
  <si>
    <t>Oferta institucional, focalización, localización y sencibilizacion de Personas con discapacidad realizadas</t>
  </si>
  <si>
    <t>DISCAPACIDAD</t>
  </si>
  <si>
    <t>Operacionales</t>
  </si>
  <si>
    <t>Convocatorias institucionales, divulgación y masificación de la información por redes sociales y medios de comunicación</t>
  </si>
  <si>
    <t xml:space="preserve">CONTRATAR LA PRESTACION DE SERVICIOS PROFESIONALES Y APOYO A LA GESTION DENTRO DEL PROYECTO Asistencia Y FORTALECIMIENTO DE LA GESTIÓN Y SEGURIDAD HUMANA DE LAS PERSONAS CON DISCAPACIDAD, FAMILIA Y / O CUIDADORES EN Cartagena de Indias </t>
  </si>
  <si>
    <t>1.2.1.0.00-001 - ICLD
1.3.3.1.00-93-001 RB ICLD</t>
  </si>
  <si>
    <t>2.3.4104.1500.2024130010004</t>
  </si>
  <si>
    <t xml:space="preserve"> Visitas psicosocial domiciliarias y virtuales realizadas</t>
  </si>
  <si>
    <t>No aplica</t>
  </si>
  <si>
    <t xml:space="preserve"> Productos de apoyos básicos alimentarios nutricionales entregados.</t>
  </si>
  <si>
    <t>Comidas y bebidas, Entregar a la población con discapacidad  productos de apoyos básicos alimentarios nutricionales</t>
  </si>
  <si>
    <t>Dispositivos  de apoyo entregados</t>
  </si>
  <si>
    <t>(Equipos) Entregar a las personas con discapacidad los  dispositivos  de apoyo para la marcha dentro del marco de habilitación y rehabilitación de las personas con discapacidad.- SILLAS DE RUEDAS</t>
  </si>
  <si>
    <t>Asesoría, asistencia y/o capacitaciones</t>
  </si>
  <si>
    <t xml:space="preserve">Evento de  Conmemoracion </t>
  </si>
  <si>
    <t xml:space="preserve">(Servicios para la comunidad, sociales y personales)Realizar la Conmemorar el día Nacional de las personas con discapacidad </t>
  </si>
  <si>
    <t>Servicio de transporte</t>
  </si>
  <si>
    <t>Servicios de organización de transportes programa de Discapacida , transportar el talento humano</t>
  </si>
  <si>
    <t>LICITACION PUBLICA</t>
  </si>
  <si>
    <t xml:space="preserve"> Actividades lúdicos y recreativas</t>
  </si>
  <si>
    <t>Espacios de socializacion realizados</t>
  </si>
  <si>
    <t xml:space="preserve"> Insumos  para la implementación y fortalecimiento de los espacios lúdicos y recreativos</t>
  </si>
  <si>
    <t>(Materiales) Adquirir  insumos necesarios para la implementación y fortalecimiento de los espacios lúdicos y recreativos en NNA, con discapacidad</t>
  </si>
  <si>
    <t xml:space="preserve">Fortalecimiento DE LA INCLUSIÓN SOCIAL Y PRODUCTIVA DE LAS PERSONAS CON DISCAPACIDAD, FAMILIAS Y /O CUIDADORES EN LA CIUDAD DE Cartagena de Indias  </t>
  </si>
  <si>
    <t>CREAR VÍNCULOS DE INTEGRACIÓN SOCIAL Y PRODUCTIVA EN EL ÁMBITO LABORAL Y EMPRESARIAL PARA LA PROMOCIÓN DE LA MANO OBRA DE LAS PERSONAS CON DISCAPACIDAD EN EL DISTRITO DE CARTAGENA DE INDIAS</t>
  </si>
  <si>
    <t>Crear unidades productivas para fomentar el empleo en las personas con discapacidad familias y/o cuidadores</t>
  </si>
  <si>
    <t>Servicio de asistencia técnica para fortalecimiento de unidades productivas colectivas para la generación de ingresos (Producto principal del proyecto)</t>
  </si>
  <si>
    <t>Asistir y acompañar la creación de unidades productivas para la generación de ingreso de las personas con discapacidad, familias y/o cuidadores</t>
  </si>
  <si>
    <t>Asistencia tecnica realizada</t>
  </si>
  <si>
    <t xml:space="preserve">CONTRATAR LA PRESTACION DE SERVICIOS PROFESIONALES Y APOYO A LA GESTION DENTRO DEL PROYECTO Fortalecimiento DE LA INCLUSIÓN SOCIAL Y PRODUCTIVA DE LAS PERSONAS CON DISCAPACIDAD, FAMILIAS Y /O CUIDADORES EN LA CIUDAD DE Cartagena de Indias  </t>
  </si>
  <si>
    <t>2.3.4502.1500.2024130010047</t>
  </si>
  <si>
    <t xml:space="preserve">Implementar procesos de desarrollo para la creación y fortalecimiento del liderazgo organizacional de las Personas con Discapacidad </t>
  </si>
  <si>
    <t xml:space="preserve"> Procesos de desarrollo implementados</t>
  </si>
  <si>
    <t xml:space="preserve">Acompañar, asistir y asesorar en la creación de modelos y planes de negocios para fortalecer las estrategias empresariales de las unidades productivas. </t>
  </si>
  <si>
    <t>Acompañamiento, asistencia y asesorarias</t>
  </si>
  <si>
    <t>Movilizar personas o bienes requeridos para el desarrollo del proyecto</t>
  </si>
  <si>
    <t>Implementar la caracterización de la vocación productiva y empresariales de las personas con discapacidad, familias y/o cuidadores en la ciudad de Cartagena</t>
  </si>
  <si>
    <t>Documentos de investigación</t>
  </si>
  <si>
    <t>Realizar visitas domiciliarias y/o virtuales a las Personas con Discapacidad, para identificar sus ideas de negocio, proyectos empresariales y elaboración de planes de respuesta de acuerdo a la necesidad encontrada</t>
  </si>
  <si>
    <t xml:space="preserve"> Visitas domiciliarias y/o virtuales a las Personas con Discapacidad</t>
  </si>
  <si>
    <t>CONTRATO DE SERVICIO Movilizar personas o bienes requeridos para el desarrollo del proyecto</t>
  </si>
  <si>
    <t>Realizar un diagnóstico de la situación y vinculación en materia de empleabilidad de las personas con discapacidad familias y/o cuidadores para conocer su estado laboral y mitigar  las barreras de acceso.</t>
  </si>
  <si>
    <t>Documento de diagnóstico realizado</t>
  </si>
  <si>
    <t>Asistir de acuerdo a la necesidad encontrada con un plan de asistencia técnica  para fortalecer los proyectos de las personas con discapacidad, enmarcados dentro de la  productividad, sostenibilidad y el mejoramiento de la calidad de vida.</t>
  </si>
  <si>
    <t>Plan de asistencia técnica elaborado y ejecutado</t>
  </si>
  <si>
    <t>CONTRATO DE SUMINISTRO Asegurar de manera participativa el apalancamiento económico para fortalecer las unidades productivas dentro de su estrategia empresarial</t>
  </si>
  <si>
    <t>Brindar la orientación socio ocupacional y de empleabilidad en los procesos de vinculación laboral a las personas con discapacidad, familias y/o cuidadores</t>
  </si>
  <si>
    <t>Servicio de gestión para la colocación de empleo</t>
  </si>
  <si>
    <t xml:space="preserve">Asegurar de manera participativa el apalancamiento económico para fortalecer las unidades productivas dentro de su estrategia empresarial. 
</t>
  </si>
  <si>
    <t>Unidades productivas fortalecidas con apalancamiento economico</t>
  </si>
  <si>
    <t xml:space="preserve">CONTRATO DE SUMINISTRO Suministrar apoyo logístico para feria empresarial de organizaciones de/para personas con discapacidad, familia y/o cuidadores </t>
  </si>
  <si>
    <t>Realizar veintidós (22) pactos y/o alianzas para el fortalecimiento organizacional y empresarial que busquen la articulación institucional para la entrega de bienes y servicios 
dirigidos a la población con discapacidad, familia y/o cuidadores</t>
  </si>
  <si>
    <t xml:space="preserve"> Pactos y/o alianzas realizados</t>
  </si>
  <si>
    <t>Suministrar apoyo logístico para feria empresarial de organizaciones de/para personas con discapacidad, familia y/o cuidadores.</t>
  </si>
  <si>
    <t>Logística para feria empresarial</t>
  </si>
  <si>
    <t>Realizar dieciséis (16) salas situacionales como análisis estratégico e identificando las necesidades de las personas con discapacidad y/o cuidadores en el campo socio laboral para impulsar y fortalecer las dinámicas de inclusión y empleabilidad</t>
  </si>
  <si>
    <t xml:space="preserve"> Salas situacionales realizadas</t>
  </si>
  <si>
    <t>Realizar a través de un abordaje psicosocial a las personas con discapacidad,  familias y /o cuidadores para la elaboración de documento técnico que identifique sus fortalezas, habilidades y capacidades que permita su vinculación a las rutas de empleo de acuerdo a la oferta institucional.</t>
  </si>
  <si>
    <t>Documento técnico elaborado</t>
  </si>
  <si>
    <t>Brindar acompañamiento y asesoría a la población con discapacidad y/o  cuidadores de acuerdo al plan de respuesta a desarrollar, respecto a la necesidad encontrada y enmarcada dentro de la oferta de empleabilidad " Acompañar y brindar seguimiento de acuerdo a  la vinculación a rutas de empleo de personas con discapacidad, familia y/o cuidadores teniendo en cuenta los parámetros de la oferta</t>
  </si>
  <si>
    <t xml:space="preserve"> Acompañamiento y asesoría</t>
  </si>
  <si>
    <t>Servicio de atencion integral a la poblacion habitante de calle del distrito de Cartagena de Indias</t>
  </si>
  <si>
    <t>FORTALECER LA OFERTA DE SERVICIOS PARA LA ATENCIÓN DE HABITANTES DE CALLE EN EL DISTRITO DE CARTAGENA DE INDIAS</t>
  </si>
  <si>
    <t>Aumentar el servicio de atención y el acceso a la oferta institucional de los ciudadanos en condición de calle en el distrito de Cartagena.</t>
  </si>
  <si>
    <t>Servicio de atención integral al habitante de la calle (Producto principal del proyecto)</t>
  </si>
  <si>
    <t>Actualizar la información de la población habitante de calle atendida en el Hogar de Paso.</t>
  </si>
  <si>
    <t>Informacion actualizada</t>
  </si>
  <si>
    <t>HABITANTES DE CALLE</t>
  </si>
  <si>
    <t>CONTRATAR UN OPERADOR LOGISTO PARA EL DESARROLLO DE ACTIVIDADES del proyecto Servicio de atencion integral a la poblacion habitante de calle del distrito de Cartagena de Indias</t>
  </si>
  <si>
    <t>1.2.1.0.00-001 - ICLD
1.3.3.1.00-93-001 RB ICLD
1.3.3.8.03-93-075 RB RF SGP PROPOSITO GENERAL LIBRE INVERSION</t>
  </si>
  <si>
    <t>2.3.4104.1500.2024130010181</t>
  </si>
  <si>
    <t>Mantener actualizada la base de datos de la población habitante de calle del Distrito</t>
  </si>
  <si>
    <t>Base de datos de la población habitante de calle del Distrito actualizada</t>
  </si>
  <si>
    <t>Realizar jornadas de sensibilización.</t>
  </si>
  <si>
    <t xml:space="preserve"> Jornadas de sensibilización realizados</t>
  </si>
  <si>
    <t>Realizar jornadas de Atención Integral dirigida a la población habitante de calle.</t>
  </si>
  <si>
    <t xml:space="preserve"> Jornadas de Atención Integral realizadas</t>
  </si>
  <si>
    <t>Realizar la contratación de servicios del talento humano interdisciplinario .</t>
  </si>
  <si>
    <t>No Aplica</t>
  </si>
  <si>
    <t>CONTRATAR LA PRESTACION DE SERVICIOS PROFESIONALES Y APOYO A LA GESTION DENTRO DEL PROYECTO Servicio de atencion integral a la poblacion habitante de calle del distrito de Cartagena de Indias</t>
  </si>
  <si>
    <t>Servicios de atencion integral mediante hogar de paso resocialización, inclusión al núcleo familiar y laboral.</t>
  </si>
  <si>
    <t xml:space="preserve"> Hogar de paso</t>
  </si>
  <si>
    <t>BRINDAR ATENCIÓN INTEGRAL A LAS PERSONAS HABITANTES DE CALLE DEL DISTRITO DE CARTAGENA DE INDIAS, A TRAVÉS DE UN HOGAR DE PASO.</t>
  </si>
  <si>
    <t>CONTATACION HABITANTE DE CALLE .docx</t>
  </si>
  <si>
    <t>Realizar capacitación, orientación y formación a las personas habitantes de calle en artes y oficios .</t>
  </si>
  <si>
    <t xml:space="preserve"> Capacitación, orientación y formación.</t>
  </si>
  <si>
    <t>Realizar evento de conmemoración del Habitante de Calle.</t>
  </si>
  <si>
    <t xml:space="preserve"> Evento de conmemoración realizado</t>
  </si>
  <si>
    <t>Realizar proceso de deshabituación y reintegración de personas en condición de calle.</t>
  </si>
  <si>
    <t>Jornadas de deshabituación y reintegración</t>
  </si>
  <si>
    <t>Asistencia tecnica para la productividad de la poblacion migrante en Cartagena</t>
  </si>
  <si>
    <t>PENDIENTE</t>
  </si>
  <si>
    <t>Desarrollar componentes de orientación, capacitación y asesorías empresariales a los participantes.</t>
  </si>
  <si>
    <t>Asistencia tecnica y juridica realizada</t>
  </si>
  <si>
    <t>PROY PRODUCTIVOS</t>
  </si>
  <si>
    <t xml:space="preserve">Operacionales </t>
  </si>
  <si>
    <t>Obtener los certificados de disponibilidad presupuestal (CDP) y los recursos necesarios de manera oportuna.</t>
  </si>
  <si>
    <t>Realizar acciones de promoción para la vinculación laboral de migrantes, retornados y de acogida al trabajo formal</t>
  </si>
  <si>
    <t>Actividades de  promoción para la vinculación laboral de migrantes y retornados realizados</t>
  </si>
  <si>
    <t>Focalizar y caracterizar a Poblacion Migrante</t>
  </si>
  <si>
    <t xml:space="preserve">Documento de carterizacion </t>
  </si>
  <si>
    <t>Implementación de estrategias para la atención integral de la población con orientaciones e identidades de género diversas en Cartagena de Indias</t>
  </si>
  <si>
    <t>GENERAR ACCIONES AFIRMATIVAS HACIA LA POBLACIÓN CON ORIENTACIONES SEXUALES E IDENTIDADES DE GÉNERO DIVERSAS QUE PERMITA LA INTEGRACIÓN SOCIAL Y EL EJERCICIO PLENO DE SUS DERECHOS EN LA CIUDAD DE CARTAGENA DE INDIAS.</t>
  </si>
  <si>
    <t>Aumentar el acceso de la población diversa a actividades de formación para el trabajo y a espacios de sensibilización que promuevan la transformación de imaginarios sociales.</t>
  </si>
  <si>
    <t>Servicio de educación para el trabajo a la población vulnerable (Producto principal del proyecto)</t>
  </si>
  <si>
    <t xml:space="preserve">Focalizar y caracterizar personas LGBTIQ+ para acceder a programas de formación para el trabajo y de educación técnica y tecnológica. </t>
  </si>
  <si>
    <t xml:space="preserve">Documento de caracterizacion </t>
  </si>
  <si>
    <t xml:space="preserve">
Legales</t>
  </si>
  <si>
    <t>Consulta y colaboración previas con 
expertos para asegurar la 
participación y aceptación de la 
población, estrategias de 
comunicación efectivas para explicar 
los beneficios y la legalidad de las 
acciones afirmativas.</t>
  </si>
  <si>
    <t>si</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</si>
  <si>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t>
  </si>
  <si>
    <t>2.3.4103.1500.2024130010156</t>
  </si>
  <si>
    <t>Realizar programas de cualificación laboral a la población LGBTIQ+ del Distrito de Cartagena de Indias</t>
  </si>
  <si>
    <t xml:space="preserve"> Programas de cualificación laboral realizados</t>
  </si>
  <si>
    <t>Aumentar los niveles de apoyo a emprendimientos de la población LGBTIQ+ en el Distrito de Cartagena de Indias.</t>
  </si>
  <si>
    <t>Servicio de apoyo a unidades productivas individuales para la generación de ingresos</t>
  </si>
  <si>
    <t xml:space="preserve">caracterizar personas LGTBIQ+ con emprendimientos. </t>
  </si>
  <si>
    <t>Capacitar y asesorar en componentes empresariales a las personas pertenecientes a la población LGBTIQ+</t>
  </si>
  <si>
    <t>Espacios de capacitar y asesoraría realizado</t>
  </si>
  <si>
    <t xml:space="preserve">Financiar emprendimientos, negocios y/o proyectos productivos liderados por personas con orientaciones sexuales e identidades de género diversas </t>
  </si>
  <si>
    <t xml:space="preserve"> Emprendimientos, negocios y/o proyectos productivos financiados.</t>
  </si>
  <si>
    <t>Fortalecer los servicios de atención integral de violencia basada en orientación sexual, promoción y prevención de la salud mental, sexual y reproductiva en las personas diversas.</t>
  </si>
  <si>
    <t>Documentos metodológicos</t>
  </si>
  <si>
    <t>Crear una (1) ruta de atención integral de violencias basadas en orientación sexual e identidad de género.</t>
  </si>
  <si>
    <t xml:space="preserve"> Ruta de atención integral  creada</t>
  </si>
  <si>
    <t>Formular la política pública de diversidad sexual e identidades de género diversas</t>
  </si>
  <si>
    <t>Documento de política pública de diversidad sexual e identidades de género formulada</t>
  </si>
  <si>
    <t>Implementar procesos de sensibilización a diferentes comunidades y funcionarios del Distrito de Cartagena de Indias para propiciar a la transformación de imaginarios sociales frente a personas con orientaciones sexuales e identidades de género diversas y sectores LGBTIQ+</t>
  </si>
  <si>
    <t xml:space="preserve"> Procesos de sensibilización implementados</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</si>
  <si>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 PRESTACIÓN DE SERVICIOS LOGISTICOS PARA EL DESARROLLO DE ACTIVIDADES DE PROCESOS DE SENSIBILIZACIÓN A DIFERENTES COMUNIDADES Y FUNCIONARIOS DEL DISTRITO DE CARTAGENA DE INDIAS PARA PROPICIAR A LA TRANSFORMACIÓN DE IMAGINARIOS SOCIALES FRENTE A PERSONAS CON ORIENTACIONES SEXUALES E IDENTIDADES DE GÉNERO DIVERSAS Y SECTORES LGBTIQ+.</t>
  </si>
  <si>
    <t>CONTRATACION DIRECTA / MINIMA CUANTIA</t>
  </si>
  <si>
    <t>Desarrollar campañas de promoción y prevención de la SSR y salud mental dirigida a personas con orientaciones sexuales e identidades de género diversas y sectores LGBTIQ+.</t>
  </si>
  <si>
    <t xml:space="preserve"> Campañas de promoción y prevención desarrolladas</t>
  </si>
  <si>
    <t>Implementación del sistema Distrital del cuidado en el Distrito de Cartagena de Indias</t>
  </si>
  <si>
    <t>2.3.4104.1500.2024130010191</t>
  </si>
  <si>
    <t>Fortalecimiento de la Oferta Institucional para la Atención y Protección de la Primera Infancia en el Distrito de Cartagena de Indias</t>
  </si>
  <si>
    <t>FORTALECER LA OFERTA INSTITUCIONAL Y LA INFRAESTRUCTURA FÍSICA PARA LA ATENCIÓN Y PROTECCIÓN INTEGRAL DE LA PRIMERA INFANCIA EN EL DISTRITO DE CARTAGENA DE INDIAS</t>
  </si>
  <si>
    <t>Aumentar el acceso de padres, madres y cuidadores a actividades de formación, para el fortalecimiento de vínculos, crianza amorosa y promoción de derechos de los niños, niñas y adolescentes</t>
  </si>
  <si>
    <t>Servicio de atención integral a la primera infancia (Producto principal del proyecto)</t>
  </si>
  <si>
    <t>Realizar actividades lúdicas y recreativas</t>
  </si>
  <si>
    <t>Actividades lúdicas y recreativas realizadas</t>
  </si>
  <si>
    <t>INFANCIA Y FAMILIA</t>
  </si>
  <si>
    <t>Promoción efectiva de los servicios, ejercicios de concientización sobre la importancia de participar</t>
  </si>
  <si>
    <t>1.2.1.0.00-001 - ICLD
1.3.2.2.11-065 - RF SGP PRIMERA INFANCIA
1.3.3.1.00-93-001 RB ICLD
1.3.3.9.03-93-026 RB SGP- ATENCION INTEGRAL PRIMERA INFANCIA
1.3.3.9.03-93-065 RB RF SGP ATENCION INTEGRAL PRIMERA INFANCIA
1.3.3.9.03-95-026 RB SGP- ATENCION INTEGRAL PRIMERA INFANCIA
1.3.3.9.03-95-065 RB RF SGP ATENCION INTEGRAL PRIMERA INFANCIA</t>
  </si>
  <si>
    <t>2.3.4102.1500.2024130010137</t>
  </si>
  <si>
    <t>Suministro de Paquetes alimentarios y navideños para familias con NN con necesidades nutricionales.</t>
  </si>
  <si>
    <t>Paquetes alimentarios y navideños para familias con NN con necesidades nutricionales</t>
  </si>
  <si>
    <t>NOVIEMBRE</t>
  </si>
  <si>
    <t>Garantizar la logística para intervenciones integrales, ruta integral de atención, acciones afirmativas, foros, ferias, campañas y fortalecimiento de mesa de la primera infancia</t>
  </si>
  <si>
    <t xml:space="preserve"> Logística para intervenciones integrales, ruta integral de atención, acciones afirmativas, foros, ferias, campañas y fortalecimiento de mesa de la primera infancia</t>
  </si>
  <si>
    <t>Dotar a ludotecas/casas ludica de equipos, juegos, juguetes y materiales para el desarrollo de actividades ludicas virtuales y/o presenciales.</t>
  </si>
  <si>
    <t xml:space="preserve"> Ludotecas/casas ludica dotadas</t>
  </si>
  <si>
    <t>Dotar a ludotecas/casas lúdicas de equipos, juegos, juguetes y materiales para el desarrollo de actividades lúdicas virtuales y/o presenciales.</t>
  </si>
  <si>
    <t>Servicio de transporte.</t>
  </si>
  <si>
    <t>Servicio de Transporte, dentro del proyecto Fortalecimiento de la Oferta Institucional para la Atención y Protección de la Primera Infancia en el Distrito de Cartagena de Indias</t>
  </si>
  <si>
    <t>Realizar procesos formativos en crianza amorosa desde la gestación</t>
  </si>
  <si>
    <t xml:space="preserve"> Procesos formativos realizados</t>
  </si>
  <si>
    <t>AUNAR ESFUERZOS TÉCNICOS, FINANCIEROS Y LOGÍSTICOS PARA LA IMPLEMENTACIÓN Y EJECUCION DE ESTRATEGIAS, PROGRAMAS, PROYECTOS Y ACTIVIDADES ORIENTADAS A LA GARANTIA Y FORTALECIMIENTO DE LOS DERECHOS DE MUJERES EMBARAZADAS Y PROTECCIÓN DEL NIÑO, NIÑA Y GESTANTE, QUE FAVOREZCAN EL DESARROLLO DE PRÁCTICAS DE CRIANZA AMOROSA, CUIDADO Y LACTANCIA MATERNA, EN EL MARCO DEL PROYECTO DE INVERSIÓN FORTALECIMIENTO DE LA OFERTA INSTITUCIONAL PARA LA ATENCIÓN Y PROTECCIÓN DE LA PRIMERA INFANCIA EN EL DISTRITO DE CARTAGENA DE INDIAS.</t>
  </si>
  <si>
    <t>Realizar acciones de fortalecimiento del ecosistema de primera infancia</t>
  </si>
  <si>
    <t xml:space="preserve"> Acciones de fortalecimiento realizadas</t>
  </si>
  <si>
    <t>Realizar acciones de fortalecimiento del ecosistema de primera infancia.</t>
  </si>
  <si>
    <t>Realizar acciones formativas a padres madres y cuidadores en crianza amorosa y entornos protectores.</t>
  </si>
  <si>
    <t xml:space="preserve"> Acciones formativas realizadas </t>
  </si>
  <si>
    <t>Contratar servicios profesionales y de Apoyo a la gestion para realizar acciones formativas a padres madres y cuidadores en crianza amorosa y entornos protectores.</t>
  </si>
  <si>
    <t>Mejorar la infraestructura física para la atención integral de niñas, niños y madres gestantes.</t>
  </si>
  <si>
    <t>Realizar los estudios y diseño para la construcción y/o adecuación de infraestructuras para la atención integral a la primera infancia</t>
  </si>
  <si>
    <t xml:space="preserve"> Estudios y diseños de preinversion </t>
  </si>
  <si>
    <t>Realizar los estudios y diseño para la construcción y/o adecuación de infraestructuras para la atención integral a la primera infancia.</t>
  </si>
  <si>
    <t>CONCURSO DE MERITO</t>
  </si>
  <si>
    <t>Construcción, adecuación y dotación de CDI</t>
  </si>
  <si>
    <t>CDI adecuados y dotados</t>
  </si>
  <si>
    <t>Construcción Y adecuación de CDI, / Dotación de CDI</t>
  </si>
  <si>
    <t>CONTRATACION INFANCIA .docx</t>
  </si>
  <si>
    <t>Generación de servicios que garanticen la protección integral de niños, niñas y adolescentes en el distrito de Cartagena de Indias</t>
  </si>
  <si>
    <t>GARANTIZAR LA OFERTA DE SERVICIOS PARA LA PROTECCIÓN INTEGRAL DE NIÑOS, NIÑAS Y ADOLESCENTES EN EL DISTRITO DE CARTAGENA</t>
  </si>
  <si>
    <t>Aumentar cantidad de niños, niñas y adolescentes vinculados en actividades para la prevención y desvinculación de situación o riesgo de todo tipo de violencia</t>
  </si>
  <si>
    <t>Servicio de protección integral a niños, niñas, adolescentes y jóvenes (Producto principal del proyecto)</t>
  </si>
  <si>
    <t>Realizar acciones formativas de prevención dirigidas a niños, niñas y adolescentes.</t>
  </si>
  <si>
    <t xml:space="preserve">Contratacion de  servicios profesionales y de apoyo a la gestion para Realizar acciones formativas de prevención dirigidas a niños, niñas y adolescentes. </t>
  </si>
  <si>
    <t>2.3.4102.1500.2024130010031</t>
  </si>
  <si>
    <t>Brindar atención especializada de niños, niñas y adolescentes en situación o en riesgo de trabajo infantil.</t>
  </si>
  <si>
    <t>Atenciones especializadas brindadas</t>
  </si>
  <si>
    <t xml:space="preserve"> Brindar atención especializada de niños, niñas y adolescentes en situación o en riesgo de trabajo infantil. </t>
  </si>
  <si>
    <t>Movilizar el personal para el desarrollo de actividades de prevención y atención.</t>
  </si>
  <si>
    <t xml:space="preserve"> Servicio de transporte para Movilizar el personal para el desarrollo de actividades de prevención y atención, dentro del proyecto Generación de servicios que garanticen la protección integral de niños, niñas y adolescentes en el distrito de Cartagena de Indias </t>
  </si>
  <si>
    <t>Generar acciones de prevención de amenazas o vulneración de derechos a través del Hogar de Protección</t>
  </si>
  <si>
    <t>Servicio dirigidos a la atención de niños, niñas, adolescentes y jóvenes, con enfoque pedagógico y restaurativo encaminados a la inclusión social</t>
  </si>
  <si>
    <t>Actividades Ludicas y pedagogicas para la prevencion de riesgos en NNA</t>
  </si>
  <si>
    <t>Actividades Ludicas y pedagogicas</t>
  </si>
  <si>
    <t xml:space="preserve">Actividades ludicas y pedagogicas para la prevencion de riesgos en niños, niñas y adolescentes, del proyecto Generación de servicios que garanticen la protección integral de niños, niñas y adolescentes en el distrito de Cartagena de Indias </t>
  </si>
  <si>
    <t xml:space="preserve"> Habilitar la atención de niños, niñas y adolescentes con derechos amenazados y/o vulnerados a través de Hogar de Paso de Protección</t>
  </si>
  <si>
    <t>Paquetes alimentarios a familias de niños, niñas y adolescentes con discapacidad.</t>
  </si>
  <si>
    <t>" Habilitar la atención de niños, niñas y adolescentes con derechos
amenazados y/o vulnerados a través de Hogar de Paso de Protección "</t>
  </si>
  <si>
    <t>Actualizar y socializar la ruta para la atención y protección de niños y niñas contra la Explotación Sexual Comercial de Niños Niñas y Adolescentes</t>
  </si>
  <si>
    <t>Realizar acciones de prevención y atención a NNA en riesgo y/o situación de explotación sexual.</t>
  </si>
  <si>
    <t xml:space="preserve"> Hogar de Paso de Protección contratado</t>
  </si>
  <si>
    <t xml:space="preserve"> Realizar acciones de prevención y atención a NNA en riesgo y/o situación de explotación sexual. </t>
  </si>
  <si>
    <t>Actualizar y divulgar las rutas de atención a víctimas, apoyo a acciones afirmativas para la prevención de riesgos sociales como la violencia sexual, la explotación laboral, la mendicidad, embarazo a temprana edad, matrimonios infantiles, vida en calle, intervenciones integrales</t>
  </si>
  <si>
    <t xml:space="preserve"> Acciones de prevención y atención a NNA en riesgo y/o situación de explotación sexual</t>
  </si>
  <si>
    <t xml:space="preserve">Operador logiistico para Actualizar y divulgar las rutas de atención a víctimas, apoyo a acciones afirmativas para la prevención de riesgos sociales como la violencia sexual, la explotación laboral, la mendicidad, embarazo a temprana edad, matrimonios infantiles, vida en calle, intervenciones integrales. </t>
  </si>
  <si>
    <t>Fortalecer las capacidades de padres, madres y cuidadores/as sobre la prevención de violencias de niñas, niños y adolescentes.</t>
  </si>
  <si>
    <t>Servicios de educación informal a niños, niñas, adolescentes y jóvenes para el reconocimiento de sus derechos</t>
  </si>
  <si>
    <t>Realizar actividades formativas de prevención dirigidas a padres, madres, cuidadores</t>
  </si>
  <si>
    <t xml:space="preserve"> Rutas de atención a víctimas actualizada y divulgada</t>
  </si>
  <si>
    <t>Desarrollar acciones afirmativas, Integrales y lúdicas para la prevención de las violencias y buena crianza dirigidas a padres, madres, cuidadores, lideres comunitarios, servidores públicos.</t>
  </si>
  <si>
    <t xml:space="preserve"> Actividades formativas de prevención realizadas</t>
  </si>
  <si>
    <t>Proporcionar paquetes alimentarios a familias de niños, niñas y adolescentes con discapacidad.</t>
  </si>
  <si>
    <t>Acciones afirmativas, Integrales y lúdicas desarrolladas</t>
  </si>
  <si>
    <t xml:space="preserve">Proporcionar paquetes alimentarios a familias de niños, niñas y adolescentes con discapacidad. </t>
  </si>
  <si>
    <t>Generación de espacios para el derecho al juego y la participación, en contextos seguros y estimulantes para niños, niñas y adolescentes del distrito de Cartagena de Indias</t>
  </si>
  <si>
    <t>FORTALECER LOS ESPACIOS DE PROMOCIÓN Y GARANTÍA DEL DERECHO AL JUEGO Y LA PARTICIPACIÓN EN CONTEXTOS SEGUROS Y ESTIMULANTES PARA LOS NIÑOS, NIÑAS Y ADOLESCENTES DEL DISTRITO DE CARTAGENA</t>
  </si>
  <si>
    <t>Aumentar la cantidad niños, niñas y adolescentes vinculados a actividades lúdicas extramurales y del ejercicio del derecho al juego al interior de las ludotecas distritales</t>
  </si>
  <si>
    <t>Realizar Jornadas ludicas de promocion del derecho al juego y a la recreación.</t>
  </si>
  <si>
    <t>Jornadas ludicas de promocion del derecho al juego y a la recreación</t>
  </si>
  <si>
    <t xml:space="preserve">
Operacionales</t>
  </si>
  <si>
    <t>Promoción efectiva de los servicios, ejercicios de concientización sobre la importancia de participar.</t>
  </si>
  <si>
    <t>PRESTACION DE SERVICIOS PREOFESIOANLES Y DE APOYO A LA GESTION PARA LA Realizar Jornadas ludicas de promocion del derecho al juego y a la recreación.</t>
  </si>
  <si>
    <t>1.2.1.0.00-001 - ICLD
1.3.3.8.03-93-075 RB RF SGP PROPOSITO GENERAL LIBRE INVERSION</t>
  </si>
  <si>
    <t>2.3.4102.1500.2024130010117</t>
  </si>
  <si>
    <t>Desarrollar espacios de promocion de la Politica Publica de Primera Infancia, Infancia, Adolescencia y Fortalecimiento Familiar del Distrito</t>
  </si>
  <si>
    <t>Espacios de promocion desarrollados</t>
  </si>
  <si>
    <t>Dotar las ludotecas para el desarrollo de jornadas ludicas intra y extramurales de promocion del derecho al juego y a la recreación</t>
  </si>
  <si>
    <t xml:space="preserve"> Ludotecas dotadas</t>
  </si>
  <si>
    <t>Realizar actividades de ludica y recreacion para la promocion del derecho al juego y los valores familiares</t>
  </si>
  <si>
    <t>Actividades de ludica y recreacion realizadas</t>
  </si>
  <si>
    <t>Realizar actividades de ludica y recreacion para a promocion del derecho al juego y los valores familiares</t>
  </si>
  <si>
    <t>Movilizar el personal y elementos ludicos para el desarrollo de actividades de prevencion y atencion en las tres localidades del Distrito, incluyendo las zonas rurales e insulares.</t>
  </si>
  <si>
    <t>Adecuar las ludotecas para el desarrollo de jornadas ludicas intra y extramurales de promocion del derecho al juego y a la recreación</t>
  </si>
  <si>
    <t xml:space="preserve"> Ludotecas adecuadas</t>
  </si>
  <si>
    <t>Generar acciones de promoción del derecho a la participación y asociación dirigidos a niños, niñas y adolescentes.</t>
  </si>
  <si>
    <t>Servicio de protección integral a niños, niñas, adolescentes y jóvenes</t>
  </si>
  <si>
    <t>Desarrollar espacios de promocion de la Participacion Infantil y Adolescente a traves de actividades con nna</t>
  </si>
  <si>
    <t xml:space="preserve"> Espacios de promocion de la Participacion Infantil y Adolescente.</t>
  </si>
  <si>
    <t>Implementar un ejercicio de intercambio de experiencias a nivel nacional, actividades pedagogicas y formativas con niños, niñas y adolescentes en procesos formales de participacion.</t>
  </si>
  <si>
    <t xml:space="preserve"> Intercambio de experiencias implementados</t>
  </si>
  <si>
    <t>Diseño e implementación de estrategias para la cualificación laboral de las mujeres en Cartagena de Indias</t>
  </si>
  <si>
    <t>DISMINUIR LOS ÍNDICES DE DESEMPLEO EN LAS MUJERES QUE RESIDEN EN CARTAGENA DE INDIAS.</t>
  </si>
  <si>
    <t>Incrementar programas para la cualificación de las mujeres basados en la necesidad de los sectores
productivos de la ciudad.</t>
  </si>
  <si>
    <t>Servicio de formación para el trabajo en competencias para la inserción laboral (Producto principal del proyecto)</t>
  </si>
  <si>
    <t xml:space="preserve">Focalizar y caracterizar mujeres para la cualificación laboral.                    </t>
  </si>
  <si>
    <t>Cronogramas actualizados e informes de implementación</t>
  </si>
  <si>
    <t>Prestación de servicios de apoyo a la gestión, para desarrollar las funciones y/o actividades inherentes al proyecto de inversión Diseño E Implementación De Estrategias Para La Cualificación Laboral De Las Mujeres En Cartagena De Indias.</t>
  </si>
  <si>
    <t>1.3.3.1.00-93-001 RB ICLD</t>
  </si>
  <si>
    <t>2.3.3603.1300.2024130010155</t>
  </si>
  <si>
    <t>Establecer alianzas público-privadas para la empleabilidad de las mujeres cualificadas.</t>
  </si>
  <si>
    <t xml:space="preserve"> Alianzas público-privadas establecidas</t>
  </si>
  <si>
    <t xml:space="preserve">Realizar programas de formación enfocadas en cualificación laboral de las mujeres del distrito de Cartagena.                         </t>
  </si>
  <si>
    <t>Programas de formación realizados</t>
  </si>
  <si>
    <t>PRESTACIÓN DE SERVICIOS LOGISTICOS PARA EL DESARROLLO DE PROGRAMAS DE FORMACION  ENFOCADAS EN CUALIFICACION LABORAL DE LAS MUJERES DEL DISTRITO DE CARTAGENA.</t>
  </si>
  <si>
    <t>Diseñar e implementar estrategias para el reclutamiento de hojas de vida de mujeres cualificadas laboralmente</t>
  </si>
  <si>
    <t>Estrategias diseñadas e implementadas</t>
  </si>
  <si>
    <t>Realizar Feria de empleabilidad para las mujeres.</t>
  </si>
  <si>
    <t xml:space="preserve"> Feria de empleabilidad realizada</t>
  </si>
  <si>
    <t>Implementación DE ESTRATEGIAS DE EMPRENDIMIENTO Y EMPLEABILIDAD QUE FORTALEZCAN LA ECONOMIA POPULAR DE LAS FAMILIAS VULNERABLES DEL DISTRITO DE Cartagena de Indias</t>
  </si>
  <si>
    <t>CONTRIBUIR AL FORTALECIMIENTO DE LA ECONOMÍA POPULAR DE LAS FAMILIAS VULNERABLES DEL DISTRITO DE CARTAGENA</t>
  </si>
  <si>
    <t>Ampliar estrategias institucionales para atender el emprendimiento y la empleabilidad de las familias vulnerables en el Distrito de Cartagena.</t>
  </si>
  <si>
    <t>Documentos de evaluación (Producto principal del proyecto)</t>
  </si>
  <si>
    <t>Definir el alcance del documento</t>
  </si>
  <si>
    <t>Alcence de documento definido</t>
  </si>
  <si>
    <t>2.3.4103.1500.2024130010025</t>
  </si>
  <si>
    <t>Realizar la recolección de información cuantitativa y cualitativa</t>
  </si>
  <si>
    <t>Información cuantitativa y cualitativa recolectada</t>
  </si>
  <si>
    <t>Elaborar documento con la consolidación de la información recopilada</t>
  </si>
  <si>
    <t xml:space="preserve"> Documento dd caracterizacion elaborado</t>
  </si>
  <si>
    <t>Aumentar oportunidades de formación para los emprendedores del Distrito de Cartagena</t>
  </si>
  <si>
    <t>Servicio de asistencia técnica en alianzas para la comercialización</t>
  </si>
  <si>
    <t xml:space="preserve"> Jornadas de orientación, capacitación y asesorías desarrolladas</t>
  </si>
  <si>
    <t>Implementar herramientas de gestión estratégica que impulsen las unidades productivas.</t>
  </si>
  <si>
    <t>Herramientas de gestión estratégica implementadas</t>
  </si>
  <si>
    <t>Vincular a unidades productivas a espacios de promoción y comercialización</t>
  </si>
  <si>
    <t>Espacios de promoción y comercialización realizados</t>
  </si>
  <si>
    <t xml:space="preserve">Fortalecimiento en la generación de ingresos y el derecho al trabajo para la mujer en Cartagena de Indias </t>
  </si>
  <si>
    <t>DISMINUIR LOS NIVELES DE INFORMALIDAD LABORAL Y DESEMPLEO EN LAS MUJERES DEL DISTRITO DE CARTAGENA.</t>
  </si>
  <si>
    <t>Aumentar el apoyo a iniciativas productivas para la generación de ingresos en las mujeres del distrito</t>
  </si>
  <si>
    <t>Servicio de apoyo a unidades productivas individuales para la generación de ingresos (Producto principal del proyecto)</t>
  </si>
  <si>
    <t>CARACTERIZAR MUJERES CON EMPRENDIMIENTOS</t>
  </si>
  <si>
    <t xml:space="preserve">Mejorar el proceso de contratación para que se ejecute la contratación en oportunidad. </t>
  </si>
  <si>
    <t>CONTRATAR UNA ESTRATEGIA PARA LA CARACTERIZACIÓN, CAPACITACIÓN, ASESORÍA EMPRESARIAL, ENTREGA DE CAPITAL SEMILLA Y MAQUINARIA, EQUIPO, INSUMO Y MANO DE OBRA NO CALIFICADA PARA EL PROYECTO DE INVERSIÓN FORTALECIMIENTO EN LA GENERACIÓN DE INGRESOS Y EL DERECHO AL TRABAJO PARA LA MUJER EN CARTAGENA DE INDIAS.</t>
  </si>
  <si>
    <t>2.3.4103.1500.2024130010165</t>
  </si>
  <si>
    <t xml:space="preserve">CAPACITAR Y ASESORAR EN COMPONENTES EMPRESARIALES A LAS MUJERES EMPRENDEDORAS. </t>
  </si>
  <si>
    <t xml:space="preserve">CAPACITACION Y ASESORIA REALIZADAS </t>
  </si>
  <si>
    <t>SUMINISTRAR CAPITAL SEMILLA EN MAQUINARIA, EQUIPO E INSUMOS</t>
  </si>
  <si>
    <t>CAPITAL SEMILLA EN MAQUINARIA, EQUIPO E INSUMOS SUMINISTRADO</t>
  </si>
  <si>
    <t>REALIZAR FERIA DE NEGOCIO</t>
  </si>
  <si>
    <t xml:space="preserve"> FERIA DE NEGOCIO REALIZADA</t>
  </si>
  <si>
    <t xml:space="preserve">Fortalecimiento de estrategias para  la inserción laboral, competencias socio-ocupacionales y empresariales de los jóvenes en el distrito de Cartagena de Indias </t>
  </si>
  <si>
    <t>AUMENTAR LAS OPORTUNIDADES DE LOS JÓVENES PARA EL EMPLEO DIGNO, EL DESARROLLO DE EMPRENDIMIENTOS Y ECONOMÍAS COLABORATIVAS SOLIDARIAS</t>
  </si>
  <si>
    <t>Aumentar las oportunidades del sector público y privado para que los jóvenes desarrollen sus emprendimientos y economías colaborativas</t>
  </si>
  <si>
    <t>Servicio de educación informal</t>
  </si>
  <si>
    <t>Realizar Espacios formativos a jóvenes en emprendimiento e inclusión productiva juvenil</t>
  </si>
  <si>
    <t>Espacios formativos realizados</t>
  </si>
  <si>
    <t>JUVENTUD</t>
  </si>
  <si>
    <t>Realizar convocatoria efectiva y 
promocionar las actividades y servicios ofertados. Motivar y sensibilizar a los jóvenes sobre la importancia de participar</t>
  </si>
  <si>
    <t>CONTRATAR LA PRESTACION DE SERVICIOS PROFESIONALES Y APOYO A LA GESTION PARA REALIZAR ESPACIOS FORMATIVOS A JÓVENES EN EMPRENDIMIENTO E INCLUSIÓN PRODUCTIVA JUVENIL DENTRO DEL PROYECTO DE INVERSIO FORTALECIMIENTO DE ESTRATEGIAS PARA LA INSERCIÓN LABORAL, COMPETENCIAS SOCIO-OCUPACIONALES Y EMPRESARIALES DE LOS JÓVENES EN EL DISTRITO DE CARTAGENA DE INDIAS</t>
  </si>
  <si>
    <t>2.3.4103.1500.2024130010169</t>
  </si>
  <si>
    <t>Orientar, formar y asesorar a jóvenes en emprendimiento</t>
  </si>
  <si>
    <t>Focalizar y caracterizar a Jóvenes emprendedores</t>
  </si>
  <si>
    <t>Entregar Insumos y/o capital semilla a los emprendimientos juveniles</t>
  </si>
  <si>
    <t xml:space="preserve"> Insumos y/o capital semilla entregados</t>
  </si>
  <si>
    <t>Disminuir la Informalidad y subempleo en los jóvenes</t>
  </si>
  <si>
    <t>Servicio de educación para el trabajo a la población vulnerable</t>
  </si>
  <si>
    <t>Realizar espacios de promoción comercial para las unidades productivas integradas por jovenes.</t>
  </si>
  <si>
    <t xml:space="preserve"> Espacios de promoción comercial  realizados</t>
  </si>
  <si>
    <t>Realizar actividades formativas y certificadas con jóvenes para la vinculación e inserción laboral.</t>
  </si>
  <si>
    <t xml:space="preserve"> Actividades formativas y certificadas</t>
  </si>
  <si>
    <t>Facilitar el conocimiento del mercado laboral</t>
  </si>
  <si>
    <t>Servicio de gestión de oferta social para la población vulnerable</t>
  </si>
  <si>
    <t>Realizar acciones de promoción para la vinculación laboral de jóvenes al trabajo formal</t>
  </si>
  <si>
    <t xml:space="preserve"> Acciones de promoción realizadas </t>
  </si>
  <si>
    <t xml:space="preserve">Fortalecimiento de la Agricultura Campesina, Familiar y Comunitaria en el Distrito de Cartagena de Indias </t>
  </si>
  <si>
    <t>FORTALECER EL NIVEL DE PRODUCCIÓN, ADMINISTRACION Y COMERCIALIZACIÓN EN LA AGRICULTURA FAMILIAR CAMPESINA Y COMUNITARIA DEL DISTRITO DE CARTAGENA DE INDIAS.</t>
  </si>
  <si>
    <t>Aumentar el número de acciones para el desarrollo de procesos productivos de agricultura campesina familiar y comunitaria.</t>
  </si>
  <si>
    <t>Servicio de apoyo para el fomento organizativo de la Agricultura Campesina, Familiar y Comunitaria</t>
  </si>
  <si>
    <t>Implementar estrategias para desarrollar procesos productivos para el fomento organizativo de la ACFC.</t>
  </si>
  <si>
    <t xml:space="preserve"> Estrategias implementadas</t>
  </si>
  <si>
    <t>UMATA</t>
  </si>
  <si>
    <t>Gestionar oportunamente los procesos para la contratación del proyecto</t>
  </si>
  <si>
    <t>2.3.1702.1100.2024130010064</t>
  </si>
  <si>
    <t>Realizar asistencia técnica permanente.</t>
  </si>
  <si>
    <t xml:space="preserve"> Asistencia técnica</t>
  </si>
  <si>
    <t>Fortalecer el servicio de extensión agropecuaria a mujeres rurales, afro e indígena.</t>
  </si>
  <si>
    <t>Servicio de fomento a la asociatividad</t>
  </si>
  <si>
    <t xml:space="preserve"> Servicios de extensión agropecuaria</t>
  </si>
  <si>
    <t>Atender a doscientas (200) mujeres afro rurales con servicios de extensión agropecuaria.</t>
  </si>
  <si>
    <t>Incrementar la atención social e incluyente para el fortalecimiento de actividades productivas agropecuarios.</t>
  </si>
  <si>
    <t>Servicio de asistencia técnica agropecuaria dirigida a pequeños productores (Producto principal del proyecto)</t>
  </si>
  <si>
    <t xml:space="preserve">Atender con estrategias de fomento a la asociatividad a Mujeres indígenas productoras beneficiadas. </t>
  </si>
  <si>
    <t>Estrategias de fomento a la asociatividad</t>
  </si>
  <si>
    <t xml:space="preserve">Suministro de materiales e insumos para la elaboración de productos elaborados. </t>
  </si>
  <si>
    <t>Materiales e insumos para la elaboración de productos</t>
  </si>
  <si>
    <t>Mejorar el acceso a esquemas de comercialización directa libre de intermediación.</t>
  </si>
  <si>
    <t>Servicio de apoyo a la comercialización</t>
  </si>
  <si>
    <t>Apoyar un evento comercial para la participación en mercado campesino.</t>
  </si>
  <si>
    <t>Evento comercial apoyado</t>
  </si>
  <si>
    <t xml:space="preserve">Apoyar un evento comercial para la participación en ruedas de negocios </t>
  </si>
  <si>
    <t xml:space="preserve">Apoyar un evento para la participación en ferias comerciales. </t>
  </si>
  <si>
    <t>Servicio de Extensión Rural Agropecuaria, para la Competitividad y Soberanía Alimentaria a Pequeños Productores Asentados en la Zona Rural del Distrito de Cartagena de Indias.</t>
  </si>
  <si>
    <t>FORTALECER EL SERVICIO DE EXTENSIÓN AGROPECUARIO PARA LOS PEQUEÑOS PRODUCTORES AGROPECUARIOS DEL DISTRITO DE CARTAGENA DE INDIAS</t>
  </si>
  <si>
    <t>Formular y ejecutar un Plan de Extensión Agropecuario para los productores del Distrito</t>
  </si>
  <si>
    <t>Documentos de planeación</t>
  </si>
  <si>
    <t>Realizar el Plan de Extensión Agropecuaria del Distrito de Cartagena de Indias</t>
  </si>
  <si>
    <t>GRUPO ÉTNICOS</t>
  </si>
  <si>
    <t>Plan de Extensión Agropecuaria realizado</t>
  </si>
  <si>
    <t>2.3.1702.1100.2024130010072</t>
  </si>
  <si>
    <t>Realizar encuentros con las asociaciones agropecuarias</t>
  </si>
  <si>
    <t xml:space="preserve"> Encuentros realizados</t>
  </si>
  <si>
    <t>Aumentar la cobertura del servicio de extensión agropecuario</t>
  </si>
  <si>
    <t>Brindar atención a productores, con servicios de extensión agropecuaria</t>
  </si>
  <si>
    <t xml:space="preserve">Asistencia tecnica </t>
  </si>
  <si>
    <t>Realizar eventos de transferencia de tecnología</t>
  </si>
  <si>
    <t xml:space="preserve"> Eventos de transferencia de tecnología realizados</t>
  </si>
  <si>
    <t>Contratación de servicio de transporte con conductor para el desarrollo del proyecto</t>
  </si>
  <si>
    <t>Fortalecer la cadena productiva agropecuaria</t>
  </si>
  <si>
    <t xml:space="preserve">Desarrollar acciones de encadenamiento productivo
</t>
  </si>
  <si>
    <t>Encadenamientos productivos desarrollados</t>
  </si>
  <si>
    <t>Realizar talleres de fortalecimiento organizacional a grupos asociados</t>
  </si>
  <si>
    <t xml:space="preserve"> Talleres de fortalecimiento organizacional realizados</t>
  </si>
  <si>
    <t>Aumentar el acceso para adquisición de equipos de pesca y dotación de artes</t>
  </si>
  <si>
    <t>Servicios de apoyo al fomento de la pesca y la acuicultura</t>
  </si>
  <si>
    <t>Dotar a organizaciones de grupos éticos de pescadores de equipos e insumos</t>
  </si>
  <si>
    <t xml:space="preserve"> Organizaciones de grupos éticos de pescadores dotados</t>
  </si>
  <si>
    <t>Asociados a fenómenos de origen natural: atmosféricos, hidrológicos, geológicos, otros</t>
  </si>
  <si>
    <t>Estar al día con la información 
meteorológica de la zona y tomar las 
medidas recomendables</t>
  </si>
  <si>
    <t>Adquirir equipos y artes de pesca para dotar a asociaciones</t>
  </si>
  <si>
    <t xml:space="preserve">Asociaciones de pescadores dotadas </t>
  </si>
  <si>
    <t>Aumentar el numero de procesos para el mejoramiento genético de bovinos de pequeños ganaderos</t>
  </si>
  <si>
    <t>Formular y ejecutar procesos productivos en producción, reproducción y mejoramiento genético en bovinos y especies menores</t>
  </si>
  <si>
    <t xml:space="preserve"> Procesos productivos formulados y ejecutados</t>
  </si>
  <si>
    <t>Realizar visitas a las fincas de pequeños productores pecuarios beneficiados</t>
  </si>
  <si>
    <t xml:space="preserve"> Visitas a  fincas de pequeños productores </t>
  </si>
  <si>
    <t>Fortalecer las competencias agropecuaria en las organizaciones de productores</t>
  </si>
  <si>
    <t>Servicio de apoyo en la formulación y estructuración de proyectos</t>
  </si>
  <si>
    <t>Realizar acciones de fortalecimiento de capacidades y competencias agropecuarias</t>
  </si>
  <si>
    <t xml:space="preserve"> Fortalecimiento de capacidades y competencias agropecuarias</t>
  </si>
  <si>
    <t>Realizar visitas de acompañamiento a las organizaciones beneficiadas</t>
  </si>
  <si>
    <t>Visitas de acompañamiento a las organizaciones</t>
  </si>
  <si>
    <t>Mejorar la comercialización de los productos agropecuarios</t>
  </si>
  <si>
    <t>Servicio de acompañamiento productivo y empresarial</t>
  </si>
  <si>
    <t>Promover emprendimientos rurales orientados a la generación de valor agregado.</t>
  </si>
  <si>
    <t xml:space="preserve"> Emprendimientos rurales promovidos</t>
  </si>
  <si>
    <t>Realizar encuentros de comercialización con productos agropecuarios con valor agregado</t>
  </si>
  <si>
    <t>Encuentros de comercialización realizados</t>
  </si>
  <si>
    <t xml:space="preserve">Fortalecimiento de capacidades técnicas para el desarrollo de la actividad pesquera en el Distrito de Cartagena de Indias </t>
  </si>
  <si>
    <t>FORTALECER LAS CAPACIDADES TÉCNICAS PARA EL DESARROLLO DE LA ACTIVIDAD PESQUERA EN EL DISTRITO DE CARTAGENA DE INDIAS</t>
  </si>
  <si>
    <t>Fortalecer el aprovechamiento sostenible de los recursos ícticos marinos a través de proyectos productivos dirigidos a pescadores artesanales del Distrito de Cartagena de Indias</t>
  </si>
  <si>
    <t>Servicio de apoyo en la formulación y estructuración de proyectos (Producto principal del proyecto)</t>
  </si>
  <si>
    <t>Implementar dos (2) programas de maricultura</t>
  </si>
  <si>
    <t xml:space="preserve"> Programas de maricultura implementados</t>
  </si>
  <si>
    <t>Gestionar oportunamente los 
procesos para la contratación del 
proyecto</t>
  </si>
  <si>
    <t>2.3.1702.1100.2024130010162</t>
  </si>
  <si>
    <t>Desarrollar cuatro (4) acciones que fortalezca a la mujer en el ejercicio de la pesca</t>
  </si>
  <si>
    <t xml:space="preserve"> Acciones de fortalecimiento desarrolladas</t>
  </si>
  <si>
    <t>Construir y dotar un Centro de Acopio para almacenar, transformar y comercializar productos pesqueros en el Distrito de Cartagena de Indias</t>
  </si>
  <si>
    <t>Construir un (1) Centro de Acopio Integral para productos pesqueros</t>
  </si>
  <si>
    <t xml:space="preserve"> Centro de Acopio Integral  construido</t>
  </si>
  <si>
    <t>Dotar un (1) Centro de Acopio Integral para productos pesqueros</t>
  </si>
  <si>
    <t xml:space="preserve"> Centro de Acopio Integral  dotado</t>
  </si>
  <si>
    <t>Crear una escuela de pescadores de saberes ancestrales para la gestión y apropiación de conocimiento en el Distrito de Cartagena de Indias</t>
  </si>
  <si>
    <t>Crear una escuela de pescadores de saberes ancestrales</t>
  </si>
  <si>
    <t>Escuela de pescadores creada</t>
  </si>
  <si>
    <t>Realizar talleres de formación</t>
  </si>
  <si>
    <t>Servicio de Transporte</t>
  </si>
  <si>
    <t xml:space="preserve">Generación de capacidades para la protección y bienestar animal en el Distrito de Cartagena de Indias </t>
  </si>
  <si>
    <t>GENERAR CAPACIDADES DE RESPUESTA INSTITUCIONAL PARA LA PROTECCIÓN Y BIENESTAR ANIMAL EN EL DISTRITO DE CARTAGENA</t>
  </si>
  <si>
    <t>Diseñar e implementar procedimientos para la atención de animales domésticos en el Distrito de Cartagena</t>
  </si>
  <si>
    <t>Documentos de lineamientos técnicos</t>
  </si>
  <si>
    <t xml:space="preserve">Diseñar tres protocolos para la atención de animales domésticos </t>
  </si>
  <si>
    <t xml:space="preserve">
Financieros</t>
  </si>
  <si>
    <t>Gestión de recursos financieros con diferentes entidades del orden nacional y/o cooperación internacional</t>
  </si>
  <si>
    <t>2.3.4501.1000.2024130010045</t>
  </si>
  <si>
    <t>Implementar la Política Pública de Protección y Bienestar Animal</t>
  </si>
  <si>
    <t xml:space="preserve"> Política Pública de Protección y Bienestar Animal implementada</t>
  </si>
  <si>
    <t>Desarrollar actividades para promover la tenencia responsable de mascotas, la protección y el bienestar animal</t>
  </si>
  <si>
    <t>Actividades de promocion de tenencia responsable de mascotas, la protección y el bienestar animal realizadas</t>
  </si>
  <si>
    <t>Diseñar e implementar aplicativos de software integrados para la atención de animales domésticos en el Distrito de Cartagena</t>
  </si>
  <si>
    <t>Servicio información implementado (Producto principal del proyecto)</t>
  </si>
  <si>
    <t>Desarrollar tres aplicativos de software para la atención de animales domésticos</t>
  </si>
  <si>
    <t>Aplicativo de software desarrollado</t>
  </si>
  <si>
    <t xml:space="preserve">Implementación de un Centro de Bienestar Animal en el Distrito de Cartagena de Indias </t>
  </si>
  <si>
    <t>AUMENTAR LAS CAPACIDADES DE RESPUESTA INSTITUCIONAL PARA LA TOMA DE DECISIONES Y LA ATENCIÓN INTEGRAL DE LOS ANIMALES DOMÉSTICOS EN CONDICIÓN DE VULNERABILIDAD EN EL DISTRITO DE CARTAGENA DE INDIAS.</t>
  </si>
  <si>
    <t>Brindar atención integral a los distintos grupos de animales domésticos en condición de vulnerabilidad en el Distrito de Cartagena</t>
  </si>
  <si>
    <t>Servicio de sanidad animal</t>
  </si>
  <si>
    <t xml:space="preserve">Realizar atención de urgencias veterinarias en animales domésticos
</t>
  </si>
  <si>
    <t>Atenciones de urgencias veterinarias realizadas</t>
  </si>
  <si>
    <t>Gestión de recursos financieros con diferentes entidades del orden nacional y con cooperación internacional</t>
  </si>
  <si>
    <t>2.3.4501.1000.2024130010046</t>
  </si>
  <si>
    <t xml:space="preserve"> Realizar atención integral de salud en animales domésticos</t>
  </si>
  <si>
    <t>Atención integral de salud en animales domésticos realizadas</t>
  </si>
  <si>
    <t xml:space="preserve"> Realizar esterilización en caninos y felinos</t>
  </si>
  <si>
    <t>Esterilización en caninos y felinos realizadas</t>
  </si>
  <si>
    <t>Cuantificar la población de animales domésticos en condición de vulnerabilidad en el Distrito de Cartagena</t>
  </si>
  <si>
    <t>Servicio de atención integral a la fauna</t>
  </si>
  <si>
    <t>Censar cien mil caninos</t>
  </si>
  <si>
    <t>Censo realizado de caninos</t>
  </si>
  <si>
    <t xml:space="preserve"> Contratar un albergue con atención integral para animales</t>
  </si>
  <si>
    <t xml:space="preserve"> Albergue contratado</t>
  </si>
  <si>
    <t>Gestionar la creación de un Centro de Bienestar Animal para brindar atención integral a animales domésticos en el Distrito de Cartagena</t>
  </si>
  <si>
    <t>Infraestructura para el bienestar animal construida y dotada (Producto principal del proyecto)</t>
  </si>
  <si>
    <t xml:space="preserve">Realizar diseño y estudios técnicos para un Centro de Bienestar Animal </t>
  </si>
  <si>
    <t xml:space="preserve">Diseño y estudios de preinversion </t>
  </si>
  <si>
    <t xml:space="preserve"> Construir y un Centro de Bienestar Animal Dotar un Centro de Bienestar Animal</t>
  </si>
  <si>
    <t>Centro de Bienestar Animal construido y dotadao</t>
  </si>
  <si>
    <t>Adquir unidades móviles de atención veterinaria</t>
  </si>
  <si>
    <t>Unidades móviles de atención veterinaria</t>
  </si>
  <si>
    <t xml:space="preserve">Fortalecimiento de la participación sociopolitica juvenil del distrito de Cartagena de Indias </t>
  </si>
  <si>
    <t>AUMENTAR LA PARTICIPACIÓN DE LA POBLACIÓN JUVENIL EN ESPACIOS E INSTANCIAS DE PARTICIPACIÓN,
REPRESENTACIÓN E INCIDENCIA JUVENIL Y CIUDADANA EN EL DISTRITO DE CARTAGENA DE INDIAS</t>
  </si>
  <si>
    <t>Fortalecer la oferta institucional de formación, promoción, organización, participación, proyectos y oportunidades
para el desarrollo de habilidades y competencias en los jóvenes.</t>
  </si>
  <si>
    <t>Servicio de educación informal (Producto principal del proyecto)</t>
  </si>
  <si>
    <t>Realizar procesos formativos en competencias y habilidades de acuerdo al plan de acción establecido</t>
  </si>
  <si>
    <t xml:space="preserve">Procesos formativos realizados </t>
  </si>
  <si>
    <t>REALIZAR PROCESO DE FORMACIÓN EN SOCIO POLÍTICA Y HABILIDADES PARA LA VIDA. Y REALIZAR PROCESOS FORMATIVOS EN COMPETENCIAS Y HABILIDADES DE ACUERDO CON EL PLAN DE ACCIÓN ESTABLECIDO DEL PROYECTO FORTALECIMIENTO DE LA PARTICIPACIÓN SOCIOPOLITICA JUVENIL DEL DISTRITO DE CARTAGENA DE INDIAS</t>
  </si>
  <si>
    <t>REGIMEN ESPECIAL CON OFERTA</t>
  </si>
  <si>
    <t xml:space="preserve">SEPTIEMBRE </t>
  </si>
  <si>
    <t>2.3.4102.1500.2024130010168</t>
  </si>
  <si>
    <t>Realizar espacios para promover actividades para la discusión y análisis de las necesidades de las juventudes, así como alternativas de solución</t>
  </si>
  <si>
    <t xml:space="preserve"> Espacios de promocion de actividades para la discusión y análisis de las necesidades de las juventudes realizados </t>
  </si>
  <si>
    <t>CONTRATAR EL DESARROLLO DE ESPACIOS FORMACIÓN Y FORTALECIMIENTO DE LAS CAPACIDADES DE GESTIÓN DE LAS ORGANIZACIONES JUVENILES DEL DISTRITO DE CARTAGENA, EN EL MARCO DE LAS ACTIVIDADES INHERENTES AL PROYECTO DE INVERSIÓN "FORTALECIMIENTO DE LA PARTICIPACIÓN SOCIOPOLÍTICA JUVENIL DEL DISTRITO DE CARTAGENA DE INDIAS.</t>
  </si>
  <si>
    <t>MINIMA CUANTIA</t>
  </si>
  <si>
    <t xml:space="preserve"> Proceso de formación realizados </t>
  </si>
  <si>
    <t xml:space="preserve">Realizar proceso de formación en socio política y habilidades para la vida </t>
  </si>
  <si>
    <t>Realizar espacios enfocados al fortalecimiento de los derechos de la juventud</t>
  </si>
  <si>
    <t>Espacios de fortalecimiento de los derechos de la juventud realizados</t>
  </si>
  <si>
    <t>Movilizar a los jóvenes para el desarrollo de espacios de participación y representatividad juvenil</t>
  </si>
  <si>
    <t>CONTRATAR LA LOGISTICA PARA LA SEMANA DE JUVENTUD EN EL MARCO DEL PROYECTO DE INVERSIÓN "FORTALECIMIENTO DE LA PARTICIPACIÓN SOCIOPOLÍTICA JUVENIL DEL DISTRITO DE CARTAGENA DE INDIAS.</t>
  </si>
  <si>
    <t>Proporcionar dotación y requerimientos logísticos necesarios para el funcionamiento del subsistema de participación juvenil</t>
  </si>
  <si>
    <t xml:space="preserve">Dotación y requerimientos logísticos proporcionados </t>
  </si>
  <si>
    <t>Desarrollo de capacidades para la participación e incidencia ciudadana de las mujeres de Cartagena de indias</t>
  </si>
  <si>
    <t>AUMENTAR LOS NIVELES DE EMPODERAMIENTO DE LAS MUJERES DEL DISTRITO DE CARTAGENA PARA EL EJERCICIO PLENO DE SUS DERECHOS</t>
  </si>
  <si>
    <t>Diseñar, construir y dotar espacios institucionales para la atención y acceso de las mujeres a servicios de protección y promoción de derechos de género.</t>
  </si>
  <si>
    <t>Estudios de preinversión</t>
  </si>
  <si>
    <t xml:space="preserve">Realizar la proyección y construcción del decreto distrital para la creación del consejo consultivo de mujeres. </t>
  </si>
  <si>
    <t>Decreto distrital proyectado y construido</t>
  </si>
  <si>
    <t>Mejorar el proceso de contratación para que se de manera oportuna</t>
  </si>
  <si>
    <t>Prestación de servicios logísticos para el desarrollo de actividades en el marco del proyecto Desarrollo de capacidades para la participación e incidencia ciudadana de las mujeres de Cartagena de Indias</t>
  </si>
  <si>
    <t>2.3.4103.1500.2024130010161</t>
  </si>
  <si>
    <t>Realizar asistencia técnica para la elección de las mujeres representante ante el consejo consultivo de acuerdo al mecanismo de elección y representación</t>
  </si>
  <si>
    <t xml:space="preserve"> Asistencia técnica realizada</t>
  </si>
  <si>
    <t>Realizar cinco sesiones del consejo consultivo mixto</t>
  </si>
  <si>
    <t>Sesiones del consejo consultivo mixto realizadas</t>
  </si>
  <si>
    <t>Aumentar el acceso de las mujeres a actividades de transferencia de conocimiento y fortalecimiento de capacidades Técnicas en participación sociopolítica, liderazgo e incidencia política en el Distrito.</t>
  </si>
  <si>
    <t>Diseñar el plan de formación para la participación sociopolítica, liderazgo e incidencia política en el Distrito</t>
  </si>
  <si>
    <t xml:space="preserve"> Plan de formación diseñado</t>
  </si>
  <si>
    <t>Desarrollar proceso de formación a tres mil (3.000) mujeres en participación sociopolítica, liderazgo e incidencia política en el Distrito (meta plan de desarrollo)</t>
  </si>
  <si>
    <t>Procesos de formación desarrollados</t>
  </si>
  <si>
    <t>Prestación de servicios profesionales, para desarrollar las funciones y/o actividades inherentes al proyecto de inversión "Desarrollo de capacidades para la  participacion e incidencia ciudadana de las mujeres de Cartagena de Indias"</t>
  </si>
  <si>
    <t>Realizar los estudios y diseños para la construcción y dotación de la casa de la mujer del distrito de Cartagena de indias</t>
  </si>
  <si>
    <t xml:space="preserve">Estudios y diseños de preinversion </t>
  </si>
  <si>
    <t>Dotación de 2 Casa de la Mujer para el Distrito de Cartagena (1 en Ciudadela de la Paz, 1 en El Prado)</t>
  </si>
  <si>
    <t>Casa de la Mujer dotada</t>
  </si>
  <si>
    <t>Implementacion de contextos lúdicos para niños, niñas y adolescentes Indigenas del distrito de Cartagena de Indias</t>
  </si>
  <si>
    <t xml:space="preserve"> Jornadas ludicas realizadas </t>
  </si>
  <si>
    <t>Realizar acciones de promoción de contextos lúdicos para niños, niñas y adolescentes Indigenas del distrito de Cartagena de Indias</t>
  </si>
  <si>
    <t>FORTALECIMIENTO DEL DESARROLLO EMPRESARIAL DE LA  MUJER INDIGENA EN CARTAGENA DE INDIAS</t>
  </si>
  <si>
    <t xml:space="preserve"> Componentes de orientación, capacitación y asesorías empresariales desarrolladas </t>
  </si>
  <si>
    <t>Entregar Insumos y/o capital semilla a los emprendimientos de mujeres indigenas</t>
  </si>
  <si>
    <t>Focalizar y caracterizar a Mujeres Indigenas</t>
  </si>
  <si>
    <t>Fortalecimiento de la capacidad productiva de la Mujer Indigena en Cartagena de Indias</t>
  </si>
  <si>
    <t>AVANCE PROYECTOS SECRETARIA DE PARTICIPACION Y DESARROLLO SOCIAL  A SEPTIEMBRE 15 DE  2024</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</si>
  <si>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</si>
  <si>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</si>
  <si>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</si>
  <si>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</si>
  <si>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</si>
  <si>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</si>
  <si>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</si>
  <si>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</si>
  <si>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</si>
  <si>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</si>
  <si>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</si>
  <si>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</si>
  <si>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</si>
  <si>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</si>
  <si>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</si>
  <si>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</si>
  <si>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</si>
  <si>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</si>
  <si>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</si>
  <si>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</si>
  <si>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</si>
  <si>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</si>
  <si>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</si>
  <si>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</si>
  <si>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</si>
  <si>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</si>
  <si>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</si>
  <si>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</si>
  <si>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</si>
  <si>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</si>
  <si>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</si>
  <si>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</si>
  <si>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Selección abreviada menor cuantía</t>
  </si>
  <si>
    <t>Selección Abreviada de Menor Cuantia sin Manifestacion de Interés</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</si>
  <si>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</si>
  <si>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</si>
  <si>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</si>
  <si>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</si>
  <si>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</si>
  <si>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</si>
  <si>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</si>
  <si>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</si>
  <si>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</si>
  <si>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</si>
  <si>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</si>
  <si>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REPORTE META PRODUCTO DE  ENERO A  DE SEPTIEMBRE DE 2024</t>
  </si>
  <si>
    <t>REPORTE META PRODUCTO DE  OCTUBRE A DICIEMBRE 2024</t>
  </si>
  <si>
    <t>AVANCE META PRODUCTO AL AÑO (PONDERACION)</t>
  </si>
  <si>
    <t>AVANCE META PRODUCTO AL CUATRIENIO (PONDERACION)</t>
  </si>
  <si>
    <t xml:space="preserve">AVANCE META PRODUCTO AL AÑO </t>
  </si>
  <si>
    <t xml:space="preserve">AVANCE META PRODUCTO AL CUATRIENIO </t>
  </si>
  <si>
    <t>REPORTE META PRODUCTO DE  ENERO A 31 DE AGOSTO DE 2024</t>
  </si>
  <si>
    <t>LINK SOPORTES EVIDENCIAS</t>
  </si>
  <si>
    <t>OBSERVACIONES</t>
  </si>
  <si>
    <t>https://alcart.sharepoint.com/:f:/s/GRUPOASUNTOSPARALAMUJER/EjmJYF5uHklPp00bFK7TEr8BlaJk0gAknzBM56pO_dHnpw?e=G3fYZ5</t>
  </si>
  <si>
    <t xml:space="preserve"> Se realizarón 14 jornadas de prevención de las VBG a mujeres victimas de violencia o en riesgo de padecerla. </t>
  </si>
  <si>
    <t xml:space="preserve">En el transcurso de junio-agosto el grupo de asuntos de la mujer ha atentido 49 casos de violencia basadas en género. </t>
  </si>
  <si>
    <t xml:space="preserve">Desde el mecanismo articulador y el grupo de asuntos de la mujr se esta realizando el plan de acción para los 16 días de activismo que se realizan en el marco del 25  de noviembre, dia de la erradicación de la violencia contra la mujer. </t>
  </si>
  <si>
    <t>https://community.secop.gov.co/Public/Tendering/OpportunityDetail/Index?noticeUID=CO1.NTC.5785723&amp;isFromPublicArea=True&amp;isModal=False</t>
  </si>
  <si>
    <t>Actualmente la casa refugio se encuentra contratada a través del convenio de Asociación No. CD-SPDS.CONVASO-001-2024 de 2023, suscrito entre el DISTRITO TURISTICO Y CULTURAL DE CARTAGENA DE INDIAS Y La Fundación CASA DEL NIÑO 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</si>
  <si>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En estos momentos se encuentra los cdps para la realización de una escuela de constructores de género que funcionará como una campaña  sobre las maculinidades corresponsables. Esta se realizará durante los meses de septiembre, octubre y noviembre. </t>
  </si>
  <si>
    <t xml:space="preserve">Actualemnte se encuentra en proceso de contrtación para la ejecucción de esta actividad. </t>
  </si>
  <si>
    <t>Junio - Julio - Agosto</t>
  </si>
  <si>
    <t>durante este periodo se continua trabajando en la activacion fisica y cognitiva de las personas mayores atraves de ejercicio y manualidades, se les arienta sobre buenas practicas para llevar un estilo de vida saludable, se hace revision de historias clinicas,  visitas de casos priorizados, brigadas de salud e implemntacion del PAI (programa de atencion integral a personas mayores)</t>
  </si>
  <si>
    <t>ARRIENDOS 2024</t>
  </si>
  <si>
    <t xml:space="preserve">Se anexan al Drive RP y CDP de Arriendo de los bienes inmueble para el funcionamiento de los siguientes CDV:
CDV BOQUILLA , CDV CESAR FLOREZ, CDV LA REINA , CDV PIEDRA DE BOLIVAR , CDV RICAURTE </t>
  </si>
  <si>
    <t>se anexa al Drive CDP de arriendo de servicio de transporte terrestre  de vehiculo automotor en el distrito de Cartagena, para el apoyo de los programas en beneficio de los adultos mayores. Ver documentos anexos en Drive.</t>
  </si>
  <si>
    <t>ALIMENTACION CDV Y GO</t>
  </si>
  <si>
    <t xml:space="preserve">se inicia entrega de alimentos en el tercer trimestre apartir de julio en las siguientes fechas:
centros de vida 
Martes 11 de junio
Martes 25 de junio 
Martes 09 de julio
Martes 23 de julio
Martes 06 de agosto
Martes 20 de agosto
grupos organizados 
jueves 6 de junio
Jueves 4 de julio
Jueves 01 de agosto </t>
  </si>
  <si>
    <t>-</t>
  </si>
  <si>
    <t xml:space="preserve">para este periodo no hubo entrega de elementos de ferreteria </t>
  </si>
  <si>
    <t xml:space="preserve">para este trimestre no hubo entrega de menajes de cocina y complementarios </t>
  </si>
  <si>
    <t>ACTAS INICIO OBRA</t>
  </si>
  <si>
    <t>Se anexa CDP, Acta de inicio de obra y copia de contrato de obras de adecuacion, mantenimiento y modernizacion de los centros de vida para para el adulto mayor en el distrito de Cartagena De Indias (CDV Bayunca, CDV Pozon, CDV Chiquinquirá, CDV de Isla fuerte)</t>
  </si>
  <si>
    <t>RECREACION</t>
  </si>
  <si>
    <t>En los meses de junio, julio y agosto se realizaron  actividades de tiempo libre y recreación enmarcadas en las siguientes temáticas, conmemoracion del dia del no maltrato, mes de los abuelos y encuentro intercultural.</t>
  </si>
  <si>
    <t>D.productivo</t>
  </si>
  <si>
    <t>Desde el fortalecimiento las unidades productivas se mantiene el trabajo en 37 unidades que se le ha realizado seguimiento desde la creación y el mantenimiento de estas (Se destaca las unidades productivas que trabajan Panadería, Traperos, congelados y artesanías)</t>
  </si>
  <si>
    <t xml:space="preserve">Se prosiguen con actividades apoyadas por aliados, para este periodo se realizaron 5 actividades apoyadas o lideradas por entidades privadas y públicas para el fortalecimiento de las redes de apoyo a las familias y/o cuidadores de personas mayores, estas actividades impactaron a 208 personas mayores beneficiadas con estas redes de apoyo interinstitucionales.
Entre las Entidades aliadas se destacan:
IDER, UNIVERSIDAD DEL SINU, SERVICIO NACIONAL DE APRENDIZAJE (SENA) Y ALIANZA FUNDACION YO SOY ACCION SOCIAL)
Se prosiguen con actividades apoyadas por aliados, para este periodo se realizaron 5 actividades apoyadas o lideradas por entidades privadas y públicas para el fortalecimiento de las redes de apoyo a las familias y/o cuidadores de personas mayores, estas actividades impactaron a 208 personas mayores beneficiadas con estas redes de apoyo interinstitucionales.
Entre las Entidades aliadas se destacan:
IDER, UNIVERSIDAD DEL SINU, SERVICIO NACIONAL DE APRENDIZAJE (SENA) Y ALIANZA FUNDACION YO SOY ACCION SOCIAL)
</t>
  </si>
  <si>
    <t>SENSIBILIZACIÓN</t>
  </si>
  <si>
    <t>en el mes de junio se realizaron actividades  encaminadas a concientizar y sensibilzar a las personas sobre el no maltrato a las personas mayores.</t>
  </si>
  <si>
    <t>Actividad Asistencia</t>
  </si>
  <si>
    <t>En el cumplimiento de la Actividad Asistencia integral a personas mayores en condición de vulnerabilidad en hogares geriátricos, se le  brinda a la fecha, atención integral a 120 Personas Mayores, ubicados de la siguiente manera en los respectivos Hogares Geriátricos</t>
  </si>
  <si>
    <t>A1 (1).pdf</t>
  </si>
  <si>
    <t>A2.pdf</t>
  </si>
  <si>
    <t>A4.pdf</t>
  </si>
  <si>
    <t>A5 (.pdf</t>
  </si>
  <si>
    <t>A15.pdf</t>
  </si>
  <si>
    <t>A21.pdf</t>
  </si>
  <si>
    <t>1. caracterizacion 3 trimestre.xlsx</t>
  </si>
  <si>
    <t>Dentro de las distintas actividades que realiza el programa como lo son:
• Búsqueda activa
• Jornadas de Atención Integral
• Visitas a Centros Hospitalarios
• Jornadas de Sensibilización
Se ha desarrollado el proceso de caracterización, logrando caracterizar en lo corrido del año 373 personas, en el periodo de junio – agosto se caracterizaron 78 personas distribuidas de la siguiente manera:
• Junio: 37 personas caracterizadas
• Julio: 17 personas caracterizadas
• Agosto: 24 personas caracterizadas.</t>
  </si>
  <si>
    <t>Dentro de las distintas actividades que realiza el programa como lo son:
• Búsqueda activa
• Jornadas de Atención Integral
• Visitas a Centros Hospitalarios
• Jornadas de Sensibilización
Se ha desarrollado el proceso de caracterización, logrando caracterizar en lo corrido del año 373 personas, en el periodo de junio – agosto se caracterizaron 78 personas distribuidas de la siguiente manera:
• Junio: 37 personas caracterizadas
• Julio: 17 personas caracterizadas
• Agosto: 24 personas caracterizadas</t>
  </si>
  <si>
    <t>JORNADAS DE SENSIBILIZACION</t>
  </si>
  <si>
    <t>En este periodo se han realizado 8 Jornadas de sensibilización
• Junio: se realizaron 2 jornadas una en san pedro y otra en el mercado de Bazurto
• Julio: se realizaron 4 jornadas ( 1 Getsemaní, 2 Centro Histórico y en 1 Zapatero)
• Agosto: se realizaron 2 jornadas ( Centro Histórico y Santa Lucia)
Estas jornadas aunque están dentro del presupuesto del programa, se está a la espera de la contratación del operador para cumplir con las establecidas en las metas.</t>
  </si>
  <si>
    <t>JORNADAS DE ATENCION INTEGRAL</t>
  </si>
  <si>
    <t>En este periodo se han realizado 2 Jornadas de Atención Integral 
• Julio: el 24 de julio se realizó esta actividad en el barrio el zapatero por solicitud de la comunidad logrando atender 34 personas, 30 hombre y 4 mujeres, brindándoles atención integral en articulación con el DADIS
• Agosto: el 16 de agosto en articulación con el DADIS se realizó esta actividad en el parque del barrio san pedro, logrando atender 19 personas, todas de sexo masculino
Estas jornadas aunque están dentro del presupuesto del programa, se está a la espera de la contratación del operador.</t>
  </si>
  <si>
    <t>HOGAR DE PASO</t>
  </si>
  <si>
    <t>Desde el 8 de julio de la presente anualidad se viene prestando atención integral por hogar de paso a los habitantes de calle que aceptan la oferta institucional, en este periodo se han atendido 85 personas a las cuales se les brinda servicio de alojamiento, alimentación, prendas de vestir, aseo personal, útiles de aseo, atención psicosocial, acompañamiento medico . Es importante aclarar que algunos de ellos no son constantes en su asistencia diaria por lo tanto es usual que la poblacion varie dia a dia</t>
  </si>
  <si>
    <t>PRIMER INFORME HOGAR DE PASO.pdf</t>
  </si>
  <si>
    <t>Se ha avanzado en la aplicación del perfil laboral a los habitantes de calle que actualmente se encuentran interesados y asistiendo al hogar con el fin de  determinar su proceso de capacitacion</t>
  </si>
  <si>
    <t>Esta actividad se desarrollara en el mes de diciembre que es cuando en colombia se conmemora el dia del habitante de calle</t>
  </si>
  <si>
    <t>REHABILITACION</t>
  </si>
  <si>
    <t>Se realiza seguimiento medico aquellos habitantes de calle que deciden iniciar proceso de desintoxicacion.</t>
  </si>
  <si>
    <t>Proyecto en Formulacion, inicia actividades en la vigencia 2025</t>
  </si>
  <si>
    <t>np</t>
  </si>
  <si>
    <t xml:space="preserve">Actualemnte se encuentra en proceso de contratación para la ejecucción de esta actividad. </t>
  </si>
  <si>
    <t xml:space="preserve">Se reportan actividades desarrolladas en el trimestre solicitado. Las evidencias estan contenidas en una carpeta.
Las evidencias dan cuenta de las acciones realizadas en junio, julio y agosto, por tanto se encuentran actividades relacionadas con el plan de desarrollo anterior. </t>
  </si>
  <si>
    <t>Taller formativo en crianza amorosa</t>
  </si>
  <si>
    <t xml:space="preserve">Se reportan actividades desarrolladas en el trimestre solicitado. Las evidencias estan contenidas en una carpeta.
Las evidencias dan cuenta de las acciones realizadas en junio, julio y agosto, por tanto se encuentran actividades relacionadas con el plan de desarrollo anterior. </t>
  </si>
  <si>
    <t>PROTECCION</t>
  </si>
  <si>
    <t>Se reporta informe de supervision y evidencias de la visita realizada en el mes de Junio.</t>
  </si>
  <si>
    <t>FORTALECIMIENTO FAMILIAR.docx</t>
  </si>
  <si>
    <t xml:space="preserve">Las evidencias dan cuenta de las acciones realizadas en junio, julio y agosto, por tanto se encuentran actividades relacionadas con el plan de desarrollo anterior. </t>
  </si>
  <si>
    <t>JORNADAS LUDICAS.docx</t>
  </si>
  <si>
    <t>INTERCAMBIO.docx</t>
  </si>
  <si>
    <t xml:space="preserve">Se reportan evidencias del Intercambio de Experiencisa llevado a cabo en el mes de agosto, ademas de las actividades de promocion de la participacion infantil implementadas. </t>
  </si>
  <si>
    <t>https://alcart.sharepoint.com/:f:/s/GRUPOASUNTOSPARALAMUJER/EoPGqMjgzDxMrKQFjuc3qiYBLMUr_w-ynAnBCI7gLvO2dQ?e=bVCnV5</t>
  </si>
  <si>
    <t xml:space="preserve">Se lanzó la estrategia impulso violeta, la cual esta orientada a la cualificación y formalización de las artes y oficios de las mujeres, generando así una cualificación e inserción labora. La cualificación se realiza en las siguientes areas: maquillaje y peinado, trenzado, decoración, gastronomía, bar y mesa y manicure y pedicure. Asi mismo, se vincularon laboralmente a 6 mujeres victimas de violencia al parque espiritu el manglar . </t>
  </si>
  <si>
    <t>Desarrollar componentes de orientación, capacitación y asesorías empresariales a los participantes</t>
  </si>
  <si>
    <t>El link redirige a una carpeta creada en el  Drive de la unidad, en el se encuentra informe de las actividades realizadas entre los meses de junio y agosto. Adicionalmente se anexa la base de datos correspondiente y los modelos CANVAS complementarios</t>
  </si>
  <si>
    <t>https://alcart.sharepoint.com/:f:/s/GRUPOASUNTOSPARALAMUJER/EhLijDAG6adMkK67ScaC5cQBz1fGpt6TnsBtBD-W9rvSDQ?e=heuJnw</t>
  </si>
  <si>
    <t xml:space="preserve">A través de la estrategia echa pa lante se vinculo a 157 mujeres para elfortalecimiento y apoyo los distintos emprendimientos que tienen. Actualmente se encuentra en formación empresarial </t>
  </si>
  <si>
    <t>EVIDENCIAS FORMACION EN EMPRENDIMIENTO JUNIO_JULIO_AGOSTO_merged.pdf</t>
  </si>
  <si>
    <t>Listado de seleccionados Echa Palante (1).xlsx</t>
  </si>
  <si>
    <t>En el marco del convenio con ACD consultores se tiene comtemplado la realización de un espacio de promoción para los emprendimientos juveniles, el cual se realiara durante el ultimo trimestre de 2024</t>
  </si>
  <si>
    <t>A través de un acuerdo de voluntades o alianza con la Fundacion Entreseres y USAID Colombia daremos cumplimiento a esta meta, se formaran 100 jovenes en areas como: arreglo de habitaciones, mea y bar, logistica y bodega, meracdeo y cocina. La certificacion se realizara durante el mes de septiembre de 2024</t>
  </si>
  <si>
    <t xml:space="preserve">Esta  meta no tiene programcion de cumplimiento para la vigencia 2025. </t>
  </si>
  <si>
    <t>celebración día mujer indígena</t>
  </si>
  <si>
    <t>Se tienen en proceso de caracterización y sensibilización a 30 mujeres indigenas para atenderlas con estrategias de fomento a la asociatividad /Se cuenta además con CDP para el sumistro de insumos, herramientas / Se cuenta estudio de mercado parala celebración del día de la mujer indigena</t>
  </si>
  <si>
    <t>CIRCUITOSenvidencia julio,junio y agosto.pdf</t>
  </si>
  <si>
    <t>envidencia julio,junio y agosto.pdf</t>
  </si>
  <si>
    <t>envidencia julio,junio y agosto (1).pdf</t>
  </si>
  <si>
    <t xml:space="preserve">para el 2024 se tiene  prevista actividadas  </t>
  </si>
  <si>
    <t>EVIDENCIA-EXTENSIÓN AGROPECUARIA, INFRAESTRUCTURA Y ACTIVOS PRODUCTIVOS PARA LA COMPETITIVIDAD AGROPECUARIA Y LA SOBERANÍA ALIMENTARIA</t>
  </si>
  <si>
    <t>Se brindó atención a 290 productores, con servicios de extensión agropecuaria  de los cuales 24 orientación en transferenci de tecnologías de UCG 20 área rural ubicados en las tres localidades del Distrito de Cartagena</t>
  </si>
  <si>
    <t>EVIDENCIA-Realizar eventos de transferencia de tecnología</t>
  </si>
  <si>
    <t>Se encuentra solicitud de CDP con el fin de dotar a organizaciones (1) de grupos étnicos de pescadores de equipos e insumos</t>
  </si>
  <si>
    <t>CONTRATACION</t>
  </si>
  <si>
    <t xml:space="preserve">En proceso de contracion </t>
  </si>
  <si>
    <t xml:space="preserve">SE ENCUENTA EN EL PROCESO DE CONTRACION </t>
  </si>
  <si>
    <t>EVIDENCIA-JULIO HASTA AGOSTO-2024</t>
  </si>
  <si>
    <t>Se han atendido a 2.696 animales en  distintas jornadas de salud de prevención y protección animal</t>
  </si>
  <si>
    <t>UNIDAD MOVIL MEDICO VETERINARIA</t>
  </si>
  <si>
    <t xml:space="preserve">
Se encuentra con CDP y en proceso de contracción en la UIC </t>
  </si>
  <si>
    <t xml:space="preserve">Para dar cumplimiento a esta meta se tiene programado realizar un convenio.  El cual se encuentra actualmente en proceso de estructuración, lo que incluye definición de necesidades y fichas técnicas, ya se cuenta con CDP de los recursos. 
Esta meta se cumplirá en el último trimestre de 2024. La Escuela de liderazgo juvenil se realizará a través de un proceso formativo en liderazgo juvenil dirigido a 50 jóvenes lideres del Distrito de Cartagena con una duración de 120 horas certificados por una entidad con reconocimiento del ministerio de educación.
Contendrá las siguientes fases:
1.	Difusión, selección y convocatoria de participantes
2.	Desarrollar proceso de formación teórica y práctica mediante procesos de formación participativos y diversos en formulación de proyectos y activismo promoviendo la participación social y juvenil, a partir de los siguientes contenidos:
•	Liderazgo
•	Instancias de participación juvenil 
•	Habilidades para la vida
3.	Certificación                                                                                                                                                                                                   </t>
  </si>
  <si>
    <t>EVIDENCIAS_FORMACION_SOCIOPOLITICA_JUN-AGOS2024.pdf</t>
  </si>
  <si>
    <t xml:space="preserve">Para dar cumplimiento a esta meta se tiene programado realizar un convenio.  El cual se encuentra actualmente en proceso de estructuración, lo que incluye definición de necesidades y fichas técnicas, ya se cuenta con CDP de los recursos. </t>
  </si>
  <si>
    <t xml:space="preserve">Se proyectó el decreto de consejo consultivo para  su aprobación y firma del alcalde.  Actualmente el decreto esta aprobado. </t>
  </si>
  <si>
    <t>https://alcart.sharepoint.com/:f:/s/GRUPOASUNTOSPARALAMUJER/ElL27yrX-sRJsG73LGIdh60BEEbBPMUMb8arFhRHeIdoXw?e=cy6tAP</t>
  </si>
  <si>
    <t>RUBRO PRESUPUESTAL SEGÚN PLANEACION</t>
  </si>
  <si>
    <t>2021130010222 ADECUACION CARTAGENA LIBRE DE UNA CULTURA MACHISTA CARTAGENA DE INDIAS CARTAGENA DE INDIAS</t>
  </si>
  <si>
    <t>2021130010229 FORTALECIMIENTO DE UN ESTILO DE VIDA LIBRE DE VIOLENCIAS PARA LAS MUJERES CARTAGENA DE INDIAS</t>
  </si>
  <si>
    <t>2024130010145 IMPLEMENTACION DE ESTRATEGIAS PARA UNA VIDA LIBRE DE VIOLENCIAS PARA LOS HABITANTES EN  CARTAGENA DE INDIAS</t>
  </si>
  <si>
    <t>ASISTENCIA DISCAPACIDAD</t>
  </si>
  <si>
    <t>INCLUSION PRODUCTIVA DISCAPACIDAD</t>
  </si>
  <si>
    <t>HABITANTE DE CALLE</t>
  </si>
  <si>
    <t>PRIMERA INFANCIA</t>
  </si>
  <si>
    <t>INFANCIA Y ADOLESCENCIA PROTEGIDA</t>
  </si>
  <si>
    <t>JUGANDO Y PARTICIPANDO</t>
  </si>
  <si>
    <t>FORTALECIMIENTO AGRICOLA</t>
  </si>
  <si>
    <t>EXTENSION RURAL</t>
  </si>
  <si>
    <t>BIENESTAR ANIMAL</t>
  </si>
  <si>
    <t>PARTICIPACION JUVENIL</t>
  </si>
  <si>
    <t>PARTICIPACION  MUJER</t>
  </si>
  <si>
    <t>ECONOMIA POPULAR</t>
  </si>
  <si>
    <t>COMPETENCIA LABORAL JOVENES</t>
  </si>
  <si>
    <t>AVANCE PLAN DE DESARROLLO PARTE ESTRATÉGICA - SECRETARIA DE PARTICIPACION Y DESARROLLO SOCIAL  SEPTIEMBRE DE  2024</t>
  </si>
  <si>
    <t>EJECUCION PRESUPUESTAL SECRETARÍA DE PARTICIPACIÓN Y DESARROLLO SOCIAL A SEPTIEMBRE DE 2024</t>
  </si>
  <si>
    <t>2024130010157 IMPLEMENTACION DE UN MODELO DE INTERVENCION PARA MUJERES VICTIMAS DEL CONFLICTO ARMADO EN  CARTAGENA DE INDIAS</t>
  </si>
  <si>
    <t>2021130010188 APOYO INTEGRAL PARA EL DESARROLLO HUMANO A LAS PERSONAS HABITANTES DE CALLE EN CARTAGENA DE INDIAS</t>
  </si>
  <si>
    <t>2024130010181 SERVICIO DE ATENCION INTEGRAL A LA POBLACION HABITANTE DE CALLE DEL DISTRITO DE   CARTAGENA DE INDIAS</t>
  </si>
  <si>
    <t>2021130010234 ACTUALIZACION DIVERSIDAD SEXUAL E IDENTIDADES DE GENERO CARTAGENA DE INDIAS</t>
  </si>
  <si>
    <t>2021130010235 FORMULACION DE LA POLITICA PUBLICA DE DIVERSIDAD SEXUAL E IDENTIDADES DE GENERO CARTAGENA DE INDIAS</t>
  </si>
  <si>
    <t>2024130010156 IMPLEMENTACION DE ESTRATEGIAS PARA LA ATENCION INTEGRAL DE LA POBLACION CON ORIENTACIONES E IDENTIDADES DE GENERO DIVERSAS EN  CARTAGENA DE</t>
  </si>
  <si>
    <t>2020130010119 COMPROMISO CON LA SALVACION DE  NUESTRA PRIMERA INFANCIA EN EL DISTRITO DE  CARTAGENA DE INDIAS</t>
  </si>
  <si>
    <t>2024130010137 FORTALECIMIENTO DE LA OFERTA INSTITUCIONAL PARA LA ATENCION Y PROTECCION DE LA PRIMERA INFANCIA EN EL DISTRITO DE  CARTAGENA DE INDIAS</t>
  </si>
  <si>
    <t>2020130010110 FORTALECIMIENTO FAMILIAR  CARTAGENA DE INDIAS</t>
  </si>
  <si>
    <t>2020130010112 PROTECCION DE LA INFANCIA Y LA ADOLESCENCIA PARA LA PREVENCION Y ATENCION DE VIOLENCIAS EN EL DISTRITO DE  CARTAGENA DE INDIAS</t>
  </si>
  <si>
    <t>2024130010031 GENERACION DE SERVICIOS DE PROTECCION INTEGRAL DE NI?OS, NI?AS Y ADOLESCENTES EN EL DISTRITO DE  CARTAGENA DE INDIAS</t>
  </si>
  <si>
    <t>2020130010120 LOS NI?OS, LAS NI?AS Y ADOLESCENTES DE CARTAGENA PARTICIPAN Y DISFRUTAN SUS DERECHOS</t>
  </si>
  <si>
    <t xml:space="preserve">2020130010120 LOS NINOS, LAS NINAS Y ADOLESCENTES DE CARTAGENA PARTICIPAN Y DISFRUTAN SUS DERECHOS </t>
  </si>
  <si>
    <t>2024130010117 GENERACION DE ESPACIOS PARA EL DERECHO AL JUEGO Y LA PARTICIPACION, EN CONTEXTOS SEGUROS Y ESTIMULANTES PARA NI?OS, NI?AS Y ADOLESCENTES DEL DISTRITO DE  CARTAGENA DE INDIAS</t>
  </si>
  <si>
    <t>2020130010102 FORTALECIMIENTO MUJERES CON AUTONOMIA ECONOMICA  CARTAGENA DE INDIAS</t>
  </si>
  <si>
    <t>2024130010155 DISE?O E IMPLEMENTACION DE ESTRATEGIAS PARA LA CUALIFICACION LABORAL DE LAS MUJERES EN   CARTAGENA DE INDIAS</t>
  </si>
  <si>
    <t>2020130010103 IMPLEMENTACION ESTRATEGIAS DE EMPRENDIMIENTO Y EMPRESARISMO PARA LA INCLUSION PRODUCTIVA Y LA VINCULACION LABORAL EN EL DISTRITO DE CARTAGENA:  CENTROS PARA EL EMPRENDIMIENTO Y LA GESTION DE LA EMPLEABILIDAD  CARTAGENA DE INDIAS</t>
  </si>
  <si>
    <t>2024130010025 IMPLEMENTACION DE ESTRATEGIAS DE EMPRENDIMIENTO Y EMPLEABILIDAD QUE FORTALEZCAN LA ECONOMIA POPULAR DE LAS FAMILIAS VULNERABLES DEL DISTRITO</t>
  </si>
  <si>
    <t>2024130010165 FORTALECIMIENTO EN LA GENERACIO?N DE INGRESOS Y EL DERECHO AL TRABAJO PARA LA MUJER EN  CARTAGENA DE INDIAS</t>
  </si>
  <si>
    <t>2020130010101 FORTALECIMIENTO EMPLEO INCLUSIVO PARA LOS JOVENES-0  CARTAGENA DE INDIAS</t>
  </si>
  <si>
    <t>2024130010169 FORTALECIMIENTO DE ESTRATEGIAS PARA LA INSERCION LABORAL, COMPETENCIAS SOCIO-OCUPACIONALES Y EMPRESARIALES DE LOS JOVENES EN EL DISTRITO DE   CARTAGENA DE INDIAS</t>
  </si>
  <si>
    <t>2021130010237 ASISTENCIA EMPODERAMIENTO DEL LIDERAZGO DE LAS MUJERES NI?EZ JOVENES FAMILIA Y GENERACION INDIGENA  CARTAGENA DE INDIAS</t>
  </si>
  <si>
    <t>2024130010064 FORTALECIMIENTO DE LA AGRICULTURA CAMPESINA, FAMILIAR Y COMUNITARIA EN EL DISTRITO DE  CARTAGENA DE INDIAS</t>
  </si>
  <si>
    <t xml:space="preserve">2021130010183 PRESTACION DEL SERVICIO DE EXTENSION RURAL AGROPECUARIA A LOS PEQUE?OS PRODUCTORES ASENTADOS EN LA ZONA RURAL DEL DISTRITO DE CARTAGENA DE INDIAS </t>
  </si>
  <si>
    <t>2021130010186 ASISTENCIA CARTAGENA EMPRENDEDORA PARA PEQUE?OS PRODUCTORES RURALES CARTAGENA DE INDIAS</t>
  </si>
  <si>
    <t>2024130010072 SERVICIO DE EXTENSION RURAL AGROPECUARIA, PARA LA COMPETITIVIDAD Y SOBERANIA ALIMENTARIA A PEQUE?OS PRODUCTORES ASENTADOS EN LA ZONA RURAL DEL DISTRITO DE  CARTAGENA DE INDIAS</t>
  </si>
  <si>
    <t xml:space="preserve">2021130010187 FORTALECIMIENTO DOTACION Y CAPACITACION A ORGANIZADORES DE PESCADORES PERTENECIENTES A GRUPOS ETNICOS AFRO CARTAGENA DE INDIAS </t>
  </si>
  <si>
    <t>2024130010162 FORTALECIMIENTO DE CAPACIDADES TECNICAS PARA EL DESARROLLO DE LA ACTIVIDAD PESQUERA EN EL DISTRITO DE  CARTAGENA DE INDIAS</t>
  </si>
  <si>
    <t>CIUDAD DE PESCADORES</t>
  </si>
  <si>
    <t>2021130010182 SERVICIO DE ESTERILIZACION DE CANINOS Y FELINOS EN EL DISTRITO DE CARTAGENA-0 CARTAGENA DE INDIAS</t>
  </si>
  <si>
    <t>2021130010185 IMPLEMENTACION PROYECTO DE ATENCION Y PROTECCION ANIMAL - VEHICULOS DE TRACCION ANIMAL CARTAGENA DE INDIAS</t>
  </si>
  <si>
    <t>2021130010225 ELABORACION POLITICA PUBLICA Y REGLAMENTACION PROYECTOS PROTECCION ANIMAL CARTAGENA DE INDIAS</t>
  </si>
  <si>
    <t>2024130010045 GENERACION DE CAPACIDADES PARA LA PROTECCION Y BIENESTAR ANIMAL EN EL DISTRITO DE  CARTAGENA DE INDIAS</t>
  </si>
  <si>
    <t>2024130010046 IMPLEMENTACION DE UN CENTRO DE BIENESTAR ANIMAL EN EL DISTRITO DE  CARTAGENA DE INDIAS</t>
  </si>
  <si>
    <t>2020130010168 FORMULACION E IMPLEMENTACION DE LA POLITICA PUBLICA DE JUVENTUD EN  CARTAGENA DE INDIAS</t>
  </si>
  <si>
    <t>2020130010170 FORTALECIMIENTO AL PROGRAMA JOVENES PARTICIPANDO Y SALVANDO A  CARTAGENA DE INDIAS</t>
  </si>
  <si>
    <t>2024130010168 FORTALECIMIENTO DE LA PARTICIPACION SOCIOPOLITICA JUVENIL DEL DISTRITO DE  CARTAGENA DE INDIAS</t>
  </si>
  <si>
    <t>2021130010213 ACTUALIZACION LAS MUJERES DECIDIMOS SOBRE EL EJERCICIO DEL PODER CARTAGENA DE INDIAS</t>
  </si>
  <si>
    <t>2024130010161 DESARROLLO DE CAPACIDADES PARA LA PARTICIPACIO?N E INCIDENCIA CIUDADANA DE LAS MUJERES DE  CARTAGENA DE INDIAS</t>
  </si>
  <si>
    <t>2020130010133 APOYO PARA LA ATENCION INTEGRAL A LOS ADULTOS MAYORES EN CENTROS DE VIDA Y GRUPOS ORGANIZADOS EN EL DISTRITO DE  CARTAGENA DE INDIAS</t>
  </si>
  <si>
    <t>2020130010319 APOYO PARA LA ATENCION INTEGRAL AL ADULTO MAYOR EN ESTADO DE ABANDONO MALTRATO Y SITUACION DE CALLE EN EL DISTRITO DE   CARTAGENA DE INDIAS</t>
  </si>
  <si>
    <t>2024130010116 APOYO PARA LA ATENCION INTEGRAL DE PERSONAS MAYORES EN ESTADO DE VULNERABILIDAD, MALTRATO, ABANDONO Y SITUACION DE CALLE DEL DISTRITO DE  CARTAGENA DE INDIAS</t>
  </si>
  <si>
    <t>2024130010180 SERVICIO DE ATENCION INTEGRAL A LOS ADULTOS MAYORES DEL DISTRITO DE  CARTAGENA DE INDIAS</t>
  </si>
  <si>
    <t>2021130010209 ASISTENCIA EN LA GESTION SOCIAL INTEGRAL Y ARTICULADORA POR LA PROTECCION DE LAS PERSONAS CON DISCAPACIDAD Y/O SU FAMILIA O CUIDADOR-0 CARTAGENA DE INDIAS</t>
  </si>
  <si>
    <t>2021130010210 DESARROLLO LOCAL INCLUSIVO DE LAS PERSONAS CON DISCAPACIDAD: RECONOCIMIENTO DE CAPACIDADES, DIFERENCIAS Y DIVERSIDAD EN CARTAGENA DE INDIAS</t>
  </si>
  <si>
    <t>2021130010211 CONTRIBUCION PACTO O ALIANZA POR LA INCLUSION SOCIAL Y PRODUCTIVA DE LAS PERSONAS CON DISCAPACIDAD EN CARTAGENA DE INDIA</t>
  </si>
  <si>
    <t>2024130010047 FORTALECIMIENTO DE LA INCLUSION SOCIAL Y PRODUCTIVA DE LAS PERSONAS CON DISCAPACIDAD, FAMILIAS Y /O CUIDADORES EN LA CIUDAD DE   CARTAGENA DE INDIAS</t>
  </si>
  <si>
    <r>
      <t xml:space="preserve">Se han desarrollado  </t>
    </r>
    <r>
      <rPr>
        <b/>
        <sz val="18"/>
        <rFont val="Arial"/>
        <family val="2"/>
      </rPr>
      <t xml:space="preserve">18 </t>
    </r>
    <r>
      <rPr>
        <sz val="18"/>
        <rFont val="Arial"/>
        <family val="2"/>
      </rPr>
      <t xml:space="preserve">espacio formativo en emprendimiento e inclusion productiva  con el objetivo de proporcionar herramientas necesarias para crear, desarrollar y poner en marcha ideas de negocios. Estos talleres son desarrollados a través de una metodología lúdico-pedagógica, en la que hemos logrado formar  </t>
    </r>
    <r>
      <rPr>
        <b/>
        <sz val="18"/>
        <rFont val="Arial"/>
        <family val="2"/>
      </rPr>
      <t>272 jovenes</t>
    </r>
    <r>
      <rPr>
        <sz val="18"/>
        <rFont val="Arial"/>
        <family val="2"/>
      </rPr>
      <t xml:space="preserve"> de las localidades 2 y 3 de la ciudad. </t>
    </r>
  </si>
  <si>
    <r>
      <t xml:space="preserve">Se realizo convenio con ACD consultores en la que se busca aunar esfuerzos para la formación y entrega de capital semilla a 110 jóvenes de la ciudad. con la estrategia ‘Echa pa’lante’, una iniciativa que pretende acompañar y brindar apoyo a 350 unidades productivas de ella 110 lideradas por jóvenes que se encuentren en fase de formación o fortalecimiento. Echa pa’lante, que se lleva a cabo en el marco de la estrategia Cartagena C.R.E.C.E, va dirigido a: jóvenes, mujeres, comunidad LGTBIQ+, personas en condición de discapacidad y cuidadores de personas con discapacidad, abrió su convocatoria en el mes de julio a través de las redes sociales de la administración distrital se compartió un link en él se   postularon los interesados y luego seleccionado los beneficiarios. El proceso de intervención tendrá una duración aproximada de 4 meses, en los cuales los beneficiados participarán de un proceso de formación donde se afianzarán las habilidades socioemocionales de los participantes, se fortalecerá el modelo y plan de negocios, se crearán capacidades como la comunicación asertiva, marketing digital, marca personal, herramientas de liderazgo, finanzas básicas, entre otros. </t>
    </r>
    <r>
      <rPr>
        <b/>
        <sz val="18"/>
        <rFont val="Calibri"/>
        <family val="2"/>
      </rPr>
      <t xml:space="preserve">Finalmente se entregará un apoyo financiero o capital semilla con el que se busca fortalecer a estos emprendimientos y con el cual se dará cumplimiento a esta meta plan de desarrollo. Este se realizará durante el último trimestre del año 2024, por esta razón se reporta como 0 esta actividad. </t>
    </r>
  </si>
  <si>
    <r>
      <t xml:space="preserve">Con el objetivo de promover la participación y liderazgo en los jóvenes de la ciudad, se realizaron </t>
    </r>
    <r>
      <rPr>
        <b/>
        <sz val="18"/>
        <color theme="1"/>
        <rFont val="Aptos"/>
        <family val="2"/>
      </rPr>
      <t>33 espacios</t>
    </r>
    <r>
      <rPr>
        <sz val="18"/>
        <color theme="1"/>
        <rFont val="Aptos"/>
        <family val="2"/>
      </rPr>
      <t xml:space="preserve"> formativos en sociopolítica y habilidades para la vida, a través de sesiones de talleres y sesiones trabajo con una metodología lúdica-pedagógica en las que se abordaron temáticas: liderazgo, trabajo en equipo, participación e incidencia política, ley estatutaria de juventud, habilidades como comunicación asertiva, resolución de conflicto, etc. En estos espacios han participado y formado a </t>
    </r>
    <r>
      <rPr>
        <b/>
        <sz val="18"/>
        <color theme="1"/>
        <rFont val="Aptos"/>
        <family val="2"/>
      </rPr>
      <t>1451 jóvenes</t>
    </r>
    <r>
      <rPr>
        <sz val="18"/>
        <color theme="1"/>
        <rFont val="Aptos"/>
        <family val="2"/>
      </rPr>
      <t xml:space="preserve"> de la ciudad, habitantes de las tres localidades incluidas zona corregimental </t>
    </r>
  </si>
  <si>
    <t>CARTAGENA FOMENTA LA INCLUSIÓN PRODUCTIVA JUVENIL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</si>
</sst>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_ ;\-0\ "/>
    <numFmt numFmtId="167" formatCode="0.0%"/>
    <numFmt numFmtId="168" formatCode="#,##0_ ;\-#,##0\ "/>
    <numFmt numFmtId="169" formatCode="dd/mm/yyyy;@"/>
    <numFmt numFmtId="170" formatCode="&quot;$&quot;#,##0.00;[Red]\-&quot;$&quot;#,##0.00"/>
    <numFmt numFmtId="171" formatCode="[$$-240A]\ #,##0.00"/>
    <numFmt numFmtId="172" formatCode="_-&quot;$&quot;* #,##0.00_-;\-&quot;$&quot;* #,##0.00_-;_-&quot;$&quot;* &quot;-&quot;_-;_-@_-"/>
  </numFmts>
  <fonts count="74"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8"/>
      <color theme="1"/>
      <name val="Calibri"/>
      <family val="2"/>
    </font>
    <font>
      <sz val="8"/>
      <name val="Calibri"/>
      <family val="2"/>
    </font>
    <font>
      <sz val="11"/>
      <color theme="1"/>
      <name val="Calibri"/>
      <family val="2"/>
    </font>
    <font>
      <sz val="9"/>
      <color theme="1"/>
      <name val="Aptos Narrow"/>
      <family val="2"/>
      <scheme val="minor"/>
    </font>
    <font>
      <sz val="11"/>
      <name val="Calibri"/>
      <family val="2"/>
    </font>
    <font>
      <u/>
      <sz val="11"/>
      <color theme="10"/>
      <name val="Aptos Narrow"/>
      <family val="2"/>
      <scheme val="minor"/>
    </font>
    <font>
      <sz val="14"/>
      <color theme="1"/>
      <name val="Aptos Narrow"/>
      <family val="2"/>
      <scheme val="minor"/>
    </font>
    <font>
      <b/>
      <sz val="14"/>
      <color rgb="FFFF0000"/>
      <name val="Aptos Narrow"/>
      <family val="2"/>
      <scheme val="minor"/>
    </font>
    <font>
      <b/>
      <sz val="14"/>
      <color theme="1"/>
      <name val="Aptos Narrow"/>
      <family val="2"/>
      <scheme val="minor"/>
    </font>
    <font>
      <b/>
      <sz val="14"/>
      <name val="Aptos Narrow"/>
      <family val="2"/>
      <scheme val="minor"/>
    </font>
    <font>
      <b/>
      <sz val="14"/>
      <color theme="1" tint="4.9989318521683403E-2"/>
      <name val="Aptos Narrow"/>
      <family val="2"/>
      <scheme val="minor"/>
    </font>
    <font>
      <sz val="14"/>
      <color theme="1" tint="4.9989318521683403E-2"/>
      <name val="Aptos Narrow"/>
      <family val="2"/>
      <scheme val="minor"/>
    </font>
    <font>
      <sz val="14"/>
      <name val="Aptos Narrow"/>
      <family val="2"/>
      <scheme val="minor"/>
    </font>
    <font>
      <sz val="14"/>
      <color rgb="FFFF0000"/>
      <name val="Aptos Narrow"/>
      <family val="2"/>
      <scheme val="minor"/>
    </font>
    <font>
      <sz val="14"/>
      <color theme="0"/>
      <name val="Aptos Narrow"/>
      <family val="2"/>
      <scheme val="minor"/>
    </font>
    <font>
      <b/>
      <sz val="20"/>
      <color rgb="FFFF0000"/>
      <name val="Aptos Narrow"/>
      <family val="2"/>
      <scheme val="minor"/>
    </font>
    <font>
      <b/>
      <sz val="18"/>
      <color rgb="FFFF0000"/>
      <name val="Calibri"/>
      <family val="2"/>
    </font>
    <font>
      <b/>
      <sz val="18"/>
      <color theme="1"/>
      <name val="Calibri"/>
      <family val="2"/>
    </font>
    <font>
      <sz val="18"/>
      <color theme="1"/>
      <name val="Calibri"/>
      <family val="2"/>
    </font>
    <font>
      <b/>
      <sz val="18"/>
      <name val="Calibri"/>
      <family val="2"/>
    </font>
    <font>
      <b/>
      <sz val="18"/>
      <color theme="1" tint="4.9989318521683403E-2"/>
      <name val="Calibri"/>
      <family val="2"/>
    </font>
    <font>
      <b/>
      <sz val="18"/>
      <name val="Arial"/>
      <family val="2"/>
    </font>
    <font>
      <sz val="18"/>
      <name val="Calibri"/>
      <family val="2"/>
    </font>
    <font>
      <sz val="18"/>
      <color rgb="FFFF0000"/>
      <name val="Calibri"/>
      <family val="2"/>
    </font>
    <font>
      <u/>
      <sz val="18"/>
      <color theme="10"/>
      <name val="Aptos Narrow"/>
      <family val="2"/>
      <scheme val="minor"/>
    </font>
    <font>
      <sz val="18"/>
      <color rgb="FF000000"/>
      <name val="Calibri"/>
      <family val="2"/>
    </font>
    <font>
      <u/>
      <sz val="18"/>
      <name val="Aptos Narrow"/>
      <family val="2"/>
      <scheme val="minor"/>
    </font>
    <font>
      <sz val="18"/>
      <color theme="0"/>
      <name val="Calibri"/>
      <family val="2"/>
    </font>
    <font>
      <sz val="18"/>
      <color rgb="FF7030A0"/>
      <name val="Calibri"/>
      <family val="2"/>
    </font>
    <font>
      <sz val="18"/>
      <color theme="1"/>
      <name val="Calibri Light"/>
      <family val="2"/>
    </font>
    <font>
      <sz val="18"/>
      <color rgb="FFFF0000"/>
      <name val="Calibri Light"/>
      <family val="2"/>
    </font>
    <font>
      <sz val="18"/>
      <name val="Arial"/>
      <family val="2"/>
    </font>
    <font>
      <b/>
      <sz val="18"/>
      <color theme="1"/>
      <name val="Aptos"/>
      <family val="2"/>
    </font>
    <font>
      <sz val="18"/>
      <color theme="1"/>
      <name val="Aptos"/>
      <family val="2"/>
    </font>
    <font>
      <sz val="18"/>
      <color theme="1"/>
      <name val="Aptos Narrow"/>
      <family val="2"/>
      <scheme val="minor"/>
    </font>
  </fonts>
  <fills count="4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FFCC66"/>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00FFFF"/>
        <bgColor indexed="64"/>
      </patternFill>
    </fill>
    <fill>
      <patternFill patternType="solid">
        <fgColor theme="7"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1" applyNumberFormat="0" applyAlignment="0" applyProtection="0"/>
    <xf numFmtId="0" fontId="28" fillId="11" borderId="22" applyNumberFormat="0" applyAlignment="0" applyProtection="0"/>
    <xf numFmtId="0" fontId="29" fillId="11" borderId="21" applyNumberFormat="0" applyAlignment="0" applyProtection="0"/>
    <xf numFmtId="0" fontId="30" fillId="0" borderId="23" applyNumberFormat="0" applyFill="0" applyAlignment="0" applyProtection="0"/>
    <xf numFmtId="0" fontId="31" fillId="12" borderId="24" applyNumberFormat="0" applyAlignment="0" applyProtection="0"/>
    <xf numFmtId="0" fontId="32" fillId="0" borderId="0" applyNumberFormat="0" applyFill="0" applyBorder="0" applyAlignment="0" applyProtection="0"/>
    <xf numFmtId="0" fontId="1" fillId="13" borderId="25" applyNumberFormat="0" applyFont="0" applyAlignment="0" applyProtection="0"/>
    <xf numFmtId="0" fontId="33" fillId="0" borderId="0" applyNumberFormat="0" applyFill="0" applyBorder="0" applyAlignment="0" applyProtection="0"/>
    <xf numFmtId="0" fontId="11" fillId="0" borderId="2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6" fillId="0" borderId="0"/>
    <xf numFmtId="0" fontId="3" fillId="0" borderId="0"/>
    <xf numFmtId="0" fontId="37"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8" fillId="9"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cellStyleXfs>
  <cellXfs count="830">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0" fillId="2" borderId="0" xfId="0" applyFill="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7" fillId="2" borderId="1" xfId="1" applyFont="1" applyFill="1" applyBorder="1" applyAlignment="1">
      <alignment horizontal="left" vertical="center"/>
    </xf>
    <xf numFmtId="0" fontId="18" fillId="5" borderId="9" xfId="1" applyFont="1" applyFill="1" applyBorder="1" applyAlignment="1">
      <alignment horizontal="center" vertical="center"/>
    </xf>
    <xf numFmtId="0" fontId="18" fillId="5" borderId="10" xfId="1" applyFont="1" applyFill="1" applyBorder="1" applyAlignment="1">
      <alignment horizontal="center" vertical="center"/>
    </xf>
    <xf numFmtId="14" fontId="19" fillId="0" borderId="1" xfId="0" applyNumberFormat="1" applyFont="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xf>
    <xf numFmtId="0" fontId="20" fillId="0" borderId="1" xfId="1" applyFont="1" applyBorder="1"/>
    <xf numFmtId="0" fontId="20" fillId="0" borderId="1" xfId="1" applyFont="1" applyBorder="1" applyAlignment="1">
      <alignment horizontal="center" wrapText="1"/>
    </xf>
    <xf numFmtId="0" fontId="18" fillId="5" borderId="1" xfId="1" applyFont="1" applyFill="1" applyBorder="1" applyAlignment="1">
      <alignment horizontal="center" vertical="center"/>
    </xf>
    <xf numFmtId="0" fontId="18" fillId="5" borderId="1" xfId="1" applyFont="1" applyFill="1" applyBorder="1" applyAlignment="1">
      <alignment vertical="center"/>
    </xf>
    <xf numFmtId="0" fontId="39" fillId="0" borderId="1" xfId="0" applyFont="1" applyBorder="1" applyAlignment="1">
      <alignment vertical="center" wrapText="1"/>
    </xf>
    <xf numFmtId="1" fontId="40" fillId="0" borderId="1" xfId="0" applyNumberFormat="1"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36" xfId="0" applyFont="1" applyBorder="1" applyAlignment="1">
      <alignment vertical="center" wrapText="1"/>
    </xf>
    <xf numFmtId="0" fontId="42" fillId="0" borderId="1" xfId="0" applyFont="1" applyBorder="1" applyAlignment="1">
      <alignment horizontal="center" vertical="center" wrapText="1"/>
    </xf>
    <xf numFmtId="0" fontId="41" fillId="0" borderId="9" xfId="0" applyFont="1" applyBorder="1" applyAlignment="1">
      <alignment vertical="center" wrapText="1"/>
    </xf>
    <xf numFmtId="0" fontId="41" fillId="0" borderId="29" xfId="0" applyFont="1" applyBorder="1" applyAlignment="1">
      <alignment vertical="center" wrapText="1"/>
    </xf>
    <xf numFmtId="0" fontId="41" fillId="0" borderId="31" xfId="0" applyFont="1" applyBorder="1" applyAlignment="1">
      <alignment vertical="center" wrapText="1"/>
    </xf>
    <xf numFmtId="0" fontId="41" fillId="0" borderId="37" xfId="0" applyFont="1" applyBorder="1" applyAlignment="1">
      <alignment vertical="center" wrapText="1"/>
    </xf>
    <xf numFmtId="0" fontId="41" fillId="0" borderId="6" xfId="0" applyFont="1" applyBorder="1" applyAlignment="1">
      <alignment vertical="center" wrapText="1"/>
    </xf>
    <xf numFmtId="0" fontId="43" fillId="0" borderId="6" xfId="0" applyFont="1" applyBorder="1" applyAlignment="1">
      <alignment vertical="center" wrapText="1"/>
    </xf>
    <xf numFmtId="0" fontId="43" fillId="0" borderId="31" xfId="0" applyFont="1" applyBorder="1" applyAlignment="1">
      <alignment vertical="center" wrapText="1"/>
    </xf>
    <xf numFmtId="0" fontId="43" fillId="0" borderId="37" xfId="0" applyFont="1" applyBorder="1" applyAlignment="1">
      <alignment vertical="center" wrapText="1"/>
    </xf>
    <xf numFmtId="1" fontId="43" fillId="0" borderId="6" xfId="0" applyNumberFormat="1" applyFont="1" applyBorder="1" applyAlignment="1">
      <alignment vertical="center" wrapText="1"/>
    </xf>
    <xf numFmtId="1" fontId="43" fillId="0" borderId="31" xfId="0" applyNumberFormat="1" applyFont="1" applyBorder="1" applyAlignment="1">
      <alignment vertical="center" wrapText="1"/>
    </xf>
    <xf numFmtId="1" fontId="43" fillId="0" borderId="37" xfId="0" applyNumberFormat="1" applyFont="1" applyBorder="1" applyAlignment="1">
      <alignment vertical="center" wrapText="1"/>
    </xf>
    <xf numFmtId="0" fontId="43" fillId="0" borderId="6"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9" xfId="0" applyFont="1" applyBorder="1" applyAlignment="1">
      <alignment vertical="center" wrapText="1"/>
    </xf>
    <xf numFmtId="9" fontId="43" fillId="0" borderId="31" xfId="0" applyNumberFormat="1" applyFont="1" applyBorder="1" applyAlignment="1">
      <alignment horizontal="center" vertical="center" wrapText="1"/>
    </xf>
    <xf numFmtId="9" fontId="40" fillId="0" borderId="1" xfId="0" applyNumberFormat="1" applyFont="1" applyBorder="1" applyAlignment="1">
      <alignment horizontal="center" vertical="center" wrapText="1"/>
    </xf>
    <xf numFmtId="9" fontId="43" fillId="0" borderId="9" xfId="0" applyNumberFormat="1" applyFont="1" applyBorder="1" applyAlignment="1">
      <alignment horizontal="center" vertical="center" wrapText="1"/>
    </xf>
    <xf numFmtId="9" fontId="43" fillId="0" borderId="29" xfId="0" applyNumberFormat="1" applyFont="1" applyBorder="1" applyAlignment="1">
      <alignment horizontal="center" vertical="center" wrapText="1"/>
    </xf>
    <xf numFmtId="0" fontId="43" fillId="0" borderId="29" xfId="0" applyFont="1" applyBorder="1" applyAlignment="1">
      <alignment horizontal="center" vertical="center" wrapText="1"/>
    </xf>
    <xf numFmtId="0" fontId="5" fillId="2" borderId="28" xfId="0" applyFont="1" applyFill="1" applyBorder="1" applyAlignment="1">
      <alignment horizontal="center" vertical="center" wrapText="1"/>
    </xf>
    <xf numFmtId="0" fontId="35" fillId="39" borderId="38" xfId="0" applyFont="1" applyFill="1" applyBorder="1" applyAlignment="1">
      <alignment horizontal="center" vertical="center" wrapText="1"/>
    </xf>
    <xf numFmtId="0" fontId="0" fillId="40" borderId="1" xfId="0" applyFill="1" applyBorder="1"/>
    <xf numFmtId="0" fontId="5" fillId="0" borderId="28" xfId="0" applyFont="1" applyBorder="1" applyAlignment="1">
      <alignment horizontal="center" vertical="center" wrapText="1"/>
    </xf>
    <xf numFmtId="0" fontId="42" fillId="41" borderId="1" xfId="0" applyFont="1" applyFill="1" applyBorder="1" applyAlignment="1">
      <alignment horizontal="center" vertical="center" wrapText="1"/>
    </xf>
    <xf numFmtId="9" fontId="45" fillId="0" borderId="1" xfId="305" applyFont="1" applyFill="1" applyBorder="1" applyAlignment="1">
      <alignment horizontal="center" vertical="center" wrapText="1"/>
    </xf>
    <xf numFmtId="9" fontId="51" fillId="0" borderId="1" xfId="305" applyFont="1" applyFill="1" applyBorder="1" applyAlignment="1">
      <alignment horizontal="center" vertical="center" wrapText="1"/>
    </xf>
    <xf numFmtId="10" fontId="55" fillId="43" borderId="1" xfId="305" applyNumberFormat="1" applyFont="1" applyFill="1" applyBorder="1" applyAlignment="1">
      <alignment horizontal="center" vertical="center"/>
    </xf>
    <xf numFmtId="0" fontId="45" fillId="0" borderId="1" xfId="0" applyFont="1" applyBorder="1" applyAlignment="1">
      <alignment horizontal="center"/>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10" fontId="46" fillId="0" borderId="1" xfId="0" applyNumberFormat="1" applyFont="1" applyBorder="1" applyAlignment="1">
      <alignment horizontal="center" vertical="center" wrapText="1"/>
    </xf>
    <xf numFmtId="0" fontId="47" fillId="0" borderId="1" xfId="1" applyFont="1" applyBorder="1" applyAlignment="1">
      <alignment horizontal="center" vertical="center"/>
    </xf>
    <xf numFmtId="0" fontId="45" fillId="0" borderId="0" xfId="0" applyFont="1"/>
    <xf numFmtId="0" fontId="47" fillId="0" borderId="1" xfId="0" applyFont="1" applyBorder="1" applyAlignment="1">
      <alignment horizontal="center" vertical="center"/>
    </xf>
    <xf numFmtId="0" fontId="45" fillId="0" borderId="0" xfId="0" applyFont="1" applyAlignment="1">
      <alignment horizontal="center"/>
    </xf>
    <xf numFmtId="0" fontId="47" fillId="0" borderId="5" xfId="0" applyFont="1" applyBorder="1" applyAlignment="1">
      <alignment horizontal="center" vertical="center" wrapText="1"/>
    </xf>
    <xf numFmtId="0" fontId="46" fillId="0" borderId="5" xfId="0" applyFont="1" applyBorder="1" applyAlignment="1">
      <alignment horizontal="center" vertical="center" wrapText="1"/>
    </xf>
    <xf numFmtId="10" fontId="46" fillId="0" borderId="5" xfId="0" applyNumberFormat="1" applyFont="1" applyBorder="1" applyAlignment="1">
      <alignment horizontal="center" vertical="center" wrapText="1"/>
    </xf>
    <xf numFmtId="0" fontId="47" fillId="0" borderId="12" xfId="1" applyFont="1" applyBorder="1" applyAlignment="1">
      <alignment horizontal="center" vertical="center"/>
    </xf>
    <xf numFmtId="0" fontId="47" fillId="0" borderId="11" xfId="0" applyFont="1" applyBorder="1" applyAlignment="1">
      <alignment horizontal="center" vertical="center"/>
    </xf>
    <xf numFmtId="0" fontId="47" fillId="0" borderId="5" xfId="0" applyFont="1" applyBorder="1" applyAlignment="1">
      <alignment horizontal="center" vertical="center"/>
    </xf>
    <xf numFmtId="0" fontId="46" fillId="0" borderId="5" xfId="0" applyFont="1" applyBorder="1" applyAlignment="1">
      <alignment horizontal="center" vertical="center"/>
    </xf>
    <xf numFmtId="10" fontId="46" fillId="0" borderId="5" xfId="0" applyNumberFormat="1"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6" fillId="0" borderId="14" xfId="0" applyFont="1" applyBorder="1" applyAlignment="1">
      <alignment horizontal="center" vertical="center"/>
    </xf>
    <xf numFmtId="10" fontId="46" fillId="0" borderId="14" xfId="0" applyNumberFormat="1" applyFont="1" applyBorder="1" applyAlignment="1">
      <alignment horizontal="center" vertical="center"/>
    </xf>
    <xf numFmtId="0" fontId="47" fillId="0" borderId="15" xfId="0" applyFont="1" applyBorder="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9" fontId="46" fillId="0" borderId="1" xfId="0" applyNumberFormat="1" applyFont="1" applyBorder="1" applyAlignment="1">
      <alignment horizontal="center" vertical="center" wrapText="1"/>
    </xf>
    <xf numFmtId="0" fontId="47" fillId="0" borderId="0" xfId="0" applyFont="1" applyAlignment="1">
      <alignment horizontal="center" vertical="center" wrapText="1"/>
    </xf>
    <xf numFmtId="0" fontId="45" fillId="0" borderId="1" xfId="0" applyFont="1" applyBorder="1" applyAlignment="1">
      <alignment horizontal="center" vertical="center" wrapText="1"/>
    </xf>
    <xf numFmtId="0" fontId="50" fillId="0" borderId="1" xfId="0" applyFont="1" applyBorder="1" applyAlignment="1">
      <alignment horizontal="center" vertical="center"/>
    </xf>
    <xf numFmtId="10" fontId="46" fillId="0" borderId="1" xfId="305"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xf numFmtId="9" fontId="51" fillId="0" borderId="1" xfId="0" applyNumberFormat="1" applyFont="1" applyBorder="1" applyAlignment="1">
      <alignment horizontal="center" vertical="center" wrapText="1"/>
    </xf>
    <xf numFmtId="0" fontId="45" fillId="0" borderId="0" xfId="0" applyFont="1" applyAlignment="1">
      <alignment vertical="center" wrapText="1"/>
    </xf>
    <xf numFmtId="49" fontId="45"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0" xfId="0" applyFont="1"/>
    <xf numFmtId="0" fontId="45" fillId="0" borderId="1" xfId="0" applyFont="1" applyBorder="1" applyAlignment="1">
      <alignment vertical="center" wrapText="1"/>
    </xf>
    <xf numFmtId="0" fontId="52" fillId="0" borderId="1" xfId="0" applyFont="1" applyBorder="1" applyAlignment="1">
      <alignment vertical="center" wrapText="1"/>
    </xf>
    <xf numFmtId="0" fontId="45" fillId="0" borderId="0" xfId="0" applyFont="1" applyAlignment="1">
      <alignment horizontal="center" vertical="center"/>
    </xf>
    <xf numFmtId="0" fontId="50" fillId="0" borderId="0" xfId="0" applyFont="1" applyAlignment="1">
      <alignment horizontal="center" vertical="center"/>
    </xf>
    <xf numFmtId="0" fontId="46" fillId="0" borderId="0" xfId="0" applyFont="1" applyAlignment="1">
      <alignment horizontal="center" vertical="center"/>
    </xf>
    <xf numFmtId="10" fontId="46" fillId="0" borderId="0" xfId="0" applyNumberFormat="1" applyFont="1" applyAlignment="1">
      <alignment horizontal="center" vertical="center"/>
    </xf>
    <xf numFmtId="10" fontId="54" fillId="0" borderId="45" xfId="305" applyNumberFormat="1" applyFont="1" applyFill="1" applyBorder="1" applyAlignment="1">
      <alignment horizontal="center" vertical="center" wrapText="1"/>
    </xf>
    <xf numFmtId="10" fontId="54" fillId="0" borderId="43" xfId="0" applyNumberFormat="1" applyFont="1" applyBorder="1" applyAlignment="1">
      <alignment horizontal="center" vertical="center" wrapText="1"/>
    </xf>
    <xf numFmtId="0" fontId="45" fillId="0" borderId="0" xfId="0" applyFont="1" applyAlignment="1">
      <alignment horizontal="center" vertical="center" wrapText="1"/>
    </xf>
    <xf numFmtId="0" fontId="56" fillId="2" borderId="1" xfId="1" applyFont="1" applyFill="1" applyBorder="1" applyAlignment="1">
      <alignment horizontal="left" vertical="center"/>
    </xf>
    <xf numFmtId="0" fontId="56" fillId="2" borderId="0" xfId="1" applyFont="1" applyFill="1" applyAlignment="1">
      <alignment horizontal="left" vertical="center"/>
    </xf>
    <xf numFmtId="44" fontId="55" fillId="2" borderId="0" xfId="304" applyFont="1" applyFill="1" applyBorder="1" applyAlignment="1">
      <alignment horizontal="left" vertical="center"/>
    </xf>
    <xf numFmtId="9" fontId="55" fillId="2" borderId="0" xfId="305" applyFont="1" applyFill="1" applyBorder="1" applyAlignment="1">
      <alignment horizontal="left" vertical="center"/>
    </xf>
    <xf numFmtId="0" fontId="57" fillId="0" borderId="0" xfId="0" applyFont="1" applyAlignment="1">
      <alignment vertical="center"/>
    </xf>
    <xf numFmtId="0" fontId="57" fillId="0" borderId="0" xfId="0" applyFont="1"/>
    <xf numFmtId="0" fontId="57" fillId="2" borderId="0" xfId="0" applyFont="1" applyFill="1"/>
    <xf numFmtId="0" fontId="56" fillId="2" borderId="0" xfId="0" applyFont="1" applyFill="1" applyAlignment="1">
      <alignment horizontal="center" vertical="center" wrapText="1"/>
    </xf>
    <xf numFmtId="44" fontId="55" fillId="2" borderId="0" xfId="304" applyFont="1" applyFill="1" applyBorder="1" applyAlignment="1">
      <alignment horizontal="center" vertical="center" wrapText="1"/>
    </xf>
    <xf numFmtId="9" fontId="55" fillId="2" borderId="0" xfId="305"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0" xfId="0" applyFont="1" applyFill="1" applyAlignment="1">
      <alignment horizontal="center" vertical="center"/>
    </xf>
    <xf numFmtId="44" fontId="55" fillId="2" borderId="0" xfId="304" applyFont="1" applyFill="1" applyBorder="1" applyAlignment="1">
      <alignment horizontal="center" vertical="center"/>
    </xf>
    <xf numFmtId="9" fontId="55" fillId="2" borderId="0" xfId="305" applyFont="1" applyFill="1" applyBorder="1" applyAlignment="1">
      <alignment horizontal="center" vertical="center"/>
    </xf>
    <xf numFmtId="0" fontId="56" fillId="2" borderId="14" xfId="0" applyFont="1" applyFill="1" applyBorder="1" applyAlignment="1">
      <alignment horizontal="center" vertical="center" wrapText="1"/>
    </xf>
    <xf numFmtId="0" fontId="58" fillId="2" borderId="28" xfId="0" applyFont="1" applyFill="1" applyBorder="1" applyAlignment="1">
      <alignment horizontal="center" vertical="center" wrapText="1"/>
    </xf>
    <xf numFmtId="0" fontId="56" fillId="0" borderId="28" xfId="0" applyFont="1" applyBorder="1" applyAlignment="1">
      <alignment horizontal="center" vertical="center" wrapText="1"/>
    </xf>
    <xf numFmtId="0" fontId="58" fillId="0" borderId="28" xfId="0" applyFont="1" applyBorder="1" applyAlignment="1">
      <alignment horizontal="center" vertical="center" wrapText="1"/>
    </xf>
    <xf numFmtId="0" fontId="59" fillId="0" borderId="28" xfId="0" applyFont="1" applyBorder="1" applyAlignment="1">
      <alignment horizontal="center" vertical="center" wrapText="1"/>
    </xf>
    <xf numFmtId="0" fontId="58" fillId="41" borderId="28" xfId="0" applyFont="1" applyFill="1" applyBorder="1" applyAlignment="1">
      <alignment horizontal="center" vertical="center" wrapText="1"/>
    </xf>
    <xf numFmtId="0" fontId="59" fillId="38" borderId="28" xfId="0" applyFont="1" applyFill="1" applyBorder="1" applyAlignment="1">
      <alignment horizontal="center" vertical="center" wrapText="1"/>
    </xf>
    <xf numFmtId="0" fontId="55" fillId="42" borderId="28" xfId="0" applyFont="1" applyFill="1" applyBorder="1" applyAlignment="1">
      <alignment horizontal="center" vertical="center" wrapText="1"/>
    </xf>
    <xf numFmtId="0" fontId="59" fillId="2" borderId="28" xfId="0" applyFont="1" applyFill="1" applyBorder="1" applyAlignment="1">
      <alignment horizontal="center" vertical="center" wrapText="1"/>
    </xf>
    <xf numFmtId="0" fontId="56" fillId="2" borderId="28" xfId="0" applyFont="1" applyFill="1" applyBorder="1" applyAlignment="1">
      <alignment horizontal="center" vertical="center" wrapText="1"/>
    </xf>
    <xf numFmtId="0" fontId="56" fillId="4" borderId="28" xfId="0" applyFont="1" applyFill="1" applyBorder="1" applyAlignment="1">
      <alignment horizontal="center" vertical="center" wrapText="1"/>
    </xf>
    <xf numFmtId="0" fontId="56" fillId="42" borderId="44" xfId="0" applyFont="1" applyFill="1" applyBorder="1" applyAlignment="1">
      <alignment horizontal="center" vertical="center" wrapText="1"/>
    </xf>
    <xf numFmtId="44" fontId="55" fillId="42" borderId="44" xfId="304" applyFont="1" applyFill="1" applyBorder="1" applyAlignment="1">
      <alignment horizontal="center" vertical="center" wrapText="1"/>
    </xf>
    <xf numFmtId="9" fontId="55" fillId="42" borderId="44" xfId="305" applyFont="1" applyFill="1" applyBorder="1" applyAlignment="1">
      <alignment horizontal="center" vertical="center" wrapText="1"/>
    </xf>
    <xf numFmtId="0" fontId="60" fillId="40" borderId="28" xfId="0" applyFont="1" applyFill="1" applyBorder="1" applyAlignment="1">
      <alignment horizontal="center" vertical="center" wrapText="1"/>
    </xf>
    <xf numFmtId="0" fontId="60" fillId="40" borderId="1" xfId="0" applyFont="1" applyFill="1" applyBorder="1" applyAlignment="1">
      <alignment horizontal="center" vertical="center" wrapText="1"/>
    </xf>
    <xf numFmtId="0" fontId="57" fillId="0" borderId="0" xfId="0" applyFont="1" applyAlignment="1">
      <alignment horizontal="center"/>
    </xf>
    <xf numFmtId="0" fontId="57" fillId="0" borderId="7" xfId="0" applyFont="1" applyBorder="1" applyAlignment="1">
      <alignment horizontal="left" vertical="center" wrapText="1"/>
    </xf>
    <xf numFmtId="166" fontId="57" fillId="0" borderId="7" xfId="303" applyNumberFormat="1" applyFont="1" applyFill="1" applyBorder="1" applyAlignment="1">
      <alignment horizontal="center" vertical="center" wrapText="1"/>
    </xf>
    <xf numFmtId="0" fontId="57" fillId="41" borderId="7" xfId="0" applyFont="1" applyFill="1" applyBorder="1" applyAlignment="1">
      <alignment horizontal="center" vertical="center" wrapText="1"/>
    </xf>
    <xf numFmtId="0" fontId="57" fillId="0" borderId="7" xfId="0" applyFont="1" applyBorder="1" applyAlignment="1">
      <alignment horizontal="center" vertical="center" wrapText="1"/>
    </xf>
    <xf numFmtId="0" fontId="61" fillId="0" borderId="7" xfId="0" applyFont="1" applyBorder="1" applyAlignment="1">
      <alignment horizontal="center" vertical="center" wrapText="1"/>
    </xf>
    <xf numFmtId="0" fontId="57" fillId="0" borderId="7" xfId="0" applyFont="1" applyBorder="1"/>
    <xf numFmtId="10" fontId="62" fillId="0" borderId="1" xfId="305" applyNumberFormat="1" applyFont="1" applyBorder="1" applyAlignment="1">
      <alignment horizontal="center" vertical="center"/>
    </xf>
    <xf numFmtId="14" fontId="57" fillId="0" borderId="7" xfId="0" applyNumberFormat="1" applyFont="1" applyBorder="1" applyAlignment="1">
      <alignment horizontal="center" vertical="center"/>
    </xf>
    <xf numFmtId="168" fontId="57" fillId="0" borderId="7" xfId="303" applyNumberFormat="1" applyFont="1" applyBorder="1" applyAlignment="1">
      <alignment horizontal="center" vertical="center"/>
    </xf>
    <xf numFmtId="0" fontId="57" fillId="0" borderId="7" xfId="0" applyFont="1" applyBorder="1" applyAlignment="1">
      <alignment vertical="center" wrapText="1"/>
    </xf>
    <xf numFmtId="0" fontId="57" fillId="0" borderId="40" xfId="0" applyFont="1" applyBorder="1" applyAlignment="1">
      <alignment horizontal="center" vertical="center"/>
    </xf>
    <xf numFmtId="164" fontId="57" fillId="0" borderId="7" xfId="48" applyFont="1" applyBorder="1" applyAlignment="1">
      <alignment horizontal="center" vertical="center"/>
    </xf>
    <xf numFmtId="0" fontId="57" fillId="0" borderId="7" xfId="0" applyFont="1" applyBorder="1" applyAlignment="1">
      <alignment horizontal="center" vertical="center"/>
    </xf>
    <xf numFmtId="0" fontId="63" fillId="0" borderId="0" xfId="306" applyFont="1" applyAlignment="1">
      <alignment vertical="center"/>
    </xf>
    <xf numFmtId="44" fontId="57" fillId="0" borderId="7" xfId="304" applyFont="1" applyBorder="1" applyAlignment="1">
      <alignment horizontal="center" vertical="center"/>
    </xf>
    <xf numFmtId="44" fontId="61" fillId="0" borderId="7" xfId="304" applyFont="1" applyFill="1" applyBorder="1" applyAlignment="1">
      <alignment horizontal="center" vertical="center" wrapText="1"/>
    </xf>
    <xf numFmtId="44" fontId="61" fillId="0" borderId="7" xfId="304" applyFont="1" applyBorder="1" applyAlignment="1">
      <alignment horizontal="center" vertical="center"/>
    </xf>
    <xf numFmtId="0" fontId="57" fillId="0" borderId="8" xfId="0" applyFont="1" applyBorder="1" applyAlignment="1">
      <alignment vertical="center" wrapText="1"/>
    </xf>
    <xf numFmtId="0" fontId="57" fillId="0" borderId="47" xfId="0" applyFont="1" applyBorder="1" applyAlignment="1">
      <alignment vertical="center" wrapText="1"/>
    </xf>
    <xf numFmtId="44" fontId="62" fillId="0" borderId="47" xfId="304" applyFont="1" applyBorder="1" applyAlignment="1">
      <alignment vertical="center" wrapText="1"/>
    </xf>
    <xf numFmtId="10" fontId="62" fillId="0" borderId="1" xfId="305" applyNumberFormat="1" applyFont="1" applyBorder="1" applyAlignment="1">
      <alignment horizontal="center" vertical="center" wrapText="1"/>
    </xf>
    <xf numFmtId="0" fontId="63" fillId="0" borderId="40" xfId="306" applyFont="1" applyFill="1" applyBorder="1" applyAlignment="1">
      <alignment horizontal="center" vertical="center" wrapText="1"/>
    </xf>
    <xf numFmtId="0" fontId="57" fillId="0" borderId="1" xfId="0" applyFont="1" applyBorder="1" applyAlignment="1">
      <alignment vertical="center" wrapText="1"/>
    </xf>
    <xf numFmtId="0" fontId="57" fillId="0" borderId="39" xfId="0" applyFont="1" applyBorder="1" applyAlignment="1">
      <alignment horizontal="center" vertical="center" wrapText="1"/>
    </xf>
    <xf numFmtId="0" fontId="57" fillId="0" borderId="39" xfId="0" applyFont="1" applyBorder="1" applyAlignment="1">
      <alignment horizontal="center"/>
    </xf>
    <xf numFmtId="0" fontId="57" fillId="0" borderId="1" xfId="0" applyFont="1" applyBorder="1" applyAlignment="1">
      <alignment horizontal="left" vertical="center" wrapText="1"/>
    </xf>
    <xf numFmtId="166" fontId="57" fillId="0" borderId="1" xfId="303" applyNumberFormat="1" applyFont="1" applyFill="1" applyBorder="1" applyAlignment="1">
      <alignment horizontal="center" vertical="center" wrapText="1"/>
    </xf>
    <xf numFmtId="0" fontId="57" fillId="41" borderId="1" xfId="0" applyFont="1" applyFill="1" applyBorder="1" applyAlignment="1">
      <alignment horizontal="center" vertical="center" wrapText="1"/>
    </xf>
    <xf numFmtId="0" fontId="57"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57" fillId="0" borderId="1" xfId="0" applyFont="1" applyBorder="1"/>
    <xf numFmtId="14" fontId="57" fillId="0" borderId="1" xfId="0" applyNumberFormat="1" applyFont="1" applyBorder="1" applyAlignment="1">
      <alignment horizontal="center" vertical="center"/>
    </xf>
    <xf numFmtId="168" fontId="57" fillId="0" borderId="1" xfId="303" applyNumberFormat="1" applyFont="1" applyBorder="1" applyAlignment="1">
      <alignment horizontal="center" vertical="center"/>
    </xf>
    <xf numFmtId="168" fontId="57" fillId="0" borderId="1" xfId="303" applyNumberFormat="1" applyFont="1" applyFill="1" applyBorder="1" applyAlignment="1">
      <alignment horizontal="center" vertical="center"/>
    </xf>
    <xf numFmtId="0" fontId="57" fillId="0" borderId="4" xfId="0" applyFont="1" applyBorder="1" applyAlignment="1">
      <alignment horizontal="center" vertical="center"/>
    </xf>
    <xf numFmtId="164" fontId="57" fillId="0" borderId="1" xfId="48" applyFont="1" applyBorder="1" applyAlignment="1">
      <alignment horizontal="center" vertical="center"/>
    </xf>
    <xf numFmtId="0" fontId="57" fillId="0" borderId="1" xfId="0" applyFont="1" applyBorder="1" applyAlignment="1">
      <alignment horizontal="center" vertical="center"/>
    </xf>
    <xf numFmtId="44" fontId="57" fillId="0" borderId="1" xfId="304" applyFont="1" applyBorder="1" applyAlignment="1">
      <alignment horizontal="center" vertical="center"/>
    </xf>
    <xf numFmtId="44" fontId="61" fillId="0" borderId="1" xfId="304" applyFont="1" applyFill="1" applyBorder="1" applyAlignment="1">
      <alignment horizontal="center" vertical="center" wrapText="1"/>
    </xf>
    <xf numFmtId="44" fontId="61" fillId="0" borderId="1" xfId="304" applyFont="1" applyBorder="1" applyAlignment="1">
      <alignment horizontal="center" vertical="center"/>
    </xf>
    <xf numFmtId="0" fontId="57" fillId="0" borderId="10" xfId="0" applyFont="1" applyBorder="1" applyAlignment="1">
      <alignment vertical="center" wrapText="1"/>
    </xf>
    <xf numFmtId="0" fontId="57" fillId="0" borderId="2" xfId="0" applyFont="1" applyBorder="1" applyAlignment="1">
      <alignment vertical="center" wrapText="1"/>
    </xf>
    <xf numFmtId="44" fontId="62" fillId="0" borderId="2" xfId="304" applyFont="1" applyBorder="1" applyAlignment="1">
      <alignment vertical="center" wrapText="1"/>
    </xf>
    <xf numFmtId="0" fontId="63" fillId="0" borderId="4" xfId="306" applyFont="1" applyFill="1" applyBorder="1" applyAlignment="1">
      <alignment horizontal="center" vertical="center" wrapText="1"/>
    </xf>
    <xf numFmtId="0" fontId="62" fillId="0" borderId="1"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32" xfId="0" applyFont="1" applyBorder="1" applyAlignment="1">
      <alignment horizontal="center"/>
    </xf>
    <xf numFmtId="9" fontId="57" fillId="0" borderId="32" xfId="0" applyNumberFormat="1" applyFont="1" applyBorder="1" applyAlignment="1">
      <alignment horizontal="center" vertical="center"/>
    </xf>
    <xf numFmtId="9" fontId="57" fillId="0" borderId="1" xfId="0" applyNumberFormat="1" applyFont="1" applyBorder="1" applyAlignment="1">
      <alignment horizontal="center" vertical="center"/>
    </xf>
    <xf numFmtId="0" fontId="57" fillId="0" borderId="28" xfId="0" applyFont="1" applyBorder="1" applyAlignment="1">
      <alignment horizontal="center" vertical="center" wrapText="1"/>
    </xf>
    <xf numFmtId="0" fontId="62" fillId="0" borderId="28" xfId="0" applyFont="1" applyBorder="1" applyAlignment="1">
      <alignment horizontal="center" vertical="center" wrapText="1"/>
    </xf>
    <xf numFmtId="0" fontId="57" fillId="0" borderId="4" xfId="0" applyFont="1" applyBorder="1" applyAlignment="1">
      <alignment horizontal="center" vertical="center" wrapText="1"/>
    </xf>
    <xf numFmtId="0" fontId="62" fillId="0" borderId="39" xfId="0" applyFont="1" applyBorder="1" applyAlignment="1">
      <alignment horizontal="center" vertical="center" wrapText="1"/>
    </xf>
    <xf numFmtId="0" fontId="57" fillId="0" borderId="28" xfId="0" applyFont="1" applyBorder="1" applyAlignment="1">
      <alignment horizontal="left" vertical="center" wrapText="1"/>
    </xf>
    <xf numFmtId="166" fontId="57" fillId="0" borderId="28" xfId="303" applyNumberFormat="1" applyFont="1" applyFill="1" applyBorder="1" applyAlignment="1">
      <alignment horizontal="center" vertical="center" wrapText="1"/>
    </xf>
    <xf numFmtId="0" fontId="57" fillId="41" borderId="28" xfId="0" applyFont="1" applyFill="1" applyBorder="1" applyAlignment="1">
      <alignment horizontal="center" vertical="center" wrapText="1"/>
    </xf>
    <xf numFmtId="0" fontId="61" fillId="0" borderId="28" xfId="0" applyFont="1" applyBorder="1" applyAlignment="1">
      <alignment horizontal="center" vertical="center" wrapText="1"/>
    </xf>
    <xf numFmtId="0" fontId="57" fillId="0" borderId="28" xfId="0" applyFont="1" applyBorder="1"/>
    <xf numFmtId="10" fontId="62" fillId="0" borderId="28" xfId="305" applyNumberFormat="1" applyFont="1" applyBorder="1" applyAlignment="1">
      <alignment horizontal="center" vertical="center"/>
    </xf>
    <xf numFmtId="14" fontId="57" fillId="0" borderId="28" xfId="0" applyNumberFormat="1" applyFont="1" applyBorder="1" applyAlignment="1">
      <alignment horizontal="center" vertical="center"/>
    </xf>
    <xf numFmtId="168" fontId="57" fillId="0" borderId="28" xfId="303" applyNumberFormat="1" applyFont="1" applyBorder="1" applyAlignment="1">
      <alignment horizontal="center" vertical="center"/>
    </xf>
    <xf numFmtId="0" fontId="57" fillId="0" borderId="28" xfId="0" applyFont="1" applyBorder="1" applyAlignment="1">
      <alignment vertical="center" wrapText="1"/>
    </xf>
    <xf numFmtId="0" fontId="57" fillId="0" borderId="12" xfId="0" applyFont="1" applyBorder="1" applyAlignment="1">
      <alignment horizontal="center" vertical="center"/>
    </xf>
    <xf numFmtId="164" fontId="57" fillId="0" borderId="28" xfId="48" applyFont="1" applyBorder="1" applyAlignment="1">
      <alignment horizontal="center" vertical="center"/>
    </xf>
    <xf numFmtId="0" fontId="57" fillId="0" borderId="28" xfId="0" applyFont="1" applyBorder="1" applyAlignment="1">
      <alignment horizontal="center" vertical="center"/>
    </xf>
    <xf numFmtId="44" fontId="57" fillId="0" borderId="28" xfId="304" applyFont="1" applyBorder="1" applyAlignment="1">
      <alignment horizontal="center" vertical="center"/>
    </xf>
    <xf numFmtId="44" fontId="61" fillId="0" borderId="28" xfId="304" applyFont="1" applyFill="1" applyBorder="1" applyAlignment="1">
      <alignment horizontal="center" vertical="center" wrapText="1"/>
    </xf>
    <xf numFmtId="44" fontId="61" fillId="0" borderId="28" xfId="304" applyFont="1" applyBorder="1" applyAlignment="1">
      <alignment horizontal="center" vertical="center"/>
    </xf>
    <xf numFmtId="0" fontId="57" fillId="0" borderId="33" xfId="0" applyFont="1" applyBorder="1" applyAlignment="1">
      <alignment vertical="center" wrapText="1"/>
    </xf>
    <xf numFmtId="0" fontId="57" fillId="0" borderId="11" xfId="0" applyFont="1" applyBorder="1" applyAlignment="1">
      <alignment vertical="center" wrapText="1"/>
    </xf>
    <xf numFmtId="44" fontId="62" fillId="0" borderId="11" xfId="304" applyFont="1" applyBorder="1" applyAlignment="1">
      <alignment vertical="center" wrapText="1"/>
    </xf>
    <xf numFmtId="0" fontId="62" fillId="0" borderId="12" xfId="0" applyFont="1" applyBorder="1" applyAlignment="1">
      <alignment horizontal="center" vertical="center" wrapText="1"/>
    </xf>
    <xf numFmtId="0" fontId="56" fillId="45" borderId="1" xfId="0" applyFont="1" applyFill="1" applyBorder="1" applyAlignment="1">
      <alignment vertical="center" wrapText="1"/>
    </xf>
    <xf numFmtId="44" fontId="55" fillId="45" borderId="1" xfId="304" applyFont="1" applyFill="1" applyBorder="1" applyAlignment="1">
      <alignment vertical="center" wrapText="1"/>
    </xf>
    <xf numFmtId="10" fontId="55" fillId="45" borderId="1" xfId="305" applyNumberFormat="1" applyFont="1" applyFill="1" applyBorder="1" applyAlignment="1">
      <alignment horizontal="center" vertical="center" wrapText="1"/>
    </xf>
    <xf numFmtId="0" fontId="62" fillId="0" borderId="4" xfId="0" applyFont="1" applyBorder="1" applyAlignment="1">
      <alignment horizontal="center" vertical="center" wrapText="1"/>
    </xf>
    <xf numFmtId="0" fontId="57" fillId="0" borderId="32" xfId="0" applyFont="1" applyBorder="1" applyAlignment="1">
      <alignment vertical="center" wrapText="1"/>
    </xf>
    <xf numFmtId="1" fontId="57" fillId="0" borderId="32" xfId="0" applyNumberFormat="1" applyFont="1" applyBorder="1" applyAlignment="1">
      <alignment horizontal="center" vertical="center" wrapText="1"/>
    </xf>
    <xf numFmtId="0" fontId="57" fillId="41" borderId="32" xfId="0" applyFont="1" applyFill="1" applyBorder="1" applyAlignment="1">
      <alignment horizontal="center" vertical="center" wrapText="1"/>
    </xf>
    <xf numFmtId="0" fontId="61" fillId="0" borderId="32" xfId="0" applyFont="1" applyBorder="1" applyAlignment="1">
      <alignment horizontal="center" vertical="center" wrapText="1"/>
    </xf>
    <xf numFmtId="0" fontId="57" fillId="0" borderId="32" xfId="0" applyFont="1" applyBorder="1"/>
    <xf numFmtId="10" fontId="62" fillId="0" borderId="32" xfId="305" applyNumberFormat="1" applyFont="1" applyBorder="1" applyAlignment="1">
      <alignment horizontal="center" vertical="center"/>
    </xf>
    <xf numFmtId="14" fontId="57" fillId="0" borderId="32" xfId="0" applyNumberFormat="1" applyFont="1" applyBorder="1" applyAlignment="1">
      <alignment horizontal="center" vertical="center"/>
    </xf>
    <xf numFmtId="168" fontId="57" fillId="0" borderId="32" xfId="303" applyNumberFormat="1" applyFont="1" applyBorder="1" applyAlignment="1">
      <alignment horizontal="center" vertical="center"/>
    </xf>
    <xf numFmtId="168" fontId="57" fillId="0" borderId="32" xfId="303" applyNumberFormat="1" applyFont="1" applyFill="1" applyBorder="1" applyAlignment="1">
      <alignment horizontal="center" vertical="center"/>
    </xf>
    <xf numFmtId="0" fontId="57" fillId="0" borderId="15" xfId="0" applyFont="1" applyBorder="1" applyAlignment="1">
      <alignment vertical="center"/>
    </xf>
    <xf numFmtId="164" fontId="57" fillId="0" borderId="32" xfId="48" applyFont="1" applyBorder="1" applyAlignment="1">
      <alignment vertical="center"/>
    </xf>
    <xf numFmtId="0" fontId="57" fillId="0" borderId="32" xfId="0" applyFont="1" applyBorder="1" applyAlignment="1">
      <alignment vertical="center"/>
    </xf>
    <xf numFmtId="0" fontId="57" fillId="0" borderId="32" xfId="0" applyFont="1" applyBorder="1" applyAlignment="1">
      <alignment horizontal="center" vertical="center"/>
    </xf>
    <xf numFmtId="44" fontId="57" fillId="0" borderId="32" xfId="304" applyFont="1" applyBorder="1" applyAlignment="1">
      <alignment horizontal="center" vertical="center"/>
    </xf>
    <xf numFmtId="44" fontId="61" fillId="0" borderId="32" xfId="304" applyFont="1" applyFill="1" applyBorder="1" applyAlignment="1">
      <alignment horizontal="center" vertical="center" wrapText="1"/>
    </xf>
    <xf numFmtId="44" fontId="61" fillId="0" borderId="32" xfId="304" applyFont="1" applyBorder="1" applyAlignment="1">
      <alignment horizontal="center" vertical="center"/>
    </xf>
    <xf numFmtId="0" fontId="57" fillId="0" borderId="35" xfId="0" applyFont="1" applyBorder="1" applyAlignment="1">
      <alignment vertical="center" wrapText="1"/>
    </xf>
    <xf numFmtId="0" fontId="57" fillId="0" borderId="13" xfId="0" applyFont="1" applyBorder="1" applyAlignment="1">
      <alignment vertical="center" wrapText="1"/>
    </xf>
    <xf numFmtId="44" fontId="62" fillId="0" borderId="13" xfId="304" applyFont="1" applyBorder="1" applyAlignment="1">
      <alignment vertical="center" wrapText="1"/>
    </xf>
    <xf numFmtId="0" fontId="57" fillId="0" borderId="15" xfId="0" applyFont="1" applyBorder="1" applyAlignment="1">
      <alignment horizontal="center" vertical="center" wrapText="1"/>
    </xf>
    <xf numFmtId="0" fontId="57" fillId="0" borderId="28" xfId="0" applyFont="1" applyBorder="1" applyAlignment="1">
      <alignment horizontal="justify" vertical="center" wrapText="1"/>
    </xf>
    <xf numFmtId="1" fontId="57" fillId="0" borderId="28" xfId="0" applyNumberFormat="1" applyFont="1" applyBorder="1" applyAlignment="1">
      <alignment horizontal="center" vertical="center" wrapText="1"/>
    </xf>
    <xf numFmtId="0" fontId="57" fillId="0" borderId="12" xfId="0" applyFont="1" applyBorder="1" applyAlignment="1">
      <alignment vertical="center"/>
    </xf>
    <xf numFmtId="164" fontId="57" fillId="0" borderId="28" xfId="48" applyFont="1" applyBorder="1" applyAlignment="1">
      <alignment vertical="center"/>
    </xf>
    <xf numFmtId="0" fontId="57" fillId="0" borderId="28" xfId="0" applyFont="1" applyBorder="1" applyAlignment="1">
      <alignment vertical="center"/>
    </xf>
    <xf numFmtId="0" fontId="57" fillId="0" borderId="12" xfId="0" applyFont="1" applyBorder="1" applyAlignment="1">
      <alignment horizontal="center" vertical="center" wrapText="1"/>
    </xf>
    <xf numFmtId="49" fontId="57" fillId="0" borderId="1" xfId="303" applyNumberFormat="1" applyFont="1" applyBorder="1" applyAlignment="1">
      <alignment horizontal="center" vertical="center" wrapText="1"/>
    </xf>
    <xf numFmtId="1" fontId="57" fillId="0" borderId="1" xfId="0" applyNumberFormat="1" applyFont="1" applyBorder="1" applyAlignment="1">
      <alignment horizontal="center" vertical="center" wrapText="1"/>
    </xf>
    <xf numFmtId="0" fontId="57" fillId="0" borderId="1" xfId="0" applyFont="1" applyBorder="1" applyAlignment="1">
      <alignment vertical="center"/>
    </xf>
    <xf numFmtId="164" fontId="57" fillId="0" borderId="1" xfId="48" applyFont="1" applyBorder="1" applyAlignment="1">
      <alignment vertical="center"/>
    </xf>
    <xf numFmtId="0" fontId="57" fillId="0" borderId="31" xfId="0" applyFont="1" applyBorder="1" applyAlignment="1">
      <alignment horizontal="center" vertical="center" wrapText="1"/>
    </xf>
    <xf numFmtId="49" fontId="57" fillId="0" borderId="32" xfId="0" applyNumberFormat="1" applyFont="1" applyBorder="1" applyAlignment="1">
      <alignment horizontal="center" vertical="center" wrapText="1"/>
    </xf>
    <xf numFmtId="0" fontId="62" fillId="0" borderId="32" xfId="0" applyFont="1" applyBorder="1" applyAlignment="1">
      <alignment horizontal="center" vertical="center" wrapText="1"/>
    </xf>
    <xf numFmtId="0" fontId="61" fillId="0" borderId="32" xfId="0" applyFont="1" applyBorder="1" applyAlignment="1">
      <alignment vertical="center" wrapText="1"/>
    </xf>
    <xf numFmtId="0" fontId="57" fillId="0" borderId="15" xfId="0" applyFont="1" applyBorder="1" applyAlignment="1">
      <alignment horizontal="center" vertical="center"/>
    </xf>
    <xf numFmtId="170" fontId="57" fillId="0" borderId="32" xfId="0" applyNumberFormat="1" applyFont="1" applyBorder="1" applyAlignment="1">
      <alignment horizontal="center" vertical="center"/>
    </xf>
    <xf numFmtId="0" fontId="63" fillId="0" borderId="15" xfId="306" applyFont="1" applyFill="1" applyBorder="1" applyAlignment="1">
      <alignment vertical="center"/>
    </xf>
    <xf numFmtId="0" fontId="57" fillId="0" borderId="9" xfId="0" applyFont="1" applyBorder="1" applyAlignment="1">
      <alignment horizontal="center" vertical="center" wrapText="1"/>
    </xf>
    <xf numFmtId="49" fontId="57" fillId="0" borderId="1" xfId="0" applyNumberFormat="1" applyFont="1" applyBorder="1" applyAlignment="1">
      <alignment horizontal="center" vertical="center" wrapText="1"/>
    </xf>
    <xf numFmtId="44" fontId="57" fillId="44" borderId="1" xfId="304" applyFont="1" applyFill="1" applyBorder="1" applyAlignment="1">
      <alignment horizontal="center" vertical="center"/>
    </xf>
    <xf numFmtId="0" fontId="63" fillId="0" borderId="4" xfId="306" applyFont="1" applyFill="1" applyBorder="1" applyAlignment="1">
      <alignment vertical="center"/>
    </xf>
    <xf numFmtId="171" fontId="57" fillId="0" borderId="1" xfId="0" applyNumberFormat="1" applyFont="1" applyBorder="1" applyAlignment="1">
      <alignment horizontal="center" vertical="center"/>
    </xf>
    <xf numFmtId="0" fontId="63" fillId="0" borderId="0" xfId="306" applyFont="1" applyFill="1" applyAlignment="1">
      <alignment vertical="center"/>
    </xf>
    <xf numFmtId="0" fontId="57" fillId="44" borderId="1" xfId="0" applyFont="1" applyFill="1" applyBorder="1" applyAlignment="1">
      <alignment horizontal="center" vertical="center" wrapText="1"/>
    </xf>
    <xf numFmtId="0" fontId="57" fillId="0" borderId="1" xfId="0" applyFont="1" applyBorder="1" applyAlignment="1">
      <alignment horizontal="center"/>
    </xf>
    <xf numFmtId="49" fontId="57" fillId="0" borderId="1" xfId="5" applyFont="1" applyBorder="1" applyAlignment="1" applyProtection="1">
      <alignment horizontal="center" vertical="center" wrapText="1"/>
    </xf>
    <xf numFmtId="170" fontId="57" fillId="0" borderId="1" xfId="48" applyNumberFormat="1" applyFont="1" applyBorder="1" applyAlignment="1">
      <alignment horizontal="center" vertical="center"/>
    </xf>
    <xf numFmtId="171" fontId="64" fillId="0" borderId="1" xfId="0" applyNumberFormat="1" applyFont="1" applyBorder="1" applyAlignment="1">
      <alignment horizontal="center" vertical="center"/>
    </xf>
    <xf numFmtId="0" fontId="62" fillId="0" borderId="1" xfId="0" applyFont="1" applyBorder="1" applyAlignment="1">
      <alignment vertical="center" wrapText="1"/>
    </xf>
    <xf numFmtId="171" fontId="57" fillId="2" borderId="1" xfId="0" applyNumberFormat="1" applyFont="1" applyFill="1" applyBorder="1" applyAlignment="1">
      <alignment horizontal="center" vertical="center"/>
    </xf>
    <xf numFmtId="0" fontId="57" fillId="41" borderId="1" xfId="0" applyFont="1" applyFill="1" applyBorder="1" applyAlignment="1">
      <alignment horizontal="center" vertical="center"/>
    </xf>
    <xf numFmtId="0" fontId="57" fillId="0" borderId="27" xfId="0" applyFont="1" applyBorder="1" applyAlignment="1">
      <alignment horizontal="center" vertical="center" wrapText="1"/>
    </xf>
    <xf numFmtId="49" fontId="57" fillId="0" borderId="28" xfId="0" applyNumberFormat="1" applyFont="1" applyBorder="1" applyAlignment="1">
      <alignment horizontal="center" vertical="center" wrapText="1"/>
    </xf>
    <xf numFmtId="0" fontId="57" fillId="0" borderId="56" xfId="0" applyFont="1" applyBorder="1" applyAlignment="1">
      <alignment vertical="center" wrapText="1"/>
    </xf>
    <xf numFmtId="0" fontId="57" fillId="0" borderId="4" xfId="0" applyFont="1" applyBorder="1" applyAlignment="1">
      <alignment vertical="center" wrapText="1"/>
    </xf>
    <xf numFmtId="9" fontId="57" fillId="0" borderId="28" xfId="0" applyNumberFormat="1" applyFont="1" applyBorder="1" applyAlignment="1">
      <alignment horizontal="center" vertical="center" wrapText="1"/>
    </xf>
    <xf numFmtId="0" fontId="61" fillId="0" borderId="32" xfId="0" applyFont="1" applyBorder="1" applyAlignment="1">
      <alignment horizontal="justify" vertical="center" wrapText="1"/>
    </xf>
    <xf numFmtId="170" fontId="57" fillId="0" borderId="32" xfId="48" applyNumberFormat="1" applyFont="1" applyBorder="1" applyAlignment="1">
      <alignment horizontal="center" vertical="center" wrapText="1"/>
    </xf>
    <xf numFmtId="0" fontId="57" fillId="40" borderId="32" xfId="0" applyFont="1" applyFill="1" applyBorder="1"/>
    <xf numFmtId="0" fontId="61" fillId="0" borderId="13" xfId="0" applyFont="1" applyBorder="1" applyAlignment="1">
      <alignment vertical="center" wrapText="1"/>
    </xf>
    <xf numFmtId="0" fontId="63" fillId="0" borderId="15" xfId="306" applyFont="1" applyFill="1" applyBorder="1" applyAlignment="1">
      <alignment horizontal="center" vertical="center" wrapText="1"/>
    </xf>
    <xf numFmtId="0" fontId="61" fillId="0" borderId="1" xfId="0" applyFont="1" applyBorder="1" applyAlignment="1">
      <alignment horizontal="justify" vertical="center" wrapText="1"/>
    </xf>
    <xf numFmtId="0" fontId="61" fillId="0" borderId="1" xfId="0" applyFont="1" applyBorder="1" applyAlignment="1">
      <alignment vertical="center" wrapText="1"/>
    </xf>
    <xf numFmtId="0" fontId="61" fillId="0" borderId="2" xfId="0" applyFont="1" applyBorder="1" applyAlignment="1">
      <alignment vertical="center" wrapText="1"/>
    </xf>
    <xf numFmtId="0" fontId="61" fillId="0" borderId="28" xfId="0" applyFont="1" applyBorder="1" applyAlignment="1">
      <alignment horizontal="justify" vertical="center" wrapText="1"/>
    </xf>
    <xf numFmtId="0" fontId="61" fillId="0" borderId="28" xfId="0" applyFont="1" applyBorder="1" applyAlignment="1">
      <alignment vertical="center" wrapText="1"/>
    </xf>
    <xf numFmtId="0" fontId="61" fillId="0" borderId="11" xfId="0" applyFont="1" applyBorder="1" applyAlignment="1">
      <alignment vertical="center" wrapText="1"/>
    </xf>
    <xf numFmtId="0" fontId="62" fillId="0" borderId="41" xfId="0" applyFont="1" applyBorder="1" applyAlignment="1">
      <alignment horizontal="center" vertical="center" wrapText="1"/>
    </xf>
    <xf numFmtId="0" fontId="62" fillId="0" borderId="30"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9" xfId="0" applyFont="1" applyBorder="1" applyAlignment="1">
      <alignment horizontal="center" vertical="center" wrapText="1"/>
    </xf>
    <xf numFmtId="49" fontId="61" fillId="0" borderId="39" xfId="0" applyNumberFormat="1" applyFont="1" applyBorder="1" applyAlignment="1">
      <alignment horizontal="center" vertical="center" wrapText="1"/>
    </xf>
    <xf numFmtId="0" fontId="57" fillId="0" borderId="39" xfId="0" applyFont="1" applyBorder="1"/>
    <xf numFmtId="14" fontId="57" fillId="0" borderId="39" xfId="0" applyNumberFormat="1" applyFont="1" applyBorder="1" applyAlignment="1">
      <alignment horizontal="center" vertical="center"/>
    </xf>
    <xf numFmtId="168" fontId="57" fillId="0" borderId="39" xfId="303" applyNumberFormat="1" applyFont="1" applyBorder="1" applyAlignment="1">
      <alignment horizontal="center" vertical="center"/>
    </xf>
    <xf numFmtId="0" fontId="57" fillId="0" borderId="39" xfId="0" applyFont="1" applyBorder="1" applyAlignment="1">
      <alignment vertical="center" wrapText="1"/>
    </xf>
    <xf numFmtId="0" fontId="57" fillId="0" borderId="17" xfId="0" applyFont="1" applyBorder="1" applyAlignment="1">
      <alignment horizontal="center" vertical="center" wrapText="1"/>
    </xf>
    <xf numFmtId="44" fontId="57" fillId="0" borderId="39" xfId="304" applyFont="1" applyBorder="1" applyAlignment="1">
      <alignment horizontal="center" vertical="center"/>
    </xf>
    <xf numFmtId="44" fontId="61" fillId="0" borderId="39" xfId="304" applyFont="1" applyFill="1" applyBorder="1" applyAlignment="1">
      <alignment horizontal="center" vertical="center" wrapText="1"/>
    </xf>
    <xf numFmtId="44" fontId="61" fillId="0" borderId="39" xfId="304" applyFont="1" applyBorder="1" applyAlignment="1">
      <alignment horizontal="center" vertical="center"/>
    </xf>
    <xf numFmtId="0" fontId="57" fillId="0" borderId="39" xfId="0" applyFont="1" applyBorder="1" applyAlignment="1">
      <alignment horizontal="center" vertical="center"/>
    </xf>
    <xf numFmtId="0" fontId="61" fillId="0" borderId="39" xfId="0" applyFont="1" applyBorder="1" applyAlignment="1">
      <alignment vertical="center" wrapText="1"/>
    </xf>
    <xf numFmtId="0" fontId="61" fillId="0" borderId="16" xfId="0" applyFont="1" applyBorder="1" applyAlignment="1">
      <alignment vertical="center" wrapText="1"/>
    </xf>
    <xf numFmtId="0" fontId="62" fillId="0" borderId="17" xfId="0" applyFont="1" applyBorder="1" applyAlignment="1">
      <alignment horizontal="center" vertical="center" wrapText="1"/>
    </xf>
    <xf numFmtId="1" fontId="61" fillId="0" borderId="28" xfId="0" applyNumberFormat="1" applyFont="1" applyBorder="1" applyAlignment="1">
      <alignment horizontal="center" vertical="center" wrapText="1"/>
    </xf>
    <xf numFmtId="1" fontId="61" fillId="0" borderId="1" xfId="0" applyNumberFormat="1" applyFont="1" applyBorder="1" applyAlignment="1">
      <alignment vertical="center" wrapText="1"/>
    </xf>
    <xf numFmtId="0" fontId="57" fillId="0" borderId="40" xfId="0" applyFont="1" applyBorder="1" applyAlignment="1">
      <alignment horizontal="center" vertical="center" wrapText="1"/>
    </xf>
    <xf numFmtId="171" fontId="57" fillId="0" borderId="7" xfId="0" applyNumberFormat="1" applyFont="1" applyBorder="1" applyAlignment="1">
      <alignment horizontal="center" vertical="center" wrapText="1"/>
    </xf>
    <xf numFmtId="0" fontId="61" fillId="0" borderId="7" xfId="0" applyFont="1" applyBorder="1" applyAlignment="1">
      <alignment vertical="center" wrapText="1"/>
    </xf>
    <xf numFmtId="0" fontId="61" fillId="0" borderId="8" xfId="0" applyFont="1" applyBorder="1" applyAlignment="1">
      <alignment vertical="center" wrapText="1"/>
    </xf>
    <xf numFmtId="1" fontId="61" fillId="0" borderId="39" xfId="0" applyNumberFormat="1" applyFont="1" applyBorder="1" applyAlignment="1">
      <alignment horizontal="center" vertical="center" wrapText="1"/>
    </xf>
    <xf numFmtId="171" fontId="57" fillId="0" borderId="32" xfId="0" applyNumberFormat="1" applyFont="1" applyBorder="1" applyAlignment="1">
      <alignment horizontal="center" vertical="center" wrapText="1"/>
    </xf>
    <xf numFmtId="0" fontId="61" fillId="0" borderId="10" xfId="0" applyFont="1" applyBorder="1" applyAlignment="1">
      <alignment vertical="center" wrapText="1"/>
    </xf>
    <xf numFmtId="170" fontId="57" fillId="0" borderId="1" xfId="48" applyNumberFormat="1" applyFont="1" applyBorder="1" applyAlignment="1">
      <alignment horizontal="center" vertical="center" wrapText="1"/>
    </xf>
    <xf numFmtId="171" fontId="57" fillId="2" borderId="1" xfId="0" applyNumberFormat="1" applyFont="1" applyFill="1" applyBorder="1" applyAlignment="1">
      <alignment horizontal="center" vertical="center" wrapText="1"/>
    </xf>
    <xf numFmtId="171" fontId="57" fillId="0" borderId="1" xfId="0" applyNumberFormat="1" applyFont="1" applyBorder="1" applyAlignment="1">
      <alignment horizontal="center" vertical="center" wrapText="1"/>
    </xf>
    <xf numFmtId="0" fontId="61" fillId="0" borderId="30" xfId="0" applyFont="1" applyBorder="1" applyAlignment="1">
      <alignment horizontal="justify" vertical="center" wrapText="1"/>
    </xf>
    <xf numFmtId="0" fontId="57" fillId="41" borderId="30" xfId="0" applyFont="1" applyFill="1" applyBorder="1" applyAlignment="1">
      <alignment horizontal="center" vertical="center" wrapText="1"/>
    </xf>
    <xf numFmtId="0" fontId="57" fillId="0" borderId="30" xfId="0" applyFont="1" applyBorder="1" applyAlignment="1">
      <alignment horizontal="center" vertical="center" wrapText="1"/>
    </xf>
    <xf numFmtId="0" fontId="61" fillId="0" borderId="30" xfId="0" applyFont="1" applyBorder="1" applyAlignment="1">
      <alignment horizontal="center" vertical="center" wrapText="1"/>
    </xf>
    <xf numFmtId="0" fontId="57" fillId="0" borderId="30" xfId="0" applyFont="1" applyBorder="1"/>
    <xf numFmtId="170" fontId="57" fillId="0" borderId="28" xfId="48" applyNumberFormat="1" applyFont="1" applyBorder="1" applyAlignment="1">
      <alignment horizontal="center" vertical="center" wrapText="1"/>
    </xf>
    <xf numFmtId="0" fontId="61" fillId="0" borderId="33" xfId="0" applyFont="1" applyBorder="1" applyAlignment="1">
      <alignment vertical="center" wrapText="1"/>
    </xf>
    <xf numFmtId="0" fontId="57" fillId="0" borderId="32" xfId="0" applyFont="1" applyBorder="1" applyAlignment="1">
      <alignment horizontal="left" vertical="center" wrapText="1"/>
    </xf>
    <xf numFmtId="0" fontId="61" fillId="0" borderId="35" xfId="0" applyFont="1" applyBorder="1" applyAlignment="1">
      <alignment vertical="center" wrapText="1"/>
    </xf>
    <xf numFmtId="171" fontId="57" fillId="0" borderId="28" xfId="0" applyNumberFormat="1" applyFont="1" applyBorder="1" applyAlignment="1">
      <alignment horizontal="center" vertical="center" wrapText="1"/>
    </xf>
    <xf numFmtId="1" fontId="61" fillId="0" borderId="32" xfId="0" applyNumberFormat="1" applyFont="1" applyBorder="1" applyAlignment="1">
      <alignment horizontal="center" vertical="center" wrapText="1"/>
    </xf>
    <xf numFmtId="1" fontId="61" fillId="0" borderId="32" xfId="0" applyNumberFormat="1" applyFont="1" applyBorder="1" applyAlignment="1">
      <alignment vertical="center" wrapText="1"/>
    </xf>
    <xf numFmtId="0" fontId="57" fillId="0" borderId="32" xfId="0" applyFont="1" applyBorder="1" applyAlignment="1">
      <alignment horizontal="justify" vertical="center"/>
    </xf>
    <xf numFmtId="0" fontId="65" fillId="0" borderId="15" xfId="306" applyFont="1" applyFill="1" applyBorder="1" applyAlignment="1">
      <alignment vertical="center" wrapText="1"/>
    </xf>
    <xf numFmtId="0" fontId="61" fillId="0" borderId="32" xfId="0" applyFont="1" applyBorder="1" applyAlignment="1">
      <alignment horizontal="left" vertical="center" wrapText="1"/>
    </xf>
    <xf numFmtId="1" fontId="61" fillId="0" borderId="1" xfId="0" applyNumberFormat="1" applyFont="1" applyBorder="1" applyAlignment="1">
      <alignment horizontal="center" vertical="center" wrapText="1"/>
    </xf>
    <xf numFmtId="1" fontId="62" fillId="0" borderId="1" xfId="0" applyNumberFormat="1" applyFont="1" applyBorder="1" applyAlignment="1">
      <alignment vertical="center" wrapText="1"/>
    </xf>
    <xf numFmtId="0" fontId="62" fillId="0" borderId="1" xfId="0" applyFont="1" applyBorder="1" applyAlignment="1">
      <alignment horizontal="justify" vertical="center"/>
    </xf>
    <xf numFmtId="9" fontId="62" fillId="0" borderId="1" xfId="0" applyNumberFormat="1" applyFont="1" applyBorder="1" applyAlignment="1">
      <alignment horizontal="center" vertical="center"/>
    </xf>
    <xf numFmtId="0" fontId="65" fillId="0" borderId="4" xfId="306" applyFont="1" applyFill="1" applyBorder="1" applyAlignment="1">
      <alignment vertical="center" wrapText="1"/>
    </xf>
    <xf numFmtId="0" fontId="61" fillId="0" borderId="1" xfId="0" applyFont="1" applyBorder="1" applyAlignment="1">
      <alignment horizontal="left" vertical="center" wrapText="1"/>
    </xf>
    <xf numFmtId="0" fontId="63" fillId="0" borderId="4" xfId="306" applyFont="1" applyFill="1" applyBorder="1" applyAlignment="1">
      <alignment vertical="center" wrapText="1"/>
    </xf>
    <xf numFmtId="170" fontId="57" fillId="0" borderId="0" xfId="0" applyNumberFormat="1" applyFont="1" applyAlignment="1">
      <alignment horizontal="center" vertical="center" wrapText="1"/>
    </xf>
    <xf numFmtId="49" fontId="57" fillId="0" borderId="0" xfId="5" applyFont="1" applyBorder="1" applyAlignment="1" applyProtection="1">
      <alignment horizontal="center" vertical="center" wrapText="1"/>
      <protection locked="0"/>
    </xf>
    <xf numFmtId="170" fontId="57" fillId="0" borderId="1" xfId="0" applyNumberFormat="1" applyFont="1" applyBorder="1" applyAlignment="1">
      <alignment horizontal="center" vertical="center" wrapText="1"/>
    </xf>
    <xf numFmtId="1" fontId="61" fillId="0" borderId="30" xfId="0" applyNumberFormat="1" applyFont="1" applyBorder="1" applyAlignment="1">
      <alignment horizontal="center" vertical="center" wrapText="1"/>
    </xf>
    <xf numFmtId="1" fontId="62" fillId="0" borderId="30" xfId="0" applyNumberFormat="1" applyFont="1" applyBorder="1" applyAlignment="1">
      <alignment vertical="center" wrapText="1"/>
    </xf>
    <xf numFmtId="0" fontId="62" fillId="0" borderId="30" xfId="0" applyFont="1" applyBorder="1" applyAlignment="1">
      <alignment horizontal="justify" vertical="center"/>
    </xf>
    <xf numFmtId="9" fontId="62" fillId="0" borderId="30" xfId="0" applyNumberFormat="1" applyFont="1" applyBorder="1" applyAlignment="1">
      <alignment horizontal="center" vertical="center"/>
    </xf>
    <xf numFmtId="0" fontId="57" fillId="0" borderId="30" xfId="0" applyFont="1" applyBorder="1" applyAlignment="1">
      <alignment vertical="center" wrapText="1"/>
    </xf>
    <xf numFmtId="170" fontId="57" fillId="0" borderId="28" xfId="0" applyNumberFormat="1" applyFont="1" applyBorder="1" applyAlignment="1">
      <alignment horizontal="center" vertical="center" wrapText="1"/>
    </xf>
    <xf numFmtId="0" fontId="63" fillId="0" borderId="12" xfId="306" applyFont="1" applyFill="1" applyBorder="1" applyAlignment="1">
      <alignment vertical="center"/>
    </xf>
    <xf numFmtId="0" fontId="61" fillId="0" borderId="28" xfId="0" applyFont="1" applyBorder="1" applyAlignment="1">
      <alignment horizontal="left" vertical="center" wrapText="1"/>
    </xf>
    <xf numFmtId="49" fontId="66" fillId="0" borderId="32" xfId="0" applyNumberFormat="1" applyFont="1" applyBorder="1" applyAlignment="1">
      <alignment horizontal="center" vertical="center" wrapText="1"/>
    </xf>
    <xf numFmtId="10" fontId="57" fillId="0" borderId="32" xfId="305" applyNumberFormat="1" applyFont="1" applyFill="1" applyBorder="1" applyAlignment="1">
      <alignment horizontal="center" vertical="center" wrapText="1"/>
    </xf>
    <xf numFmtId="0" fontId="67" fillId="0" borderId="32" xfId="0" applyFont="1" applyBorder="1" applyAlignment="1">
      <alignment horizontal="center" vertical="center" wrapText="1"/>
    </xf>
    <xf numFmtId="0" fontId="57" fillId="0" borderId="32" xfId="0" applyFont="1" applyBorder="1" applyAlignment="1">
      <alignment wrapText="1"/>
    </xf>
    <xf numFmtId="0" fontId="57" fillId="40" borderId="35" xfId="0" applyFont="1" applyFill="1" applyBorder="1" applyAlignment="1">
      <alignment vertical="center" wrapText="1"/>
    </xf>
    <xf numFmtId="0" fontId="57" fillId="40" borderId="13" xfId="0" applyFont="1" applyFill="1" applyBorder="1" applyAlignment="1">
      <alignment vertical="center" wrapText="1"/>
    </xf>
    <xf numFmtId="44" fontId="62" fillId="40" borderId="13" xfId="304" applyFont="1" applyFill="1" applyBorder="1" applyAlignment="1">
      <alignment vertical="center" wrapText="1"/>
    </xf>
    <xf numFmtId="0" fontId="61" fillId="0" borderId="15" xfId="0" applyFont="1" applyBorder="1" applyAlignment="1">
      <alignment horizontal="center" vertical="center" wrapText="1"/>
    </xf>
    <xf numFmtId="49" fontId="66" fillId="0" borderId="1" xfId="0" applyNumberFormat="1" applyFont="1" applyBorder="1" applyAlignment="1">
      <alignment horizontal="center" vertical="center" wrapText="1"/>
    </xf>
    <xf numFmtId="10" fontId="57" fillId="0" borderId="1" xfId="305" applyNumberFormat="1" applyFont="1" applyFill="1" applyBorder="1" applyAlignment="1">
      <alignment horizontal="center" vertical="center" wrapText="1"/>
    </xf>
    <xf numFmtId="0" fontId="67" fillId="0" borderId="1" xfId="0" applyFont="1" applyBorder="1" applyAlignment="1">
      <alignment horizontal="center" vertical="center" wrapText="1"/>
    </xf>
    <xf numFmtId="0" fontId="57" fillId="0" borderId="1" xfId="0" applyFont="1" applyBorder="1" applyAlignment="1">
      <alignment wrapText="1"/>
    </xf>
    <xf numFmtId="0" fontId="57" fillId="40" borderId="10" xfId="0" applyFont="1" applyFill="1" applyBorder="1" applyAlignment="1">
      <alignment vertical="center" wrapText="1"/>
    </xf>
    <xf numFmtId="0" fontId="57" fillId="40" borderId="2" xfId="0" applyFont="1" applyFill="1" applyBorder="1" applyAlignment="1">
      <alignment vertical="center" wrapText="1"/>
    </xf>
    <xf numFmtId="44" fontId="62" fillId="40" borderId="2" xfId="304" applyFont="1" applyFill="1" applyBorder="1" applyAlignment="1">
      <alignment vertical="center" wrapText="1"/>
    </xf>
    <xf numFmtId="0" fontId="61" fillId="0" borderId="4" xfId="0" applyFont="1" applyBorder="1" applyAlignment="1">
      <alignment horizontal="center" vertical="center" wrapText="1"/>
    </xf>
    <xf numFmtId="0" fontId="57" fillId="0" borderId="29" xfId="0" applyFont="1" applyBorder="1" applyAlignment="1">
      <alignment horizontal="center" vertical="center" wrapText="1"/>
    </xf>
    <xf numFmtId="49" fontId="66" fillId="0" borderId="30" xfId="0" applyNumberFormat="1" applyFont="1" applyBorder="1" applyAlignment="1">
      <alignment horizontal="center" vertical="center" wrapText="1"/>
    </xf>
    <xf numFmtId="10" fontId="57" fillId="0" borderId="30" xfId="305" applyNumberFormat="1" applyFont="1" applyFill="1" applyBorder="1" applyAlignment="1">
      <alignment horizontal="center" vertical="center" wrapText="1"/>
    </xf>
    <xf numFmtId="0" fontId="67" fillId="0" borderId="30" xfId="0" applyFont="1" applyBorder="1" applyAlignment="1">
      <alignment horizontal="center" vertical="center" wrapText="1"/>
    </xf>
    <xf numFmtId="0" fontId="57" fillId="0" borderId="30" xfId="0" applyFont="1" applyBorder="1" applyAlignment="1">
      <alignment horizontal="left" vertical="center" wrapText="1"/>
    </xf>
    <xf numFmtId="14" fontId="57" fillId="0" borderId="30" xfId="0" applyNumberFormat="1" applyFont="1" applyBorder="1" applyAlignment="1">
      <alignment horizontal="center" vertical="center"/>
    </xf>
    <xf numFmtId="168" fontId="57" fillId="0" borderId="30" xfId="303" applyNumberFormat="1" applyFont="1" applyBorder="1" applyAlignment="1">
      <alignment horizontal="center" vertical="center"/>
    </xf>
    <xf numFmtId="0" fontId="57" fillId="0" borderId="30" xfId="0" applyFont="1" applyBorder="1" applyAlignment="1">
      <alignment horizontal="center" vertical="center"/>
    </xf>
    <xf numFmtId="0" fontId="57" fillId="0" borderId="30" xfId="0" applyFont="1" applyBorder="1" applyAlignment="1">
      <alignment wrapText="1"/>
    </xf>
    <xf numFmtId="0" fontId="57" fillId="0" borderId="30" xfId="0" applyFont="1" applyBorder="1" applyAlignment="1">
      <alignment horizontal="center"/>
    </xf>
    <xf numFmtId="44" fontId="57" fillId="0" borderId="30" xfId="304" applyFont="1" applyBorder="1" applyAlignment="1">
      <alignment horizontal="center" vertical="center"/>
    </xf>
    <xf numFmtId="44" fontId="61" fillId="0" borderId="30" xfId="304" applyFont="1" applyFill="1" applyBorder="1" applyAlignment="1">
      <alignment horizontal="center" vertical="center" wrapText="1"/>
    </xf>
    <xf numFmtId="44" fontId="61" fillId="0" borderId="30" xfId="304" applyFont="1" applyBorder="1" applyAlignment="1">
      <alignment horizontal="center" vertical="center"/>
    </xf>
    <xf numFmtId="0" fontId="57" fillId="40" borderId="34" xfId="0" applyFont="1" applyFill="1" applyBorder="1" applyAlignment="1">
      <alignment vertical="center" wrapText="1"/>
    </xf>
    <xf numFmtId="0" fontId="57" fillId="40" borderId="48" xfId="0" applyFont="1" applyFill="1" applyBorder="1" applyAlignment="1">
      <alignment vertical="center" wrapText="1"/>
    </xf>
    <xf numFmtId="44" fontId="62" fillId="40" borderId="48" xfId="304" applyFont="1" applyFill="1" applyBorder="1" applyAlignment="1">
      <alignment vertical="center" wrapText="1"/>
    </xf>
    <xf numFmtId="1" fontId="61" fillId="0" borderId="7" xfId="0" applyNumberFormat="1" applyFont="1" applyBorder="1" applyAlignment="1">
      <alignment horizontal="center" vertical="center" wrapText="1"/>
    </xf>
    <xf numFmtId="164" fontId="57" fillId="0" borderId="7" xfId="48" applyFont="1" applyFill="1" applyBorder="1" applyAlignment="1">
      <alignment horizontal="center" vertical="center" wrapText="1"/>
    </xf>
    <xf numFmtId="164" fontId="57" fillId="0" borderId="1" xfId="48" applyFont="1" applyFill="1" applyBorder="1" applyAlignment="1">
      <alignment horizontal="center" vertical="center" wrapText="1"/>
    </xf>
    <xf numFmtId="0" fontId="57" fillId="0" borderId="41" xfId="0" applyFont="1" applyBorder="1" applyAlignment="1">
      <alignment horizontal="center" vertical="center" wrapText="1"/>
    </xf>
    <xf numFmtId="0" fontId="61" fillId="0" borderId="55" xfId="0" applyFont="1" applyBorder="1" applyAlignment="1">
      <alignment vertical="center" wrapText="1"/>
    </xf>
    <xf numFmtId="0" fontId="57" fillId="0" borderId="6" xfId="0" applyFont="1" applyBorder="1" applyAlignment="1">
      <alignment horizontal="center" vertical="center" wrapText="1"/>
    </xf>
    <xf numFmtId="49" fontId="61" fillId="0" borderId="7" xfId="0" applyNumberFormat="1" applyFont="1" applyBorder="1" applyAlignment="1">
      <alignment horizontal="center" vertical="center" wrapText="1"/>
    </xf>
    <xf numFmtId="9" fontId="57" fillId="0" borderId="7" xfId="0" applyNumberFormat="1" applyFont="1" applyBorder="1" applyAlignment="1">
      <alignment horizontal="center" vertical="center" wrapText="1"/>
    </xf>
    <xf numFmtId="0" fontId="66" fillId="0" borderId="7" xfId="0" applyFont="1" applyBorder="1" applyAlignment="1">
      <alignment horizontal="center" vertical="center" wrapText="1"/>
    </xf>
    <xf numFmtId="1" fontId="67" fillId="0" borderId="32" xfId="0" applyNumberFormat="1" applyFont="1" applyBorder="1" applyAlignment="1">
      <alignment vertical="center" wrapText="1"/>
    </xf>
    <xf numFmtId="0" fontId="66" fillId="0" borderId="32" xfId="0" applyFont="1" applyBorder="1" applyAlignment="1">
      <alignment horizontal="center" vertical="center" wrapText="1"/>
    </xf>
    <xf numFmtId="0" fontId="57" fillId="0" borderId="7" xfId="0" applyFont="1" applyBorder="1" applyAlignment="1">
      <alignment wrapText="1"/>
    </xf>
    <xf numFmtId="0" fontId="57" fillId="0" borderId="7" xfId="0" applyFont="1" applyBorder="1" applyAlignment="1">
      <alignment horizontal="center"/>
    </xf>
    <xf numFmtId="49" fontId="61" fillId="0" borderId="1" xfId="0" applyNumberFormat="1" applyFont="1" applyBorder="1" applyAlignment="1">
      <alignment horizontal="center" vertical="center" wrapText="1"/>
    </xf>
    <xf numFmtId="9" fontId="57" fillId="0" borderId="1" xfId="0" applyNumberFormat="1" applyFont="1" applyBorder="1" applyAlignment="1">
      <alignment horizontal="center" vertical="center" wrapText="1"/>
    </xf>
    <xf numFmtId="0" fontId="66" fillId="0" borderId="1" xfId="0" applyFont="1" applyBorder="1" applyAlignment="1">
      <alignment horizontal="center" vertical="center" wrapText="1"/>
    </xf>
    <xf numFmtId="1" fontId="67" fillId="0" borderId="1" xfId="0" applyNumberFormat="1" applyFont="1" applyBorder="1" applyAlignment="1">
      <alignment vertical="center" wrapText="1"/>
    </xf>
    <xf numFmtId="49" fontId="61" fillId="0" borderId="28" xfId="0" applyNumberFormat="1" applyFont="1" applyBorder="1" applyAlignment="1">
      <alignment horizontal="center" vertical="center" wrapText="1"/>
    </xf>
    <xf numFmtId="0" fontId="66" fillId="0" borderId="30" xfId="0" applyFont="1" applyBorder="1" applyAlignment="1">
      <alignment horizontal="center" vertical="center" wrapText="1"/>
    </xf>
    <xf numFmtId="1" fontId="67" fillId="0" borderId="30" xfId="0" applyNumberFormat="1" applyFont="1" applyBorder="1" applyAlignment="1">
      <alignment vertical="center" wrapText="1"/>
    </xf>
    <xf numFmtId="0" fontId="61" fillId="0" borderId="30" xfId="0" applyFont="1" applyBorder="1" applyAlignment="1">
      <alignment vertical="center" wrapText="1"/>
    </xf>
    <xf numFmtId="0" fontId="61" fillId="0" borderId="34" xfId="0" applyFont="1" applyBorder="1" applyAlignment="1">
      <alignment vertical="center" wrapText="1"/>
    </xf>
    <xf numFmtId="0" fontId="61" fillId="0" borderId="48" xfId="0" applyFont="1" applyBorder="1" applyAlignment="1">
      <alignment vertical="center" wrapText="1"/>
    </xf>
    <xf numFmtId="44" fontId="62" fillId="0" borderId="48" xfId="304" applyFont="1" applyBorder="1" applyAlignment="1">
      <alignment vertical="center" wrapText="1"/>
    </xf>
    <xf numFmtId="0" fontId="63" fillId="0" borderId="40" xfId="306" applyFont="1" applyFill="1" applyBorder="1" applyAlignment="1">
      <alignment vertical="center"/>
    </xf>
    <xf numFmtId="0" fontId="57" fillId="0" borderId="7" xfId="0" applyFont="1" applyBorder="1" applyAlignment="1">
      <alignment horizontal="center" wrapText="1"/>
    </xf>
    <xf numFmtId="0" fontId="61" fillId="41" borderId="1" xfId="0" applyFont="1" applyFill="1" applyBorder="1" applyAlignment="1">
      <alignment horizontal="center" vertical="center" wrapText="1"/>
    </xf>
    <xf numFmtId="0" fontId="62" fillId="0" borderId="1" xfId="0" applyFont="1" applyBorder="1" applyAlignment="1">
      <alignment horizontal="center" wrapText="1"/>
    </xf>
    <xf numFmtId="0" fontId="57" fillId="0" borderId="1" xfId="0" applyFont="1" applyBorder="1" applyAlignment="1">
      <alignment horizontal="left" vertical="center"/>
    </xf>
    <xf numFmtId="0" fontId="57" fillId="0" borderId="1" xfId="0" applyFont="1" applyBorder="1" applyAlignment="1">
      <alignment horizontal="center" wrapText="1"/>
    </xf>
    <xf numFmtId="171" fontId="64" fillId="0" borderId="1" xfId="0" applyNumberFormat="1" applyFont="1" applyBorder="1" applyAlignment="1">
      <alignment horizontal="center" vertical="center" wrapText="1"/>
    </xf>
    <xf numFmtId="0" fontId="61" fillId="0" borderId="1" xfId="0" applyFont="1" applyBorder="1" applyAlignment="1">
      <alignment horizontal="center" wrapText="1"/>
    </xf>
    <xf numFmtId="164" fontId="57" fillId="0" borderId="0" xfId="48" applyFont="1" applyBorder="1" applyAlignment="1">
      <alignment horizontal="center" vertical="center" wrapText="1"/>
    </xf>
    <xf numFmtId="0" fontId="63" fillId="0" borderId="5" xfId="306" applyFont="1" applyBorder="1" applyAlignment="1">
      <alignment vertical="center"/>
    </xf>
    <xf numFmtId="0" fontId="63" fillId="0" borderId="1" xfId="306" applyFont="1" applyBorder="1" applyAlignment="1">
      <alignment vertical="center"/>
    </xf>
    <xf numFmtId="0" fontId="57" fillId="0" borderId="28" xfId="0" applyFont="1" applyBorder="1" applyAlignment="1">
      <alignment horizontal="center"/>
    </xf>
    <xf numFmtId="0" fontId="61" fillId="41" borderId="32" xfId="0" applyFont="1" applyFill="1" applyBorder="1" applyAlignment="1">
      <alignment horizontal="center" vertical="center" wrapText="1"/>
    </xf>
    <xf numFmtId="170" fontId="57" fillId="0" borderId="0" xfId="48" applyNumberFormat="1" applyFont="1" applyBorder="1" applyAlignment="1">
      <alignment horizontal="center" vertical="center" wrapText="1"/>
    </xf>
    <xf numFmtId="170" fontId="57" fillId="2" borderId="1" xfId="48" applyNumberFormat="1" applyFont="1" applyFill="1" applyBorder="1" applyAlignment="1">
      <alignment horizontal="center" vertical="center" wrapText="1"/>
    </xf>
    <xf numFmtId="0" fontId="68" fillId="0" borderId="1" xfId="0" applyFont="1" applyBorder="1" applyAlignment="1">
      <alignment horizontal="center" vertical="center" wrapText="1"/>
    </xf>
    <xf numFmtId="0" fontId="61" fillId="41" borderId="30" xfId="0" applyFont="1" applyFill="1" applyBorder="1" applyAlignment="1">
      <alignment horizontal="center" vertical="center" wrapText="1"/>
    </xf>
    <xf numFmtId="170" fontId="57" fillId="0" borderId="30" xfId="48" applyNumberFormat="1" applyFont="1" applyBorder="1" applyAlignment="1">
      <alignment horizontal="center" vertical="center" wrapText="1"/>
    </xf>
    <xf numFmtId="170" fontId="57" fillId="0" borderId="7" xfId="48" applyNumberFormat="1" applyFont="1" applyBorder="1" applyAlignment="1">
      <alignment horizontal="center" vertical="center" wrapText="1"/>
    </xf>
    <xf numFmtId="0" fontId="56" fillId="45" borderId="7" xfId="0" applyFont="1" applyFill="1" applyBorder="1" applyAlignment="1">
      <alignment vertical="center" wrapText="1"/>
    </xf>
    <xf numFmtId="0" fontId="63" fillId="0" borderId="41" xfId="306" applyFont="1" applyFill="1" applyBorder="1" applyAlignment="1">
      <alignment vertical="center"/>
    </xf>
    <xf numFmtId="0" fontId="69" fillId="0" borderId="30" xfId="0" applyFont="1" applyBorder="1" applyAlignment="1">
      <alignment horizontal="center" vertical="center" wrapText="1"/>
    </xf>
    <xf numFmtId="0" fontId="63" fillId="0" borderId="17" xfId="306" applyFont="1" applyFill="1" applyBorder="1" applyAlignment="1">
      <alignment vertical="center"/>
    </xf>
    <xf numFmtId="0" fontId="69" fillId="0" borderId="39" xfId="0" applyFont="1" applyBorder="1" applyAlignment="1">
      <alignment horizontal="center" vertical="center" wrapText="1"/>
    </xf>
    <xf numFmtId="1" fontId="61" fillId="0" borderId="7" xfId="0" applyNumberFormat="1" applyFont="1" applyBorder="1" applyAlignment="1">
      <alignment horizontal="left" vertical="center" wrapText="1"/>
    </xf>
    <xf numFmtId="164" fontId="57" fillId="0" borderId="7" xfId="48" applyFont="1" applyBorder="1" applyAlignment="1">
      <alignment horizontal="center" vertical="center" wrapText="1"/>
    </xf>
    <xf numFmtId="1" fontId="61" fillId="0" borderId="7" xfId="0" applyNumberFormat="1" applyFont="1" applyBorder="1" applyAlignment="1">
      <alignment vertical="center" wrapText="1"/>
    </xf>
    <xf numFmtId="1" fontId="61" fillId="0" borderId="8" xfId="0" applyNumberFormat="1" applyFont="1" applyBorder="1" applyAlignment="1">
      <alignment vertical="center" wrapText="1"/>
    </xf>
    <xf numFmtId="1" fontId="61" fillId="0" borderId="1" xfId="0" applyNumberFormat="1" applyFont="1" applyBorder="1" applyAlignment="1">
      <alignment horizontal="left" vertical="center" wrapText="1"/>
    </xf>
    <xf numFmtId="1" fontId="61" fillId="0" borderId="10" xfId="0" applyNumberFormat="1" applyFont="1" applyBorder="1" applyAlignment="1">
      <alignment vertical="center" wrapText="1"/>
    </xf>
    <xf numFmtId="164" fontId="57" fillId="0" borderId="1" xfId="48" applyFont="1" applyBorder="1" applyAlignment="1">
      <alignment horizontal="center" vertical="center" wrapText="1"/>
    </xf>
    <xf numFmtId="1" fontId="61" fillId="0" borderId="30" xfId="0" applyNumberFormat="1" applyFont="1" applyBorder="1" applyAlignment="1">
      <alignment horizontal="left" vertical="center" wrapText="1"/>
    </xf>
    <xf numFmtId="0" fontId="57" fillId="41" borderId="30" xfId="0" applyFont="1" applyFill="1" applyBorder="1" applyAlignment="1">
      <alignment horizontal="center" vertical="center"/>
    </xf>
    <xf numFmtId="1" fontId="61" fillId="0" borderId="30" xfId="0" applyNumberFormat="1" applyFont="1" applyBorder="1" applyAlignment="1">
      <alignment vertical="center" wrapText="1"/>
    </xf>
    <xf numFmtId="1" fontId="61" fillId="0" borderId="34" xfId="0" applyNumberFormat="1" applyFont="1" applyBorder="1" applyAlignment="1">
      <alignment vertical="center" wrapText="1"/>
    </xf>
    <xf numFmtId="0" fontId="63" fillId="0" borderId="41" xfId="306" applyFont="1" applyFill="1" applyBorder="1" applyAlignment="1">
      <alignment horizontal="center" vertical="center" wrapText="1"/>
    </xf>
    <xf numFmtId="1" fontId="61" fillId="0" borderId="39" xfId="0" applyNumberFormat="1" applyFont="1" applyBorder="1" applyAlignment="1">
      <alignment vertical="center" wrapText="1"/>
    </xf>
    <xf numFmtId="1" fontId="61" fillId="0" borderId="55" xfId="0" applyNumberFormat="1" applyFont="1" applyBorder="1" applyAlignment="1">
      <alignment vertical="center" wrapText="1"/>
    </xf>
    <xf numFmtId="0" fontId="63" fillId="0" borderId="17" xfId="306" applyFont="1" applyFill="1" applyBorder="1" applyAlignment="1">
      <alignment horizontal="center" vertical="center" wrapText="1"/>
    </xf>
    <xf numFmtId="0" fontId="57" fillId="40" borderId="7" xfId="0" applyFont="1" applyFill="1" applyBorder="1"/>
    <xf numFmtId="0" fontId="57" fillId="40" borderId="7" xfId="0" applyFont="1" applyFill="1" applyBorder="1" applyAlignment="1">
      <alignment wrapText="1"/>
    </xf>
    <xf numFmtId="0" fontId="57" fillId="40" borderId="7" xfId="0" applyFont="1" applyFill="1" applyBorder="1" applyAlignment="1">
      <alignment horizontal="center"/>
    </xf>
    <xf numFmtId="0" fontId="57" fillId="40" borderId="1" xfId="0" applyFont="1" applyFill="1" applyBorder="1"/>
    <xf numFmtId="0" fontId="57" fillId="40" borderId="1" xfId="0" applyFont="1" applyFill="1" applyBorder="1" applyAlignment="1">
      <alignment wrapText="1"/>
    </xf>
    <xf numFmtId="0" fontId="57" fillId="40" borderId="1" xfId="0" applyFont="1" applyFill="1" applyBorder="1" applyAlignment="1">
      <alignment horizontal="center"/>
    </xf>
    <xf numFmtId="0" fontId="57" fillId="40" borderId="30" xfId="0" applyFont="1" applyFill="1" applyBorder="1"/>
    <xf numFmtId="0" fontId="57" fillId="40" borderId="30" xfId="0" applyFont="1" applyFill="1" applyBorder="1" applyAlignment="1">
      <alignment wrapText="1"/>
    </xf>
    <xf numFmtId="0" fontId="57" fillId="40" borderId="30" xfId="0" applyFont="1" applyFill="1" applyBorder="1" applyAlignment="1">
      <alignment horizontal="center"/>
    </xf>
    <xf numFmtId="0" fontId="57" fillId="0" borderId="48" xfId="0" applyFont="1" applyBorder="1" applyAlignment="1">
      <alignment vertical="center" wrapText="1"/>
    </xf>
    <xf numFmtId="0" fontId="57" fillId="40" borderId="17" xfId="0" applyFont="1" applyFill="1" applyBorder="1"/>
    <xf numFmtId="0" fontId="57" fillId="40" borderId="39" xfId="0" applyFont="1" applyFill="1" applyBorder="1" applyAlignment="1">
      <alignment wrapText="1"/>
    </xf>
    <xf numFmtId="0" fontId="57" fillId="40" borderId="39" xfId="0" applyFont="1" applyFill="1" applyBorder="1"/>
    <xf numFmtId="0" fontId="57" fillId="40" borderId="39" xfId="0" applyFont="1" applyFill="1" applyBorder="1" applyAlignment="1">
      <alignment horizontal="center"/>
    </xf>
    <xf numFmtId="0" fontId="57" fillId="0" borderId="16" xfId="0" applyFont="1" applyBorder="1" applyAlignment="1">
      <alignment vertical="center" wrapText="1"/>
    </xf>
    <xf numFmtId="172" fontId="57" fillId="0" borderId="1" xfId="48" applyNumberFormat="1" applyFont="1" applyBorder="1" applyAlignment="1">
      <alignment horizontal="center" vertical="center" wrapText="1"/>
    </xf>
    <xf numFmtId="164" fontId="57" fillId="0" borderId="30" xfId="48" applyFont="1" applyBorder="1" applyAlignment="1">
      <alignment horizontal="center" vertical="center" wrapText="1"/>
    </xf>
    <xf numFmtId="0" fontId="63" fillId="0" borderId="12" xfId="306" applyFont="1" applyFill="1" applyBorder="1" applyAlignment="1">
      <alignment horizontal="center" vertical="center" wrapText="1"/>
    </xf>
    <xf numFmtId="164" fontId="57" fillId="0" borderId="39" xfId="48" applyFont="1" applyBorder="1" applyAlignment="1">
      <alignment horizontal="center" vertical="center" wrapText="1"/>
    </xf>
    <xf numFmtId="0" fontId="57" fillId="0" borderId="7" xfId="0" applyFont="1" applyBorder="1" applyAlignment="1">
      <alignment horizontal="justify" vertical="center"/>
    </xf>
    <xf numFmtId="9" fontId="57" fillId="0" borderId="7" xfId="0" applyNumberFormat="1" applyFont="1" applyBorder="1" applyAlignment="1">
      <alignment horizontal="center" vertical="center"/>
    </xf>
    <xf numFmtId="0" fontId="61" fillId="0" borderId="7" xfId="0" applyFont="1" applyBorder="1" applyAlignment="1">
      <alignment horizontal="justify" vertical="center" wrapText="1"/>
    </xf>
    <xf numFmtId="0" fontId="61" fillId="0" borderId="47" xfId="0" applyFont="1" applyBorder="1" applyAlignment="1">
      <alignment vertical="center" wrapText="1"/>
    </xf>
    <xf numFmtId="0" fontId="70" fillId="0" borderId="32" xfId="0" applyFont="1" applyBorder="1" applyAlignment="1">
      <alignment vertical="center" wrapText="1"/>
    </xf>
    <xf numFmtId="0" fontId="57" fillId="0" borderId="30" xfId="0" applyFont="1" applyBorder="1" applyAlignment="1">
      <alignment horizontal="justify" vertical="center"/>
    </xf>
    <xf numFmtId="9" fontId="57" fillId="0" borderId="30" xfId="0" applyNumberFormat="1" applyFont="1" applyBorder="1" applyAlignment="1">
      <alignment horizontal="center" vertical="center"/>
    </xf>
    <xf numFmtId="0" fontId="61" fillId="0" borderId="12" xfId="0" applyFont="1" applyBorder="1" applyAlignment="1">
      <alignment horizontal="center" vertical="center" wrapText="1"/>
    </xf>
    <xf numFmtId="1" fontId="61" fillId="0" borderId="32" xfId="0" applyNumberFormat="1" applyFont="1" applyBorder="1" applyAlignment="1">
      <alignment horizontal="left" vertical="center" wrapText="1"/>
    </xf>
    <xf numFmtId="9" fontId="57" fillId="0" borderId="32" xfId="305" applyFont="1" applyFill="1" applyBorder="1" applyAlignment="1">
      <alignment horizontal="center" vertical="center" wrapText="1"/>
    </xf>
    <xf numFmtId="0" fontId="61" fillId="0" borderId="32" xfId="0" applyFont="1" applyBorder="1"/>
    <xf numFmtId="4" fontId="61" fillId="0" borderId="32" xfId="0" applyNumberFormat="1" applyFont="1" applyBorder="1" applyAlignment="1">
      <alignment vertical="center" wrapText="1"/>
    </xf>
    <xf numFmtId="4" fontId="61" fillId="0" borderId="35" xfId="0" applyNumberFormat="1" applyFont="1" applyBorder="1" applyAlignment="1">
      <alignment vertical="center" wrapText="1"/>
    </xf>
    <xf numFmtId="9" fontId="57" fillId="0" borderId="1" xfId="305" applyFont="1" applyFill="1" applyBorder="1" applyAlignment="1">
      <alignment horizontal="center" vertical="center" wrapText="1"/>
    </xf>
    <xf numFmtId="0" fontId="61" fillId="0" borderId="1" xfId="0" applyFont="1" applyBorder="1" applyAlignment="1">
      <alignment horizontal="center" vertical="center"/>
    </xf>
    <xf numFmtId="0" fontId="61" fillId="0" borderId="1" xfId="0" applyFont="1" applyBorder="1"/>
    <xf numFmtId="4" fontId="61" fillId="0" borderId="1" xfId="0" applyNumberFormat="1" applyFont="1" applyBorder="1" applyAlignment="1">
      <alignment vertical="center" wrapText="1"/>
    </xf>
    <xf numFmtId="4" fontId="61" fillId="0" borderId="10" xfId="0" applyNumberFormat="1" applyFont="1" applyBorder="1" applyAlignment="1">
      <alignment vertical="center" wrapText="1"/>
    </xf>
    <xf numFmtId="1" fontId="61" fillId="0" borderId="28" xfId="0" applyNumberFormat="1" applyFont="1" applyBorder="1" applyAlignment="1">
      <alignment horizontal="left" vertical="center" wrapText="1"/>
    </xf>
    <xf numFmtId="0" fontId="61" fillId="0" borderId="28" xfId="0" applyFont="1" applyBorder="1"/>
    <xf numFmtId="0" fontId="57" fillId="0" borderId="28" xfId="0" applyFont="1" applyBorder="1" applyAlignment="1">
      <alignment wrapText="1"/>
    </xf>
    <xf numFmtId="0" fontId="57" fillId="40" borderId="28" xfId="0" applyFont="1" applyFill="1" applyBorder="1"/>
    <xf numFmtId="4" fontId="61" fillId="0" borderId="28" xfId="0" applyNumberFormat="1" applyFont="1" applyBorder="1" applyAlignment="1">
      <alignment vertical="center" wrapText="1"/>
    </xf>
    <xf numFmtId="4" fontId="61" fillId="0" borderId="33" xfId="0" applyNumberFormat="1" applyFont="1" applyBorder="1" applyAlignment="1">
      <alignment vertical="center" wrapText="1"/>
    </xf>
    <xf numFmtId="1" fontId="61" fillId="0" borderId="32" xfId="0" applyNumberFormat="1" applyFont="1" applyBorder="1" applyAlignment="1">
      <alignment horizontal="justify" vertical="center" wrapText="1"/>
    </xf>
    <xf numFmtId="1" fontId="57" fillId="0" borderId="32" xfId="0" applyNumberFormat="1" applyFont="1" applyBorder="1" applyAlignment="1">
      <alignment vertical="center" wrapText="1"/>
    </xf>
    <xf numFmtId="4" fontId="61" fillId="0" borderId="32" xfId="0" applyNumberFormat="1" applyFont="1" applyBorder="1" applyAlignment="1">
      <alignment vertical="center"/>
    </xf>
    <xf numFmtId="4" fontId="61" fillId="0" borderId="35" xfId="0" applyNumberFormat="1" applyFont="1" applyBorder="1" applyAlignment="1">
      <alignment vertical="center"/>
    </xf>
    <xf numFmtId="1" fontId="57" fillId="0" borderId="1" xfId="0" applyNumberFormat="1" applyFont="1" applyBorder="1" applyAlignment="1">
      <alignment vertical="center" wrapText="1"/>
    </xf>
    <xf numFmtId="1" fontId="61" fillId="0" borderId="1" xfId="0" applyNumberFormat="1" applyFont="1" applyBorder="1" applyAlignment="1">
      <alignment horizontal="justify" vertical="center" wrapText="1"/>
    </xf>
    <xf numFmtId="169" fontId="57" fillId="0" borderId="1" xfId="0" applyNumberFormat="1" applyFont="1" applyBorder="1" applyAlignment="1">
      <alignment horizontal="center" vertical="center" wrapText="1"/>
    </xf>
    <xf numFmtId="4" fontId="61" fillId="0" borderId="1" xfId="0" applyNumberFormat="1" applyFont="1" applyBorder="1" applyAlignment="1">
      <alignment vertical="center"/>
    </xf>
    <xf numFmtId="4" fontId="61" fillId="0" borderId="10" xfId="0" applyNumberFormat="1" applyFont="1" applyBorder="1" applyAlignment="1">
      <alignment vertical="center"/>
    </xf>
    <xf numFmtId="0" fontId="57" fillId="0" borderId="1" xfId="0" applyFont="1" applyBorder="1" applyAlignment="1">
      <alignment horizontal="justify" vertical="center" wrapText="1"/>
    </xf>
    <xf numFmtId="9" fontId="62" fillId="0" borderId="28" xfId="0" applyNumberFormat="1" applyFont="1" applyBorder="1" applyAlignment="1">
      <alignment horizontal="center" vertical="center"/>
    </xf>
    <xf numFmtId="1" fontId="61" fillId="0" borderId="28" xfId="0" applyNumberFormat="1" applyFont="1" applyBorder="1" applyAlignment="1">
      <alignment horizontal="justify" vertical="center" wrapText="1"/>
    </xf>
    <xf numFmtId="1" fontId="57" fillId="0" borderId="30" xfId="0" applyNumberFormat="1" applyFont="1" applyBorder="1" applyAlignment="1">
      <alignment vertical="center" wrapText="1"/>
    </xf>
    <xf numFmtId="4" fontId="61" fillId="0" borderId="30" xfId="0" applyNumberFormat="1" applyFont="1" applyBorder="1" applyAlignment="1">
      <alignment vertical="center"/>
    </xf>
    <xf numFmtId="4" fontId="61" fillId="0" borderId="34" xfId="0" applyNumberFormat="1" applyFont="1" applyBorder="1" applyAlignment="1">
      <alignment vertical="center"/>
    </xf>
    <xf numFmtId="169" fontId="57" fillId="0" borderId="39" xfId="0" applyNumberFormat="1" applyFont="1" applyBorder="1" applyAlignment="1">
      <alignment horizontal="center" vertical="center" wrapText="1"/>
    </xf>
    <xf numFmtId="1" fontId="57" fillId="0" borderId="39" xfId="0" applyNumberFormat="1" applyFont="1" applyBorder="1" applyAlignment="1">
      <alignment vertical="center" wrapText="1"/>
    </xf>
    <xf numFmtId="0" fontId="57" fillId="0" borderId="39" xfId="0" applyFont="1" applyBorder="1" applyAlignment="1">
      <alignment wrapText="1"/>
    </xf>
    <xf numFmtId="4" fontId="61" fillId="0" borderId="39" xfId="0" applyNumberFormat="1" applyFont="1" applyBorder="1" applyAlignment="1">
      <alignment vertical="center"/>
    </xf>
    <xf numFmtId="4" fontId="61" fillId="0" borderId="55" xfId="0" applyNumberFormat="1" applyFont="1" applyBorder="1" applyAlignment="1">
      <alignment vertical="center"/>
    </xf>
    <xf numFmtId="9" fontId="61" fillId="0" borderId="32" xfId="0" applyNumberFormat="1" applyFont="1" applyBorder="1" applyAlignment="1">
      <alignment horizontal="center" vertical="center"/>
    </xf>
    <xf numFmtId="169" fontId="57" fillId="0" borderId="7" xfId="0" applyNumberFormat="1" applyFont="1" applyBorder="1" applyAlignment="1">
      <alignment horizontal="center" vertical="center" wrapText="1"/>
    </xf>
    <xf numFmtId="0" fontId="61" fillId="0" borderId="7" xfId="0" applyFont="1" applyBorder="1"/>
    <xf numFmtId="1" fontId="62" fillId="0" borderId="28" xfId="0" applyNumberFormat="1" applyFont="1" applyBorder="1" applyAlignment="1">
      <alignment vertical="center" wrapText="1"/>
    </xf>
    <xf numFmtId="0" fontId="62" fillId="0" borderId="28" xfId="0" applyFont="1" applyBorder="1" applyAlignment="1">
      <alignment horizontal="justify" vertical="center"/>
    </xf>
    <xf numFmtId="0" fontId="66" fillId="0" borderId="28" xfId="0" applyFont="1" applyBorder="1" applyAlignment="1">
      <alignment horizontal="center" vertical="center" wrapText="1"/>
    </xf>
    <xf numFmtId="1" fontId="62" fillId="41" borderId="28" xfId="0" applyNumberFormat="1" applyFont="1" applyFill="1" applyBorder="1" applyAlignment="1">
      <alignment horizontal="center" vertical="center" wrapText="1"/>
    </xf>
    <xf numFmtId="1" fontId="62" fillId="0" borderId="28" xfId="0" applyNumberFormat="1" applyFont="1" applyBorder="1" applyAlignment="1">
      <alignment horizontal="center" vertical="center" wrapText="1"/>
    </xf>
    <xf numFmtId="0" fontId="61" fillId="0" borderId="32" xfId="0" applyFont="1" applyBorder="1" applyAlignment="1">
      <alignment horizontal="center" vertical="center"/>
    </xf>
    <xf numFmtId="4" fontId="61" fillId="0" borderId="13" xfId="0" applyNumberFormat="1" applyFont="1" applyBorder="1" applyAlignment="1">
      <alignment vertical="center" wrapText="1"/>
    </xf>
    <xf numFmtId="4" fontId="61" fillId="0" borderId="2" xfId="0" applyNumberFormat="1" applyFont="1" applyBorder="1" applyAlignment="1">
      <alignment vertical="center" wrapText="1"/>
    </xf>
    <xf numFmtId="4" fontId="61" fillId="0" borderId="11" xfId="0" applyNumberFormat="1" applyFont="1" applyBorder="1" applyAlignment="1">
      <alignment vertical="center" wrapText="1"/>
    </xf>
    <xf numFmtId="1" fontId="61" fillId="0" borderId="28" xfId="0" applyNumberFormat="1" applyFont="1" applyBorder="1" applyAlignment="1">
      <alignment vertical="center" wrapText="1"/>
    </xf>
    <xf numFmtId="0" fontId="61" fillId="0" borderId="28" xfId="0" applyFont="1" applyBorder="1" applyAlignment="1">
      <alignment horizontal="justify" vertical="center"/>
    </xf>
    <xf numFmtId="9" fontId="61" fillId="0" borderId="28" xfId="0" applyNumberFormat="1" applyFont="1" applyBorder="1" applyAlignment="1">
      <alignment horizontal="center" vertical="center"/>
    </xf>
    <xf numFmtId="0" fontId="61" fillId="0" borderId="32" xfId="0" applyFont="1" applyBorder="1" applyAlignment="1">
      <alignment vertical="center"/>
    </xf>
    <xf numFmtId="0" fontId="57" fillId="0" borderId="32" xfId="0" applyFont="1" applyBorder="1" applyAlignment="1">
      <alignment horizontal="justify" vertical="center" wrapText="1"/>
    </xf>
    <xf numFmtId="0" fontId="61" fillId="0" borderId="1" xfId="0" applyFont="1" applyBorder="1" applyAlignment="1">
      <alignment vertical="center"/>
    </xf>
    <xf numFmtId="0" fontId="61" fillId="0" borderId="28" xfId="0" applyFont="1" applyBorder="1" applyAlignment="1">
      <alignment vertical="center"/>
    </xf>
    <xf numFmtId="1" fontId="57" fillId="41" borderId="28" xfId="0" applyNumberFormat="1" applyFont="1" applyFill="1" applyBorder="1" applyAlignment="1">
      <alignment horizontal="center" vertical="center" wrapText="1"/>
    </xf>
    <xf numFmtId="0" fontId="61" fillId="0" borderId="30" xfId="0" applyFont="1" applyBorder="1"/>
    <xf numFmtId="4" fontId="61" fillId="0" borderId="30" xfId="0" applyNumberFormat="1" applyFont="1" applyBorder="1" applyAlignment="1">
      <alignment vertical="center" wrapText="1"/>
    </xf>
    <xf numFmtId="4" fontId="61" fillId="0" borderId="34" xfId="0" applyNumberFormat="1" applyFont="1" applyBorder="1" applyAlignment="1">
      <alignment vertical="center" wrapText="1"/>
    </xf>
    <xf numFmtId="0" fontId="61" fillId="0" borderId="39" xfId="0" applyFont="1" applyBorder="1"/>
    <xf numFmtId="0" fontId="57" fillId="0" borderId="17" xfId="0" applyFont="1" applyBorder="1"/>
    <xf numFmtId="0" fontId="57" fillId="0" borderId="0" xfId="0" applyFont="1" applyAlignment="1">
      <alignment wrapText="1"/>
    </xf>
    <xf numFmtId="4" fontId="61" fillId="0" borderId="39" xfId="0" applyNumberFormat="1" applyFont="1" applyBorder="1" applyAlignment="1">
      <alignment vertical="center" wrapText="1"/>
    </xf>
    <xf numFmtId="4" fontId="61" fillId="0" borderId="55" xfId="0" applyNumberFormat="1" applyFont="1" applyBorder="1" applyAlignment="1">
      <alignment vertical="center" wrapText="1"/>
    </xf>
    <xf numFmtId="0" fontId="57" fillId="0" borderId="0" xfId="0" applyFont="1" applyAlignment="1">
      <alignment horizontal="center" vertical="center" wrapText="1"/>
    </xf>
    <xf numFmtId="171" fontId="64" fillId="0" borderId="32" xfId="0" applyNumberFormat="1" applyFont="1" applyBorder="1" applyAlignment="1">
      <alignment horizontal="center" vertical="center" wrapText="1"/>
    </xf>
    <xf numFmtId="0" fontId="57" fillId="0" borderId="2" xfId="0" applyFont="1" applyBorder="1" applyAlignment="1">
      <alignment horizontal="center" vertical="center" wrapText="1"/>
    </xf>
    <xf numFmtId="1" fontId="57" fillId="0" borderId="28" xfId="0" applyNumberFormat="1" applyFont="1" applyBorder="1" applyAlignment="1">
      <alignment vertical="center" wrapText="1"/>
    </xf>
    <xf numFmtId="164" fontId="57" fillId="0" borderId="28" xfId="48" applyFont="1" applyBorder="1" applyAlignment="1">
      <alignment horizontal="center" vertical="center" wrapText="1"/>
    </xf>
    <xf numFmtId="0" fontId="57" fillId="41" borderId="28" xfId="0" applyFont="1" applyFill="1" applyBorder="1" applyAlignment="1">
      <alignment horizontal="center" vertical="center"/>
    </xf>
    <xf numFmtId="0" fontId="57" fillId="0" borderId="31" xfId="0" applyFont="1" applyBorder="1" applyAlignment="1">
      <alignment vertical="center" wrapText="1"/>
    </xf>
    <xf numFmtId="49" fontId="57" fillId="40" borderId="32" xfId="0" applyNumberFormat="1" applyFont="1" applyFill="1" applyBorder="1" applyAlignment="1">
      <alignment vertical="center" wrapText="1"/>
    </xf>
    <xf numFmtId="0" fontId="67" fillId="0" borderId="32" xfId="0" applyFont="1" applyBorder="1" applyAlignment="1">
      <alignment vertical="center" wrapText="1"/>
    </xf>
    <xf numFmtId="0" fontId="57" fillId="40" borderId="32" xfId="0" applyFont="1" applyFill="1" applyBorder="1" applyAlignment="1">
      <alignment vertical="center" wrapText="1"/>
    </xf>
    <xf numFmtId="0" fontId="57" fillId="0" borderId="9" xfId="0" applyFont="1" applyBorder="1" applyAlignment="1">
      <alignment vertical="center" wrapText="1"/>
    </xf>
    <xf numFmtId="49" fontId="57" fillId="40" borderId="1" xfId="0" applyNumberFormat="1" applyFont="1" applyFill="1" applyBorder="1" applyAlignment="1">
      <alignment vertical="center" wrapText="1"/>
    </xf>
    <xf numFmtId="0" fontId="67" fillId="0" borderId="1" xfId="0" applyFont="1" applyBorder="1" applyAlignment="1">
      <alignment vertical="center" wrapText="1"/>
    </xf>
    <xf numFmtId="0" fontId="57" fillId="40" borderId="1" xfId="0" applyFont="1" applyFill="1" applyBorder="1" applyAlignment="1">
      <alignment vertical="center" wrapText="1"/>
    </xf>
    <xf numFmtId="0" fontId="57" fillId="0" borderId="29" xfId="0" applyFont="1" applyBorder="1" applyAlignment="1">
      <alignment vertical="center" wrapText="1"/>
    </xf>
    <xf numFmtId="49" fontId="57" fillId="40" borderId="30" xfId="0" applyNumberFormat="1" applyFont="1" applyFill="1" applyBorder="1" applyAlignment="1">
      <alignment vertical="center" wrapText="1"/>
    </xf>
    <xf numFmtId="168" fontId="57" fillId="0" borderId="30" xfId="303" applyNumberFormat="1" applyFont="1" applyFill="1" applyBorder="1" applyAlignment="1">
      <alignment horizontal="center" vertical="center"/>
    </xf>
    <xf numFmtId="0" fontId="67" fillId="0" borderId="30" xfId="0" applyFont="1" applyBorder="1" applyAlignment="1">
      <alignment vertical="center" wrapText="1"/>
    </xf>
    <xf numFmtId="0" fontId="61" fillId="0" borderId="30" xfId="0" applyFont="1" applyBorder="1" applyAlignment="1">
      <alignment horizontal="left" vertical="center" wrapText="1"/>
    </xf>
    <xf numFmtId="0" fontId="57" fillId="40" borderId="30" xfId="0" applyFont="1" applyFill="1" applyBorder="1" applyAlignment="1">
      <alignment vertical="center" wrapText="1"/>
    </xf>
    <xf numFmtId="0" fontId="57" fillId="0" borderId="34" xfId="0" applyFont="1" applyBorder="1" applyAlignment="1">
      <alignment vertical="center" wrapText="1"/>
    </xf>
    <xf numFmtId="0" fontId="67" fillId="0" borderId="32" xfId="0" applyFont="1" applyBorder="1"/>
    <xf numFmtId="0" fontId="57" fillId="40" borderId="32" xfId="0" applyFont="1" applyFill="1" applyBorder="1" applyAlignment="1">
      <alignment vertical="center"/>
    </xf>
    <xf numFmtId="0" fontId="73" fillId="0" borderId="1" xfId="0" applyFont="1" applyBorder="1" applyAlignment="1">
      <alignment vertical="center"/>
    </xf>
    <xf numFmtId="0" fontId="67" fillId="0" borderId="30" xfId="0" applyFont="1" applyBorder="1"/>
    <xf numFmtId="0" fontId="57" fillId="0" borderId="30" xfId="0" applyFont="1" applyBorder="1" applyAlignment="1">
      <alignment vertical="center"/>
    </xf>
    <xf numFmtId="0" fontId="57" fillId="40" borderId="30" xfId="0" applyFont="1" applyFill="1" applyBorder="1" applyAlignment="1">
      <alignment vertical="center"/>
    </xf>
    <xf numFmtId="0" fontId="61" fillId="0" borderId="41" xfId="0" applyFont="1" applyBorder="1" applyAlignment="1">
      <alignment horizontal="center" vertical="center" wrapText="1"/>
    </xf>
    <xf numFmtId="10" fontId="55" fillId="0" borderId="1" xfId="0" applyNumberFormat="1" applyFont="1" applyBorder="1" applyAlignment="1">
      <alignment horizontal="center" vertical="center"/>
    </xf>
    <xf numFmtId="0" fontId="57" fillId="41" borderId="0" xfId="0" applyFont="1" applyFill="1" applyAlignment="1">
      <alignment horizontal="center" vertical="center"/>
    </xf>
    <xf numFmtId="0" fontId="57" fillId="0" borderId="0" xfId="0" applyFont="1" applyAlignment="1">
      <alignment horizontal="center" vertical="center"/>
    </xf>
    <xf numFmtId="0" fontId="61" fillId="0" borderId="0" xfId="0" applyFont="1" applyAlignment="1">
      <alignment vertical="center"/>
    </xf>
    <xf numFmtId="0" fontId="62" fillId="0" borderId="0" xfId="0" applyFont="1"/>
    <xf numFmtId="44" fontId="62" fillId="0" borderId="0" xfId="304" applyFont="1"/>
    <xf numFmtId="9" fontId="62" fillId="0" borderId="0" xfId="305" applyFont="1"/>
    <xf numFmtId="44" fontId="57" fillId="46" borderId="1" xfId="304" applyFont="1" applyFill="1" applyBorder="1" applyAlignment="1">
      <alignment horizontal="center" vertical="center"/>
    </xf>
    <xf numFmtId="44" fontId="57" fillId="46" borderId="28" xfId="304" applyFont="1" applyFill="1" applyBorder="1" applyAlignment="1">
      <alignment horizontal="center" vertical="center"/>
    </xf>
    <xf numFmtId="44" fontId="57" fillId="46" borderId="32" xfId="304" applyFont="1" applyFill="1" applyBorder="1" applyAlignment="1">
      <alignment horizontal="center" vertical="center"/>
    </xf>
    <xf numFmtId="0" fontId="13"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4" fillId="3" borderId="1"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45" fillId="0" borderId="1" xfId="0" applyFont="1" applyBorder="1" applyAlignment="1">
      <alignment horizontal="center" vertical="center" wrapText="1"/>
    </xf>
    <xf numFmtId="9" fontId="45" fillId="0" borderId="1" xfId="305" applyFont="1" applyFill="1" applyBorder="1" applyAlignment="1">
      <alignment horizontal="center" vertical="center" wrapText="1"/>
    </xf>
    <xf numFmtId="10" fontId="46" fillId="0" borderId="1" xfId="0" applyNumberFormat="1" applyFont="1" applyBorder="1" applyAlignment="1">
      <alignment horizontal="center" vertical="center" wrapText="1"/>
    </xf>
    <xf numFmtId="10" fontId="46" fillId="0" borderId="1" xfId="305" applyNumberFormat="1" applyFont="1" applyFill="1" applyBorder="1" applyAlignment="1">
      <alignment horizontal="center" vertical="center" wrapText="1"/>
    </xf>
    <xf numFmtId="0" fontId="51" fillId="0" borderId="1" xfId="0" applyFont="1" applyBorder="1" applyAlignment="1">
      <alignment horizontal="center" vertical="center" wrapText="1"/>
    </xf>
    <xf numFmtId="49" fontId="53" fillId="0" borderId="1" xfId="0" applyNumberFormat="1" applyFont="1" applyBorder="1" applyAlignment="1">
      <alignment horizontal="center" vertical="center" wrapText="1"/>
    </xf>
    <xf numFmtId="9" fontId="51" fillId="0" borderId="28" xfId="305" applyFont="1" applyFill="1" applyBorder="1" applyAlignment="1">
      <alignment horizontal="center" vertical="center" wrapText="1"/>
    </xf>
    <xf numFmtId="9" fontId="51" fillId="0" borderId="39" xfId="305" applyFont="1" applyFill="1" applyBorder="1" applyAlignment="1">
      <alignment horizontal="center" vertical="center" wrapText="1"/>
    </xf>
    <xf numFmtId="9" fontId="51" fillId="0" borderId="32" xfId="305" applyFont="1" applyFill="1" applyBorder="1" applyAlignment="1">
      <alignment horizontal="center" vertical="center" wrapText="1"/>
    </xf>
    <xf numFmtId="9" fontId="45" fillId="0" borderId="28" xfId="305" applyFont="1" applyFill="1" applyBorder="1" applyAlignment="1">
      <alignment horizontal="center" vertical="center" wrapText="1"/>
    </xf>
    <xf numFmtId="9" fontId="45" fillId="0" borderId="39" xfId="305" applyFont="1" applyFill="1" applyBorder="1" applyAlignment="1">
      <alignment horizontal="center" vertical="center" wrapText="1"/>
    </xf>
    <xf numFmtId="9" fontId="45" fillId="0" borderId="32" xfId="305" applyFont="1" applyFill="1" applyBorder="1" applyAlignment="1">
      <alignment horizontal="center" vertical="center" wrapText="1"/>
    </xf>
    <xf numFmtId="49" fontId="51"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49" fontId="45" fillId="0" borderId="1" xfId="303" applyNumberFormat="1" applyFont="1" applyFill="1" applyBorder="1" applyAlignment="1">
      <alignment horizontal="center" vertical="center" wrapText="1"/>
    </xf>
    <xf numFmtId="10" fontId="46" fillId="0" borderId="28" xfId="0" applyNumberFormat="1" applyFont="1" applyBorder="1" applyAlignment="1">
      <alignment horizontal="center" vertical="center" wrapText="1"/>
    </xf>
    <xf numFmtId="10" fontId="46" fillId="0" borderId="39" xfId="0" applyNumberFormat="1" applyFont="1" applyBorder="1" applyAlignment="1">
      <alignment horizontal="center" vertical="center" wrapText="1"/>
    </xf>
    <xf numFmtId="10" fontId="46" fillId="0" borderId="32"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5" xfId="0" applyFont="1" applyBorder="1" applyAlignment="1">
      <alignment horizontal="center" vertical="center" wrapText="1"/>
    </xf>
    <xf numFmtId="10" fontId="52" fillId="0" borderId="1" xfId="305" applyNumberFormat="1" applyFont="1" applyFill="1" applyBorder="1" applyAlignment="1">
      <alignment horizontal="center" vertical="center" wrapText="1"/>
    </xf>
    <xf numFmtId="9" fontId="51" fillId="0" borderId="1" xfId="305" applyFont="1" applyFill="1" applyBorder="1" applyAlignment="1">
      <alignment horizontal="center" vertical="center" wrapText="1"/>
    </xf>
    <xf numFmtId="0" fontId="45" fillId="46" borderId="1" xfId="0" applyFont="1" applyFill="1" applyBorder="1" applyAlignment="1">
      <alignment horizontal="center" vertical="center" wrapText="1"/>
    </xf>
    <xf numFmtId="49" fontId="45" fillId="0" borderId="28" xfId="0" applyNumberFormat="1" applyFont="1" applyBorder="1" applyAlignment="1">
      <alignment horizontal="center" vertical="center" wrapText="1"/>
    </xf>
    <xf numFmtId="49" fontId="45" fillId="0" borderId="39" xfId="0" applyNumberFormat="1" applyFont="1" applyBorder="1" applyAlignment="1">
      <alignment horizontal="center" vertical="center" wrapText="1"/>
    </xf>
    <xf numFmtId="49" fontId="45" fillId="0" borderId="32" xfId="0" applyNumberFormat="1"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6" xfId="0" applyFont="1" applyFill="1" applyBorder="1" applyAlignment="1">
      <alignment horizontal="center"/>
    </xf>
    <xf numFmtId="0" fontId="16" fillId="2" borderId="17" xfId="0" applyFont="1" applyFill="1" applyBorder="1" applyAlignment="1">
      <alignment horizontal="center"/>
    </xf>
    <xf numFmtId="0" fontId="16" fillId="2" borderId="13" xfId="0" applyFont="1" applyFill="1" applyBorder="1" applyAlignment="1">
      <alignment horizontal="center"/>
    </xf>
    <xf numFmtId="0" fontId="16" fillId="2" borderId="15" xfId="0" applyFont="1" applyFill="1" applyBorder="1" applyAlignment="1">
      <alignment horizont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1" fillId="0" borderId="27"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1" xfId="0" applyFont="1" applyBorder="1" applyAlignment="1">
      <alignment horizontal="center" vertical="center" wrapText="1"/>
    </xf>
    <xf numFmtId="44" fontId="62" fillId="0" borderId="28" xfId="304" applyFont="1" applyBorder="1" applyAlignment="1">
      <alignment horizontal="center" vertical="center" wrapText="1"/>
    </xf>
    <xf numFmtId="44" fontId="62" fillId="0" borderId="39" xfId="304" applyFont="1" applyBorder="1" applyAlignment="1">
      <alignment horizontal="center" vertical="center" wrapText="1"/>
    </xf>
    <xf numFmtId="44" fontId="62" fillId="0" borderId="32" xfId="304" applyFont="1" applyBorder="1" applyAlignment="1">
      <alignment horizontal="center" vertical="center" wrapText="1"/>
    </xf>
    <xf numFmtId="10" fontId="62" fillId="0" borderId="28" xfId="305" applyNumberFormat="1" applyFont="1" applyBorder="1" applyAlignment="1">
      <alignment horizontal="center" vertical="center" wrapText="1"/>
    </xf>
    <xf numFmtId="10" fontId="62" fillId="0" borderId="39" xfId="305" applyNumberFormat="1" applyFont="1" applyBorder="1" applyAlignment="1">
      <alignment horizontal="center" vertical="center" wrapText="1"/>
    </xf>
    <xf numFmtId="10" fontId="62" fillId="0" borderId="32" xfId="305" applyNumberFormat="1" applyFont="1" applyBorder="1" applyAlignment="1">
      <alignment horizontal="center" vertical="center" wrapText="1"/>
    </xf>
    <xf numFmtId="0" fontId="57" fillId="0" borderId="28"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32" xfId="0" applyFont="1" applyBorder="1" applyAlignment="1">
      <alignment horizontal="center" vertical="center" wrapText="1"/>
    </xf>
    <xf numFmtId="44" fontId="62" fillId="0" borderId="1" xfId="304" applyFont="1" applyBorder="1" applyAlignment="1">
      <alignment horizontal="center" vertical="center" wrapText="1"/>
    </xf>
    <xf numFmtId="10" fontId="62" fillId="0" borderId="1" xfId="305" applyNumberFormat="1" applyFont="1" applyBorder="1" applyAlignment="1">
      <alignment horizontal="center" vertical="center" wrapText="1"/>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37" xfId="0" applyFont="1" applyBorder="1" applyAlignment="1">
      <alignment horizontal="center" vertical="center" wrapText="1"/>
    </xf>
    <xf numFmtId="44" fontId="62" fillId="0" borderId="42" xfId="304" applyFont="1" applyBorder="1" applyAlignment="1">
      <alignment horizontal="center" vertical="center" wrapText="1"/>
    </xf>
    <xf numFmtId="0" fontId="61" fillId="0" borderId="1" xfId="0" applyFont="1" applyBorder="1" applyAlignment="1">
      <alignment horizontal="center" vertical="center" wrapText="1"/>
    </xf>
    <xf numFmtId="0" fontId="61" fillId="0" borderId="60" xfId="0" applyFont="1" applyBorder="1" applyAlignment="1">
      <alignment horizontal="center" vertical="center" wrapText="1"/>
    </xf>
    <xf numFmtId="10" fontId="62" fillId="0" borderId="11" xfId="305" applyNumberFormat="1" applyFont="1" applyBorder="1" applyAlignment="1">
      <alignment horizontal="center" vertical="center" wrapText="1"/>
    </xf>
    <xf numFmtId="10" fontId="62" fillId="0" borderId="16" xfId="305" applyNumberFormat="1" applyFont="1" applyBorder="1" applyAlignment="1">
      <alignment horizontal="center" vertical="center" wrapText="1"/>
    </xf>
    <xf numFmtId="10" fontId="62" fillId="0" borderId="13" xfId="305" applyNumberFormat="1" applyFont="1" applyBorder="1" applyAlignment="1">
      <alignment horizontal="center" vertical="center" wrapText="1"/>
    </xf>
    <xf numFmtId="4" fontId="61" fillId="0" borderId="27" xfId="0" applyNumberFormat="1" applyFont="1" applyBorder="1" applyAlignment="1">
      <alignment horizontal="center" vertical="center" wrapText="1"/>
    </xf>
    <xf numFmtId="4" fontId="61" fillId="0" borderId="46" xfId="0" applyNumberFormat="1" applyFont="1" applyBorder="1" applyAlignment="1">
      <alignment horizontal="center" vertical="center" wrapText="1"/>
    </xf>
    <xf numFmtId="4" fontId="61" fillId="0" borderId="31" xfId="0" applyNumberFormat="1" applyFont="1" applyBorder="1" applyAlignment="1">
      <alignment horizontal="center" vertical="center" wrapText="1"/>
    </xf>
    <xf numFmtId="44" fontId="62" fillId="0" borderId="28" xfId="304" applyFont="1" applyBorder="1" applyAlignment="1">
      <alignment horizontal="center" vertical="center"/>
    </xf>
    <xf numFmtId="44" fontId="62" fillId="0" borderId="39" xfId="304" applyFont="1" applyBorder="1" applyAlignment="1">
      <alignment horizontal="center" vertical="center"/>
    </xf>
    <xf numFmtId="44" fontId="62" fillId="0" borderId="32" xfId="304" applyFont="1" applyBorder="1" applyAlignment="1">
      <alignment horizontal="center" vertical="center"/>
    </xf>
    <xf numFmtId="4" fontId="61" fillId="0" borderId="37" xfId="0" applyNumberFormat="1" applyFont="1" applyBorder="1" applyAlignment="1">
      <alignment horizontal="center" vertical="center" wrapText="1"/>
    </xf>
    <xf numFmtId="44" fontId="62" fillId="0" borderId="42" xfId="304" applyFont="1" applyBorder="1" applyAlignment="1">
      <alignment horizontal="center" vertical="center"/>
    </xf>
    <xf numFmtId="10" fontId="62" fillId="0" borderId="42" xfId="305" applyNumberFormat="1" applyFont="1" applyBorder="1" applyAlignment="1">
      <alignment horizontal="center" vertical="center" wrapText="1"/>
    </xf>
    <xf numFmtId="0" fontId="57" fillId="0" borderId="1" xfId="0" applyFont="1" applyBorder="1" applyAlignment="1">
      <alignment horizontal="center" vertical="center" wrapText="1"/>
    </xf>
    <xf numFmtId="1" fontId="61" fillId="0" borderId="36" xfId="0" applyNumberFormat="1" applyFont="1" applyBorder="1" applyAlignment="1">
      <alignment horizontal="center" vertical="center" wrapText="1"/>
    </xf>
    <xf numFmtId="1" fontId="61" fillId="0" borderId="46" xfId="0" applyNumberFormat="1" applyFont="1" applyBorder="1" applyAlignment="1">
      <alignment horizontal="center" vertical="center" wrapText="1"/>
    </xf>
    <xf numFmtId="1" fontId="61" fillId="0" borderId="31" xfId="0" applyNumberFormat="1" applyFont="1" applyBorder="1" applyAlignment="1">
      <alignment horizontal="center" vertical="center" wrapText="1"/>
    </xf>
    <xf numFmtId="44" fontId="62" fillId="0" borderId="49" xfId="304" applyFont="1" applyBorder="1" applyAlignment="1">
      <alignment horizontal="center" vertical="center" wrapText="1"/>
    </xf>
    <xf numFmtId="1" fontId="61" fillId="0" borderId="27" xfId="0" applyNumberFormat="1" applyFont="1" applyBorder="1" applyAlignment="1">
      <alignment horizontal="center" vertical="center" wrapText="1"/>
    </xf>
    <xf numFmtId="1" fontId="61" fillId="0" borderId="37" xfId="0" applyNumberFormat="1" applyFont="1" applyBorder="1" applyAlignment="1">
      <alignment horizontal="center" vertical="center" wrapText="1"/>
    </xf>
    <xf numFmtId="0" fontId="57" fillId="0" borderId="36"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31" xfId="0" applyFont="1" applyBorder="1" applyAlignment="1">
      <alignment horizontal="center" vertical="center" wrapText="1"/>
    </xf>
    <xf numFmtId="0" fontId="61" fillId="0" borderId="36" xfId="0" applyFont="1" applyBorder="1" applyAlignment="1">
      <alignment horizontal="center" vertical="center" wrapText="1"/>
    </xf>
    <xf numFmtId="44" fontId="62" fillId="0" borderId="36" xfId="304" applyFont="1" applyBorder="1" applyAlignment="1">
      <alignment horizontal="center" vertical="center" wrapText="1"/>
    </xf>
    <xf numFmtId="44" fontId="62" fillId="0" borderId="46" xfId="304" applyFont="1" applyBorder="1" applyAlignment="1">
      <alignment horizontal="center" vertical="center" wrapText="1"/>
    </xf>
    <xf numFmtId="44" fontId="62" fillId="0" borderId="31" xfId="304" applyFont="1" applyBorder="1" applyAlignment="1">
      <alignment horizontal="center" vertical="center" wrapText="1"/>
    </xf>
    <xf numFmtId="10" fontId="62" fillId="0" borderId="36" xfId="305" applyNumberFormat="1" applyFont="1" applyBorder="1" applyAlignment="1">
      <alignment horizontal="center" vertical="center" wrapText="1"/>
    </xf>
    <xf numFmtId="10" fontId="62" fillId="0" borderId="46" xfId="305" applyNumberFormat="1" applyFont="1" applyBorder="1" applyAlignment="1">
      <alignment horizontal="center" vertical="center" wrapText="1"/>
    </xf>
    <xf numFmtId="10" fontId="62" fillId="0" borderId="31" xfId="305" applyNumberFormat="1" applyFont="1" applyBorder="1" applyAlignment="1">
      <alignment horizontal="center" vertical="center" wrapText="1"/>
    </xf>
    <xf numFmtId="0" fontId="55" fillId="45" borderId="2" xfId="0" applyFont="1" applyFill="1" applyBorder="1" applyAlignment="1">
      <alignment horizontal="center" vertical="center" wrapText="1"/>
    </xf>
    <xf numFmtId="0" fontId="55" fillId="45" borderId="3" xfId="0" applyFont="1" applyFill="1" applyBorder="1" applyAlignment="1">
      <alignment horizontal="center" vertical="center" wrapText="1"/>
    </xf>
    <xf numFmtId="0" fontId="55" fillId="45" borderId="4"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0" borderId="5" xfId="0" applyFont="1" applyBorder="1" applyAlignment="1">
      <alignment horizontal="center" vertical="center"/>
    </xf>
    <xf numFmtId="0" fontId="56" fillId="0" borderId="12" xfId="0" applyFont="1" applyBorder="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2" borderId="11"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13"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1" xfId="0" applyFont="1" applyFill="1" applyBorder="1" applyAlignment="1">
      <alignment horizontal="center" vertical="center"/>
    </xf>
    <xf numFmtId="0" fontId="57" fillId="0" borderId="37" xfId="0" applyFont="1" applyBorder="1" applyAlignment="1">
      <alignment horizontal="center" vertical="center" wrapText="1"/>
    </xf>
    <xf numFmtId="1" fontId="56" fillId="0" borderId="36" xfId="0" applyNumberFormat="1" applyFont="1" applyBorder="1" applyAlignment="1">
      <alignment horizontal="center" vertical="center" textRotation="90" wrapText="1"/>
    </xf>
    <xf numFmtId="1" fontId="56" fillId="0" borderId="46" xfId="0" applyNumberFormat="1" applyFont="1" applyBorder="1" applyAlignment="1">
      <alignment horizontal="center" vertical="center" textRotation="90" wrapText="1"/>
    </xf>
    <xf numFmtId="0" fontId="57" fillId="0" borderId="49" xfId="0" applyFont="1" applyBorder="1" applyAlignment="1">
      <alignment horizontal="center" vertical="center" wrapText="1"/>
    </xf>
    <xf numFmtId="0" fontId="57" fillId="0" borderId="49" xfId="0" applyFont="1" applyBorder="1" applyAlignment="1">
      <alignment horizontal="center"/>
    </xf>
    <xf numFmtId="0" fontId="57" fillId="0" borderId="39" xfId="0" applyFont="1" applyBorder="1" applyAlignment="1">
      <alignment horizontal="center"/>
    </xf>
    <xf numFmtId="0" fontId="57" fillId="0" borderId="32" xfId="0" applyFont="1" applyBorder="1" applyAlignment="1">
      <alignment horizontal="center"/>
    </xf>
    <xf numFmtId="9" fontId="57" fillId="0" borderId="49" xfId="0" applyNumberFormat="1" applyFont="1" applyBorder="1" applyAlignment="1">
      <alignment horizontal="center" vertical="center"/>
    </xf>
    <xf numFmtId="9" fontId="57" fillId="0" borderId="39" xfId="0" applyNumberFormat="1" applyFont="1" applyBorder="1" applyAlignment="1">
      <alignment horizontal="center" vertical="center"/>
    </xf>
    <xf numFmtId="9" fontId="57" fillId="0" borderId="32" xfId="0" applyNumberFormat="1" applyFont="1" applyBorder="1" applyAlignment="1">
      <alignment horizontal="center" vertical="center"/>
    </xf>
    <xf numFmtId="0" fontId="62" fillId="0" borderId="28" xfId="0" applyFont="1" applyBorder="1" applyAlignment="1">
      <alignment horizontal="center" vertical="center" wrapText="1"/>
    </xf>
    <xf numFmtId="0" fontId="62" fillId="0" borderId="39" xfId="0" applyFont="1" applyBorder="1" applyAlignment="1">
      <alignment horizontal="center" vertical="center" wrapText="1"/>
    </xf>
    <xf numFmtId="9" fontId="57" fillId="0" borderId="28" xfId="0" applyNumberFormat="1" applyFont="1" applyBorder="1" applyAlignment="1">
      <alignment horizontal="center" vertical="center"/>
    </xf>
    <xf numFmtId="1" fontId="57" fillId="0" borderId="28" xfId="0" applyNumberFormat="1" applyFont="1" applyBorder="1" applyAlignment="1">
      <alignment horizontal="center" vertical="center" wrapText="1"/>
    </xf>
    <xf numFmtId="1" fontId="57" fillId="0" borderId="39" xfId="0" applyNumberFormat="1" applyFont="1" applyBorder="1" applyAlignment="1">
      <alignment horizontal="center" vertical="center" wrapText="1"/>
    </xf>
    <xf numFmtId="1" fontId="57" fillId="0" borderId="32" xfId="0" applyNumberFormat="1" applyFont="1" applyBorder="1" applyAlignment="1">
      <alignment horizontal="center" vertical="center" wrapText="1"/>
    </xf>
    <xf numFmtId="1" fontId="55" fillId="0" borderId="1" xfId="0" applyNumberFormat="1" applyFont="1" applyBorder="1" applyAlignment="1">
      <alignment horizontal="center" vertical="center" wrapText="1"/>
    </xf>
    <xf numFmtId="0" fontId="57" fillId="0" borderId="38"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3" xfId="0" applyFont="1" applyBorder="1" applyAlignment="1">
      <alignment horizontal="center" vertical="center" wrapText="1"/>
    </xf>
    <xf numFmtId="49" fontId="57" fillId="0" borderId="38" xfId="303" applyNumberFormat="1" applyFont="1" applyBorder="1" applyAlignment="1">
      <alignment horizontal="center" vertical="center" wrapText="1"/>
    </xf>
    <xf numFmtId="49" fontId="57" fillId="0" borderId="52" xfId="303" applyNumberFormat="1" applyFont="1" applyBorder="1" applyAlignment="1">
      <alignment horizontal="center" vertical="center" wrapText="1"/>
    </xf>
    <xf numFmtId="1" fontId="57" fillId="0" borderId="38" xfId="0" applyNumberFormat="1" applyFont="1" applyBorder="1" applyAlignment="1">
      <alignment horizontal="center" vertical="center" wrapText="1"/>
    </xf>
    <xf numFmtId="1" fontId="57" fillId="0" borderId="52" xfId="0" applyNumberFormat="1" applyFont="1" applyBorder="1" applyAlignment="1">
      <alignment horizontal="center" vertical="center" wrapText="1"/>
    </xf>
    <xf numFmtId="1" fontId="57" fillId="0" borderId="51" xfId="0" applyNumberFormat="1" applyFont="1" applyBorder="1" applyAlignment="1">
      <alignment horizontal="center" vertical="center" wrapText="1"/>
    </xf>
    <xf numFmtId="1" fontId="57" fillId="0" borderId="17" xfId="0" applyNumberFormat="1" applyFont="1" applyBorder="1" applyAlignment="1">
      <alignment horizontal="center" vertical="center" wrapText="1"/>
    </xf>
    <xf numFmtId="1" fontId="57" fillId="0" borderId="54" xfId="0" applyNumberFormat="1" applyFont="1" applyBorder="1" applyAlignment="1">
      <alignment horizontal="center" vertical="center" wrapText="1"/>
    </xf>
    <xf numFmtId="1" fontId="57" fillId="0" borderId="42" xfId="0" applyNumberFormat="1" applyFont="1" applyBorder="1" applyAlignment="1">
      <alignment horizontal="center" vertical="center" wrapText="1"/>
    </xf>
    <xf numFmtId="0" fontId="57" fillId="0" borderId="42" xfId="0" applyFont="1" applyBorder="1" applyAlignment="1">
      <alignment horizontal="center" vertical="center" wrapText="1"/>
    </xf>
    <xf numFmtId="9" fontId="57" fillId="0" borderId="39" xfId="305" applyFont="1" applyFill="1" applyBorder="1" applyAlignment="1">
      <alignment horizontal="center" vertical="center" wrapText="1"/>
    </xf>
    <xf numFmtId="9" fontId="57" fillId="0" borderId="42" xfId="305" applyFont="1" applyFill="1" applyBorder="1" applyAlignment="1">
      <alignment horizontal="center" vertical="center" wrapText="1"/>
    </xf>
    <xf numFmtId="9" fontId="57" fillId="0" borderId="28" xfId="0" applyNumberFormat="1" applyFont="1" applyBorder="1" applyAlignment="1">
      <alignment horizontal="center" vertical="center" wrapText="1"/>
    </xf>
    <xf numFmtId="9" fontId="57" fillId="0" borderId="39" xfId="0" applyNumberFormat="1" applyFont="1" applyBorder="1" applyAlignment="1">
      <alignment horizontal="center" vertical="center" wrapText="1"/>
    </xf>
    <xf numFmtId="9" fontId="57" fillId="0" borderId="32" xfId="0" applyNumberFormat="1" applyFont="1" applyBorder="1" applyAlignment="1">
      <alignment horizontal="center" vertical="center" wrapText="1"/>
    </xf>
    <xf numFmtId="1" fontId="61" fillId="0" borderId="28" xfId="0" applyNumberFormat="1" applyFont="1" applyBorder="1" applyAlignment="1">
      <alignment horizontal="center" vertical="center" wrapText="1"/>
    </xf>
    <xf numFmtId="1" fontId="61" fillId="0" borderId="39" xfId="0" applyNumberFormat="1" applyFont="1" applyBorder="1" applyAlignment="1">
      <alignment horizontal="center" vertical="center" wrapText="1"/>
    </xf>
    <xf numFmtId="1" fontId="61" fillId="0" borderId="42" xfId="0" applyNumberFormat="1" applyFont="1" applyBorder="1" applyAlignment="1">
      <alignment horizontal="center" vertical="center" wrapText="1"/>
    </xf>
    <xf numFmtId="1" fontId="55" fillId="0" borderId="32" xfId="0" applyNumberFormat="1" applyFont="1" applyBorder="1" applyAlignment="1">
      <alignment horizontal="center" vertical="center" wrapText="1"/>
    </xf>
    <xf numFmtId="166" fontId="61" fillId="0" borderId="1" xfId="303" applyNumberFormat="1" applyFont="1" applyBorder="1" applyAlignment="1">
      <alignment horizontal="center" vertical="center" wrapText="1"/>
    </xf>
    <xf numFmtId="166" fontId="61" fillId="0" borderId="1" xfId="303" applyNumberFormat="1" applyFont="1" applyFill="1" applyBorder="1" applyAlignment="1">
      <alignment horizontal="center" vertical="center" wrapText="1"/>
    </xf>
    <xf numFmtId="1" fontId="61" fillId="0" borderId="28" xfId="0" applyNumberFormat="1" applyFont="1" applyBorder="1" applyAlignment="1">
      <alignment horizontal="center" vertical="center"/>
    </xf>
    <xf numFmtId="1" fontId="61" fillId="0" borderId="39" xfId="0" applyNumberFormat="1" applyFont="1" applyBorder="1" applyAlignment="1">
      <alignment horizontal="center" vertical="center"/>
    </xf>
    <xf numFmtId="1" fontId="61" fillId="0" borderId="42" xfId="0" applyNumberFormat="1" applyFont="1" applyBorder="1" applyAlignment="1">
      <alignment horizontal="center" vertical="center"/>
    </xf>
    <xf numFmtId="166" fontId="61" fillId="0" borderId="28" xfId="303" applyNumberFormat="1" applyFont="1" applyFill="1" applyBorder="1" applyAlignment="1">
      <alignment horizontal="center" vertical="center" wrapText="1"/>
    </xf>
    <xf numFmtId="166" fontId="61" fillId="0" borderId="39" xfId="303" applyNumberFormat="1" applyFont="1" applyFill="1" applyBorder="1" applyAlignment="1">
      <alignment horizontal="center" vertical="center" wrapText="1"/>
    </xf>
    <xf numFmtId="166" fontId="61" fillId="0" borderId="32" xfId="303" applyNumberFormat="1" applyFont="1" applyFill="1" applyBorder="1" applyAlignment="1">
      <alignment horizontal="center" vertical="center" wrapText="1"/>
    </xf>
    <xf numFmtId="9" fontId="61" fillId="0" borderId="28" xfId="305" applyFont="1" applyFill="1" applyBorder="1" applyAlignment="1">
      <alignment horizontal="center" vertical="center" wrapText="1"/>
    </xf>
    <xf numFmtId="9" fontId="61" fillId="0" borderId="39" xfId="305" applyFont="1" applyFill="1" applyBorder="1" applyAlignment="1">
      <alignment horizontal="center" vertical="center" wrapText="1"/>
    </xf>
    <xf numFmtId="9" fontId="61" fillId="0" borderId="42" xfId="305" applyFont="1" applyFill="1" applyBorder="1" applyAlignment="1">
      <alignment horizontal="center" vertical="center" wrapText="1"/>
    </xf>
    <xf numFmtId="166" fontId="57" fillId="0" borderId="28" xfId="303" applyNumberFormat="1" applyFont="1" applyFill="1" applyBorder="1" applyAlignment="1">
      <alignment horizontal="center" vertical="center" wrapText="1"/>
    </xf>
    <xf numFmtId="166" fontId="57" fillId="0" borderId="39" xfId="303" applyNumberFormat="1" applyFont="1" applyFill="1" applyBorder="1" applyAlignment="1">
      <alignment horizontal="center" vertical="center" wrapText="1"/>
    </xf>
    <xf numFmtId="0" fontId="57" fillId="0" borderId="30" xfId="0" applyFont="1" applyBorder="1" applyAlignment="1">
      <alignment horizontal="center" vertical="center" wrapText="1"/>
    </xf>
    <xf numFmtId="1" fontId="61" fillId="0" borderId="49" xfId="0" applyNumberFormat="1" applyFont="1" applyBorder="1" applyAlignment="1">
      <alignment horizontal="center" vertical="center" wrapText="1"/>
    </xf>
    <xf numFmtId="9" fontId="57" fillId="0" borderId="49" xfId="0" applyNumberFormat="1" applyFont="1" applyBorder="1" applyAlignment="1">
      <alignment horizontal="center" vertical="center" wrapText="1"/>
    </xf>
    <xf numFmtId="1" fontId="61" fillId="0" borderId="32" xfId="0" applyNumberFormat="1" applyFont="1" applyBorder="1" applyAlignment="1">
      <alignment horizontal="center" vertical="center" wrapText="1"/>
    </xf>
    <xf numFmtId="1" fontId="61" fillId="0" borderId="1" xfId="0" applyNumberFormat="1" applyFont="1" applyBorder="1" applyAlignment="1">
      <alignment horizontal="center" vertical="center" wrapText="1"/>
    </xf>
    <xf numFmtId="1" fontId="61" fillId="0" borderId="30" xfId="0" applyNumberFormat="1" applyFont="1" applyBorder="1" applyAlignment="1">
      <alignment horizontal="center" vertical="center" wrapText="1"/>
    </xf>
    <xf numFmtId="1" fontId="61" fillId="0" borderId="49" xfId="0" applyNumberFormat="1" applyFont="1" applyBorder="1" applyAlignment="1">
      <alignment horizontal="center" vertical="center"/>
    </xf>
    <xf numFmtId="0" fontId="57" fillId="0" borderId="28" xfId="0" applyFont="1" applyBorder="1" applyAlignment="1">
      <alignment horizontal="center"/>
    </xf>
    <xf numFmtId="1" fontId="57" fillId="0" borderId="28" xfId="0" applyNumberFormat="1" applyFont="1" applyBorder="1" applyAlignment="1">
      <alignment horizontal="center" vertical="center"/>
    </xf>
    <xf numFmtId="1" fontId="57" fillId="0" borderId="32" xfId="0" applyNumberFormat="1" applyFont="1" applyBorder="1" applyAlignment="1">
      <alignment horizontal="center" vertical="center"/>
    </xf>
    <xf numFmtId="9" fontId="57" fillId="0" borderId="42" xfId="0" applyNumberFormat="1" applyFont="1" applyBorder="1" applyAlignment="1">
      <alignment horizontal="center" vertical="center"/>
    </xf>
    <xf numFmtId="0" fontId="61" fillId="0" borderId="49" xfId="0" applyFont="1" applyBorder="1" applyAlignment="1">
      <alignment horizontal="center" vertical="center" wrapText="1"/>
    </xf>
    <xf numFmtId="0" fontId="61" fillId="0" borderId="39" xfId="0" applyFont="1" applyBorder="1" applyAlignment="1">
      <alignment horizontal="center" vertical="center" wrapText="1"/>
    </xf>
    <xf numFmtId="0" fontId="61" fillId="0" borderId="42" xfId="0" applyFont="1" applyBorder="1" applyAlignment="1">
      <alignment horizontal="center" vertical="center" wrapText="1"/>
    </xf>
    <xf numFmtId="49" fontId="61" fillId="0" borderId="49" xfId="0" applyNumberFormat="1" applyFont="1" applyBorder="1" applyAlignment="1">
      <alignment horizontal="center" vertical="center" wrapText="1"/>
    </xf>
    <xf numFmtId="49" fontId="61" fillId="0" borderId="39" xfId="0" applyNumberFormat="1" applyFont="1" applyBorder="1" applyAlignment="1">
      <alignment horizontal="center" vertical="center" wrapText="1"/>
    </xf>
    <xf numFmtId="49" fontId="61" fillId="0" borderId="42" xfId="0" applyNumberFormat="1" applyFont="1" applyBorder="1" applyAlignment="1">
      <alignment horizontal="center" vertical="center" wrapText="1"/>
    </xf>
    <xf numFmtId="167" fontId="61" fillId="0" borderId="49" xfId="305" applyNumberFormat="1" applyFont="1" applyFill="1" applyBorder="1" applyAlignment="1">
      <alignment horizontal="center" vertical="center" wrapText="1"/>
    </xf>
    <xf numFmtId="167" fontId="61" fillId="0" borderId="39" xfId="305" applyNumberFormat="1" applyFont="1" applyFill="1" applyBorder="1" applyAlignment="1">
      <alignment horizontal="center" vertical="center" wrapText="1"/>
    </xf>
    <xf numFmtId="167" fontId="61" fillId="0" borderId="42" xfId="305" applyNumberFormat="1" applyFont="1" applyFill="1" applyBorder="1" applyAlignment="1">
      <alignment horizontal="center" vertical="center" wrapText="1"/>
    </xf>
    <xf numFmtId="49" fontId="61" fillId="0" borderId="28" xfId="0" applyNumberFormat="1" applyFont="1" applyBorder="1" applyAlignment="1">
      <alignment horizontal="center" vertical="center" wrapText="1"/>
    </xf>
    <xf numFmtId="0" fontId="61" fillId="0" borderId="28" xfId="0" applyFont="1" applyBorder="1" applyAlignment="1">
      <alignment horizontal="center" vertical="center" wrapText="1"/>
    </xf>
    <xf numFmtId="49" fontId="57" fillId="0" borderId="49" xfId="0" applyNumberFormat="1" applyFont="1" applyBorder="1" applyAlignment="1">
      <alignment horizontal="center" vertical="center" wrapText="1"/>
    </xf>
    <xf numFmtId="49" fontId="57" fillId="0" borderId="39" xfId="0" applyNumberFormat="1" applyFont="1" applyBorder="1" applyAlignment="1">
      <alignment horizontal="center" vertical="center" wrapText="1"/>
    </xf>
    <xf numFmtId="49" fontId="57" fillId="0" borderId="42" xfId="0" applyNumberFormat="1" applyFont="1" applyBorder="1" applyAlignment="1">
      <alignment horizontal="center" vertical="center" wrapText="1"/>
    </xf>
    <xf numFmtId="9" fontId="61" fillId="0" borderId="49" xfId="305" applyFont="1" applyFill="1" applyBorder="1" applyAlignment="1">
      <alignment horizontal="center" vertical="center" wrapText="1"/>
    </xf>
    <xf numFmtId="9" fontId="61" fillId="0" borderId="32" xfId="305" applyFont="1" applyFill="1" applyBorder="1" applyAlignment="1">
      <alignment horizontal="center" vertical="center" wrapText="1"/>
    </xf>
    <xf numFmtId="9" fontId="57" fillId="0" borderId="28" xfId="305" applyFont="1" applyFill="1" applyBorder="1" applyAlignment="1">
      <alignment horizontal="center" vertical="center" wrapText="1"/>
    </xf>
    <xf numFmtId="9" fontId="57" fillId="0" borderId="32" xfId="305" applyFont="1" applyFill="1" applyBorder="1" applyAlignment="1">
      <alignment horizontal="center" vertical="center" wrapText="1"/>
    </xf>
    <xf numFmtId="0" fontId="57" fillId="41" borderId="32" xfId="0" applyFont="1" applyFill="1" applyBorder="1" applyAlignment="1">
      <alignment horizontal="center" vertical="center" wrapText="1"/>
    </xf>
    <xf numFmtId="0" fontId="57" fillId="41" borderId="1" xfId="0" applyFont="1" applyFill="1" applyBorder="1" applyAlignment="1">
      <alignment horizontal="center" vertical="center" wrapText="1"/>
    </xf>
    <xf numFmtId="0" fontId="57" fillId="41" borderId="28" xfId="0" applyFont="1" applyFill="1" applyBorder="1" applyAlignment="1">
      <alignment horizontal="center" vertical="center" wrapText="1"/>
    </xf>
    <xf numFmtId="1" fontId="67" fillId="0" borderId="39" xfId="0" applyNumberFormat="1" applyFont="1" applyBorder="1" applyAlignment="1">
      <alignment horizontal="center" vertical="center" wrapText="1"/>
    </xf>
    <xf numFmtId="1" fontId="67" fillId="0" borderId="32" xfId="0" applyNumberFormat="1" applyFont="1" applyBorder="1" applyAlignment="1">
      <alignment horizontal="center" vertical="center" wrapText="1"/>
    </xf>
    <xf numFmtId="9" fontId="62" fillId="0" borderId="28" xfId="305" applyFont="1" applyFill="1" applyBorder="1" applyAlignment="1">
      <alignment horizontal="center" vertical="center" wrapText="1"/>
    </xf>
    <xf numFmtId="9" fontId="62" fillId="0" borderId="32" xfId="305" applyFont="1" applyFill="1" applyBorder="1" applyAlignment="1">
      <alignment horizontal="center" vertical="center" wrapText="1"/>
    </xf>
    <xf numFmtId="169" fontId="57" fillId="0" borderId="32" xfId="0" applyNumberFormat="1" applyFont="1" applyBorder="1" applyAlignment="1">
      <alignment horizontal="center" vertical="center" wrapText="1"/>
    </xf>
    <xf numFmtId="169" fontId="57" fillId="0" borderId="1" xfId="0" applyNumberFormat="1" applyFont="1" applyBorder="1" applyAlignment="1">
      <alignment horizontal="center" vertical="center" wrapText="1"/>
    </xf>
    <xf numFmtId="9" fontId="62" fillId="0" borderId="39" xfId="305" applyFont="1" applyFill="1" applyBorder="1" applyAlignment="1">
      <alignment horizontal="center" vertical="center" wrapText="1"/>
    </xf>
    <xf numFmtId="9" fontId="62" fillId="0" borderId="28" xfId="0" applyNumberFormat="1" applyFont="1" applyBorder="1" applyAlignment="1">
      <alignment horizontal="center" vertical="center"/>
    </xf>
    <xf numFmtId="9" fontId="62" fillId="0" borderId="39" xfId="0" applyNumberFormat="1" applyFont="1" applyBorder="1" applyAlignment="1">
      <alignment horizontal="center" vertical="center"/>
    </xf>
    <xf numFmtId="169" fontId="57" fillId="0" borderId="30" xfId="0" applyNumberFormat="1" applyFont="1" applyBorder="1" applyAlignment="1">
      <alignment horizontal="center" vertical="center" wrapText="1"/>
    </xf>
    <xf numFmtId="0" fontId="61" fillId="0" borderId="32" xfId="0" applyFont="1" applyBorder="1" applyAlignment="1">
      <alignment horizontal="center" vertical="center" wrapText="1"/>
    </xf>
    <xf numFmtId="1" fontId="67" fillId="0" borderId="28" xfId="0" applyNumberFormat="1" applyFont="1" applyBorder="1" applyAlignment="1">
      <alignment horizontal="center" vertical="center" wrapText="1"/>
    </xf>
    <xf numFmtId="1" fontId="61" fillId="0" borderId="32" xfId="0" applyNumberFormat="1" applyFont="1" applyBorder="1" applyAlignment="1">
      <alignment horizontal="center" vertical="center"/>
    </xf>
    <xf numFmtId="9" fontId="61" fillId="0" borderId="1" xfId="305" applyFont="1" applyFill="1" applyBorder="1" applyAlignment="1">
      <alignment horizontal="center" vertical="center" wrapText="1"/>
    </xf>
    <xf numFmtId="0" fontId="61" fillId="0" borderId="12"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5" xfId="0" applyFont="1" applyBorder="1" applyAlignment="1">
      <alignment horizontal="center" vertical="center" wrapText="1"/>
    </xf>
    <xf numFmtId="0" fontId="55" fillId="0" borderId="1" xfId="0" applyFont="1" applyBorder="1" applyAlignment="1">
      <alignment horizontal="center" vertical="center" wrapText="1"/>
    </xf>
    <xf numFmtId="2" fontId="61" fillId="0" borderId="28" xfId="0" applyNumberFormat="1" applyFont="1" applyBorder="1" applyAlignment="1">
      <alignment horizontal="center" vertical="center" wrapText="1"/>
    </xf>
    <xf numFmtId="2" fontId="61" fillId="0" borderId="39" xfId="0" applyNumberFormat="1" applyFont="1" applyBorder="1" applyAlignment="1">
      <alignment horizontal="center" vertical="center" wrapText="1"/>
    </xf>
    <xf numFmtId="2" fontId="61" fillId="0" borderId="32" xfId="0" applyNumberFormat="1" applyFont="1" applyBorder="1" applyAlignment="1">
      <alignment horizontal="center" vertical="center" wrapText="1"/>
    </xf>
    <xf numFmtId="0" fontId="20" fillId="0" borderId="1" xfId="1" applyFont="1" applyBorder="1" applyAlignment="1">
      <alignment horizontal="center" wrapText="1"/>
    </xf>
    <xf numFmtId="0" fontId="18" fillId="5" borderId="6"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8" xfId="1" applyFont="1" applyFill="1" applyBorder="1" applyAlignment="1">
      <alignment horizontal="center" vertical="center"/>
    </xf>
    <xf numFmtId="0" fontId="18" fillId="5" borderId="1" xfId="1" applyFont="1" applyFill="1" applyBorder="1" applyAlignment="1">
      <alignment horizontal="center" vertical="center"/>
    </xf>
    <xf numFmtId="0" fontId="20" fillId="0" borderId="1" xfId="1" applyFont="1" applyBorder="1" applyAlignment="1">
      <alignment horizontal="center" vertical="center" wrapText="1"/>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4" xfId="1" applyFont="1" applyFill="1" applyBorder="1" applyAlignment="1">
      <alignment horizontal="center" vertical="center"/>
    </xf>
    <xf numFmtId="0" fontId="20" fillId="0" borderId="1" xfId="1" applyFont="1" applyBorder="1" applyAlignment="1">
      <alignment horizontal="center" vertical="center"/>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6" builtinId="8"/>
    <cellStyle name="Incorrecto" xfId="13" builtinId="27" customBuiltin="1"/>
    <cellStyle name="Millares" xfId="303"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5"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FFF97"/>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FA10F043-4EF6-4123-8DA2-C2C11241B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C5C66953-BF70-41C7-A579-A04721FE7909}"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6" dT="2024-09-09T23:51:40.65" personId="{C5C66953-BF70-41C7-A579-A04721FE7909}" id="{7EAC1C67-736D-4F3C-85C4-E6003B905824}">
    <text>Este indicador de catálogo no guarda relación con el indicador pdd, mientras el pdd habla de numero de personas el indicador colocado por la entidad habla de estrategias</text>
  </threadedComment>
  <threadedComment ref="N77" dT="2024-09-10T00:01:53.14" personId="{C5C66953-BF70-41C7-A579-A04721FE7909}" id="{D62D6AB2-E688-4E2C-92D9-43AF075C7075}">
    <text>LOS MISMOS 72 ATENDIDOS EN HOGARES DE PASO SON LOS MISMOS RESOCIALIZADOS??? VERIFICAR PORQUE NO SON LOS MISMOS PROCESOS</text>
  </threadedComment>
  <threadedComment ref="Q77" dT="2024-09-26T17:05:39.52" personId="{C5C66953-BF70-41C7-A579-A04721FE7909}" id="{93B2F7A4-B178-436B-B718-4EB9C2D8BEA7}">
    <text xml:space="preserve">no es el mismo numero de las personas atendidas en los hogares de paso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alcart-my.sharepoint.com/:f:/g/personal/seguimientodemetasspds_cartagena_gov_co/Eof4tsxJVVdGm8qoGuq124IBx-edTzC90tkexqav9YkFVw?e=SrMZ5A" TargetMode="External"/><Relationship Id="rId18" Type="http://schemas.openxmlformats.org/officeDocument/2006/relationships/hyperlink" Target="https://alcart-my.sharepoint.com/:f:/g/personal/seguimientodemetasspds_cartagena_gov_co/Egy78hAq7GhItrp0VmvguWUBqdnxYySEaO80aLFhPor6jA?e=WTYzJt" TargetMode="External"/><Relationship Id="rId26" Type="http://schemas.openxmlformats.org/officeDocument/2006/relationships/hyperlink" Target="https://alcart-my.sharepoint.com/:b:/g/personal/seguimientodemetasspds_cartagena_gov_co/ETVZrDs5fSxIrVBcHFN0UbEBP73bwwXxGnt6CKDb_ev8SQ?e=19OoOZ" TargetMode="External"/><Relationship Id="rId39" Type="http://schemas.openxmlformats.org/officeDocument/2006/relationships/hyperlink" Target="https://alcart-my.sharepoint.com/:b:/g/personal/seguimientodemetasspds_cartagena_gov_co/Ea7VP_9HFsxDgbo4gwGxq0QBH1_9hGZt94ouPQwaetf7GA?e=LRoaCo" TargetMode="External"/><Relationship Id="rId21" Type="http://schemas.openxmlformats.org/officeDocument/2006/relationships/hyperlink" Target="https://alcart-my.sharepoint.com/:w:/g/personal/seguimientodemetasspds_cartagena_gov_co/EYzKf0oftmtFtu7uRz48_94BM-ohDje2a5BNKTJc7eCLbw?e=cdkTw8" TargetMode="External"/><Relationship Id="rId34" Type="http://schemas.openxmlformats.org/officeDocument/2006/relationships/hyperlink" Target="https://alcart-my.sharepoint.com/:f:/g/personal/seguimientodemetasspds_cartagena_gov_co/ErU0qdNRWQFLh0ll72DWVcQBalLGyTIGsxcH7ONtNIwO2A?e=1Nc4bm" TargetMode="External"/><Relationship Id="rId42" Type="http://schemas.openxmlformats.org/officeDocument/2006/relationships/hyperlink" Target="https://alcart.sharepoint.com/:f:/s/GRUPOASUNTOSPARALAMUJER/EjmJYF5uHklPp00bFK7TEr8BlaJk0gAknzBM56pO_dHnpw?e=G3fYZ5" TargetMode="External"/><Relationship Id="rId47" Type="http://schemas.openxmlformats.org/officeDocument/2006/relationships/hyperlink" Target="https://alcart.sharepoint.com/:f:/s/GRUPOASUNTOSPARALAMUJER/EhLijDAG6adMkK67ScaC5cQBz1fGpt6TnsBtBD-W9rvSDQ?e=heuJnw" TargetMode="External"/><Relationship Id="rId50" Type="http://schemas.openxmlformats.org/officeDocument/2006/relationships/hyperlink" Target="https://alcart.sharepoint.com/:f:/s/GRUPOASUNTOSPARALAMUJER/EoPGqMjgzDxMrKQFjuc3qiYBLMUr_w-ynAnBCI7gLvO2dQ?e=bVCnV5" TargetMode="External"/><Relationship Id="rId55" Type="http://schemas.openxmlformats.org/officeDocument/2006/relationships/hyperlink" Target="https://alcart-my.sharepoint.com/:f:/g/personal/seguimientodemetasspds_cartagena_gov_co/EnfTFm2mIVRGjz8Cjq2RbWUBVxCVthqSH_Ri6oRowmQ4lg?e=d11Iwq" TargetMode="External"/><Relationship Id="rId63" Type="http://schemas.openxmlformats.org/officeDocument/2006/relationships/drawing" Target="../drawings/drawing3.xml"/><Relationship Id="rId7" Type="http://schemas.openxmlformats.org/officeDocument/2006/relationships/hyperlink" Target="https://alcart-my.sharepoint.com/:w:/g/personal/seguimientodemetasspds_cartagena_gov_co/EbCrKY-6gQxPqXKfEKmiMC8Br6ZOmtxXGup41OTREBKpyw?e=pttpPj" TargetMode="External"/><Relationship Id="rId2" Type="http://schemas.openxmlformats.org/officeDocument/2006/relationships/hyperlink" Target="https://alcart-my.sharepoint.com/:w:/g/personal/seguimientodemetasspds_cartagena_gov_co/EW1kT-fhGNxAgJi97QG6xAcBdr3CFaUwZPWvMEjACPPXQA?e=Zepkoj" TargetMode="External"/><Relationship Id="rId16" Type="http://schemas.openxmlformats.org/officeDocument/2006/relationships/hyperlink" Target="https://alcart-my.sharepoint.com/:f:/g/personal/seguimientodemetasspds_cartagena_gov_co/EtpQO1XISGNKutI3wFjn9_EBem2HYWbznd2OyKBsirLlnQ?e=kbodfD" TargetMode="External"/><Relationship Id="rId20" Type="http://schemas.openxmlformats.org/officeDocument/2006/relationships/hyperlink" Target="https://alcart-my.sharepoint.com/:w:/g/personal/seguimientodemetasspds_cartagena_gov_co/EXfPsNPvBWRLqc8tsK5s558B3m01VgalEx4LWPmQ-C-Z_A?e=3ejCYl" TargetMode="External"/><Relationship Id="rId29" Type="http://schemas.openxmlformats.org/officeDocument/2006/relationships/hyperlink" Target="https://alcart-my.sharepoint.com/:f:/g/personal/seguimientodemetasspds_cartagena_gov_co/EnYUc0YUzmFPopg9v416QMQBUFtq2N2uTllfMALwc-If0g?e=Idyokk" TargetMode="External"/><Relationship Id="rId41" Type="http://schemas.openxmlformats.org/officeDocument/2006/relationships/hyperlink" Target="https://alcart-my.sharepoint.com/:b:/g/personal/seguimientodemetasspds_cartagena_gov_co/EQmlJw6zhDFDobuwO8ItKKIBPiwuLXvaMJue5NXQuIcEJw?e=0PVmSd" TargetMode="External"/><Relationship Id="rId54" Type="http://schemas.openxmlformats.org/officeDocument/2006/relationships/hyperlink" Target="https://alcart-my.sharepoint.com/:f:/g/personal/seguimientodemetasspds_cartagena_gov_co/ElmrIu3dcX1Ckqw1kfHL4j8B6DqkHAZ1OHwa1Al4cOjiCA?e=ec7Em6" TargetMode="External"/><Relationship Id="rId62" Type="http://schemas.openxmlformats.org/officeDocument/2006/relationships/hyperlink" Target="https://alcart-my.sharepoint.com/:f:/g/personal/seguimientodemetasspds_cartagena_gov_co/Emj19URWFGBLgcW84dpqCTsB2i3bEQQaDQb8WpOSTMqFvg?e=SOWOzC" TargetMode="External"/><Relationship Id="rId1" Type="http://schemas.openxmlformats.org/officeDocument/2006/relationships/hyperlink" Target="https://alcart-my.sharepoint.com/:w:/g/personal/seguimientodemetasspds_cartagena_gov_co/EW1kT-fhGNxAgJi97QG6xAcBdr3CFaUwZPWvMEjACPPXQA?e=Zepkoj" TargetMode="External"/><Relationship Id="rId6" Type="http://schemas.openxmlformats.org/officeDocument/2006/relationships/hyperlink" Target="https://alcart-my.sharepoint.com/:w:/g/personal/seguimientodemetasspds_cartagena_gov_co/ERKpJwMOHL9EskIC90XVLZwBDhlZjIpcekKa2Vt_CeYQ2Q?e=qPC88z" TargetMode="External"/><Relationship Id="rId11" Type="http://schemas.openxmlformats.org/officeDocument/2006/relationships/hyperlink" Target="https://alcart-my.sharepoint.com/:f:/g/personal/seguimientodemetasspds_cartagena_gov_co/EtiE_pHKmb5Bin5SETmWv_sBEPl7g6-54bsOx5SG7zNuAw?e=fjUW39" TargetMode="External"/><Relationship Id="rId24" Type="http://schemas.openxmlformats.org/officeDocument/2006/relationships/hyperlink" Target="https://alcart-my.sharepoint.com/:f:/g/personal/seguimientodemetasspds_cartagena_gov_co/El2sYrNtWtdDiq6OC2TjS5gBXppERw5z_ZSxwbpmtqhyvQ?e=7wvX6j" TargetMode="External"/><Relationship Id="rId32" Type="http://schemas.openxmlformats.org/officeDocument/2006/relationships/hyperlink" Target="https://alcart-my.sharepoint.com/:f:/g/personal/seguimientodemetasspds_cartagena_gov_co/EvCz82yuGolPoyxgtTdC7wkB-NdiaQuDXrwO8F_yB6hyFw?e=wIAYbj" TargetMode="External"/><Relationship Id="rId37" Type="http://schemas.openxmlformats.org/officeDocument/2006/relationships/hyperlink" Target="https://alcart-my.sharepoint.com/:b:/g/personal/seguimientodemetasspds_cartagena_gov_co/ESy7DsLFLOtMmW6UxVfgrqIBkCI3gYY1Mf-rqFVy8qMEcA?e=jQWama" TargetMode="External"/><Relationship Id="rId40" Type="http://schemas.openxmlformats.org/officeDocument/2006/relationships/hyperlink" Target="https://alcart-my.sharepoint.com/:b:/g/personal/seguimientodemetasspds_cartagena_gov_co/Edv1zGML0ftFhdTKVOYpNLQBXrVBaONwAhdDu60MPppxzg?e=HqlMWt" TargetMode="External"/><Relationship Id="rId45" Type="http://schemas.openxmlformats.org/officeDocument/2006/relationships/hyperlink" Target="https://community.secop.gov.co/Public/Tendering/OpportunityDetail/Index?noticeUID=CO1.NTC.5785723&amp;isFromPublicArea=True&amp;isModal=False" TargetMode="External"/><Relationship Id="rId53" Type="http://schemas.openxmlformats.org/officeDocument/2006/relationships/hyperlink" Target="https://alcart.sharepoint.com/:f:/s/GRUPOASUNTOSPARALAMUJER/EoPGqMjgzDxMrKQFjuc3qiYBLMUr_w-ynAnBCI7gLvO2dQ?e=bVCnV5" TargetMode="External"/><Relationship Id="rId58" Type="http://schemas.openxmlformats.org/officeDocument/2006/relationships/hyperlink" Target="https://alcart-my.sharepoint.com/:f:/g/personal/seguimientodemetasspds_cartagena_gov_co/EvcFGzSVSntLhTF0IApAnckBzK56_2xmYA7CivpNNEMbcw?e=hKChDr" TargetMode="External"/><Relationship Id="rId5" Type="http://schemas.openxmlformats.org/officeDocument/2006/relationships/hyperlink" Target="https://alcart-my.sharepoint.com/:w:/g/personal/seguimientodemetasspds_cartagena_gov_co/ERKpJwMOHL9EskIC90XVLZwBDhlZjIpcekKa2Vt_CeYQ2Q?e=qPC88z" TargetMode="External"/><Relationship Id="rId15" Type="http://schemas.openxmlformats.org/officeDocument/2006/relationships/hyperlink" Target="https://alcart-my.sharepoint.com/:f:/g/personal/seguimientodemetasspds_cartagena_gov_co/EqOnHJ7vR6tDuMUvlpeApZgBJNZyGiax5B5FYn4vR7Dclw?e=euvukh" TargetMode="External"/><Relationship Id="rId23" Type="http://schemas.openxmlformats.org/officeDocument/2006/relationships/hyperlink" Target="https://alcart-my.sharepoint.com/:f:/g/personal/seguimientodemetasspds_cartagena_gov_co/EkZWK610GG5FiQxN5LV3zFYBQe0CEeaPsw8UZUesgShpqA?e=bHSGBw" TargetMode="External"/><Relationship Id="rId28" Type="http://schemas.openxmlformats.org/officeDocument/2006/relationships/hyperlink" Target="https://alcart-my.sharepoint.com/:f:/g/personal/seguimientodemetasspds_cartagena_gov_co/ErBqdKCRwKhEj_ReZDt08qwBBQbQnUEjZvWYPYiNchVLeg?e=8dxXsl" TargetMode="External"/><Relationship Id="rId36" Type="http://schemas.openxmlformats.org/officeDocument/2006/relationships/hyperlink" Target="https://alcart-my.sharepoint.com/:b:/g/personal/seguimientodemetasspds_cartagena_gov_co/EZehOSAECQBOvFl6e7AtAGMBVmclB6Jrh06D-8DA65NG1A?e=cR5daf" TargetMode="External"/><Relationship Id="rId49" Type="http://schemas.openxmlformats.org/officeDocument/2006/relationships/hyperlink" Target="https://alcart.sharepoint.com/:f:/s/GRUPOASUNTOSPARALAMUJER/EoPGqMjgzDxMrKQFjuc3qiYBLMUr_w-ynAnBCI7gLvO2dQ?e=bVCnV5" TargetMode="External"/><Relationship Id="rId57" Type="http://schemas.openxmlformats.org/officeDocument/2006/relationships/hyperlink" Target="https://alcart-my.sharepoint.com/:f:/g/personal/seguimientodemetasspds_cartagena_gov_co/EvcFGzSVSntLhTF0IApAnckBzK56_2xmYA7CivpNNEMbcw?e=hKChDr" TargetMode="External"/><Relationship Id="rId61" Type="http://schemas.openxmlformats.org/officeDocument/2006/relationships/hyperlink" Target="https://alcart-my.sharepoint.com/:b:/g/personal/seguimientodemetasspds_cartagena_gov_co/EWkilGRzpv1Lh0LSoxfMqUcBKqwBtfWrS50P4SOaGKx-zw?e=2bAtQB" TargetMode="External"/><Relationship Id="rId10" Type="http://schemas.openxmlformats.org/officeDocument/2006/relationships/hyperlink" Target="https://alcart-my.sharepoint.com/:x:/g/personal/seguimientodemetasspds_cartagena_gov_co/EUhbdoFpq21MlUuVHJJ0iCoBCpVqmdyAqYGPIoZ1EP2SIA?e=kjPN4X" TargetMode="External"/><Relationship Id="rId19" Type="http://schemas.openxmlformats.org/officeDocument/2006/relationships/hyperlink" Target="https://alcart-my.sharepoint.com/:f:/g/personal/seguimientodemetasspds_cartagena_gov_co/Egy78hAq7GhItrp0VmvguWUBqdnxYySEaO80aLFhPor6jA?e=WTYzJt" TargetMode="External"/><Relationship Id="rId31" Type="http://schemas.openxmlformats.org/officeDocument/2006/relationships/hyperlink" Target="https://alcart-my.sharepoint.com/:f:/g/personal/seguimientodemetasspds_cartagena_gov_co/Ei0pnHzIMdhHoGL2d6l09AYBcHylFh0nmK9ReCrFethe2w?e=3gPYF3" TargetMode="External"/><Relationship Id="rId44" Type="http://schemas.openxmlformats.org/officeDocument/2006/relationships/hyperlink" Target="https://alcart.sharepoint.com/:f:/s/GRUPOASUNTOSPARALAMUJER/EjmJYF5uHklPp00bFK7TEr8BlaJk0gAknzBM56pO_dHnpw?e=G3fYZ5" TargetMode="External"/><Relationship Id="rId52" Type="http://schemas.openxmlformats.org/officeDocument/2006/relationships/hyperlink" Target="https://alcart.sharepoint.com/:f:/s/GRUPOASUNTOSPARALAMUJER/EoPGqMjgzDxMrKQFjuc3qiYBLMUr_w-ynAnBCI7gLvO2dQ?e=bVCnV5" TargetMode="External"/><Relationship Id="rId60" Type="http://schemas.openxmlformats.org/officeDocument/2006/relationships/hyperlink" Target="https://alcart-my.sharepoint.com/:x:/g/personal/seguimientodemetasspds_cartagena_gov_co/ESRpaFcVSZhBltq285GqnIYBA8UV1MzsnkvegAoypD-gBQ?e=JYsHTY" TargetMode="External"/><Relationship Id="rId65" Type="http://schemas.openxmlformats.org/officeDocument/2006/relationships/comments" Target="../comments3.xml"/><Relationship Id="rId4" Type="http://schemas.openxmlformats.org/officeDocument/2006/relationships/hyperlink" Target="https://alcart-my.sharepoint.com/:w:/g/personal/seguimientodemetasspds_cartagena_gov_co/ERKpJwMOHL9EskIC90XVLZwBDhlZjIpcekKa2Vt_CeYQ2Q?e=qPC88z" TargetMode="External"/><Relationship Id="rId9" Type="http://schemas.openxmlformats.org/officeDocument/2006/relationships/hyperlink" Target="https://alcart-my.sharepoint.com/:x:/g/personal/seguimientodemetasspds_cartagena_gov_co/EUhbdoFpq21MlUuVHJJ0iCoBCpVqmdyAqYGPIoZ1EP2SIA?e=kjPN4X" TargetMode="External"/><Relationship Id="rId14" Type="http://schemas.openxmlformats.org/officeDocument/2006/relationships/hyperlink" Target="https://alcart-my.sharepoint.com/:b:/g/personal/seguimientodemetasspds_cartagena_gov_co/EVcejPrJjodPsmYnKtcABlABlWjHYQoqxMOmv0aHeE_Kxw?e=L9B0Fo" TargetMode="External"/><Relationship Id="rId22" Type="http://schemas.openxmlformats.org/officeDocument/2006/relationships/hyperlink" Target="https://alcart-my.sharepoint.com/:w:/g/personal/seguimientodemetasspds_cartagena_gov_co/Ef-a5eLqSjhBuwW3Yg5wVjQBPW8dSQJ4u5y9vhM2f1AVyA?e=fwmq7f" TargetMode="External"/><Relationship Id="rId27" Type="http://schemas.openxmlformats.org/officeDocument/2006/relationships/hyperlink" Target="https://alcart-my.sharepoint.com/:b:/g/personal/seguimientodemetasspds_cartagena_gov_co/ES3JqdpXfRhNi4Lnlp-6-rsBQZn2D-S_NR36eA90gxNRJw?e=k0G809" TargetMode="External"/><Relationship Id="rId30" Type="http://schemas.openxmlformats.org/officeDocument/2006/relationships/hyperlink" Target="https://alcart-my.sharepoint.com/:f:/g/personal/seguimientodemetasspds_cartagena_gov_co/Ei0pnHzIMdhHoGL2d6l09AYBcHylFh0nmK9ReCrFethe2w?e=3gPYF3" TargetMode="External"/><Relationship Id="rId35" Type="http://schemas.openxmlformats.org/officeDocument/2006/relationships/hyperlink" Target="https://alcart-my.sharepoint.com/:f:/g/personal/seguimientodemetasspds_cartagena_gov_co/EvzRmIjRMy1JgCbX38MjREoB9PB3m_vQrPrRvxU--sW5hA?e=2muFmT" TargetMode="External"/><Relationship Id="rId43" Type="http://schemas.openxmlformats.org/officeDocument/2006/relationships/hyperlink" Target="https://alcart.sharepoint.com/:f:/s/GRUPOASUNTOSPARALAMUJER/EjmJYF5uHklPp00bFK7TEr8BlaJk0gAknzBM56pO_dHnpw?e=G3fYZ5" TargetMode="External"/><Relationship Id="rId48" Type="http://schemas.openxmlformats.org/officeDocument/2006/relationships/hyperlink" Target="https://alcart.sharepoint.com/:f:/s/GRUPOASUNTOSPARALAMUJER/EhLijDAG6adMkK67ScaC5cQBz1fGpt6TnsBtBD-W9rvSDQ?e=heuJnw" TargetMode="External"/><Relationship Id="rId56" Type="http://schemas.openxmlformats.org/officeDocument/2006/relationships/hyperlink" Target="https://alcart-my.sharepoint.com/:f:/g/personal/seguimientodemetasspds_cartagena_gov_co/EkcrIk_YnNZMvYnAGjDZkxwBbMNNb9uPD5AfW1r8ShHPTQ?e=nnhb6L" TargetMode="External"/><Relationship Id="rId64" Type="http://schemas.openxmlformats.org/officeDocument/2006/relationships/vmlDrawing" Target="../drawings/vmlDrawing3.vml"/><Relationship Id="rId8" Type="http://schemas.openxmlformats.org/officeDocument/2006/relationships/hyperlink" Target="https://alcart-my.sharepoint.com/:w:/g/personal/seguimientodemetasspds_cartagena_gov_co/Ec5DNBidCbpPgPp9qYG5EkQBLJnIuHpR803bmnckCfURgw?e=gsn9qg" TargetMode="External"/><Relationship Id="rId51" Type="http://schemas.openxmlformats.org/officeDocument/2006/relationships/hyperlink" Target="https://alcart.sharepoint.com/:f:/s/GRUPOASUNTOSPARALAMUJER/EoPGqMjgzDxMrKQFjuc3qiYBLMUr_w-ynAnBCI7gLvO2dQ?e=bVCnV5" TargetMode="External"/><Relationship Id="rId3" Type="http://schemas.openxmlformats.org/officeDocument/2006/relationships/hyperlink" Target="https://alcart-my.sharepoint.com/:w:/g/personal/seguimientodemetasspds_cartagena_gov_co/EW1kT-fhGNxAgJi97QG6xAcBdr3CFaUwZPWvMEjACPPXQA?e=Zepkoj" TargetMode="External"/><Relationship Id="rId12" Type="http://schemas.openxmlformats.org/officeDocument/2006/relationships/hyperlink" Target="https://alcart-my.sharepoint.com/:f:/g/personal/seguimientodemetasspds_cartagena_gov_co/Epqc-lu8nqdBjwcpRIF82v0Bakq9T0ZCXEvfD-HsDlMjCw?e=AK1oZU" TargetMode="External"/><Relationship Id="rId17" Type="http://schemas.openxmlformats.org/officeDocument/2006/relationships/hyperlink" Target="https://alcart-my.sharepoint.com/:f:/g/personal/seguimientodemetasspds_cartagena_gov_co/EgHAv3ZaodlKv8-9qho2gqQBHvUoAH0BC_gDrXGC_nCCog?e=6jCqz7" TargetMode="External"/><Relationship Id="rId25" Type="http://schemas.openxmlformats.org/officeDocument/2006/relationships/hyperlink" Target="https://alcart-my.sharepoint.com/:b:/g/personal/seguimientodemetasspds_cartagena_gov_co/EWIU8Jv5ytRHhgj5vcRiGaoB00WWvVN8kLQ-y69cglW-DQ?e=tST3W3" TargetMode="External"/><Relationship Id="rId33" Type="http://schemas.openxmlformats.org/officeDocument/2006/relationships/hyperlink" Target="https://alcart-my.sharepoint.com/:f:/g/personal/seguimientodemetasspds_cartagena_gov_co/EoSNtdkvqlBMsFoWYP3ExoAB-opor_U_2ZaJSvzw5peA-Q?e=cXGo3d" TargetMode="External"/><Relationship Id="rId38" Type="http://schemas.openxmlformats.org/officeDocument/2006/relationships/hyperlink" Target="https://alcart-my.sharepoint.com/:b:/g/personal/seguimientodemetasspds_cartagena_gov_co/ESjspWAPPndJo9M1OVBRuEAB8da0bAQA9CmmmIUyyGpx2w?e=KO75kd" TargetMode="External"/><Relationship Id="rId46" Type="http://schemas.openxmlformats.org/officeDocument/2006/relationships/hyperlink" Target="https://alcart.sharepoint.com/:f:/s/GRUPOASUNTOSPARALAMUJER/ElL27yrX-sRJsG73LGIdh60BEEbBPMUMb8arFhRHeIdoXw?e=cy6tAP" TargetMode="External"/><Relationship Id="rId59" Type="http://schemas.openxmlformats.org/officeDocument/2006/relationships/hyperlink" Target="https://alcart-my.sharepoint.com/:b:/g/personal/seguimientodemetasspds_cartagena_gov_co/ESASQmrob2FCsqIGJnhyZsIBQzbYH337HUoapKWkMcoQ6Q?e=4NDsF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9" zoomScale="80" zoomScaleNormal="80" workbookViewId="0">
      <selection activeCell="B33" sqref="B33:H33"/>
    </sheetView>
  </sheetViews>
  <sheetFormatPr baseColWidth="10" defaultColWidth="10.85546875" defaultRowHeight="15" x14ac:dyDescent="0.2"/>
  <cols>
    <col min="1" max="1" width="34.140625" style="15" customWidth="1"/>
    <col min="2" max="2" width="10.85546875" style="7"/>
    <col min="3" max="3" width="28.28515625" style="7" customWidth="1"/>
    <col min="4" max="4" width="21.28515625" style="7" customWidth="1"/>
    <col min="5" max="5" width="19.28515625" style="7" customWidth="1"/>
    <col min="6" max="6" width="27.28515625" style="7" customWidth="1"/>
    <col min="7" max="7" width="17.28515625" style="7" customWidth="1"/>
    <col min="8" max="8" width="27.28515625" style="7" customWidth="1"/>
    <col min="9" max="9" width="15.28515625" style="7" customWidth="1"/>
    <col min="10" max="10" width="17.85546875" style="7" customWidth="1"/>
    <col min="11" max="11" width="19.28515625" style="7" customWidth="1"/>
    <col min="12" max="12" width="25.28515625" style="7" customWidth="1"/>
    <col min="13" max="13" width="20.7109375" style="7" customWidth="1"/>
    <col min="14" max="15" width="10.85546875" style="7"/>
    <col min="16" max="16" width="16.7109375" style="7" customWidth="1"/>
    <col min="17" max="17" width="20.28515625" style="7" customWidth="1"/>
    <col min="18" max="18" width="18.7109375" style="7" customWidth="1"/>
    <col min="19" max="19" width="22.85546875" style="7" customWidth="1"/>
    <col min="20" max="20" width="22.140625" style="7" customWidth="1"/>
    <col min="21" max="21" width="25.28515625" style="7" customWidth="1"/>
    <col min="22" max="22" width="21.140625" style="7" customWidth="1"/>
    <col min="23" max="23" width="19.140625" style="7" customWidth="1"/>
    <col min="24" max="24" width="17.28515625" style="7" customWidth="1"/>
    <col min="25" max="26" width="16.28515625" style="7" customWidth="1"/>
    <col min="27" max="27" width="28.7109375" style="7" customWidth="1"/>
    <col min="28" max="28" width="19.28515625" style="7" customWidth="1"/>
    <col min="29" max="29" width="21.140625" style="7" customWidth="1"/>
    <col min="30" max="30" width="21.85546875" style="7" customWidth="1"/>
    <col min="31" max="31" width="25.28515625" style="7" customWidth="1"/>
    <col min="32" max="32" width="22.28515625" style="7" customWidth="1"/>
    <col min="33" max="33" width="29.7109375" style="7" customWidth="1"/>
    <col min="34" max="34" width="18.7109375" style="7" customWidth="1"/>
    <col min="35" max="35" width="18.28515625" style="7" customWidth="1"/>
    <col min="36" max="36" width="22.28515625" style="7" customWidth="1"/>
    <col min="37" max="16384" width="10.85546875" style="7"/>
  </cols>
  <sheetData>
    <row r="1" spans="1:50" ht="54.75" customHeight="1" x14ac:dyDescent="0.2">
      <c r="A1" s="574" t="s">
        <v>0</v>
      </c>
      <c r="B1" s="574"/>
      <c r="C1" s="574"/>
      <c r="D1" s="574"/>
      <c r="E1" s="574"/>
      <c r="F1" s="574"/>
      <c r="G1" s="574"/>
      <c r="H1" s="574"/>
    </row>
    <row r="2" spans="1:50" ht="33" customHeight="1" x14ac:dyDescent="0.2">
      <c r="A2" s="578" t="s">
        <v>1</v>
      </c>
      <c r="B2" s="578"/>
      <c r="C2" s="578"/>
      <c r="D2" s="578"/>
      <c r="E2" s="578"/>
      <c r="F2" s="578"/>
      <c r="G2" s="578"/>
      <c r="H2" s="578"/>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2</v>
      </c>
      <c r="B3" s="573" t="s">
        <v>3</v>
      </c>
      <c r="C3" s="573"/>
      <c r="D3" s="573"/>
      <c r="E3" s="573"/>
      <c r="F3" s="573"/>
      <c r="G3" s="573"/>
      <c r="H3" s="573"/>
    </row>
    <row r="4" spans="1:50" ht="48" customHeight="1" x14ac:dyDescent="0.2">
      <c r="A4" s="11" t="s">
        <v>4</v>
      </c>
      <c r="B4" s="575" t="s">
        <v>5</v>
      </c>
      <c r="C4" s="576"/>
      <c r="D4" s="576"/>
      <c r="E4" s="576"/>
      <c r="F4" s="576"/>
      <c r="G4" s="576"/>
      <c r="H4" s="577"/>
    </row>
    <row r="5" spans="1:50" ht="31.5" customHeight="1" x14ac:dyDescent="0.2">
      <c r="A5" s="11" t="s">
        <v>6</v>
      </c>
      <c r="B5" s="573" t="s">
        <v>7</v>
      </c>
      <c r="C5" s="573"/>
      <c r="D5" s="573"/>
      <c r="E5" s="573"/>
      <c r="F5" s="573"/>
      <c r="G5" s="573"/>
      <c r="H5" s="573"/>
    </row>
    <row r="6" spans="1:50" ht="40.5" customHeight="1" x14ac:dyDescent="0.2">
      <c r="A6" s="11" t="s">
        <v>8</v>
      </c>
      <c r="B6" s="575" t="s">
        <v>9</v>
      </c>
      <c r="C6" s="576"/>
      <c r="D6" s="576"/>
      <c r="E6" s="576"/>
      <c r="F6" s="576"/>
      <c r="G6" s="576"/>
      <c r="H6" s="577"/>
    </row>
    <row r="7" spans="1:50" ht="41.1" customHeight="1" x14ac:dyDescent="0.2">
      <c r="A7" s="11" t="s">
        <v>10</v>
      </c>
      <c r="B7" s="573" t="s">
        <v>11</v>
      </c>
      <c r="C7" s="573"/>
      <c r="D7" s="573"/>
      <c r="E7" s="573"/>
      <c r="F7" s="573"/>
      <c r="G7" s="573"/>
      <c r="H7" s="573"/>
    </row>
    <row r="8" spans="1:50" ht="48.95" customHeight="1" x14ac:dyDescent="0.2">
      <c r="A8" s="11" t="s">
        <v>12</v>
      </c>
      <c r="B8" s="573" t="s">
        <v>13</v>
      </c>
      <c r="C8" s="573"/>
      <c r="D8" s="573"/>
      <c r="E8" s="573"/>
      <c r="F8" s="573"/>
      <c r="G8" s="573"/>
      <c r="H8" s="573"/>
    </row>
    <row r="9" spans="1:50" ht="48.95" customHeight="1" x14ac:dyDescent="0.2">
      <c r="A9" s="11" t="s">
        <v>14</v>
      </c>
      <c r="B9" s="575" t="s">
        <v>15</v>
      </c>
      <c r="C9" s="576"/>
      <c r="D9" s="576"/>
      <c r="E9" s="576"/>
      <c r="F9" s="576"/>
      <c r="G9" s="576"/>
      <c r="H9" s="577"/>
    </row>
    <row r="10" spans="1:50" ht="30" x14ac:dyDescent="0.2">
      <c r="A10" s="11" t="s">
        <v>16</v>
      </c>
      <c r="B10" s="573" t="s">
        <v>17</v>
      </c>
      <c r="C10" s="573"/>
      <c r="D10" s="573"/>
      <c r="E10" s="573"/>
      <c r="F10" s="573"/>
      <c r="G10" s="573"/>
      <c r="H10" s="573"/>
    </row>
    <row r="11" spans="1:50" ht="30" x14ac:dyDescent="0.2">
      <c r="A11" s="11" t="s">
        <v>18</v>
      </c>
      <c r="B11" s="573" t="s">
        <v>19</v>
      </c>
      <c r="C11" s="573"/>
      <c r="D11" s="573"/>
      <c r="E11" s="573"/>
      <c r="F11" s="573"/>
      <c r="G11" s="573"/>
      <c r="H11" s="573"/>
    </row>
    <row r="12" spans="1:50" ht="33.950000000000003" customHeight="1" x14ac:dyDescent="0.2">
      <c r="A12" s="11" t="s">
        <v>20</v>
      </c>
      <c r="B12" s="573" t="s">
        <v>21</v>
      </c>
      <c r="C12" s="573"/>
      <c r="D12" s="573"/>
      <c r="E12" s="573"/>
      <c r="F12" s="573"/>
      <c r="G12" s="573"/>
      <c r="H12" s="573"/>
    </row>
    <row r="13" spans="1:50" ht="30" x14ac:dyDescent="0.2">
      <c r="A13" s="11" t="s">
        <v>22</v>
      </c>
      <c r="B13" s="573" t="s">
        <v>23</v>
      </c>
      <c r="C13" s="573"/>
      <c r="D13" s="573"/>
      <c r="E13" s="573"/>
      <c r="F13" s="573"/>
      <c r="G13" s="573"/>
      <c r="H13" s="573"/>
    </row>
    <row r="14" spans="1:50" ht="30" x14ac:dyDescent="0.2">
      <c r="A14" s="11" t="s">
        <v>24</v>
      </c>
      <c r="B14" s="573" t="s">
        <v>25</v>
      </c>
      <c r="C14" s="573"/>
      <c r="D14" s="573"/>
      <c r="E14" s="573"/>
      <c r="F14" s="573"/>
      <c r="G14" s="573"/>
      <c r="H14" s="573"/>
    </row>
    <row r="15" spans="1:50" ht="44.1" customHeight="1" x14ac:dyDescent="0.2">
      <c r="A15" s="11" t="s">
        <v>26</v>
      </c>
      <c r="B15" s="573" t="s">
        <v>27</v>
      </c>
      <c r="C15" s="573"/>
      <c r="D15" s="573"/>
      <c r="E15" s="573"/>
      <c r="F15" s="573"/>
      <c r="G15" s="573"/>
      <c r="H15" s="573"/>
    </row>
    <row r="16" spans="1:50" ht="60" x14ac:dyDescent="0.2">
      <c r="A16" s="11" t="s">
        <v>28</v>
      </c>
      <c r="B16" s="573" t="s">
        <v>29</v>
      </c>
      <c r="C16" s="573"/>
      <c r="D16" s="573"/>
      <c r="E16" s="573"/>
      <c r="F16" s="573"/>
      <c r="G16" s="573"/>
      <c r="H16" s="573"/>
    </row>
    <row r="17" spans="1:8" ht="58.5" customHeight="1" x14ac:dyDescent="0.2">
      <c r="A17" s="11" t="s">
        <v>30</v>
      </c>
      <c r="B17" s="573" t="s">
        <v>31</v>
      </c>
      <c r="C17" s="573"/>
      <c r="D17" s="573"/>
      <c r="E17" s="573"/>
      <c r="F17" s="573"/>
      <c r="G17" s="573"/>
      <c r="H17" s="573"/>
    </row>
    <row r="18" spans="1:8" ht="30" x14ac:dyDescent="0.2">
      <c r="A18" s="11" t="s">
        <v>32</v>
      </c>
      <c r="B18" s="573" t="s">
        <v>33</v>
      </c>
      <c r="C18" s="573"/>
      <c r="D18" s="573"/>
      <c r="E18" s="573"/>
      <c r="F18" s="573"/>
      <c r="G18" s="573"/>
      <c r="H18" s="573"/>
    </row>
    <row r="19" spans="1:8" ht="30" customHeight="1" x14ac:dyDescent="0.2">
      <c r="A19" s="580"/>
      <c r="B19" s="581"/>
      <c r="C19" s="581"/>
      <c r="D19" s="581"/>
      <c r="E19" s="581"/>
      <c r="F19" s="581"/>
      <c r="G19" s="581"/>
      <c r="H19" s="582"/>
    </row>
    <row r="20" spans="1:8" ht="37.5" customHeight="1" x14ac:dyDescent="0.2">
      <c r="A20" s="578" t="s">
        <v>34</v>
      </c>
      <c r="B20" s="578"/>
      <c r="C20" s="578"/>
      <c r="D20" s="578"/>
      <c r="E20" s="578"/>
      <c r="F20" s="578"/>
      <c r="G20" s="578"/>
      <c r="H20" s="578"/>
    </row>
    <row r="21" spans="1:8" ht="117" customHeight="1" x14ac:dyDescent="0.2">
      <c r="A21" s="583" t="s">
        <v>35</v>
      </c>
      <c r="B21" s="583"/>
      <c r="C21" s="583"/>
      <c r="D21" s="583"/>
      <c r="E21" s="583"/>
      <c r="F21" s="583"/>
      <c r="G21" s="583"/>
      <c r="H21" s="583"/>
    </row>
    <row r="22" spans="1:8" ht="117" customHeight="1" x14ac:dyDescent="0.2">
      <c r="A22" s="11" t="s">
        <v>10</v>
      </c>
      <c r="B22" s="573" t="s">
        <v>11</v>
      </c>
      <c r="C22" s="573"/>
      <c r="D22" s="573"/>
      <c r="E22" s="573"/>
      <c r="F22" s="573"/>
      <c r="G22" s="573"/>
      <c r="H22" s="573"/>
    </row>
    <row r="23" spans="1:8" ht="167.1" customHeight="1" x14ac:dyDescent="0.2">
      <c r="A23" s="11" t="s">
        <v>36</v>
      </c>
      <c r="B23" s="583" t="s">
        <v>37</v>
      </c>
      <c r="C23" s="583"/>
      <c r="D23" s="583"/>
      <c r="E23" s="583"/>
      <c r="F23" s="583"/>
      <c r="G23" s="583"/>
      <c r="H23" s="583"/>
    </row>
    <row r="24" spans="1:8" ht="69.75" customHeight="1" x14ac:dyDescent="0.2">
      <c r="A24" s="11" t="s">
        <v>38</v>
      </c>
      <c r="B24" s="583" t="s">
        <v>39</v>
      </c>
      <c r="C24" s="583"/>
      <c r="D24" s="583"/>
      <c r="E24" s="583"/>
      <c r="F24" s="583"/>
      <c r="G24" s="583"/>
      <c r="H24" s="583"/>
    </row>
    <row r="25" spans="1:8" ht="60" customHeight="1" x14ac:dyDescent="0.2">
      <c r="A25" s="11" t="s">
        <v>40</v>
      </c>
      <c r="B25" s="583" t="s">
        <v>41</v>
      </c>
      <c r="C25" s="583"/>
      <c r="D25" s="583"/>
      <c r="E25" s="583"/>
      <c r="F25" s="583"/>
      <c r="G25" s="583"/>
      <c r="H25" s="583"/>
    </row>
    <row r="26" spans="1:8" ht="24.75" customHeight="1" x14ac:dyDescent="0.2">
      <c r="A26" s="12" t="s">
        <v>42</v>
      </c>
      <c r="B26" s="579" t="s">
        <v>43</v>
      </c>
      <c r="C26" s="579"/>
      <c r="D26" s="579"/>
      <c r="E26" s="579"/>
      <c r="F26" s="579"/>
      <c r="G26" s="579"/>
      <c r="H26" s="579"/>
    </row>
    <row r="27" spans="1:8" ht="26.25" customHeight="1" x14ac:dyDescent="0.2">
      <c r="A27" s="12" t="s">
        <v>44</v>
      </c>
      <c r="B27" s="579" t="s">
        <v>45</v>
      </c>
      <c r="C27" s="579"/>
      <c r="D27" s="579"/>
      <c r="E27" s="579"/>
      <c r="F27" s="579"/>
      <c r="G27" s="579"/>
      <c r="H27" s="579"/>
    </row>
    <row r="28" spans="1:8" ht="53.25" customHeight="1" x14ac:dyDescent="0.2">
      <c r="A28" s="11" t="s">
        <v>46</v>
      </c>
      <c r="B28" s="583" t="s">
        <v>47</v>
      </c>
      <c r="C28" s="583"/>
      <c r="D28" s="583"/>
      <c r="E28" s="583"/>
      <c r="F28" s="583"/>
      <c r="G28" s="583"/>
      <c r="H28" s="583"/>
    </row>
    <row r="29" spans="1:8" ht="45" customHeight="1" x14ac:dyDescent="0.2">
      <c r="A29" s="11" t="s">
        <v>48</v>
      </c>
      <c r="B29" s="599" t="s">
        <v>49</v>
      </c>
      <c r="C29" s="600"/>
      <c r="D29" s="600"/>
      <c r="E29" s="600"/>
      <c r="F29" s="600"/>
      <c r="G29" s="600"/>
      <c r="H29" s="601"/>
    </row>
    <row r="30" spans="1:8" ht="45" customHeight="1" x14ac:dyDescent="0.2">
      <c r="A30" s="11" t="s">
        <v>50</v>
      </c>
      <c r="B30" s="599" t="s">
        <v>51</v>
      </c>
      <c r="C30" s="600"/>
      <c r="D30" s="600"/>
      <c r="E30" s="600"/>
      <c r="F30" s="600"/>
      <c r="G30" s="600"/>
      <c r="H30" s="601"/>
    </row>
    <row r="31" spans="1:8" ht="45" customHeight="1" x14ac:dyDescent="0.2">
      <c r="A31" s="11" t="s">
        <v>52</v>
      </c>
      <c r="B31" s="599" t="s">
        <v>53</v>
      </c>
      <c r="C31" s="600"/>
      <c r="D31" s="600"/>
      <c r="E31" s="600"/>
      <c r="F31" s="600"/>
      <c r="G31" s="600"/>
      <c r="H31" s="601"/>
    </row>
    <row r="32" spans="1:8" ht="33" customHeight="1" x14ac:dyDescent="0.2">
      <c r="A32" s="12" t="s">
        <v>54</v>
      </c>
      <c r="B32" s="583" t="s">
        <v>55</v>
      </c>
      <c r="C32" s="583"/>
      <c r="D32" s="583"/>
      <c r="E32" s="583"/>
      <c r="F32" s="583"/>
      <c r="G32" s="583"/>
      <c r="H32" s="583"/>
    </row>
    <row r="33" spans="1:8" ht="39" customHeight="1" x14ac:dyDescent="0.2">
      <c r="A33" s="11" t="s">
        <v>56</v>
      </c>
      <c r="B33" s="579" t="s">
        <v>57</v>
      </c>
      <c r="C33" s="579"/>
      <c r="D33" s="579"/>
      <c r="E33" s="579"/>
      <c r="F33" s="579"/>
      <c r="G33" s="579"/>
      <c r="H33" s="579"/>
    </row>
    <row r="34" spans="1:8" ht="39" customHeight="1" x14ac:dyDescent="0.2">
      <c r="A34" s="578" t="s">
        <v>58</v>
      </c>
      <c r="B34" s="578"/>
      <c r="C34" s="578"/>
      <c r="D34" s="578"/>
      <c r="E34" s="578"/>
      <c r="F34" s="578"/>
      <c r="G34" s="578"/>
      <c r="H34" s="578"/>
    </row>
    <row r="35" spans="1:8" ht="79.5" customHeight="1" x14ac:dyDescent="0.2">
      <c r="A35" s="575" t="s">
        <v>59</v>
      </c>
      <c r="B35" s="576"/>
      <c r="C35" s="576"/>
      <c r="D35" s="576"/>
      <c r="E35" s="576"/>
      <c r="F35" s="576"/>
      <c r="G35" s="576"/>
      <c r="H35" s="577"/>
    </row>
    <row r="36" spans="1:8" ht="33" customHeight="1" x14ac:dyDescent="0.2">
      <c r="A36" s="11" t="s">
        <v>60</v>
      </c>
      <c r="B36" s="583" t="s">
        <v>61</v>
      </c>
      <c r="C36" s="583"/>
      <c r="D36" s="583"/>
      <c r="E36" s="583"/>
      <c r="F36" s="583"/>
      <c r="G36" s="583"/>
      <c r="H36" s="583"/>
    </row>
    <row r="37" spans="1:8" ht="33" customHeight="1" x14ac:dyDescent="0.2">
      <c r="A37" s="11" t="s">
        <v>62</v>
      </c>
      <c r="B37" s="583" t="s">
        <v>63</v>
      </c>
      <c r="C37" s="583"/>
      <c r="D37" s="583"/>
      <c r="E37" s="583"/>
      <c r="F37" s="583"/>
      <c r="G37" s="583"/>
      <c r="H37" s="583"/>
    </row>
    <row r="38" spans="1:8" ht="33" customHeight="1" x14ac:dyDescent="0.2">
      <c r="A38" s="17"/>
      <c r="B38" s="18"/>
      <c r="C38" s="18"/>
      <c r="D38" s="18"/>
      <c r="E38" s="18"/>
      <c r="F38" s="18"/>
      <c r="G38" s="18"/>
      <c r="H38" s="19"/>
    </row>
    <row r="39" spans="1:8" ht="34.5" customHeight="1" x14ac:dyDescent="0.2">
      <c r="A39" s="578" t="s">
        <v>64</v>
      </c>
      <c r="B39" s="578"/>
      <c r="C39" s="578"/>
      <c r="D39" s="578"/>
      <c r="E39" s="578"/>
      <c r="F39" s="578"/>
      <c r="G39" s="578"/>
      <c r="H39" s="578"/>
    </row>
    <row r="40" spans="1:8" ht="34.5" customHeight="1" x14ac:dyDescent="0.2">
      <c r="A40" s="11" t="s">
        <v>65</v>
      </c>
      <c r="B40" s="583" t="s">
        <v>66</v>
      </c>
      <c r="C40" s="583"/>
      <c r="D40" s="583"/>
      <c r="E40" s="583"/>
      <c r="F40" s="583"/>
      <c r="G40" s="583"/>
      <c r="H40" s="583"/>
    </row>
    <row r="41" spans="1:8" ht="29.25" customHeight="1" x14ac:dyDescent="0.2">
      <c r="A41" s="11" t="s">
        <v>67</v>
      </c>
      <c r="B41" s="583" t="s">
        <v>68</v>
      </c>
      <c r="C41" s="583"/>
      <c r="D41" s="583"/>
      <c r="E41" s="583"/>
      <c r="F41" s="583"/>
      <c r="G41" s="583"/>
      <c r="H41" s="583"/>
    </row>
    <row r="42" spans="1:8" ht="42" customHeight="1" x14ac:dyDescent="0.2">
      <c r="A42" s="11" t="s">
        <v>69</v>
      </c>
      <c r="B42" s="583" t="s">
        <v>70</v>
      </c>
      <c r="C42" s="583"/>
      <c r="D42" s="583"/>
      <c r="E42" s="583"/>
      <c r="F42" s="583"/>
      <c r="G42" s="583"/>
      <c r="H42" s="583"/>
    </row>
    <row r="43" spans="1:8" ht="42" customHeight="1" x14ac:dyDescent="0.2">
      <c r="A43" s="11" t="s">
        <v>71</v>
      </c>
      <c r="B43" s="599" t="s">
        <v>72</v>
      </c>
      <c r="C43" s="600"/>
      <c r="D43" s="600"/>
      <c r="E43" s="600"/>
      <c r="F43" s="600"/>
      <c r="G43" s="600"/>
      <c r="H43" s="601"/>
    </row>
    <row r="44" spans="1:8" ht="42" customHeight="1" x14ac:dyDescent="0.2">
      <c r="A44" s="11" t="s">
        <v>73</v>
      </c>
      <c r="B44" s="599" t="s">
        <v>74</v>
      </c>
      <c r="C44" s="600"/>
      <c r="D44" s="600"/>
      <c r="E44" s="600"/>
      <c r="F44" s="600"/>
      <c r="G44" s="600"/>
      <c r="H44" s="601"/>
    </row>
    <row r="45" spans="1:8" ht="42" customHeight="1" x14ac:dyDescent="0.2">
      <c r="A45" s="11" t="s">
        <v>75</v>
      </c>
      <c r="B45" s="599" t="s">
        <v>76</v>
      </c>
      <c r="C45" s="600"/>
      <c r="D45" s="600"/>
      <c r="E45" s="600"/>
      <c r="F45" s="600"/>
      <c r="G45" s="600"/>
      <c r="H45" s="601"/>
    </row>
    <row r="46" spans="1:8" ht="86.1" customHeight="1" x14ac:dyDescent="0.2">
      <c r="A46" s="13" t="s">
        <v>77</v>
      </c>
      <c r="B46" s="584" t="s">
        <v>78</v>
      </c>
      <c r="C46" s="584"/>
      <c r="D46" s="584"/>
      <c r="E46" s="584"/>
      <c r="F46" s="584"/>
      <c r="G46" s="584"/>
      <c r="H46" s="584"/>
    </row>
    <row r="47" spans="1:8" ht="39.75" customHeight="1" x14ac:dyDescent="0.2">
      <c r="A47" s="13" t="s">
        <v>79</v>
      </c>
      <c r="B47" s="586" t="s">
        <v>80</v>
      </c>
      <c r="C47" s="587"/>
      <c r="D47" s="587"/>
      <c r="E47" s="587"/>
      <c r="F47" s="587"/>
      <c r="G47" s="587"/>
      <c r="H47" s="588"/>
    </row>
    <row r="48" spans="1:8" ht="31.5" customHeight="1" x14ac:dyDescent="0.2">
      <c r="A48" s="13" t="s">
        <v>81</v>
      </c>
      <c r="B48" s="584" t="s">
        <v>82</v>
      </c>
      <c r="C48" s="584"/>
      <c r="D48" s="584"/>
      <c r="E48" s="584"/>
      <c r="F48" s="584"/>
      <c r="G48" s="584"/>
      <c r="H48" s="584"/>
    </row>
    <row r="49" spans="1:8" ht="45" x14ac:dyDescent="0.2">
      <c r="A49" s="13" t="s">
        <v>83</v>
      </c>
      <c r="B49" s="584" t="s">
        <v>84</v>
      </c>
      <c r="C49" s="584"/>
      <c r="D49" s="584"/>
      <c r="E49" s="584"/>
      <c r="F49" s="584"/>
      <c r="G49" s="584"/>
      <c r="H49" s="584"/>
    </row>
    <row r="50" spans="1:8" ht="43.5" customHeight="1" x14ac:dyDescent="0.2">
      <c r="A50" s="13" t="s">
        <v>85</v>
      </c>
      <c r="B50" s="584" t="s">
        <v>86</v>
      </c>
      <c r="C50" s="584"/>
      <c r="D50" s="584"/>
      <c r="E50" s="584"/>
      <c r="F50" s="584"/>
      <c r="G50" s="584"/>
      <c r="H50" s="584"/>
    </row>
    <row r="51" spans="1:8" ht="40.5" customHeight="1" x14ac:dyDescent="0.2">
      <c r="A51" s="13" t="s">
        <v>87</v>
      </c>
      <c r="B51" s="584" t="s">
        <v>88</v>
      </c>
      <c r="C51" s="584"/>
      <c r="D51" s="584"/>
      <c r="E51" s="584"/>
      <c r="F51" s="584"/>
      <c r="G51" s="584"/>
      <c r="H51" s="584"/>
    </row>
    <row r="52" spans="1:8" ht="75.75" customHeight="1" x14ac:dyDescent="0.2">
      <c r="A52" s="14" t="s">
        <v>89</v>
      </c>
      <c r="B52" s="585" t="s">
        <v>90</v>
      </c>
      <c r="C52" s="585"/>
      <c r="D52" s="585"/>
      <c r="E52" s="585"/>
      <c r="F52" s="585"/>
      <c r="G52" s="585"/>
      <c r="H52" s="585"/>
    </row>
    <row r="53" spans="1:8" ht="41.25" customHeight="1" x14ac:dyDescent="0.2">
      <c r="A53" s="14" t="s">
        <v>91</v>
      </c>
      <c r="B53" s="585" t="s">
        <v>92</v>
      </c>
      <c r="C53" s="585"/>
      <c r="D53" s="585"/>
      <c r="E53" s="585"/>
      <c r="F53" s="585"/>
      <c r="G53" s="585"/>
      <c r="H53" s="585"/>
    </row>
    <row r="54" spans="1:8" ht="47.45" customHeight="1" x14ac:dyDescent="0.2">
      <c r="A54" s="14" t="s">
        <v>93</v>
      </c>
      <c r="B54" s="585" t="s">
        <v>94</v>
      </c>
      <c r="C54" s="585"/>
      <c r="D54" s="585"/>
      <c r="E54" s="585"/>
      <c r="F54" s="585"/>
      <c r="G54" s="585"/>
      <c r="H54" s="585"/>
    </row>
    <row r="55" spans="1:8" ht="57.6" customHeight="1" x14ac:dyDescent="0.2">
      <c r="A55" s="14" t="s">
        <v>95</v>
      </c>
      <c r="B55" s="585" t="s">
        <v>96</v>
      </c>
      <c r="C55" s="585"/>
      <c r="D55" s="585"/>
      <c r="E55" s="585"/>
      <c r="F55" s="585"/>
      <c r="G55" s="585"/>
      <c r="H55" s="585"/>
    </row>
    <row r="56" spans="1:8" ht="31.5" customHeight="1" x14ac:dyDescent="0.2">
      <c r="A56" s="14" t="s">
        <v>97</v>
      </c>
      <c r="B56" s="585" t="s">
        <v>98</v>
      </c>
      <c r="C56" s="585"/>
      <c r="D56" s="585"/>
      <c r="E56" s="585"/>
      <c r="F56" s="585"/>
      <c r="G56" s="585"/>
      <c r="H56" s="585"/>
    </row>
    <row r="57" spans="1:8" ht="70.5" customHeight="1" x14ac:dyDescent="0.2">
      <c r="A57" s="14" t="s">
        <v>99</v>
      </c>
      <c r="B57" s="585" t="s">
        <v>100</v>
      </c>
      <c r="C57" s="585"/>
      <c r="D57" s="585"/>
      <c r="E57" s="585"/>
      <c r="F57" s="585"/>
      <c r="G57" s="585"/>
      <c r="H57" s="585"/>
    </row>
    <row r="58" spans="1:8" ht="33.75" customHeight="1" x14ac:dyDescent="0.2">
      <c r="A58" s="591"/>
      <c r="B58" s="591"/>
      <c r="C58" s="591"/>
      <c r="D58" s="591"/>
      <c r="E58" s="591"/>
      <c r="F58" s="591"/>
      <c r="G58" s="591"/>
      <c r="H58" s="592"/>
    </row>
    <row r="59" spans="1:8" ht="32.25" customHeight="1" x14ac:dyDescent="0.2">
      <c r="A59" s="594" t="s">
        <v>101</v>
      </c>
      <c r="B59" s="594"/>
      <c r="C59" s="594"/>
      <c r="D59" s="594"/>
      <c r="E59" s="594"/>
      <c r="F59" s="594"/>
      <c r="G59" s="594"/>
      <c r="H59" s="594"/>
    </row>
    <row r="60" spans="1:8" ht="34.5" customHeight="1" x14ac:dyDescent="0.2">
      <c r="A60" s="11" t="s">
        <v>102</v>
      </c>
      <c r="B60" s="589" t="s">
        <v>103</v>
      </c>
      <c r="C60" s="589"/>
      <c r="D60" s="589"/>
      <c r="E60" s="589"/>
      <c r="F60" s="589"/>
      <c r="G60" s="589"/>
      <c r="H60" s="589"/>
    </row>
    <row r="61" spans="1:8" ht="60" customHeight="1" x14ac:dyDescent="0.2">
      <c r="A61" s="11" t="s">
        <v>104</v>
      </c>
      <c r="B61" s="598" t="s">
        <v>105</v>
      </c>
      <c r="C61" s="598"/>
      <c r="D61" s="598"/>
      <c r="E61" s="598"/>
      <c r="F61" s="598"/>
      <c r="G61" s="598"/>
      <c r="H61" s="598"/>
    </row>
    <row r="62" spans="1:8" ht="41.25" customHeight="1" x14ac:dyDescent="0.2">
      <c r="A62" s="11" t="s">
        <v>106</v>
      </c>
      <c r="B62" s="595" t="s">
        <v>107</v>
      </c>
      <c r="C62" s="596"/>
      <c r="D62" s="596"/>
      <c r="E62" s="596"/>
      <c r="F62" s="596"/>
      <c r="G62" s="596"/>
      <c r="H62" s="597"/>
    </row>
    <row r="63" spans="1:8" ht="42" customHeight="1" x14ac:dyDescent="0.2">
      <c r="A63" s="11" t="s">
        <v>108</v>
      </c>
      <c r="B63" s="583" t="s">
        <v>109</v>
      </c>
      <c r="C63" s="583"/>
      <c r="D63" s="583"/>
      <c r="E63" s="583"/>
      <c r="F63" s="583"/>
      <c r="G63" s="583"/>
      <c r="H63" s="583"/>
    </row>
    <row r="64" spans="1:8" ht="31.5" customHeight="1" x14ac:dyDescent="0.2">
      <c r="A64" s="11" t="s">
        <v>110</v>
      </c>
      <c r="B64" s="589" t="s">
        <v>111</v>
      </c>
      <c r="C64" s="589"/>
      <c r="D64" s="589"/>
      <c r="E64" s="589"/>
      <c r="F64" s="589"/>
      <c r="G64" s="589"/>
      <c r="H64" s="589"/>
    </row>
    <row r="65" spans="1:8" ht="45.75" customHeight="1" x14ac:dyDescent="0.2">
      <c r="A65" s="11" t="s">
        <v>112</v>
      </c>
      <c r="B65" s="589" t="s">
        <v>113</v>
      </c>
      <c r="C65" s="589"/>
      <c r="D65" s="589"/>
      <c r="E65" s="589"/>
      <c r="F65" s="589"/>
      <c r="G65" s="589"/>
      <c r="H65" s="589"/>
    </row>
    <row r="66" spans="1:8" ht="30.75" customHeight="1" x14ac:dyDescent="0.2">
      <c r="A66" s="593"/>
      <c r="B66" s="593"/>
      <c r="C66" s="593"/>
      <c r="D66" s="593"/>
      <c r="E66" s="593"/>
      <c r="F66" s="593"/>
      <c r="G66" s="593"/>
      <c r="H66" s="593"/>
    </row>
    <row r="67" spans="1:8" ht="34.5" customHeight="1" x14ac:dyDescent="0.2">
      <c r="A67" s="594" t="s">
        <v>114</v>
      </c>
      <c r="B67" s="594"/>
      <c r="C67" s="594"/>
      <c r="D67" s="594"/>
      <c r="E67" s="594"/>
      <c r="F67" s="594"/>
      <c r="G67" s="594"/>
      <c r="H67" s="594"/>
    </row>
    <row r="68" spans="1:8" ht="39.75" customHeight="1" x14ac:dyDescent="0.2">
      <c r="A68" s="14" t="s">
        <v>115</v>
      </c>
      <c r="B68" s="589" t="s">
        <v>116</v>
      </c>
      <c r="C68" s="589"/>
      <c r="D68" s="589"/>
      <c r="E68" s="589"/>
      <c r="F68" s="589"/>
      <c r="G68" s="589"/>
      <c r="H68" s="589"/>
    </row>
    <row r="69" spans="1:8" ht="39.75" customHeight="1" x14ac:dyDescent="0.2">
      <c r="A69" s="14" t="s">
        <v>117</v>
      </c>
      <c r="B69" s="589" t="s">
        <v>118</v>
      </c>
      <c r="C69" s="589"/>
      <c r="D69" s="589"/>
      <c r="E69" s="589"/>
      <c r="F69" s="589"/>
      <c r="G69" s="589"/>
      <c r="H69" s="589"/>
    </row>
    <row r="70" spans="1:8" ht="42" customHeight="1" x14ac:dyDescent="0.2">
      <c r="A70" s="14" t="s">
        <v>119</v>
      </c>
      <c r="B70" s="585" t="s">
        <v>120</v>
      </c>
      <c r="C70" s="585"/>
      <c r="D70" s="585"/>
      <c r="E70" s="585"/>
      <c r="F70" s="585"/>
      <c r="G70" s="585"/>
      <c r="H70" s="585"/>
    </row>
    <row r="71" spans="1:8" ht="33.75" customHeight="1" x14ac:dyDescent="0.2">
      <c r="A71" s="14" t="s">
        <v>121</v>
      </c>
      <c r="B71" s="589" t="s">
        <v>122</v>
      </c>
      <c r="C71" s="589"/>
      <c r="D71" s="589"/>
      <c r="E71" s="589"/>
      <c r="F71" s="589"/>
      <c r="G71" s="589"/>
      <c r="H71" s="589"/>
    </row>
    <row r="72" spans="1:8" ht="33" customHeight="1" x14ac:dyDescent="0.2">
      <c r="A72" s="14" t="s">
        <v>123</v>
      </c>
      <c r="B72" s="589" t="s">
        <v>124</v>
      </c>
      <c r="C72" s="589"/>
      <c r="D72" s="589"/>
      <c r="E72" s="589"/>
      <c r="F72" s="589"/>
      <c r="G72" s="589"/>
      <c r="H72" s="589"/>
    </row>
    <row r="73" spans="1:8" ht="33.75" customHeight="1" x14ac:dyDescent="0.2">
      <c r="A73" s="590"/>
      <c r="B73" s="590"/>
      <c r="C73" s="590"/>
      <c r="D73" s="590"/>
      <c r="E73" s="590"/>
      <c r="F73" s="590"/>
      <c r="G73" s="590"/>
      <c r="H73" s="590"/>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J228"/>
  <sheetViews>
    <sheetView tabSelected="1" topLeftCell="I8" zoomScale="49" zoomScaleNormal="32" workbookViewId="0">
      <pane ySplit="1" topLeftCell="A227" activePane="bottomLeft" state="frozen"/>
      <selection activeCell="A8" sqref="A8"/>
      <selection pane="bottomLeft" activeCell="W239" sqref="W239"/>
    </sheetView>
  </sheetViews>
  <sheetFormatPr baseColWidth="10" defaultColWidth="22.42578125" defaultRowHeight="18.75" x14ac:dyDescent="0.3"/>
  <cols>
    <col min="1" max="7" width="22.42578125" style="72"/>
    <col min="8" max="15" width="22.42578125" style="106"/>
    <col min="16" max="16" width="22.42578125" style="107"/>
    <col min="17" max="20" width="22.42578125" style="107" customWidth="1"/>
    <col min="21" max="22" width="22.42578125" style="108" customWidth="1"/>
    <col min="23" max="24" width="22.42578125" style="109" customWidth="1"/>
    <col min="25" max="27" width="22.42578125" style="106"/>
    <col min="28" max="16384" width="22.42578125" style="72"/>
  </cols>
  <sheetData>
    <row r="1" spans="1:29" ht="21" hidden="1" customHeight="1" x14ac:dyDescent="0.3">
      <c r="A1" s="67"/>
      <c r="B1" s="67"/>
      <c r="C1" s="68" t="s">
        <v>125</v>
      </c>
      <c r="D1" s="68"/>
      <c r="E1" s="68"/>
      <c r="F1" s="68"/>
      <c r="G1" s="68"/>
      <c r="H1" s="68"/>
      <c r="I1" s="68"/>
      <c r="J1" s="68"/>
      <c r="K1" s="68"/>
      <c r="L1" s="68"/>
      <c r="M1" s="68"/>
      <c r="N1" s="68"/>
      <c r="O1" s="68"/>
      <c r="P1" s="68"/>
      <c r="Q1" s="68"/>
      <c r="R1" s="68"/>
      <c r="S1" s="68"/>
      <c r="T1" s="68"/>
      <c r="U1" s="69"/>
      <c r="V1" s="69"/>
      <c r="W1" s="70"/>
      <c r="X1" s="70"/>
      <c r="Y1" s="68"/>
      <c r="Z1" s="68"/>
      <c r="AA1" s="71" t="s">
        <v>126</v>
      </c>
    </row>
    <row r="2" spans="1:29" ht="21" hidden="1" customHeight="1" x14ac:dyDescent="0.3">
      <c r="A2" s="67"/>
      <c r="B2" s="67"/>
      <c r="C2" s="68" t="s">
        <v>127</v>
      </c>
      <c r="D2" s="68"/>
      <c r="E2" s="68"/>
      <c r="F2" s="68"/>
      <c r="G2" s="68"/>
      <c r="H2" s="68"/>
      <c r="I2" s="68"/>
      <c r="J2" s="68"/>
      <c r="K2" s="68"/>
      <c r="L2" s="68"/>
      <c r="M2" s="68"/>
      <c r="N2" s="68"/>
      <c r="O2" s="68"/>
      <c r="P2" s="68"/>
      <c r="Q2" s="68"/>
      <c r="R2" s="68"/>
      <c r="S2" s="68"/>
      <c r="T2" s="68"/>
      <c r="U2" s="69"/>
      <c r="V2" s="69"/>
      <c r="W2" s="70"/>
      <c r="X2" s="70"/>
      <c r="Y2" s="68"/>
      <c r="Z2" s="68"/>
      <c r="AA2" s="71" t="s">
        <v>128</v>
      </c>
    </row>
    <row r="3" spans="1:29" ht="21" hidden="1" customHeight="1" x14ac:dyDescent="0.3">
      <c r="A3" s="67"/>
      <c r="B3" s="67"/>
      <c r="C3" s="68" t="s">
        <v>129</v>
      </c>
      <c r="D3" s="68"/>
      <c r="E3" s="68"/>
      <c r="F3" s="68"/>
      <c r="G3" s="68"/>
      <c r="H3" s="68"/>
      <c r="I3" s="68"/>
      <c r="J3" s="68"/>
      <c r="K3" s="68"/>
      <c r="L3" s="68"/>
      <c r="M3" s="68"/>
      <c r="N3" s="68"/>
      <c r="O3" s="68"/>
      <c r="P3" s="68"/>
      <c r="Q3" s="68"/>
      <c r="R3" s="68"/>
      <c r="S3" s="68"/>
      <c r="T3" s="68"/>
      <c r="U3" s="69"/>
      <c r="V3" s="69"/>
      <c r="W3" s="70"/>
      <c r="X3" s="70"/>
      <c r="Y3" s="68"/>
      <c r="Z3" s="68"/>
      <c r="AA3" s="71" t="s">
        <v>130</v>
      </c>
    </row>
    <row r="4" spans="1:29" ht="21" hidden="1" customHeight="1" x14ac:dyDescent="0.3">
      <c r="A4" s="67"/>
      <c r="B4" s="67"/>
      <c r="C4" s="68" t="s">
        <v>131</v>
      </c>
      <c r="D4" s="68"/>
      <c r="E4" s="68"/>
      <c r="F4" s="68"/>
      <c r="G4" s="68"/>
      <c r="H4" s="68"/>
      <c r="I4" s="68"/>
      <c r="J4" s="68"/>
      <c r="K4" s="68"/>
      <c r="L4" s="68"/>
      <c r="M4" s="68"/>
      <c r="N4" s="68"/>
      <c r="O4" s="68"/>
      <c r="P4" s="68"/>
      <c r="Q4" s="68"/>
      <c r="R4" s="68"/>
      <c r="S4" s="68"/>
      <c r="T4" s="68"/>
      <c r="U4" s="69"/>
      <c r="V4" s="69"/>
      <c r="W4" s="70"/>
      <c r="X4" s="70"/>
      <c r="Y4" s="68"/>
      <c r="Z4" s="68"/>
      <c r="AA4" s="71" t="s">
        <v>132</v>
      </c>
    </row>
    <row r="5" spans="1:29" ht="26.25" hidden="1" customHeight="1" x14ac:dyDescent="0.3">
      <c r="A5" s="73" t="s">
        <v>133</v>
      </c>
      <c r="B5" s="73"/>
      <c r="C5" s="74"/>
      <c r="D5" s="75"/>
      <c r="E5" s="75"/>
      <c r="F5" s="75"/>
      <c r="G5" s="75"/>
      <c r="H5" s="75"/>
      <c r="I5" s="75"/>
      <c r="J5" s="75"/>
      <c r="K5" s="75"/>
      <c r="L5" s="75"/>
      <c r="M5" s="75"/>
      <c r="N5" s="75"/>
      <c r="O5" s="75"/>
      <c r="P5" s="75"/>
      <c r="Q5" s="75"/>
      <c r="R5" s="75"/>
      <c r="S5" s="75"/>
      <c r="T5" s="75"/>
      <c r="U5" s="76"/>
      <c r="V5" s="76"/>
      <c r="W5" s="77"/>
      <c r="X5" s="77"/>
      <c r="Y5" s="75"/>
      <c r="Z5" s="75"/>
      <c r="AA5" s="78"/>
    </row>
    <row r="6" spans="1:29" ht="23.25" hidden="1" customHeight="1" x14ac:dyDescent="0.3">
      <c r="A6" s="79" t="s">
        <v>134</v>
      </c>
      <c r="B6" s="80"/>
      <c r="C6" s="80"/>
      <c r="D6" s="80"/>
      <c r="E6" s="80"/>
      <c r="F6" s="80"/>
      <c r="G6" s="80"/>
      <c r="H6" s="80"/>
      <c r="I6" s="80"/>
      <c r="J6" s="80"/>
      <c r="K6" s="80"/>
      <c r="L6" s="80"/>
      <c r="M6" s="80"/>
      <c r="N6" s="80"/>
      <c r="O6" s="80"/>
      <c r="P6" s="80"/>
      <c r="Q6" s="80"/>
      <c r="R6" s="80"/>
      <c r="S6" s="80"/>
      <c r="T6" s="80"/>
      <c r="U6" s="81"/>
      <c r="V6" s="81"/>
      <c r="W6" s="82"/>
      <c r="X6" s="82"/>
      <c r="Y6" s="80"/>
      <c r="Z6" s="80"/>
      <c r="AA6" s="83"/>
    </row>
    <row r="7" spans="1:29" ht="13.5" hidden="1" customHeight="1" x14ac:dyDescent="0.3">
      <c r="A7" s="84"/>
      <c r="B7" s="85"/>
      <c r="C7" s="85"/>
      <c r="D7" s="85"/>
      <c r="E7" s="85"/>
      <c r="F7" s="85"/>
      <c r="G7" s="85"/>
      <c r="H7" s="85"/>
      <c r="I7" s="85"/>
      <c r="J7" s="85"/>
      <c r="K7" s="85"/>
      <c r="L7" s="85"/>
      <c r="M7" s="85"/>
      <c r="N7" s="85"/>
      <c r="O7" s="85"/>
      <c r="P7" s="85"/>
      <c r="Q7" s="85"/>
      <c r="R7" s="85"/>
      <c r="S7" s="85"/>
      <c r="T7" s="85"/>
      <c r="U7" s="86"/>
      <c r="V7" s="86"/>
      <c r="W7" s="87"/>
      <c r="X7" s="87"/>
      <c r="Y7" s="85"/>
      <c r="Z7" s="85"/>
      <c r="AA7" s="88"/>
    </row>
    <row r="8" spans="1:29" ht="78.75" customHeight="1" x14ac:dyDescent="0.3">
      <c r="A8" s="68" t="s">
        <v>2</v>
      </c>
      <c r="B8" s="68" t="s">
        <v>4</v>
      </c>
      <c r="C8" s="68" t="s">
        <v>135</v>
      </c>
      <c r="D8" s="68" t="s">
        <v>136</v>
      </c>
      <c r="E8" s="68" t="s">
        <v>137</v>
      </c>
      <c r="F8" s="68" t="s">
        <v>138</v>
      </c>
      <c r="G8" s="68" t="s">
        <v>14</v>
      </c>
      <c r="H8" s="68" t="s">
        <v>16</v>
      </c>
      <c r="I8" s="68" t="s">
        <v>18</v>
      </c>
      <c r="J8" s="89" t="s">
        <v>139</v>
      </c>
      <c r="K8" s="68" t="s">
        <v>140</v>
      </c>
      <c r="L8" s="68" t="s">
        <v>141</v>
      </c>
      <c r="M8" s="68" t="s">
        <v>142</v>
      </c>
      <c r="N8" s="68" t="s">
        <v>28</v>
      </c>
      <c r="O8" s="68" t="s">
        <v>30</v>
      </c>
      <c r="P8" s="68" t="s">
        <v>143</v>
      </c>
      <c r="Q8" s="90" t="s">
        <v>1343</v>
      </c>
      <c r="R8" s="68" t="s">
        <v>1344</v>
      </c>
      <c r="S8" s="69" t="s">
        <v>144</v>
      </c>
      <c r="T8" s="69" t="s">
        <v>145</v>
      </c>
      <c r="U8" s="91" t="s">
        <v>1347</v>
      </c>
      <c r="V8" s="91" t="s">
        <v>1348</v>
      </c>
      <c r="W8" s="70" t="s">
        <v>1345</v>
      </c>
      <c r="X8" s="70" t="s">
        <v>1346</v>
      </c>
      <c r="Y8" s="68" t="s">
        <v>146</v>
      </c>
      <c r="Z8" s="68" t="s">
        <v>147</v>
      </c>
      <c r="AA8" s="68" t="s">
        <v>148</v>
      </c>
      <c r="AB8" s="92"/>
    </row>
    <row r="9" spans="1:29" ht="120" customHeight="1" x14ac:dyDescent="0.3">
      <c r="A9" s="616" t="s">
        <v>149</v>
      </c>
      <c r="B9" s="616" t="s">
        <v>150</v>
      </c>
      <c r="C9" s="616" t="s">
        <v>151</v>
      </c>
      <c r="D9" s="616" t="s">
        <v>152</v>
      </c>
      <c r="E9" s="616" t="s">
        <v>153</v>
      </c>
      <c r="F9" s="616" t="s">
        <v>154</v>
      </c>
      <c r="G9" s="616" t="s">
        <v>155</v>
      </c>
      <c r="H9" s="602" t="s">
        <v>156</v>
      </c>
      <c r="I9" s="602" t="s">
        <v>157</v>
      </c>
      <c r="J9" s="602" t="s">
        <v>158</v>
      </c>
      <c r="K9" s="602" t="s">
        <v>159</v>
      </c>
      <c r="L9" s="603">
        <v>0.4</v>
      </c>
      <c r="M9" s="602" t="s">
        <v>160</v>
      </c>
      <c r="N9" s="602" t="s">
        <v>161</v>
      </c>
      <c r="O9" s="602">
        <v>5000</v>
      </c>
      <c r="P9" s="602">
        <v>500</v>
      </c>
      <c r="Q9" s="602">
        <v>49</v>
      </c>
      <c r="R9" s="94"/>
      <c r="S9" s="602">
        <f>+Q9+R9</f>
        <v>49</v>
      </c>
      <c r="T9" s="602">
        <f>+S9</f>
        <v>49</v>
      </c>
      <c r="U9" s="605">
        <f>+S9/P9</f>
        <v>9.8000000000000004E-2</v>
      </c>
      <c r="V9" s="605">
        <f>+T9/O9</f>
        <v>9.7999999999999997E-3</v>
      </c>
      <c r="W9" s="604">
        <f>+(S9/P9)*L9</f>
        <v>3.9200000000000006E-2</v>
      </c>
      <c r="X9" s="604">
        <f>+(T9/O9)*L9</f>
        <v>3.9199999999999999E-3</v>
      </c>
      <c r="Y9" s="602">
        <v>1500</v>
      </c>
      <c r="Z9" s="602">
        <v>1500</v>
      </c>
      <c r="AA9" s="602">
        <v>1500</v>
      </c>
    </row>
    <row r="10" spans="1:29" ht="120" customHeight="1" x14ac:dyDescent="0.3">
      <c r="A10" s="616" t="s">
        <v>149</v>
      </c>
      <c r="B10" s="616" t="s">
        <v>150</v>
      </c>
      <c r="C10" s="616" t="s">
        <v>151</v>
      </c>
      <c r="D10" s="616" t="s">
        <v>152</v>
      </c>
      <c r="E10" s="616"/>
      <c r="F10" s="616"/>
      <c r="G10" s="616"/>
      <c r="H10" s="602" t="s">
        <v>156</v>
      </c>
      <c r="I10" s="602" t="s">
        <v>157</v>
      </c>
      <c r="J10" s="602" t="s">
        <v>158</v>
      </c>
      <c r="K10" s="602"/>
      <c r="L10" s="603"/>
      <c r="M10" s="602" t="s">
        <v>160</v>
      </c>
      <c r="N10" s="602" t="s">
        <v>161</v>
      </c>
      <c r="O10" s="602">
        <v>5000</v>
      </c>
      <c r="P10" s="602">
        <v>500</v>
      </c>
      <c r="Q10" s="602">
        <v>49</v>
      </c>
      <c r="R10" s="94"/>
      <c r="S10" s="602">
        <f t="shared" ref="S10:S11" si="0">+Q10+R10</f>
        <v>49</v>
      </c>
      <c r="T10" s="602"/>
      <c r="U10" s="605"/>
      <c r="V10" s="605"/>
      <c r="W10" s="604"/>
      <c r="X10" s="604">
        <f t="shared" ref="X10:X11" si="1">+(T10/O10)*L10</f>
        <v>0</v>
      </c>
      <c r="Y10" s="602"/>
      <c r="Z10" s="602">
        <v>1500</v>
      </c>
      <c r="AA10" s="602">
        <v>1500</v>
      </c>
      <c r="AC10" s="72" t="s">
        <v>162</v>
      </c>
    </row>
    <row r="11" spans="1:29" ht="120" customHeight="1" x14ac:dyDescent="0.3">
      <c r="A11" s="616" t="s">
        <v>149</v>
      </c>
      <c r="B11" s="616" t="s">
        <v>150</v>
      </c>
      <c r="C11" s="616" t="s">
        <v>151</v>
      </c>
      <c r="D11" s="616" t="s">
        <v>152</v>
      </c>
      <c r="E11" s="616"/>
      <c r="F11" s="616"/>
      <c r="G11" s="616"/>
      <c r="H11" s="602" t="s">
        <v>156</v>
      </c>
      <c r="I11" s="602" t="s">
        <v>157</v>
      </c>
      <c r="J11" s="602" t="s">
        <v>158</v>
      </c>
      <c r="K11" s="602"/>
      <c r="L11" s="603"/>
      <c r="M11" s="602" t="s">
        <v>160</v>
      </c>
      <c r="N11" s="602" t="s">
        <v>161</v>
      </c>
      <c r="O11" s="602">
        <v>5000</v>
      </c>
      <c r="P11" s="602">
        <v>500</v>
      </c>
      <c r="Q11" s="602">
        <v>49</v>
      </c>
      <c r="R11" s="94"/>
      <c r="S11" s="602">
        <f t="shared" si="0"/>
        <v>49</v>
      </c>
      <c r="T11" s="602"/>
      <c r="U11" s="605"/>
      <c r="V11" s="605"/>
      <c r="W11" s="604"/>
      <c r="X11" s="604">
        <f t="shared" si="1"/>
        <v>0</v>
      </c>
      <c r="Y11" s="602"/>
      <c r="Z11" s="602">
        <v>1500</v>
      </c>
      <c r="AA11" s="602">
        <v>1500</v>
      </c>
      <c r="AC11" s="72" t="s">
        <v>160</v>
      </c>
    </row>
    <row r="12" spans="1:29" ht="110.25" customHeight="1" x14ac:dyDescent="0.3">
      <c r="A12" s="616" t="s">
        <v>149</v>
      </c>
      <c r="B12" s="616" t="s">
        <v>150</v>
      </c>
      <c r="C12" s="616" t="s">
        <v>151</v>
      </c>
      <c r="D12" s="616" t="s">
        <v>152</v>
      </c>
      <c r="E12" s="616" t="s">
        <v>153</v>
      </c>
      <c r="F12" s="616" t="s">
        <v>154</v>
      </c>
      <c r="G12" s="616"/>
      <c r="H12" s="93" t="s">
        <v>163</v>
      </c>
      <c r="I12" s="93" t="s">
        <v>164</v>
      </c>
      <c r="J12" s="93" t="s">
        <v>165</v>
      </c>
      <c r="K12" s="93" t="s">
        <v>166</v>
      </c>
      <c r="L12" s="64">
        <v>0.5</v>
      </c>
      <c r="M12" s="93" t="s">
        <v>160</v>
      </c>
      <c r="N12" s="93" t="s">
        <v>167</v>
      </c>
      <c r="O12" s="93">
        <v>200</v>
      </c>
      <c r="P12" s="93">
        <v>50</v>
      </c>
      <c r="Q12" s="93">
        <v>25</v>
      </c>
      <c r="R12" s="94"/>
      <c r="S12" s="93">
        <f t="shared" ref="S12:S14" si="2">+Q12+R12</f>
        <v>25</v>
      </c>
      <c r="T12" s="93">
        <f t="shared" ref="T12:T71" si="3">+S12</f>
        <v>25</v>
      </c>
      <c r="U12" s="95">
        <f>+S12/P12</f>
        <v>0.5</v>
      </c>
      <c r="V12" s="95">
        <f>+T12/O12</f>
        <v>0.125</v>
      </c>
      <c r="W12" s="70">
        <f t="shared" ref="W12:W14" si="4">+(S12/P12)*L12</f>
        <v>0.25</v>
      </c>
      <c r="X12" s="70">
        <f t="shared" ref="X12:X13" si="5">+(T12/O12)*L12</f>
        <v>6.25E-2</v>
      </c>
      <c r="Y12" s="93">
        <v>50</v>
      </c>
      <c r="Z12" s="93">
        <v>50</v>
      </c>
      <c r="AA12" s="93">
        <v>50</v>
      </c>
    </row>
    <row r="13" spans="1:29" ht="113.25" customHeight="1" x14ac:dyDescent="0.3">
      <c r="A13" s="616" t="s">
        <v>149</v>
      </c>
      <c r="B13" s="616" t="s">
        <v>150</v>
      </c>
      <c r="C13" s="616" t="s">
        <v>151</v>
      </c>
      <c r="D13" s="616" t="s">
        <v>152</v>
      </c>
      <c r="E13" s="616" t="s">
        <v>153</v>
      </c>
      <c r="F13" s="616" t="s">
        <v>154</v>
      </c>
      <c r="G13" s="616"/>
      <c r="H13" s="602" t="s">
        <v>168</v>
      </c>
      <c r="I13" s="602" t="s">
        <v>169</v>
      </c>
      <c r="J13" s="602" t="s">
        <v>170</v>
      </c>
      <c r="K13" s="602" t="s">
        <v>171</v>
      </c>
      <c r="L13" s="603">
        <v>0.1</v>
      </c>
      <c r="M13" s="602" t="s">
        <v>160</v>
      </c>
      <c r="N13" s="602" t="s">
        <v>172</v>
      </c>
      <c r="O13" s="602">
        <v>4</v>
      </c>
      <c r="P13" s="602">
        <v>1</v>
      </c>
      <c r="Q13" s="602">
        <v>0</v>
      </c>
      <c r="R13" s="602"/>
      <c r="S13" s="602">
        <f t="shared" si="2"/>
        <v>0</v>
      </c>
      <c r="T13" s="602">
        <f t="shared" si="3"/>
        <v>0</v>
      </c>
      <c r="U13" s="604">
        <f t="shared" ref="U13:U74" si="6">+S13/P13</f>
        <v>0</v>
      </c>
      <c r="V13" s="604">
        <f t="shared" ref="V13:V74" si="7">+T13/O13</f>
        <v>0</v>
      </c>
      <c r="W13" s="604">
        <f t="shared" si="4"/>
        <v>0</v>
      </c>
      <c r="X13" s="604">
        <f t="shared" si="5"/>
        <v>0</v>
      </c>
      <c r="Y13" s="602">
        <v>1</v>
      </c>
      <c r="Z13" s="602">
        <v>1</v>
      </c>
      <c r="AA13" s="602">
        <v>1</v>
      </c>
    </row>
    <row r="14" spans="1:29" ht="81.75" customHeight="1" x14ac:dyDescent="0.3">
      <c r="A14" s="616" t="s">
        <v>149</v>
      </c>
      <c r="B14" s="616" t="s">
        <v>150</v>
      </c>
      <c r="C14" s="616" t="s">
        <v>151</v>
      </c>
      <c r="D14" s="616" t="s">
        <v>152</v>
      </c>
      <c r="E14" s="616" t="s">
        <v>153</v>
      </c>
      <c r="F14" s="616" t="s">
        <v>154</v>
      </c>
      <c r="G14" s="616"/>
      <c r="H14" s="602" t="s">
        <v>168</v>
      </c>
      <c r="I14" s="602" t="s">
        <v>169</v>
      </c>
      <c r="J14" s="602" t="s">
        <v>170</v>
      </c>
      <c r="K14" s="602" t="s">
        <v>171</v>
      </c>
      <c r="L14" s="603">
        <v>0.1</v>
      </c>
      <c r="M14" s="602" t="s">
        <v>160</v>
      </c>
      <c r="N14" s="602" t="s">
        <v>172</v>
      </c>
      <c r="O14" s="602">
        <v>4</v>
      </c>
      <c r="P14" s="602">
        <v>1</v>
      </c>
      <c r="Q14" s="602">
        <v>0</v>
      </c>
      <c r="R14" s="602"/>
      <c r="S14" s="602">
        <f t="shared" si="2"/>
        <v>0</v>
      </c>
      <c r="T14" s="602"/>
      <c r="U14" s="604">
        <f t="shared" si="6"/>
        <v>0</v>
      </c>
      <c r="V14" s="604">
        <f t="shared" si="7"/>
        <v>0</v>
      </c>
      <c r="W14" s="604">
        <f t="shared" si="4"/>
        <v>0</v>
      </c>
      <c r="X14" s="604"/>
      <c r="Y14" s="602">
        <v>1</v>
      </c>
      <c r="Z14" s="602">
        <v>1</v>
      </c>
      <c r="AA14" s="602"/>
    </row>
    <row r="15" spans="1:29" s="100" customFormat="1" ht="78.75" customHeight="1" x14ac:dyDescent="0.3">
      <c r="A15" s="96"/>
      <c r="B15" s="97"/>
      <c r="C15" s="98"/>
      <c r="D15" s="96"/>
      <c r="E15" s="99"/>
      <c r="F15" s="620" t="s">
        <v>173</v>
      </c>
      <c r="G15" s="620"/>
      <c r="H15" s="620"/>
      <c r="I15" s="620"/>
      <c r="J15" s="620"/>
      <c r="K15" s="620"/>
      <c r="L15" s="620"/>
      <c r="M15" s="620"/>
      <c r="N15" s="620"/>
      <c r="O15" s="620"/>
      <c r="P15" s="620"/>
      <c r="Q15" s="620"/>
      <c r="R15" s="620"/>
      <c r="S15" s="620"/>
      <c r="T15" s="620"/>
      <c r="U15" s="95">
        <f>AVERAGE(U9:U14)</f>
        <v>0.14949999999999999</v>
      </c>
      <c r="V15" s="95">
        <f>AVERAGE(V9:V14)</f>
        <v>3.3700000000000001E-2</v>
      </c>
      <c r="W15" s="70">
        <f>+W9+W12+W13</f>
        <v>0.28920000000000001</v>
      </c>
      <c r="X15" s="95">
        <f>+X9+X12+X13</f>
        <v>6.6420000000000007E-2</v>
      </c>
      <c r="Y15" s="96"/>
      <c r="Z15" s="96"/>
      <c r="AA15" s="96"/>
      <c r="AB15" s="92"/>
    </row>
    <row r="16" spans="1:29" ht="133.5" customHeight="1" x14ac:dyDescent="0.3">
      <c r="A16" s="616" t="s">
        <v>174</v>
      </c>
      <c r="B16" s="616" t="s">
        <v>150</v>
      </c>
      <c r="C16" s="616" t="s">
        <v>151</v>
      </c>
      <c r="D16" s="616" t="s">
        <v>152</v>
      </c>
      <c r="E16" s="616" t="s">
        <v>153</v>
      </c>
      <c r="F16" s="616" t="s">
        <v>175</v>
      </c>
      <c r="G16" s="616" t="s">
        <v>176</v>
      </c>
      <c r="H16" s="93" t="s">
        <v>177</v>
      </c>
      <c r="I16" s="93" t="s">
        <v>178</v>
      </c>
      <c r="J16" s="93" t="s">
        <v>158</v>
      </c>
      <c r="K16" s="93" t="s">
        <v>179</v>
      </c>
      <c r="L16" s="64">
        <v>0.8</v>
      </c>
      <c r="M16" s="93" t="s">
        <v>160</v>
      </c>
      <c r="N16" s="93" t="s">
        <v>167</v>
      </c>
      <c r="O16" s="93">
        <v>200</v>
      </c>
      <c r="P16" s="93">
        <v>50</v>
      </c>
      <c r="Q16" s="93">
        <v>0</v>
      </c>
      <c r="R16" s="94"/>
      <c r="S16" s="93">
        <f t="shared" ref="S16" si="8">+Q16+R16</f>
        <v>0</v>
      </c>
      <c r="T16" s="93">
        <f t="shared" si="3"/>
        <v>0</v>
      </c>
      <c r="U16" s="95">
        <f t="shared" si="6"/>
        <v>0</v>
      </c>
      <c r="V16" s="95">
        <f t="shared" si="7"/>
        <v>0</v>
      </c>
      <c r="W16" s="70">
        <f t="shared" ref="W16" si="9">+(S16/P16)*L16</f>
        <v>0</v>
      </c>
      <c r="X16" s="70">
        <f t="shared" ref="X16" si="10">+(T16/O16)*L16</f>
        <v>0</v>
      </c>
      <c r="Y16" s="93">
        <v>50</v>
      </c>
      <c r="Z16" s="93">
        <v>50</v>
      </c>
      <c r="AA16" s="93">
        <v>50</v>
      </c>
    </row>
    <row r="17" spans="1:36" ht="126.75" customHeight="1" x14ac:dyDescent="0.3">
      <c r="A17" s="616" t="s">
        <v>174</v>
      </c>
      <c r="B17" s="616" t="s">
        <v>150</v>
      </c>
      <c r="C17" s="616" t="s">
        <v>151</v>
      </c>
      <c r="D17" s="616" t="s">
        <v>152</v>
      </c>
      <c r="E17" s="616" t="s">
        <v>153</v>
      </c>
      <c r="F17" s="616" t="s">
        <v>175</v>
      </c>
      <c r="G17" s="616"/>
      <c r="H17" s="93" t="s">
        <v>180</v>
      </c>
      <c r="I17" s="93" t="s">
        <v>181</v>
      </c>
      <c r="J17" s="93" t="s">
        <v>182</v>
      </c>
      <c r="K17" s="93" t="s">
        <v>181</v>
      </c>
      <c r="L17" s="64">
        <v>0.2</v>
      </c>
      <c r="M17" s="93" t="s">
        <v>160</v>
      </c>
      <c r="N17" s="93" t="s">
        <v>183</v>
      </c>
      <c r="O17" s="93">
        <v>1</v>
      </c>
      <c r="P17" s="93">
        <v>1</v>
      </c>
      <c r="Q17" s="93">
        <v>0</v>
      </c>
      <c r="R17" s="94"/>
      <c r="S17" s="93">
        <f t="shared" ref="S17" si="11">+Q17+R17</f>
        <v>0</v>
      </c>
      <c r="T17" s="93">
        <f t="shared" si="3"/>
        <v>0</v>
      </c>
      <c r="U17" s="95">
        <f t="shared" si="6"/>
        <v>0</v>
      </c>
      <c r="V17" s="95">
        <f t="shared" si="7"/>
        <v>0</v>
      </c>
      <c r="W17" s="70">
        <f t="shared" ref="W17" si="12">+(S17/P17)*L17</f>
        <v>0</v>
      </c>
      <c r="X17" s="70">
        <f t="shared" ref="X17" si="13">+(T17/O17)*L17</f>
        <v>0</v>
      </c>
      <c r="Y17" s="93">
        <v>1</v>
      </c>
      <c r="Z17" s="93">
        <v>1</v>
      </c>
      <c r="AA17" s="93">
        <v>1</v>
      </c>
    </row>
    <row r="18" spans="1:36" ht="36" customHeight="1" x14ac:dyDescent="0.3">
      <c r="A18" s="96"/>
      <c r="B18" s="97"/>
      <c r="C18" s="98"/>
      <c r="D18" s="96"/>
      <c r="E18" s="99"/>
      <c r="F18" s="620" t="s">
        <v>184</v>
      </c>
      <c r="G18" s="620"/>
      <c r="H18" s="620"/>
      <c r="I18" s="620"/>
      <c r="J18" s="620"/>
      <c r="K18" s="620"/>
      <c r="L18" s="620"/>
      <c r="M18" s="620"/>
      <c r="N18" s="620"/>
      <c r="O18" s="620"/>
      <c r="P18" s="620"/>
      <c r="Q18" s="620"/>
      <c r="R18" s="620"/>
      <c r="S18" s="620"/>
      <c r="T18" s="620"/>
      <c r="U18" s="95">
        <v>0</v>
      </c>
      <c r="V18" s="95">
        <v>0</v>
      </c>
      <c r="W18" s="70">
        <f>SUM(W16:W17)</f>
        <v>0</v>
      </c>
      <c r="X18" s="95">
        <f>SUM(X16:X17)</f>
        <v>0</v>
      </c>
      <c r="Y18" s="96"/>
      <c r="Z18" s="96"/>
      <c r="AA18" s="96"/>
      <c r="AB18" s="92"/>
      <c r="AC18" s="100"/>
      <c r="AD18" s="100"/>
      <c r="AE18" s="100"/>
      <c r="AF18" s="100"/>
      <c r="AG18" s="100"/>
      <c r="AH18" s="100"/>
      <c r="AI18" s="100"/>
      <c r="AJ18" s="100"/>
    </row>
    <row r="19" spans="1:36" ht="206.25" x14ac:dyDescent="0.3">
      <c r="A19" s="615" t="s">
        <v>185</v>
      </c>
      <c r="B19" s="615" t="s">
        <v>150</v>
      </c>
      <c r="C19" s="615" t="s">
        <v>151</v>
      </c>
      <c r="D19" s="615" t="s">
        <v>186</v>
      </c>
      <c r="E19" s="615" t="s">
        <v>187</v>
      </c>
      <c r="F19" s="615" t="s">
        <v>188</v>
      </c>
      <c r="G19" s="615" t="s">
        <v>189</v>
      </c>
      <c r="H19" s="93" t="s">
        <v>190</v>
      </c>
      <c r="I19" s="93" t="s">
        <v>191</v>
      </c>
      <c r="J19" s="93" t="s">
        <v>192</v>
      </c>
      <c r="K19" s="93" t="s">
        <v>191</v>
      </c>
      <c r="L19" s="64">
        <v>0.3</v>
      </c>
      <c r="M19" s="93" t="s">
        <v>160</v>
      </c>
      <c r="N19" s="93" t="s">
        <v>193</v>
      </c>
      <c r="O19" s="93">
        <v>4194</v>
      </c>
      <c r="P19" s="93">
        <v>4194</v>
      </c>
      <c r="Q19" s="93">
        <v>3146</v>
      </c>
      <c r="R19" s="94"/>
      <c r="S19" s="93">
        <f t="shared" ref="S19" si="14">+Q19+R19</f>
        <v>3146</v>
      </c>
      <c r="T19" s="93">
        <f t="shared" si="3"/>
        <v>3146</v>
      </c>
      <c r="U19" s="95">
        <f t="shared" si="6"/>
        <v>0.75011921793037672</v>
      </c>
      <c r="V19" s="95">
        <f t="shared" si="7"/>
        <v>0.75011921793037672</v>
      </c>
      <c r="W19" s="70">
        <f t="shared" ref="W19" si="15">+(S19/P19)*L19</f>
        <v>0.22503576537911302</v>
      </c>
      <c r="X19" s="70">
        <f t="shared" ref="X19" si="16">+(T19/O19)*L19</f>
        <v>0.22503576537911302</v>
      </c>
      <c r="Y19" s="93">
        <v>4194</v>
      </c>
      <c r="Z19" s="93">
        <v>4194</v>
      </c>
      <c r="AA19" s="93">
        <v>4194</v>
      </c>
    </row>
    <row r="20" spans="1:36" ht="15" customHeight="1" x14ac:dyDescent="0.3">
      <c r="A20" s="615" t="s">
        <v>185</v>
      </c>
      <c r="B20" s="615" t="s">
        <v>150</v>
      </c>
      <c r="C20" s="615" t="s">
        <v>151</v>
      </c>
      <c r="D20" s="615" t="s">
        <v>186</v>
      </c>
      <c r="E20" s="615" t="s">
        <v>187</v>
      </c>
      <c r="F20" s="615" t="s">
        <v>188</v>
      </c>
      <c r="G20" s="615"/>
      <c r="H20" s="602" t="s">
        <v>194</v>
      </c>
      <c r="I20" s="602" t="s">
        <v>195</v>
      </c>
      <c r="J20" s="602" t="s">
        <v>196</v>
      </c>
      <c r="K20" s="602" t="s">
        <v>195</v>
      </c>
      <c r="L20" s="611">
        <v>0.2</v>
      </c>
      <c r="M20" s="602" t="s">
        <v>160</v>
      </c>
      <c r="N20" s="602" t="s">
        <v>193</v>
      </c>
      <c r="O20" s="602">
        <v>5681</v>
      </c>
      <c r="P20" s="602">
        <v>5681</v>
      </c>
      <c r="Q20" s="602">
        <v>5600</v>
      </c>
      <c r="R20" s="94"/>
      <c r="S20" s="602">
        <f t="shared" ref="S20:S27" si="17">+Q20+R20</f>
        <v>5600</v>
      </c>
      <c r="T20" s="602">
        <f t="shared" si="3"/>
        <v>5600</v>
      </c>
      <c r="U20" s="604">
        <f t="shared" si="6"/>
        <v>0.985741946840345</v>
      </c>
      <c r="V20" s="604">
        <f t="shared" si="7"/>
        <v>0.985741946840345</v>
      </c>
      <c r="W20" s="617">
        <f t="shared" ref="W20:W27" si="18">+(S20/P20)*L20</f>
        <v>0.197148389368069</v>
      </c>
      <c r="X20" s="604">
        <f t="shared" ref="X20:X27" si="19">+(T20/O20)*L20</f>
        <v>0.197148389368069</v>
      </c>
      <c r="Y20" s="602">
        <v>5681</v>
      </c>
      <c r="Z20" s="602">
        <v>5681</v>
      </c>
      <c r="AA20" s="602">
        <v>5681</v>
      </c>
    </row>
    <row r="21" spans="1:36" ht="15" customHeight="1" x14ac:dyDescent="0.3">
      <c r="A21" s="615" t="s">
        <v>185</v>
      </c>
      <c r="B21" s="615" t="s">
        <v>150</v>
      </c>
      <c r="C21" s="615" t="s">
        <v>151</v>
      </c>
      <c r="D21" s="615" t="s">
        <v>186</v>
      </c>
      <c r="E21" s="615" t="s">
        <v>187</v>
      </c>
      <c r="F21" s="615" t="s">
        <v>188</v>
      </c>
      <c r="G21" s="615"/>
      <c r="H21" s="602" t="s">
        <v>190</v>
      </c>
      <c r="I21" s="602" t="s">
        <v>191</v>
      </c>
      <c r="J21" s="602" t="s">
        <v>192</v>
      </c>
      <c r="K21" s="602" t="s">
        <v>191</v>
      </c>
      <c r="L21" s="612"/>
      <c r="M21" s="602" t="s">
        <v>160</v>
      </c>
      <c r="N21" s="602"/>
      <c r="O21" s="602">
        <v>4194</v>
      </c>
      <c r="P21" s="602">
        <v>4194</v>
      </c>
      <c r="Q21" s="602">
        <v>3146</v>
      </c>
      <c r="R21" s="94"/>
      <c r="S21" s="602">
        <f t="shared" si="17"/>
        <v>3146</v>
      </c>
      <c r="T21" s="602"/>
      <c r="U21" s="604">
        <f t="shared" si="6"/>
        <v>0.75011921793037672</v>
      </c>
      <c r="V21" s="604">
        <f t="shared" si="7"/>
        <v>0</v>
      </c>
      <c r="W21" s="618">
        <f t="shared" si="18"/>
        <v>0</v>
      </c>
      <c r="X21" s="604"/>
      <c r="Y21" s="602">
        <v>4194</v>
      </c>
      <c r="Z21" s="602">
        <v>4194</v>
      </c>
      <c r="AA21" s="602"/>
    </row>
    <row r="22" spans="1:36" ht="15" customHeight="1" x14ac:dyDescent="0.3">
      <c r="A22" s="615" t="s">
        <v>185</v>
      </c>
      <c r="B22" s="615" t="s">
        <v>150</v>
      </c>
      <c r="C22" s="615" t="s">
        <v>151</v>
      </c>
      <c r="D22" s="615" t="s">
        <v>186</v>
      </c>
      <c r="E22" s="615" t="s">
        <v>187</v>
      </c>
      <c r="F22" s="615" t="s">
        <v>188</v>
      </c>
      <c r="G22" s="615"/>
      <c r="H22" s="602" t="s">
        <v>194</v>
      </c>
      <c r="I22" s="602" t="s">
        <v>195</v>
      </c>
      <c r="J22" s="602" t="s">
        <v>196</v>
      </c>
      <c r="K22" s="602" t="s">
        <v>195</v>
      </c>
      <c r="L22" s="612"/>
      <c r="M22" s="602" t="s">
        <v>160</v>
      </c>
      <c r="N22" s="602"/>
      <c r="O22" s="602">
        <v>5681</v>
      </c>
      <c r="P22" s="602">
        <v>5681</v>
      </c>
      <c r="Q22" s="602">
        <v>5600</v>
      </c>
      <c r="R22" s="94"/>
      <c r="S22" s="602">
        <f t="shared" si="17"/>
        <v>5600</v>
      </c>
      <c r="T22" s="602"/>
      <c r="U22" s="604">
        <f t="shared" si="6"/>
        <v>0.985741946840345</v>
      </c>
      <c r="V22" s="604">
        <f t="shared" si="7"/>
        <v>0</v>
      </c>
      <c r="W22" s="618">
        <f t="shared" si="18"/>
        <v>0</v>
      </c>
      <c r="X22" s="604"/>
      <c r="Y22" s="602">
        <v>5681</v>
      </c>
      <c r="Z22" s="602">
        <v>5681</v>
      </c>
      <c r="AA22" s="602"/>
    </row>
    <row r="23" spans="1:36" ht="15" customHeight="1" x14ac:dyDescent="0.3">
      <c r="A23" s="615" t="s">
        <v>185</v>
      </c>
      <c r="B23" s="615" t="s">
        <v>150</v>
      </c>
      <c r="C23" s="615" t="s">
        <v>151</v>
      </c>
      <c r="D23" s="615" t="s">
        <v>186</v>
      </c>
      <c r="E23" s="615" t="s">
        <v>187</v>
      </c>
      <c r="F23" s="615" t="s">
        <v>188</v>
      </c>
      <c r="G23" s="615"/>
      <c r="H23" s="602" t="s">
        <v>190</v>
      </c>
      <c r="I23" s="602" t="s">
        <v>191</v>
      </c>
      <c r="J23" s="602" t="s">
        <v>192</v>
      </c>
      <c r="K23" s="602" t="s">
        <v>191</v>
      </c>
      <c r="L23" s="612"/>
      <c r="M23" s="602" t="s">
        <v>160</v>
      </c>
      <c r="N23" s="602"/>
      <c r="O23" s="602">
        <v>4194</v>
      </c>
      <c r="P23" s="602">
        <v>4194</v>
      </c>
      <c r="Q23" s="602">
        <v>3146</v>
      </c>
      <c r="R23" s="94"/>
      <c r="S23" s="602">
        <f t="shared" si="17"/>
        <v>3146</v>
      </c>
      <c r="T23" s="602"/>
      <c r="U23" s="604">
        <f t="shared" si="6"/>
        <v>0.75011921793037672</v>
      </c>
      <c r="V23" s="604">
        <f t="shared" si="7"/>
        <v>0</v>
      </c>
      <c r="W23" s="618">
        <f t="shared" si="18"/>
        <v>0</v>
      </c>
      <c r="X23" s="604"/>
      <c r="Y23" s="602">
        <v>4194</v>
      </c>
      <c r="Z23" s="602">
        <v>4194</v>
      </c>
      <c r="AA23" s="602"/>
    </row>
    <row r="24" spans="1:36" ht="15" customHeight="1" x14ac:dyDescent="0.3">
      <c r="A24" s="615" t="s">
        <v>185</v>
      </c>
      <c r="B24" s="615" t="s">
        <v>150</v>
      </c>
      <c r="C24" s="615" t="s">
        <v>151</v>
      </c>
      <c r="D24" s="615" t="s">
        <v>186</v>
      </c>
      <c r="E24" s="615" t="s">
        <v>187</v>
      </c>
      <c r="F24" s="615" t="s">
        <v>188</v>
      </c>
      <c r="G24" s="615"/>
      <c r="H24" s="602" t="s">
        <v>194</v>
      </c>
      <c r="I24" s="602" t="s">
        <v>195</v>
      </c>
      <c r="J24" s="602" t="s">
        <v>196</v>
      </c>
      <c r="K24" s="602" t="s">
        <v>195</v>
      </c>
      <c r="L24" s="612"/>
      <c r="M24" s="602" t="s">
        <v>160</v>
      </c>
      <c r="N24" s="602"/>
      <c r="O24" s="602">
        <v>5681</v>
      </c>
      <c r="P24" s="602">
        <v>5681</v>
      </c>
      <c r="Q24" s="602">
        <v>5600</v>
      </c>
      <c r="R24" s="94"/>
      <c r="S24" s="602">
        <f t="shared" si="17"/>
        <v>5600</v>
      </c>
      <c r="T24" s="602"/>
      <c r="U24" s="604">
        <f t="shared" si="6"/>
        <v>0.985741946840345</v>
      </c>
      <c r="V24" s="604">
        <f t="shared" si="7"/>
        <v>0</v>
      </c>
      <c r="W24" s="618">
        <f t="shared" si="18"/>
        <v>0</v>
      </c>
      <c r="X24" s="604"/>
      <c r="Y24" s="602">
        <v>5681</v>
      </c>
      <c r="Z24" s="602">
        <v>5681</v>
      </c>
      <c r="AA24" s="602"/>
    </row>
    <row r="25" spans="1:36" ht="15" customHeight="1" x14ac:dyDescent="0.3">
      <c r="A25" s="615" t="s">
        <v>185</v>
      </c>
      <c r="B25" s="615" t="s">
        <v>150</v>
      </c>
      <c r="C25" s="615" t="s">
        <v>151</v>
      </c>
      <c r="D25" s="615" t="s">
        <v>186</v>
      </c>
      <c r="E25" s="615" t="s">
        <v>187</v>
      </c>
      <c r="F25" s="615" t="s">
        <v>188</v>
      </c>
      <c r="G25" s="615"/>
      <c r="H25" s="602" t="s">
        <v>190</v>
      </c>
      <c r="I25" s="602" t="s">
        <v>191</v>
      </c>
      <c r="J25" s="602" t="s">
        <v>192</v>
      </c>
      <c r="K25" s="602" t="s">
        <v>191</v>
      </c>
      <c r="L25" s="612"/>
      <c r="M25" s="602" t="s">
        <v>160</v>
      </c>
      <c r="N25" s="602"/>
      <c r="O25" s="602">
        <v>4194</v>
      </c>
      <c r="P25" s="602">
        <v>4194</v>
      </c>
      <c r="Q25" s="602">
        <v>3146</v>
      </c>
      <c r="R25" s="94"/>
      <c r="S25" s="602">
        <f t="shared" si="17"/>
        <v>3146</v>
      </c>
      <c r="T25" s="602"/>
      <c r="U25" s="604">
        <f t="shared" si="6"/>
        <v>0.75011921793037672</v>
      </c>
      <c r="V25" s="604">
        <f t="shared" si="7"/>
        <v>0</v>
      </c>
      <c r="W25" s="618">
        <f t="shared" si="18"/>
        <v>0</v>
      </c>
      <c r="X25" s="604"/>
      <c r="Y25" s="602">
        <v>4194</v>
      </c>
      <c r="Z25" s="602">
        <v>4194</v>
      </c>
      <c r="AA25" s="602"/>
    </row>
    <row r="26" spans="1:36" ht="15" customHeight="1" x14ac:dyDescent="0.3">
      <c r="A26" s="615" t="s">
        <v>185</v>
      </c>
      <c r="B26" s="615" t="s">
        <v>150</v>
      </c>
      <c r="C26" s="615" t="s">
        <v>151</v>
      </c>
      <c r="D26" s="615" t="s">
        <v>186</v>
      </c>
      <c r="E26" s="615" t="s">
        <v>187</v>
      </c>
      <c r="F26" s="615" t="s">
        <v>188</v>
      </c>
      <c r="G26" s="615"/>
      <c r="H26" s="602" t="s">
        <v>194</v>
      </c>
      <c r="I26" s="602" t="s">
        <v>195</v>
      </c>
      <c r="J26" s="602" t="s">
        <v>196</v>
      </c>
      <c r="K26" s="602" t="s">
        <v>195</v>
      </c>
      <c r="L26" s="613"/>
      <c r="M26" s="602" t="s">
        <v>160</v>
      </c>
      <c r="N26" s="602"/>
      <c r="O26" s="602">
        <v>5681</v>
      </c>
      <c r="P26" s="602">
        <v>5681</v>
      </c>
      <c r="Q26" s="602">
        <v>5600</v>
      </c>
      <c r="R26" s="94"/>
      <c r="S26" s="602">
        <f t="shared" si="17"/>
        <v>5600</v>
      </c>
      <c r="T26" s="602"/>
      <c r="U26" s="604">
        <f t="shared" si="6"/>
        <v>0.985741946840345</v>
      </c>
      <c r="V26" s="604">
        <f t="shared" si="7"/>
        <v>0</v>
      </c>
      <c r="W26" s="619">
        <f t="shared" si="18"/>
        <v>0</v>
      </c>
      <c r="X26" s="604"/>
      <c r="Y26" s="602">
        <v>5681</v>
      </c>
      <c r="Z26" s="602">
        <v>5681</v>
      </c>
      <c r="AA26" s="602"/>
    </row>
    <row r="27" spans="1:36" ht="131.25" x14ac:dyDescent="0.3">
      <c r="A27" s="615" t="s">
        <v>185</v>
      </c>
      <c r="B27" s="615" t="s">
        <v>150</v>
      </c>
      <c r="C27" s="615" t="s">
        <v>151</v>
      </c>
      <c r="D27" s="615" t="s">
        <v>186</v>
      </c>
      <c r="E27" s="615" t="s">
        <v>187</v>
      </c>
      <c r="F27" s="615" t="s">
        <v>188</v>
      </c>
      <c r="G27" s="615"/>
      <c r="H27" s="93" t="s">
        <v>197</v>
      </c>
      <c r="I27" s="93" t="s">
        <v>198</v>
      </c>
      <c r="J27" s="93" t="s">
        <v>199</v>
      </c>
      <c r="K27" s="93" t="s">
        <v>198</v>
      </c>
      <c r="L27" s="64">
        <v>0.1</v>
      </c>
      <c r="M27" s="93" t="s">
        <v>200</v>
      </c>
      <c r="N27" s="93" t="s">
        <v>201</v>
      </c>
      <c r="O27" s="93">
        <v>4</v>
      </c>
      <c r="P27" s="93">
        <v>1</v>
      </c>
      <c r="Q27" s="93">
        <v>0</v>
      </c>
      <c r="R27" s="94"/>
      <c r="S27" s="93">
        <f t="shared" si="17"/>
        <v>0</v>
      </c>
      <c r="T27" s="93">
        <f t="shared" si="3"/>
        <v>0</v>
      </c>
      <c r="U27" s="95">
        <f t="shared" si="6"/>
        <v>0</v>
      </c>
      <c r="V27" s="95">
        <f t="shared" si="7"/>
        <v>0</v>
      </c>
      <c r="W27" s="70">
        <f t="shared" si="18"/>
        <v>0</v>
      </c>
      <c r="X27" s="70">
        <f t="shared" si="19"/>
        <v>0</v>
      </c>
      <c r="Y27" s="93">
        <v>1</v>
      </c>
      <c r="Z27" s="93">
        <v>2</v>
      </c>
      <c r="AA27" s="93"/>
    </row>
    <row r="28" spans="1:36" ht="112.5" x14ac:dyDescent="0.3">
      <c r="A28" s="615" t="s">
        <v>185</v>
      </c>
      <c r="B28" s="615" t="s">
        <v>150</v>
      </c>
      <c r="C28" s="615" t="s">
        <v>151</v>
      </c>
      <c r="D28" s="615" t="s">
        <v>186</v>
      </c>
      <c r="E28" s="615" t="s">
        <v>187</v>
      </c>
      <c r="F28" s="615" t="s">
        <v>188</v>
      </c>
      <c r="G28" s="615"/>
      <c r="H28" s="93" t="s">
        <v>202</v>
      </c>
      <c r="I28" s="93" t="s">
        <v>203</v>
      </c>
      <c r="J28" s="93" t="s">
        <v>204</v>
      </c>
      <c r="K28" s="93" t="s">
        <v>203</v>
      </c>
      <c r="L28" s="64">
        <v>0.08</v>
      </c>
      <c r="M28" s="93" t="s">
        <v>200</v>
      </c>
      <c r="N28" s="93" t="s">
        <v>205</v>
      </c>
      <c r="O28" s="93">
        <v>1</v>
      </c>
      <c r="P28" s="93" t="s">
        <v>206</v>
      </c>
      <c r="Q28" s="93">
        <v>0</v>
      </c>
      <c r="R28" s="94"/>
      <c r="S28" s="93">
        <f t="shared" ref="S28:S34" si="20">+Q28+R28</f>
        <v>0</v>
      </c>
      <c r="T28" s="93">
        <f t="shared" si="3"/>
        <v>0</v>
      </c>
      <c r="U28" s="70" t="s">
        <v>207</v>
      </c>
      <c r="V28" s="70">
        <v>0</v>
      </c>
      <c r="W28" s="70" t="s">
        <v>207</v>
      </c>
      <c r="X28" s="70">
        <f t="shared" ref="X28:X34" si="21">+(T28/O28)*L28</f>
        <v>0</v>
      </c>
      <c r="Y28" s="93">
        <v>0.5</v>
      </c>
      <c r="Z28" s="93">
        <v>0.5</v>
      </c>
      <c r="AA28" s="93" t="s">
        <v>206</v>
      </c>
    </row>
    <row r="29" spans="1:36" ht="15" customHeight="1" x14ac:dyDescent="0.3">
      <c r="A29" s="615" t="s">
        <v>185</v>
      </c>
      <c r="B29" s="615" t="s">
        <v>150</v>
      </c>
      <c r="C29" s="615" t="s">
        <v>151</v>
      </c>
      <c r="D29" s="615" t="s">
        <v>186</v>
      </c>
      <c r="E29" s="615" t="s">
        <v>187</v>
      </c>
      <c r="F29" s="615" t="s">
        <v>188</v>
      </c>
      <c r="G29" s="615"/>
      <c r="H29" s="602" t="s">
        <v>208</v>
      </c>
      <c r="I29" s="602" t="s">
        <v>209</v>
      </c>
      <c r="J29" s="602" t="s">
        <v>204</v>
      </c>
      <c r="K29" s="602" t="s">
        <v>209</v>
      </c>
      <c r="L29" s="611">
        <v>0.05</v>
      </c>
      <c r="M29" s="602" t="s">
        <v>200</v>
      </c>
      <c r="N29" s="602" t="s">
        <v>210</v>
      </c>
      <c r="O29" s="602">
        <v>10</v>
      </c>
      <c r="P29" s="602">
        <v>4</v>
      </c>
      <c r="Q29" s="602">
        <v>4</v>
      </c>
      <c r="R29" s="602"/>
      <c r="S29" s="602">
        <f t="shared" si="20"/>
        <v>4</v>
      </c>
      <c r="T29" s="602">
        <f t="shared" si="3"/>
        <v>4</v>
      </c>
      <c r="U29" s="604">
        <f t="shared" si="6"/>
        <v>1</v>
      </c>
      <c r="V29" s="604">
        <f t="shared" si="7"/>
        <v>0.4</v>
      </c>
      <c r="W29" s="604">
        <f t="shared" ref="W29:W34" si="22">+(S29/P29)*L29</f>
        <v>0.05</v>
      </c>
      <c r="X29" s="604">
        <f t="shared" si="21"/>
        <v>2.0000000000000004E-2</v>
      </c>
      <c r="Y29" s="602">
        <v>2</v>
      </c>
      <c r="Z29" s="602">
        <v>2</v>
      </c>
      <c r="AA29" s="602">
        <v>2</v>
      </c>
    </row>
    <row r="30" spans="1:36" ht="15" customHeight="1" x14ac:dyDescent="0.3">
      <c r="A30" s="615" t="s">
        <v>185</v>
      </c>
      <c r="B30" s="615" t="s">
        <v>150</v>
      </c>
      <c r="C30" s="615" t="s">
        <v>151</v>
      </c>
      <c r="D30" s="615" t="s">
        <v>186</v>
      </c>
      <c r="E30" s="615" t="s">
        <v>187</v>
      </c>
      <c r="F30" s="615" t="s">
        <v>188</v>
      </c>
      <c r="G30" s="615"/>
      <c r="H30" s="602" t="s">
        <v>208</v>
      </c>
      <c r="I30" s="602" t="s">
        <v>209</v>
      </c>
      <c r="J30" s="602" t="s">
        <v>204</v>
      </c>
      <c r="K30" s="602" t="s">
        <v>209</v>
      </c>
      <c r="L30" s="612"/>
      <c r="M30" s="602" t="s">
        <v>200</v>
      </c>
      <c r="N30" s="602"/>
      <c r="O30" s="602">
        <v>10</v>
      </c>
      <c r="P30" s="602">
        <v>4</v>
      </c>
      <c r="Q30" s="602">
        <v>4</v>
      </c>
      <c r="R30" s="602"/>
      <c r="S30" s="602">
        <f t="shared" si="20"/>
        <v>4</v>
      </c>
      <c r="T30" s="602"/>
      <c r="U30" s="604">
        <f t="shared" si="6"/>
        <v>1</v>
      </c>
      <c r="V30" s="604">
        <f t="shared" si="7"/>
        <v>0</v>
      </c>
      <c r="W30" s="604">
        <f t="shared" si="22"/>
        <v>0</v>
      </c>
      <c r="X30" s="604"/>
      <c r="Y30" s="602">
        <v>2</v>
      </c>
      <c r="Z30" s="602">
        <v>2</v>
      </c>
      <c r="AA30" s="602"/>
    </row>
    <row r="31" spans="1:36" ht="15" customHeight="1" x14ac:dyDescent="0.3">
      <c r="A31" s="615" t="s">
        <v>185</v>
      </c>
      <c r="B31" s="615" t="s">
        <v>150</v>
      </c>
      <c r="C31" s="615" t="s">
        <v>151</v>
      </c>
      <c r="D31" s="615" t="s">
        <v>186</v>
      </c>
      <c r="E31" s="615" t="s">
        <v>187</v>
      </c>
      <c r="F31" s="615" t="s">
        <v>188</v>
      </c>
      <c r="G31" s="615"/>
      <c r="H31" s="602" t="s">
        <v>208</v>
      </c>
      <c r="I31" s="602" t="s">
        <v>209</v>
      </c>
      <c r="J31" s="602" t="s">
        <v>204</v>
      </c>
      <c r="K31" s="602" t="s">
        <v>209</v>
      </c>
      <c r="L31" s="612"/>
      <c r="M31" s="602" t="s">
        <v>200</v>
      </c>
      <c r="N31" s="602"/>
      <c r="O31" s="602">
        <v>10</v>
      </c>
      <c r="P31" s="602">
        <v>4</v>
      </c>
      <c r="Q31" s="602">
        <v>4</v>
      </c>
      <c r="R31" s="602"/>
      <c r="S31" s="602">
        <f t="shared" si="20"/>
        <v>4</v>
      </c>
      <c r="T31" s="602"/>
      <c r="U31" s="604">
        <f t="shared" si="6"/>
        <v>1</v>
      </c>
      <c r="V31" s="604">
        <f t="shared" si="7"/>
        <v>0</v>
      </c>
      <c r="W31" s="604">
        <f t="shared" si="22"/>
        <v>0</v>
      </c>
      <c r="X31" s="604"/>
      <c r="Y31" s="602">
        <v>2</v>
      </c>
      <c r="Z31" s="602">
        <v>2</v>
      </c>
      <c r="AA31" s="602"/>
    </row>
    <row r="32" spans="1:36" ht="15" customHeight="1" x14ac:dyDescent="0.3">
      <c r="A32" s="615" t="s">
        <v>185</v>
      </c>
      <c r="B32" s="615" t="s">
        <v>150</v>
      </c>
      <c r="C32" s="615" t="s">
        <v>151</v>
      </c>
      <c r="D32" s="615" t="s">
        <v>186</v>
      </c>
      <c r="E32" s="615" t="s">
        <v>187</v>
      </c>
      <c r="F32" s="615" t="s">
        <v>188</v>
      </c>
      <c r="G32" s="615"/>
      <c r="H32" s="602" t="s">
        <v>208</v>
      </c>
      <c r="I32" s="602" t="s">
        <v>209</v>
      </c>
      <c r="J32" s="602" t="s">
        <v>204</v>
      </c>
      <c r="K32" s="602" t="s">
        <v>209</v>
      </c>
      <c r="L32" s="612"/>
      <c r="M32" s="602" t="s">
        <v>200</v>
      </c>
      <c r="N32" s="602"/>
      <c r="O32" s="602">
        <v>10</v>
      </c>
      <c r="P32" s="602">
        <v>4</v>
      </c>
      <c r="Q32" s="602">
        <v>4</v>
      </c>
      <c r="R32" s="602"/>
      <c r="S32" s="602">
        <f t="shared" si="20"/>
        <v>4</v>
      </c>
      <c r="T32" s="602"/>
      <c r="U32" s="604">
        <f t="shared" si="6"/>
        <v>1</v>
      </c>
      <c r="V32" s="604">
        <f t="shared" si="7"/>
        <v>0</v>
      </c>
      <c r="W32" s="604">
        <f t="shared" si="22"/>
        <v>0</v>
      </c>
      <c r="X32" s="604"/>
      <c r="Y32" s="602">
        <v>2</v>
      </c>
      <c r="Z32" s="602">
        <v>2</v>
      </c>
      <c r="AA32" s="602"/>
    </row>
    <row r="33" spans="1:36" ht="15" customHeight="1" x14ac:dyDescent="0.3">
      <c r="A33" s="615" t="s">
        <v>185</v>
      </c>
      <c r="B33" s="615" t="s">
        <v>150</v>
      </c>
      <c r="C33" s="615" t="s">
        <v>151</v>
      </c>
      <c r="D33" s="615" t="s">
        <v>186</v>
      </c>
      <c r="E33" s="615" t="s">
        <v>187</v>
      </c>
      <c r="F33" s="615" t="s">
        <v>188</v>
      </c>
      <c r="G33" s="615"/>
      <c r="H33" s="602" t="s">
        <v>208</v>
      </c>
      <c r="I33" s="602" t="s">
        <v>209</v>
      </c>
      <c r="J33" s="602" t="s">
        <v>204</v>
      </c>
      <c r="K33" s="602" t="s">
        <v>209</v>
      </c>
      <c r="L33" s="613"/>
      <c r="M33" s="602" t="s">
        <v>200</v>
      </c>
      <c r="N33" s="602"/>
      <c r="O33" s="602">
        <v>10</v>
      </c>
      <c r="P33" s="602">
        <v>4</v>
      </c>
      <c r="Q33" s="602">
        <v>4</v>
      </c>
      <c r="R33" s="602"/>
      <c r="S33" s="602">
        <f t="shared" si="20"/>
        <v>4</v>
      </c>
      <c r="T33" s="602"/>
      <c r="U33" s="604">
        <f t="shared" si="6"/>
        <v>1</v>
      </c>
      <c r="V33" s="604">
        <f t="shared" si="7"/>
        <v>0</v>
      </c>
      <c r="W33" s="604">
        <f t="shared" si="22"/>
        <v>0</v>
      </c>
      <c r="X33" s="604"/>
      <c r="Y33" s="602">
        <v>2</v>
      </c>
      <c r="Z33" s="602">
        <v>2</v>
      </c>
      <c r="AA33" s="602"/>
    </row>
    <row r="34" spans="1:36" ht="15" customHeight="1" x14ac:dyDescent="0.3">
      <c r="A34" s="615" t="s">
        <v>185</v>
      </c>
      <c r="B34" s="615" t="s">
        <v>150</v>
      </c>
      <c r="C34" s="615" t="s">
        <v>151</v>
      </c>
      <c r="D34" s="615" t="s">
        <v>186</v>
      </c>
      <c r="E34" s="615" t="s">
        <v>187</v>
      </c>
      <c r="F34" s="615" t="s">
        <v>188</v>
      </c>
      <c r="G34" s="615"/>
      <c r="H34" s="602" t="s">
        <v>211</v>
      </c>
      <c r="I34" s="602" t="s">
        <v>212</v>
      </c>
      <c r="J34" s="602" t="s">
        <v>204</v>
      </c>
      <c r="K34" s="602" t="s">
        <v>212</v>
      </c>
      <c r="L34" s="611">
        <v>0.02</v>
      </c>
      <c r="M34" s="602" t="s">
        <v>160</v>
      </c>
      <c r="N34" s="602" t="s">
        <v>193</v>
      </c>
      <c r="O34" s="602">
        <v>1</v>
      </c>
      <c r="P34" s="602">
        <v>0.6</v>
      </c>
      <c r="Q34" s="602">
        <v>0</v>
      </c>
      <c r="R34" s="602"/>
      <c r="S34" s="602">
        <f t="shared" si="20"/>
        <v>0</v>
      </c>
      <c r="T34" s="602">
        <f t="shared" si="3"/>
        <v>0</v>
      </c>
      <c r="U34" s="604">
        <f t="shared" si="6"/>
        <v>0</v>
      </c>
      <c r="V34" s="604">
        <f t="shared" si="7"/>
        <v>0</v>
      </c>
      <c r="W34" s="604">
        <f t="shared" si="22"/>
        <v>0</v>
      </c>
      <c r="X34" s="604">
        <f t="shared" si="21"/>
        <v>0</v>
      </c>
      <c r="Y34" s="602">
        <v>0.4</v>
      </c>
      <c r="Z34" s="602" t="s">
        <v>213</v>
      </c>
      <c r="AA34" s="602" t="s">
        <v>213</v>
      </c>
    </row>
    <row r="35" spans="1:36" ht="15" customHeight="1" x14ac:dyDescent="0.3">
      <c r="A35" s="615" t="s">
        <v>185</v>
      </c>
      <c r="B35" s="615" t="s">
        <v>150</v>
      </c>
      <c r="C35" s="615" t="s">
        <v>151</v>
      </c>
      <c r="D35" s="615" t="s">
        <v>186</v>
      </c>
      <c r="E35" s="615" t="s">
        <v>187</v>
      </c>
      <c r="F35" s="615" t="s">
        <v>188</v>
      </c>
      <c r="G35" s="615"/>
      <c r="H35" s="602" t="s">
        <v>211</v>
      </c>
      <c r="I35" s="602" t="s">
        <v>212</v>
      </c>
      <c r="J35" s="602" t="s">
        <v>204</v>
      </c>
      <c r="K35" s="602" t="s">
        <v>212</v>
      </c>
      <c r="L35" s="612"/>
      <c r="M35" s="602" t="s">
        <v>160</v>
      </c>
      <c r="N35" s="602"/>
      <c r="O35" s="602">
        <v>1</v>
      </c>
      <c r="P35" s="602">
        <v>0.6</v>
      </c>
      <c r="Q35" s="602">
        <v>0</v>
      </c>
      <c r="R35" s="602"/>
      <c r="S35" s="602">
        <f t="shared" ref="S35:S40" si="23">+Q35+R35</f>
        <v>0</v>
      </c>
      <c r="T35" s="602"/>
      <c r="U35" s="604">
        <f t="shared" si="6"/>
        <v>0</v>
      </c>
      <c r="V35" s="604">
        <f t="shared" si="7"/>
        <v>0</v>
      </c>
      <c r="W35" s="604">
        <f t="shared" ref="W35:W40" si="24">+(S35/P35)*L35</f>
        <v>0</v>
      </c>
      <c r="X35" s="604"/>
      <c r="Y35" s="602">
        <v>0.4</v>
      </c>
      <c r="Z35" s="602" t="s">
        <v>213</v>
      </c>
      <c r="AA35" s="602"/>
    </row>
    <row r="36" spans="1:36" ht="15" customHeight="1" x14ac:dyDescent="0.3">
      <c r="A36" s="615" t="s">
        <v>185</v>
      </c>
      <c r="B36" s="615" t="s">
        <v>150</v>
      </c>
      <c r="C36" s="615" t="s">
        <v>151</v>
      </c>
      <c r="D36" s="615" t="s">
        <v>186</v>
      </c>
      <c r="E36" s="615" t="s">
        <v>187</v>
      </c>
      <c r="F36" s="615" t="s">
        <v>188</v>
      </c>
      <c r="G36" s="615"/>
      <c r="H36" s="602" t="s">
        <v>211</v>
      </c>
      <c r="I36" s="602" t="s">
        <v>212</v>
      </c>
      <c r="J36" s="602" t="s">
        <v>204</v>
      </c>
      <c r="K36" s="602" t="s">
        <v>212</v>
      </c>
      <c r="L36" s="612"/>
      <c r="M36" s="602" t="s">
        <v>160</v>
      </c>
      <c r="N36" s="602"/>
      <c r="O36" s="602">
        <v>1</v>
      </c>
      <c r="P36" s="602">
        <v>0.6</v>
      </c>
      <c r="Q36" s="602">
        <v>0</v>
      </c>
      <c r="R36" s="602"/>
      <c r="S36" s="602">
        <f t="shared" si="23"/>
        <v>0</v>
      </c>
      <c r="T36" s="602"/>
      <c r="U36" s="604">
        <f t="shared" si="6"/>
        <v>0</v>
      </c>
      <c r="V36" s="604">
        <f t="shared" si="7"/>
        <v>0</v>
      </c>
      <c r="W36" s="604">
        <f t="shared" si="24"/>
        <v>0</v>
      </c>
      <c r="X36" s="604"/>
      <c r="Y36" s="602">
        <v>0.4</v>
      </c>
      <c r="Z36" s="602" t="s">
        <v>213</v>
      </c>
      <c r="AA36" s="602"/>
    </row>
    <row r="37" spans="1:36" ht="15" customHeight="1" x14ac:dyDescent="0.3">
      <c r="A37" s="615" t="s">
        <v>185</v>
      </c>
      <c r="B37" s="615" t="s">
        <v>150</v>
      </c>
      <c r="C37" s="615" t="s">
        <v>151</v>
      </c>
      <c r="D37" s="615" t="s">
        <v>186</v>
      </c>
      <c r="E37" s="615" t="s">
        <v>187</v>
      </c>
      <c r="F37" s="615" t="s">
        <v>188</v>
      </c>
      <c r="G37" s="615"/>
      <c r="H37" s="602" t="s">
        <v>211</v>
      </c>
      <c r="I37" s="602" t="s">
        <v>212</v>
      </c>
      <c r="J37" s="602" t="s">
        <v>204</v>
      </c>
      <c r="K37" s="602" t="s">
        <v>212</v>
      </c>
      <c r="L37" s="612"/>
      <c r="M37" s="602" t="s">
        <v>160</v>
      </c>
      <c r="N37" s="602"/>
      <c r="O37" s="602">
        <v>1</v>
      </c>
      <c r="P37" s="602">
        <v>0.6</v>
      </c>
      <c r="Q37" s="602">
        <v>0</v>
      </c>
      <c r="R37" s="602"/>
      <c r="S37" s="602">
        <f t="shared" si="23"/>
        <v>0</v>
      </c>
      <c r="T37" s="602"/>
      <c r="U37" s="604">
        <f t="shared" si="6"/>
        <v>0</v>
      </c>
      <c r="V37" s="604">
        <f t="shared" si="7"/>
        <v>0</v>
      </c>
      <c r="W37" s="604">
        <f t="shared" si="24"/>
        <v>0</v>
      </c>
      <c r="X37" s="604"/>
      <c r="Y37" s="602">
        <v>0.4</v>
      </c>
      <c r="Z37" s="602" t="s">
        <v>213</v>
      </c>
      <c r="AA37" s="602"/>
    </row>
    <row r="38" spans="1:36" ht="15" customHeight="1" x14ac:dyDescent="0.3">
      <c r="A38" s="615" t="s">
        <v>185</v>
      </c>
      <c r="B38" s="615" t="s">
        <v>150</v>
      </c>
      <c r="C38" s="615" t="s">
        <v>151</v>
      </c>
      <c r="D38" s="615" t="s">
        <v>186</v>
      </c>
      <c r="E38" s="615" t="s">
        <v>187</v>
      </c>
      <c r="F38" s="615" t="s">
        <v>188</v>
      </c>
      <c r="G38" s="615"/>
      <c r="H38" s="602" t="s">
        <v>211</v>
      </c>
      <c r="I38" s="602" t="s">
        <v>212</v>
      </c>
      <c r="J38" s="602" t="s">
        <v>204</v>
      </c>
      <c r="K38" s="602" t="s">
        <v>212</v>
      </c>
      <c r="L38" s="612"/>
      <c r="M38" s="602" t="s">
        <v>160</v>
      </c>
      <c r="N38" s="602"/>
      <c r="O38" s="602">
        <v>1</v>
      </c>
      <c r="P38" s="602">
        <v>0.6</v>
      </c>
      <c r="Q38" s="602">
        <v>0</v>
      </c>
      <c r="R38" s="602"/>
      <c r="S38" s="602">
        <f t="shared" si="23"/>
        <v>0</v>
      </c>
      <c r="T38" s="602"/>
      <c r="U38" s="604">
        <f t="shared" si="6"/>
        <v>0</v>
      </c>
      <c r="V38" s="604">
        <f t="shared" si="7"/>
        <v>0</v>
      </c>
      <c r="W38" s="604">
        <f t="shared" si="24"/>
        <v>0</v>
      </c>
      <c r="X38" s="604"/>
      <c r="Y38" s="602">
        <v>0.4</v>
      </c>
      <c r="Z38" s="602" t="s">
        <v>213</v>
      </c>
      <c r="AA38" s="602"/>
    </row>
    <row r="39" spans="1:36" ht="15" customHeight="1" x14ac:dyDescent="0.3">
      <c r="A39" s="615" t="s">
        <v>185</v>
      </c>
      <c r="B39" s="615" t="s">
        <v>150</v>
      </c>
      <c r="C39" s="615" t="s">
        <v>151</v>
      </c>
      <c r="D39" s="615" t="s">
        <v>186</v>
      </c>
      <c r="E39" s="615" t="s">
        <v>187</v>
      </c>
      <c r="F39" s="615" t="s">
        <v>188</v>
      </c>
      <c r="G39" s="615"/>
      <c r="H39" s="602" t="s">
        <v>211</v>
      </c>
      <c r="I39" s="602" t="s">
        <v>212</v>
      </c>
      <c r="J39" s="602" t="s">
        <v>204</v>
      </c>
      <c r="K39" s="602" t="s">
        <v>212</v>
      </c>
      <c r="L39" s="613"/>
      <c r="M39" s="602" t="s">
        <v>160</v>
      </c>
      <c r="N39" s="602"/>
      <c r="O39" s="602">
        <v>1</v>
      </c>
      <c r="P39" s="602">
        <v>0.6</v>
      </c>
      <c r="Q39" s="602">
        <v>0</v>
      </c>
      <c r="R39" s="602"/>
      <c r="S39" s="602">
        <f t="shared" si="23"/>
        <v>0</v>
      </c>
      <c r="T39" s="602"/>
      <c r="U39" s="604">
        <f t="shared" si="6"/>
        <v>0</v>
      </c>
      <c r="V39" s="604">
        <f t="shared" si="7"/>
        <v>0</v>
      </c>
      <c r="W39" s="604">
        <f t="shared" si="24"/>
        <v>0</v>
      </c>
      <c r="X39" s="604"/>
      <c r="Y39" s="602">
        <v>0.4</v>
      </c>
      <c r="Z39" s="602" t="s">
        <v>213</v>
      </c>
      <c r="AA39" s="602"/>
    </row>
    <row r="40" spans="1:36" ht="187.5" x14ac:dyDescent="0.3">
      <c r="A40" s="615" t="s">
        <v>185</v>
      </c>
      <c r="B40" s="615" t="s">
        <v>150</v>
      </c>
      <c r="C40" s="615" t="s">
        <v>151</v>
      </c>
      <c r="D40" s="615" t="s">
        <v>186</v>
      </c>
      <c r="E40" s="615" t="s">
        <v>187</v>
      </c>
      <c r="F40" s="615" t="s">
        <v>188</v>
      </c>
      <c r="G40" s="615"/>
      <c r="H40" s="93" t="s">
        <v>214</v>
      </c>
      <c r="I40" s="93" t="s">
        <v>215</v>
      </c>
      <c r="J40" s="93" t="s">
        <v>216</v>
      </c>
      <c r="K40" s="93" t="s">
        <v>215</v>
      </c>
      <c r="L40" s="64">
        <v>0.2</v>
      </c>
      <c r="M40" s="93" t="s">
        <v>160</v>
      </c>
      <c r="N40" s="93" t="s">
        <v>193</v>
      </c>
      <c r="O40" s="93">
        <v>150</v>
      </c>
      <c r="P40" s="93">
        <v>150</v>
      </c>
      <c r="Q40" s="93">
        <v>120</v>
      </c>
      <c r="R40" s="94"/>
      <c r="S40" s="93">
        <f t="shared" si="23"/>
        <v>120</v>
      </c>
      <c r="T40" s="93">
        <f t="shared" si="3"/>
        <v>120</v>
      </c>
      <c r="U40" s="95">
        <f t="shared" si="6"/>
        <v>0.8</v>
      </c>
      <c r="V40" s="95">
        <f t="shared" si="7"/>
        <v>0.8</v>
      </c>
      <c r="W40" s="70">
        <f t="shared" si="24"/>
        <v>0.16000000000000003</v>
      </c>
      <c r="X40" s="70">
        <f t="shared" ref="X40" si="25">+(T40/O40)*L40</f>
        <v>0.16000000000000003</v>
      </c>
      <c r="Y40" s="93">
        <v>150</v>
      </c>
      <c r="Z40" s="93">
        <v>150</v>
      </c>
      <c r="AA40" s="93">
        <v>150</v>
      </c>
    </row>
    <row r="41" spans="1:36" ht="61.5" customHeight="1" x14ac:dyDescent="0.3">
      <c r="A41" s="615" t="s">
        <v>185</v>
      </c>
      <c r="B41" s="615" t="s">
        <v>150</v>
      </c>
      <c r="C41" s="615" t="s">
        <v>151</v>
      </c>
      <c r="D41" s="615" t="s">
        <v>186</v>
      </c>
      <c r="E41" s="615" t="s">
        <v>187</v>
      </c>
      <c r="F41" s="615" t="s">
        <v>188</v>
      </c>
      <c r="G41" s="615"/>
      <c r="H41" s="602" t="s">
        <v>217</v>
      </c>
      <c r="I41" s="602" t="s">
        <v>218</v>
      </c>
      <c r="J41" s="602" t="s">
        <v>204</v>
      </c>
      <c r="K41" s="602" t="s">
        <v>218</v>
      </c>
      <c r="L41" s="611">
        <v>0.05</v>
      </c>
      <c r="M41" s="602" t="s">
        <v>200</v>
      </c>
      <c r="N41" s="602" t="s">
        <v>219</v>
      </c>
      <c r="O41" s="602">
        <v>1</v>
      </c>
      <c r="P41" s="602" t="s">
        <v>206</v>
      </c>
      <c r="Q41" s="602" t="s">
        <v>207</v>
      </c>
      <c r="R41" s="602"/>
      <c r="S41" s="602" t="s">
        <v>207</v>
      </c>
      <c r="T41" s="602">
        <v>0</v>
      </c>
      <c r="U41" s="605" t="s">
        <v>207</v>
      </c>
      <c r="V41" s="605">
        <v>0</v>
      </c>
      <c r="W41" s="605" t="s">
        <v>207</v>
      </c>
      <c r="X41" s="605" t="s">
        <v>207</v>
      </c>
      <c r="Y41" s="602">
        <v>1</v>
      </c>
      <c r="Z41" s="602">
        <v>0</v>
      </c>
      <c r="AA41" s="602">
        <v>0</v>
      </c>
    </row>
    <row r="42" spans="1:36" ht="74.25" customHeight="1" x14ac:dyDescent="0.3">
      <c r="A42" s="615" t="s">
        <v>185</v>
      </c>
      <c r="B42" s="615" t="s">
        <v>150</v>
      </c>
      <c r="C42" s="615" t="s">
        <v>151</v>
      </c>
      <c r="D42" s="615" t="s">
        <v>186</v>
      </c>
      <c r="E42" s="615" t="s">
        <v>187</v>
      </c>
      <c r="F42" s="615" t="s">
        <v>188</v>
      </c>
      <c r="G42" s="615"/>
      <c r="H42" s="602" t="s">
        <v>214</v>
      </c>
      <c r="I42" s="602" t="s">
        <v>215</v>
      </c>
      <c r="J42" s="602" t="s">
        <v>216</v>
      </c>
      <c r="K42" s="602"/>
      <c r="L42" s="613"/>
      <c r="M42" s="602"/>
      <c r="N42" s="602"/>
      <c r="O42" s="602">
        <v>150</v>
      </c>
      <c r="P42" s="602">
        <v>150</v>
      </c>
      <c r="Q42" s="602">
        <v>120</v>
      </c>
      <c r="R42" s="602"/>
      <c r="S42" s="602">
        <f t="shared" ref="S42" si="26">+Q42+R42</f>
        <v>120</v>
      </c>
      <c r="T42" s="602"/>
      <c r="U42" s="605"/>
      <c r="V42" s="605"/>
      <c r="W42" s="605">
        <f>+(S42/P42)*L42</f>
        <v>0</v>
      </c>
      <c r="X42" s="605">
        <f t="shared" ref="X42" si="27">+(T42/O42)*L42</f>
        <v>0</v>
      </c>
      <c r="Y42" s="602">
        <v>150</v>
      </c>
      <c r="Z42" s="602">
        <v>150</v>
      </c>
      <c r="AA42" s="602"/>
    </row>
    <row r="43" spans="1:36" ht="54.75" customHeight="1" x14ac:dyDescent="0.3">
      <c r="A43" s="96"/>
      <c r="B43" s="97"/>
      <c r="C43" s="98"/>
      <c r="D43" s="96"/>
      <c r="E43" s="99"/>
      <c r="F43" s="620" t="s">
        <v>220</v>
      </c>
      <c r="G43" s="620"/>
      <c r="H43" s="620"/>
      <c r="I43" s="620"/>
      <c r="J43" s="620"/>
      <c r="K43" s="620"/>
      <c r="L43" s="620"/>
      <c r="M43" s="620"/>
      <c r="N43" s="620"/>
      <c r="O43" s="620"/>
      <c r="P43" s="620"/>
      <c r="Q43" s="620"/>
      <c r="R43" s="620"/>
      <c r="S43" s="620"/>
      <c r="T43" s="620"/>
      <c r="U43" s="95">
        <f>AVERAGE(U19:U42)</f>
        <v>0.60683069805156598</v>
      </c>
      <c r="V43" s="95">
        <f>AVERAGE(V19:V42)</f>
        <v>0.12764613759872703</v>
      </c>
      <c r="W43" s="70">
        <f>+W19+W20+W27+W29+W34+W40</f>
        <v>0.63218415474718204</v>
      </c>
      <c r="X43" s="95">
        <f>+X19+X20+X27+X29+X34+X40</f>
        <v>0.60218415474718201</v>
      </c>
      <c r="Y43" s="96"/>
      <c r="Z43" s="96"/>
      <c r="AA43" s="96"/>
      <c r="AB43" s="92"/>
      <c r="AC43" s="100"/>
      <c r="AD43" s="100"/>
      <c r="AE43" s="100"/>
      <c r="AF43" s="100"/>
      <c r="AG43" s="100"/>
      <c r="AH43" s="100"/>
      <c r="AI43" s="100"/>
      <c r="AJ43" s="100"/>
    </row>
    <row r="44" spans="1:36" ht="198.75" customHeight="1" x14ac:dyDescent="0.3">
      <c r="A44" s="614" t="s">
        <v>221</v>
      </c>
      <c r="B44" s="614" t="s">
        <v>150</v>
      </c>
      <c r="C44" s="614" t="s">
        <v>151</v>
      </c>
      <c r="D44" s="614" t="s">
        <v>186</v>
      </c>
      <c r="E44" s="614" t="s">
        <v>222</v>
      </c>
      <c r="F44" s="614" t="s">
        <v>223</v>
      </c>
      <c r="G44" s="614" t="s">
        <v>224</v>
      </c>
      <c r="H44" s="602" t="s">
        <v>225</v>
      </c>
      <c r="I44" s="602" t="s">
        <v>226</v>
      </c>
      <c r="J44" s="602" t="s">
        <v>227</v>
      </c>
      <c r="K44" s="602" t="s">
        <v>226</v>
      </c>
      <c r="L44" s="603">
        <v>0.9</v>
      </c>
      <c r="M44" s="602" t="s">
        <v>160</v>
      </c>
      <c r="N44" s="602" t="s">
        <v>228</v>
      </c>
      <c r="O44" s="602">
        <v>3452</v>
      </c>
      <c r="P44" s="602">
        <v>752</v>
      </c>
      <c r="Q44" s="602">
        <v>264</v>
      </c>
      <c r="R44" s="602"/>
      <c r="S44" s="602">
        <f t="shared" ref="S44" si="28">+Q44+R44</f>
        <v>264</v>
      </c>
      <c r="T44" s="602">
        <f t="shared" si="3"/>
        <v>264</v>
      </c>
      <c r="U44" s="604">
        <f t="shared" si="6"/>
        <v>0.35106382978723405</v>
      </c>
      <c r="V44" s="604">
        <f t="shared" si="7"/>
        <v>7.6477404403244492E-2</v>
      </c>
      <c r="W44" s="604">
        <f t="shared" ref="W44" si="29">+(S44/P44)*L44</f>
        <v>0.31595744680851068</v>
      </c>
      <c r="X44" s="604">
        <f t="shared" ref="X44" si="30">+(T44/O44)*L44</f>
        <v>6.8829663962920049E-2</v>
      </c>
      <c r="Y44" s="602">
        <v>900</v>
      </c>
      <c r="Z44" s="602">
        <v>900</v>
      </c>
      <c r="AA44" s="602">
        <v>900</v>
      </c>
    </row>
    <row r="45" spans="1:36" ht="15" customHeight="1" x14ac:dyDescent="0.3">
      <c r="A45" s="614" t="s">
        <v>221</v>
      </c>
      <c r="B45" s="614" t="s">
        <v>150</v>
      </c>
      <c r="C45" s="614" t="s">
        <v>151</v>
      </c>
      <c r="D45" s="614" t="s">
        <v>186</v>
      </c>
      <c r="E45" s="614" t="s">
        <v>222</v>
      </c>
      <c r="F45" s="614" t="s">
        <v>223</v>
      </c>
      <c r="G45" s="614"/>
      <c r="H45" s="602" t="s">
        <v>225</v>
      </c>
      <c r="I45" s="602" t="s">
        <v>226</v>
      </c>
      <c r="J45" s="602" t="s">
        <v>227</v>
      </c>
      <c r="K45" s="602"/>
      <c r="L45" s="603">
        <v>0.9</v>
      </c>
      <c r="M45" s="602" t="s">
        <v>160</v>
      </c>
      <c r="N45" s="602"/>
      <c r="O45" s="602">
        <v>3452</v>
      </c>
      <c r="P45" s="602">
        <v>752</v>
      </c>
      <c r="Q45" s="602">
        <v>264</v>
      </c>
      <c r="R45" s="602"/>
      <c r="S45" s="602">
        <f t="shared" ref="S45:S53" si="31">+Q45+R45</f>
        <v>264</v>
      </c>
      <c r="T45" s="602"/>
      <c r="U45" s="604"/>
      <c r="V45" s="604"/>
      <c r="W45" s="604"/>
      <c r="X45" s="604"/>
      <c r="Y45" s="602">
        <v>900</v>
      </c>
      <c r="Z45" s="602">
        <v>900</v>
      </c>
      <c r="AA45" s="602"/>
    </row>
    <row r="46" spans="1:36" ht="15" customHeight="1" x14ac:dyDescent="0.3">
      <c r="A46" s="614" t="s">
        <v>221</v>
      </c>
      <c r="B46" s="614" t="s">
        <v>150</v>
      </c>
      <c r="C46" s="614" t="s">
        <v>151</v>
      </c>
      <c r="D46" s="614" t="s">
        <v>186</v>
      </c>
      <c r="E46" s="614" t="s">
        <v>222</v>
      </c>
      <c r="F46" s="614" t="s">
        <v>223</v>
      </c>
      <c r="G46" s="614"/>
      <c r="H46" s="602" t="s">
        <v>225</v>
      </c>
      <c r="I46" s="602" t="s">
        <v>226</v>
      </c>
      <c r="J46" s="602" t="s">
        <v>227</v>
      </c>
      <c r="K46" s="602"/>
      <c r="L46" s="603">
        <v>0.9</v>
      </c>
      <c r="M46" s="602" t="s">
        <v>160</v>
      </c>
      <c r="N46" s="602"/>
      <c r="O46" s="602">
        <v>3452</v>
      </c>
      <c r="P46" s="602">
        <v>752</v>
      </c>
      <c r="Q46" s="602">
        <v>264</v>
      </c>
      <c r="R46" s="602"/>
      <c r="S46" s="602">
        <f t="shared" si="31"/>
        <v>264</v>
      </c>
      <c r="T46" s="602"/>
      <c r="U46" s="604"/>
      <c r="V46" s="604"/>
      <c r="W46" s="604"/>
      <c r="X46" s="604"/>
      <c r="Y46" s="602">
        <v>900</v>
      </c>
      <c r="Z46" s="602">
        <v>900</v>
      </c>
      <c r="AA46" s="602"/>
    </row>
    <row r="47" spans="1:36" ht="15" customHeight="1" x14ac:dyDescent="0.3">
      <c r="A47" s="614" t="s">
        <v>221</v>
      </c>
      <c r="B47" s="614" t="s">
        <v>150</v>
      </c>
      <c r="C47" s="614" t="s">
        <v>151</v>
      </c>
      <c r="D47" s="614" t="s">
        <v>186</v>
      </c>
      <c r="E47" s="614" t="s">
        <v>222</v>
      </c>
      <c r="F47" s="614" t="s">
        <v>223</v>
      </c>
      <c r="G47" s="614"/>
      <c r="H47" s="602" t="s">
        <v>225</v>
      </c>
      <c r="I47" s="602" t="s">
        <v>226</v>
      </c>
      <c r="J47" s="602" t="s">
        <v>227</v>
      </c>
      <c r="K47" s="602"/>
      <c r="L47" s="603">
        <v>0.9</v>
      </c>
      <c r="M47" s="602" t="s">
        <v>160</v>
      </c>
      <c r="N47" s="602"/>
      <c r="O47" s="602">
        <v>3452</v>
      </c>
      <c r="P47" s="602">
        <v>752</v>
      </c>
      <c r="Q47" s="602">
        <v>264</v>
      </c>
      <c r="R47" s="602"/>
      <c r="S47" s="602">
        <f t="shared" si="31"/>
        <v>264</v>
      </c>
      <c r="T47" s="602"/>
      <c r="U47" s="604"/>
      <c r="V47" s="604"/>
      <c r="W47" s="604"/>
      <c r="X47" s="604"/>
      <c r="Y47" s="602">
        <v>900</v>
      </c>
      <c r="Z47" s="602">
        <v>900</v>
      </c>
      <c r="AA47" s="602"/>
    </row>
    <row r="48" spans="1:36" ht="15" customHeight="1" x14ac:dyDescent="0.3">
      <c r="A48" s="614" t="s">
        <v>221</v>
      </c>
      <c r="B48" s="614" t="s">
        <v>150</v>
      </c>
      <c r="C48" s="614" t="s">
        <v>151</v>
      </c>
      <c r="D48" s="614" t="s">
        <v>186</v>
      </c>
      <c r="E48" s="614" t="s">
        <v>222</v>
      </c>
      <c r="F48" s="614" t="s">
        <v>223</v>
      </c>
      <c r="G48" s="614"/>
      <c r="H48" s="602" t="s">
        <v>225</v>
      </c>
      <c r="I48" s="602" t="s">
        <v>226</v>
      </c>
      <c r="J48" s="602" t="s">
        <v>227</v>
      </c>
      <c r="K48" s="602"/>
      <c r="L48" s="603">
        <v>0.9</v>
      </c>
      <c r="M48" s="602" t="s">
        <v>160</v>
      </c>
      <c r="N48" s="602"/>
      <c r="O48" s="602">
        <v>3452</v>
      </c>
      <c r="P48" s="602">
        <v>752</v>
      </c>
      <c r="Q48" s="602">
        <v>264</v>
      </c>
      <c r="R48" s="602"/>
      <c r="S48" s="602">
        <f t="shared" si="31"/>
        <v>264</v>
      </c>
      <c r="T48" s="602"/>
      <c r="U48" s="604"/>
      <c r="V48" s="604"/>
      <c r="W48" s="604"/>
      <c r="X48" s="604"/>
      <c r="Y48" s="602">
        <v>900</v>
      </c>
      <c r="Z48" s="602">
        <v>900</v>
      </c>
      <c r="AA48" s="602"/>
    </row>
    <row r="49" spans="1:36" ht="15" customHeight="1" x14ac:dyDescent="0.3">
      <c r="A49" s="614" t="s">
        <v>221</v>
      </c>
      <c r="B49" s="614" t="s">
        <v>150</v>
      </c>
      <c r="C49" s="614" t="s">
        <v>151</v>
      </c>
      <c r="D49" s="614" t="s">
        <v>186</v>
      </c>
      <c r="E49" s="614" t="s">
        <v>222</v>
      </c>
      <c r="F49" s="614" t="s">
        <v>223</v>
      </c>
      <c r="G49" s="614"/>
      <c r="H49" s="602" t="s">
        <v>225</v>
      </c>
      <c r="I49" s="602" t="s">
        <v>226</v>
      </c>
      <c r="J49" s="602" t="s">
        <v>227</v>
      </c>
      <c r="K49" s="602"/>
      <c r="L49" s="603">
        <v>0.9</v>
      </c>
      <c r="M49" s="602" t="s">
        <v>160</v>
      </c>
      <c r="N49" s="602"/>
      <c r="O49" s="602">
        <v>3452</v>
      </c>
      <c r="P49" s="602">
        <v>752</v>
      </c>
      <c r="Q49" s="602">
        <v>264</v>
      </c>
      <c r="R49" s="602"/>
      <c r="S49" s="602">
        <f t="shared" si="31"/>
        <v>264</v>
      </c>
      <c r="T49" s="602"/>
      <c r="U49" s="604"/>
      <c r="V49" s="604"/>
      <c r="W49" s="604"/>
      <c r="X49" s="604"/>
      <c r="Y49" s="602">
        <v>900</v>
      </c>
      <c r="Z49" s="602">
        <v>900</v>
      </c>
      <c r="AA49" s="602"/>
    </row>
    <row r="50" spans="1:36" ht="15" customHeight="1" x14ac:dyDescent="0.3">
      <c r="A50" s="614" t="s">
        <v>221</v>
      </c>
      <c r="B50" s="614" t="s">
        <v>150</v>
      </c>
      <c r="C50" s="614" t="s">
        <v>151</v>
      </c>
      <c r="D50" s="614" t="s">
        <v>186</v>
      </c>
      <c r="E50" s="614" t="s">
        <v>222</v>
      </c>
      <c r="F50" s="614" t="s">
        <v>223</v>
      </c>
      <c r="G50" s="614"/>
      <c r="H50" s="602" t="s">
        <v>225</v>
      </c>
      <c r="I50" s="602" t="s">
        <v>226</v>
      </c>
      <c r="J50" s="602" t="s">
        <v>227</v>
      </c>
      <c r="K50" s="602"/>
      <c r="L50" s="603">
        <v>0.9</v>
      </c>
      <c r="M50" s="602" t="s">
        <v>160</v>
      </c>
      <c r="N50" s="602"/>
      <c r="O50" s="602">
        <v>3452</v>
      </c>
      <c r="P50" s="602">
        <v>752</v>
      </c>
      <c r="Q50" s="602">
        <v>264</v>
      </c>
      <c r="R50" s="602"/>
      <c r="S50" s="602">
        <f t="shared" si="31"/>
        <v>264</v>
      </c>
      <c r="T50" s="602"/>
      <c r="U50" s="604"/>
      <c r="V50" s="604"/>
      <c r="W50" s="604"/>
      <c r="X50" s="604"/>
      <c r="Y50" s="602">
        <v>900</v>
      </c>
      <c r="Z50" s="602">
        <v>900</v>
      </c>
      <c r="AA50" s="602"/>
    </row>
    <row r="51" spans="1:36" ht="90" customHeight="1" x14ac:dyDescent="0.3">
      <c r="A51" s="614" t="s">
        <v>221</v>
      </c>
      <c r="B51" s="614" t="s">
        <v>150</v>
      </c>
      <c r="C51" s="614" t="s">
        <v>151</v>
      </c>
      <c r="D51" s="614" t="s">
        <v>186</v>
      </c>
      <c r="E51" s="614" t="s">
        <v>222</v>
      </c>
      <c r="F51" s="614" t="s">
        <v>223</v>
      </c>
      <c r="G51" s="614"/>
      <c r="H51" s="602" t="s">
        <v>229</v>
      </c>
      <c r="I51" s="602" t="s">
        <v>230</v>
      </c>
      <c r="J51" s="602" t="s">
        <v>204</v>
      </c>
      <c r="K51" s="602" t="s">
        <v>230</v>
      </c>
      <c r="L51" s="603">
        <v>0.1</v>
      </c>
      <c r="M51" s="602" t="s">
        <v>160</v>
      </c>
      <c r="N51" s="602" t="s">
        <v>231</v>
      </c>
      <c r="O51" s="602">
        <v>4</v>
      </c>
      <c r="P51" s="602">
        <v>1</v>
      </c>
      <c r="Q51" s="602">
        <v>0</v>
      </c>
      <c r="R51" s="602"/>
      <c r="S51" s="602">
        <f t="shared" si="31"/>
        <v>0</v>
      </c>
      <c r="T51" s="602">
        <f t="shared" si="3"/>
        <v>0</v>
      </c>
      <c r="U51" s="605">
        <f>+S51/P51</f>
        <v>0</v>
      </c>
      <c r="V51" s="605">
        <f t="shared" si="7"/>
        <v>0</v>
      </c>
      <c r="W51" s="605">
        <f t="shared" ref="W51:W53" si="32">+(S51/P51)*L51</f>
        <v>0</v>
      </c>
      <c r="X51" s="605">
        <f t="shared" ref="X51:X53" si="33">+(T51/O51)*L51</f>
        <v>0</v>
      </c>
      <c r="Y51" s="602">
        <v>1</v>
      </c>
      <c r="Z51" s="602">
        <v>1</v>
      </c>
      <c r="AA51" s="602">
        <v>1</v>
      </c>
    </row>
    <row r="52" spans="1:36" ht="90" customHeight="1" x14ac:dyDescent="0.3">
      <c r="A52" s="614" t="s">
        <v>221</v>
      </c>
      <c r="B52" s="614" t="s">
        <v>150</v>
      </c>
      <c r="C52" s="614" t="s">
        <v>151</v>
      </c>
      <c r="D52" s="614" t="s">
        <v>186</v>
      </c>
      <c r="E52" s="614" t="s">
        <v>222</v>
      </c>
      <c r="F52" s="614" t="s">
        <v>223</v>
      </c>
      <c r="G52" s="614"/>
      <c r="H52" s="602"/>
      <c r="I52" s="602" t="s">
        <v>230</v>
      </c>
      <c r="J52" s="602" t="s">
        <v>204</v>
      </c>
      <c r="K52" s="602" t="s">
        <v>230</v>
      </c>
      <c r="L52" s="603">
        <v>0.1</v>
      </c>
      <c r="M52" s="602" t="s">
        <v>160</v>
      </c>
      <c r="N52" s="602" t="s">
        <v>231</v>
      </c>
      <c r="O52" s="602">
        <v>4</v>
      </c>
      <c r="P52" s="602">
        <v>1</v>
      </c>
      <c r="Q52" s="602">
        <v>0</v>
      </c>
      <c r="R52" s="602"/>
      <c r="S52" s="602">
        <f t="shared" si="31"/>
        <v>0</v>
      </c>
      <c r="T52" s="602">
        <f t="shared" si="3"/>
        <v>0</v>
      </c>
      <c r="U52" s="605"/>
      <c r="V52" s="605">
        <f t="shared" si="7"/>
        <v>0</v>
      </c>
      <c r="W52" s="605">
        <f t="shared" si="32"/>
        <v>0</v>
      </c>
      <c r="X52" s="605">
        <f t="shared" si="33"/>
        <v>0</v>
      </c>
      <c r="Y52" s="602">
        <v>1</v>
      </c>
      <c r="Z52" s="602">
        <v>1</v>
      </c>
      <c r="AA52" s="602"/>
    </row>
    <row r="53" spans="1:36" ht="90" customHeight="1" x14ac:dyDescent="0.3">
      <c r="A53" s="614" t="s">
        <v>221</v>
      </c>
      <c r="B53" s="614" t="s">
        <v>150</v>
      </c>
      <c r="C53" s="614" t="s">
        <v>151</v>
      </c>
      <c r="D53" s="614" t="s">
        <v>186</v>
      </c>
      <c r="E53" s="614" t="s">
        <v>222</v>
      </c>
      <c r="F53" s="614" t="s">
        <v>223</v>
      </c>
      <c r="G53" s="614"/>
      <c r="H53" s="602"/>
      <c r="I53" s="602" t="s">
        <v>230</v>
      </c>
      <c r="J53" s="602" t="s">
        <v>204</v>
      </c>
      <c r="K53" s="602" t="s">
        <v>230</v>
      </c>
      <c r="L53" s="603">
        <v>0.1</v>
      </c>
      <c r="M53" s="602" t="s">
        <v>160</v>
      </c>
      <c r="N53" s="602" t="s">
        <v>231</v>
      </c>
      <c r="O53" s="602">
        <v>4</v>
      </c>
      <c r="P53" s="602">
        <v>1</v>
      </c>
      <c r="Q53" s="602">
        <v>0</v>
      </c>
      <c r="R53" s="602"/>
      <c r="S53" s="602">
        <f t="shared" si="31"/>
        <v>0</v>
      </c>
      <c r="T53" s="602">
        <f t="shared" si="3"/>
        <v>0</v>
      </c>
      <c r="U53" s="605"/>
      <c r="V53" s="605">
        <f t="shared" si="7"/>
        <v>0</v>
      </c>
      <c r="W53" s="605">
        <f t="shared" si="32"/>
        <v>0</v>
      </c>
      <c r="X53" s="605">
        <f t="shared" si="33"/>
        <v>0</v>
      </c>
      <c r="Y53" s="602">
        <v>1</v>
      </c>
      <c r="Z53" s="602">
        <v>1</v>
      </c>
      <c r="AA53" s="602"/>
    </row>
    <row r="54" spans="1:36" ht="53.25" customHeight="1" x14ac:dyDescent="0.3">
      <c r="A54" s="96"/>
      <c r="B54" s="97"/>
      <c r="C54" s="98"/>
      <c r="D54" s="96"/>
      <c r="E54" s="99"/>
      <c r="F54" s="620" t="s">
        <v>232</v>
      </c>
      <c r="G54" s="620"/>
      <c r="H54" s="620"/>
      <c r="I54" s="620"/>
      <c r="J54" s="620"/>
      <c r="K54" s="620"/>
      <c r="L54" s="620"/>
      <c r="M54" s="620"/>
      <c r="N54" s="620"/>
      <c r="O54" s="620"/>
      <c r="P54" s="620"/>
      <c r="Q54" s="620"/>
      <c r="R54" s="620"/>
      <c r="S54" s="620"/>
      <c r="T54" s="620"/>
      <c r="U54" s="95">
        <f>AVERAGE(U44:U53)</f>
        <v>0.17553191489361702</v>
      </c>
      <c r="V54" s="95">
        <f>AVERAGE(V44:V53)</f>
        <v>1.9119351100811123E-2</v>
      </c>
      <c r="W54" s="70">
        <f>+W44+W51</f>
        <v>0.31595744680851068</v>
      </c>
      <c r="X54" s="95">
        <f>+X44+X51</f>
        <v>6.8829663962920049E-2</v>
      </c>
      <c r="Y54" s="96"/>
      <c r="Z54" s="96"/>
      <c r="AA54" s="96"/>
      <c r="AB54" s="92"/>
      <c r="AC54" s="100"/>
      <c r="AD54" s="100"/>
      <c r="AE54" s="100"/>
      <c r="AF54" s="100"/>
      <c r="AG54" s="100"/>
      <c r="AH54" s="100"/>
      <c r="AI54" s="100"/>
      <c r="AJ54" s="100"/>
    </row>
    <row r="55" spans="1:36" ht="15" customHeight="1" x14ac:dyDescent="0.3">
      <c r="A55" s="602" t="s">
        <v>221</v>
      </c>
      <c r="B55" s="602" t="s">
        <v>150</v>
      </c>
      <c r="C55" s="602" t="s">
        <v>151</v>
      </c>
      <c r="D55" s="602" t="s">
        <v>186</v>
      </c>
      <c r="E55" s="602" t="s">
        <v>222</v>
      </c>
      <c r="F55" s="602" t="s">
        <v>233</v>
      </c>
      <c r="G55" s="602" t="s">
        <v>234</v>
      </c>
      <c r="H55" s="602" t="s">
        <v>235</v>
      </c>
      <c r="I55" s="602" t="s">
        <v>236</v>
      </c>
      <c r="J55" s="602" t="s">
        <v>158</v>
      </c>
      <c r="K55" s="602" t="s">
        <v>236</v>
      </c>
      <c r="L55" s="611">
        <v>0.4</v>
      </c>
      <c r="M55" s="602" t="s">
        <v>160</v>
      </c>
      <c r="N55" s="602" t="s">
        <v>237</v>
      </c>
      <c r="O55" s="602">
        <v>200</v>
      </c>
      <c r="P55" s="602">
        <v>50</v>
      </c>
      <c r="Q55" s="602">
        <v>0</v>
      </c>
      <c r="R55" s="602"/>
      <c r="S55" s="602">
        <f t="shared" ref="S55" si="34">+Q55+R55</f>
        <v>0</v>
      </c>
      <c r="T55" s="602">
        <f t="shared" si="3"/>
        <v>0</v>
      </c>
      <c r="U55" s="604">
        <f t="shared" si="6"/>
        <v>0</v>
      </c>
      <c r="V55" s="604">
        <f t="shared" si="7"/>
        <v>0</v>
      </c>
      <c r="W55" s="604">
        <f t="shared" ref="W55" si="35">+(S55/P55)*L55</f>
        <v>0</v>
      </c>
      <c r="X55" s="604">
        <f t="shared" ref="X55" si="36">+(T55/O55)*L55</f>
        <v>0</v>
      </c>
      <c r="Y55" s="602">
        <v>50</v>
      </c>
      <c r="Z55" s="602">
        <v>50</v>
      </c>
      <c r="AA55" s="602">
        <v>50</v>
      </c>
    </row>
    <row r="56" spans="1:36" ht="15" customHeight="1" x14ac:dyDescent="0.3">
      <c r="A56" s="602" t="s">
        <v>221</v>
      </c>
      <c r="B56" s="602" t="s">
        <v>150</v>
      </c>
      <c r="C56" s="602" t="s">
        <v>151</v>
      </c>
      <c r="D56" s="602" t="s">
        <v>186</v>
      </c>
      <c r="E56" s="602" t="s">
        <v>222</v>
      </c>
      <c r="F56" s="602" t="s">
        <v>233</v>
      </c>
      <c r="G56" s="602"/>
      <c r="H56" s="602" t="s">
        <v>235</v>
      </c>
      <c r="I56" s="602" t="s">
        <v>236</v>
      </c>
      <c r="J56" s="602" t="s">
        <v>158</v>
      </c>
      <c r="K56" s="602"/>
      <c r="L56" s="612"/>
      <c r="M56" s="602"/>
      <c r="N56" s="602"/>
      <c r="O56" s="602">
        <v>200</v>
      </c>
      <c r="P56" s="602">
        <v>50</v>
      </c>
      <c r="Q56" s="602">
        <v>0</v>
      </c>
      <c r="R56" s="602"/>
      <c r="S56" s="602">
        <f t="shared" ref="S56:S65" si="37">+Q56+R56</f>
        <v>0</v>
      </c>
      <c r="T56" s="602"/>
      <c r="U56" s="604">
        <f t="shared" si="6"/>
        <v>0</v>
      </c>
      <c r="V56" s="604">
        <f t="shared" si="7"/>
        <v>0</v>
      </c>
      <c r="W56" s="604">
        <f t="shared" ref="W56:W65" si="38">+(S56/P56)*L56</f>
        <v>0</v>
      </c>
      <c r="X56" s="604"/>
      <c r="Y56" s="602">
        <v>50</v>
      </c>
      <c r="Z56" s="602">
        <v>50</v>
      </c>
      <c r="AA56" s="602"/>
    </row>
    <row r="57" spans="1:36" ht="15" customHeight="1" x14ac:dyDescent="0.3">
      <c r="A57" s="602" t="s">
        <v>221</v>
      </c>
      <c r="B57" s="602" t="s">
        <v>150</v>
      </c>
      <c r="C57" s="602" t="s">
        <v>151</v>
      </c>
      <c r="D57" s="602" t="s">
        <v>186</v>
      </c>
      <c r="E57" s="602" t="s">
        <v>222</v>
      </c>
      <c r="F57" s="602" t="s">
        <v>233</v>
      </c>
      <c r="G57" s="602"/>
      <c r="H57" s="602" t="s">
        <v>235</v>
      </c>
      <c r="I57" s="602" t="s">
        <v>236</v>
      </c>
      <c r="J57" s="602" t="s">
        <v>158</v>
      </c>
      <c r="K57" s="602"/>
      <c r="L57" s="612"/>
      <c r="M57" s="602"/>
      <c r="N57" s="602"/>
      <c r="O57" s="602">
        <v>200</v>
      </c>
      <c r="P57" s="602">
        <v>50</v>
      </c>
      <c r="Q57" s="602">
        <v>0</v>
      </c>
      <c r="R57" s="602"/>
      <c r="S57" s="602">
        <f t="shared" si="37"/>
        <v>0</v>
      </c>
      <c r="T57" s="602"/>
      <c r="U57" s="604">
        <f t="shared" si="6"/>
        <v>0</v>
      </c>
      <c r="V57" s="604">
        <f t="shared" si="7"/>
        <v>0</v>
      </c>
      <c r="W57" s="604">
        <f t="shared" si="38"/>
        <v>0</v>
      </c>
      <c r="X57" s="604"/>
      <c r="Y57" s="602">
        <v>50</v>
      </c>
      <c r="Z57" s="602">
        <v>50</v>
      </c>
      <c r="AA57" s="602"/>
    </row>
    <row r="58" spans="1:36" ht="64.5" customHeight="1" x14ac:dyDescent="0.3">
      <c r="A58" s="602" t="s">
        <v>221</v>
      </c>
      <c r="B58" s="602" t="s">
        <v>150</v>
      </c>
      <c r="C58" s="602" t="s">
        <v>151</v>
      </c>
      <c r="D58" s="602" t="s">
        <v>186</v>
      </c>
      <c r="E58" s="602" t="s">
        <v>222</v>
      </c>
      <c r="F58" s="602" t="s">
        <v>233</v>
      </c>
      <c r="G58" s="602"/>
      <c r="H58" s="602" t="s">
        <v>235</v>
      </c>
      <c r="I58" s="602" t="s">
        <v>236</v>
      </c>
      <c r="J58" s="602" t="s">
        <v>158</v>
      </c>
      <c r="K58" s="602"/>
      <c r="L58" s="613"/>
      <c r="M58" s="602"/>
      <c r="N58" s="602"/>
      <c r="O58" s="602">
        <v>200</v>
      </c>
      <c r="P58" s="602">
        <v>50</v>
      </c>
      <c r="Q58" s="602">
        <v>0</v>
      </c>
      <c r="R58" s="602"/>
      <c r="S58" s="602">
        <f t="shared" si="37"/>
        <v>0</v>
      </c>
      <c r="T58" s="602"/>
      <c r="U58" s="604">
        <f t="shared" si="6"/>
        <v>0</v>
      </c>
      <c r="V58" s="604">
        <f t="shared" si="7"/>
        <v>0</v>
      </c>
      <c r="W58" s="604">
        <f t="shared" si="38"/>
        <v>0</v>
      </c>
      <c r="X58" s="604"/>
      <c r="Y58" s="602">
        <v>50</v>
      </c>
      <c r="Z58" s="602">
        <v>50</v>
      </c>
      <c r="AA58" s="602"/>
    </row>
    <row r="59" spans="1:36" ht="15" customHeight="1" x14ac:dyDescent="0.3">
      <c r="A59" s="602" t="s">
        <v>221</v>
      </c>
      <c r="B59" s="602" t="s">
        <v>150</v>
      </c>
      <c r="C59" s="602" t="s">
        <v>151</v>
      </c>
      <c r="D59" s="602" t="s">
        <v>186</v>
      </c>
      <c r="E59" s="602" t="s">
        <v>222</v>
      </c>
      <c r="F59" s="602" t="s">
        <v>233</v>
      </c>
      <c r="G59" s="602"/>
      <c r="H59" s="603" t="s">
        <v>238</v>
      </c>
      <c r="I59" s="603" t="s">
        <v>239</v>
      </c>
      <c r="J59" s="603" t="s">
        <v>158</v>
      </c>
      <c r="K59" s="602" t="s">
        <v>239</v>
      </c>
      <c r="L59" s="611">
        <v>0.1</v>
      </c>
      <c r="M59" s="602" t="s">
        <v>160</v>
      </c>
      <c r="N59" s="602" t="s">
        <v>219</v>
      </c>
      <c r="O59" s="602">
        <v>4</v>
      </c>
      <c r="P59" s="602">
        <v>1</v>
      </c>
      <c r="Q59" s="602">
        <v>0</v>
      </c>
      <c r="R59" s="602"/>
      <c r="S59" s="602">
        <f t="shared" si="37"/>
        <v>0</v>
      </c>
      <c r="T59" s="602">
        <f t="shared" si="3"/>
        <v>0</v>
      </c>
      <c r="U59" s="604">
        <f t="shared" si="6"/>
        <v>0</v>
      </c>
      <c r="V59" s="604">
        <f t="shared" si="7"/>
        <v>0</v>
      </c>
      <c r="W59" s="604">
        <f t="shared" si="38"/>
        <v>0</v>
      </c>
      <c r="X59" s="604">
        <f t="shared" ref="X59:X65" si="39">+(T59/O59)*L59</f>
        <v>0</v>
      </c>
      <c r="Y59" s="602">
        <v>1</v>
      </c>
      <c r="Z59" s="602">
        <v>1</v>
      </c>
      <c r="AA59" s="602">
        <v>1</v>
      </c>
    </row>
    <row r="60" spans="1:36" ht="15" customHeight="1" x14ac:dyDescent="0.3">
      <c r="A60" s="602" t="s">
        <v>221</v>
      </c>
      <c r="B60" s="602" t="s">
        <v>150</v>
      </c>
      <c r="C60" s="602" t="s">
        <v>151</v>
      </c>
      <c r="D60" s="602" t="s">
        <v>186</v>
      </c>
      <c r="E60" s="602" t="s">
        <v>222</v>
      </c>
      <c r="F60" s="602" t="s">
        <v>233</v>
      </c>
      <c r="G60" s="602"/>
      <c r="H60" s="603" t="s">
        <v>238</v>
      </c>
      <c r="I60" s="603" t="s">
        <v>239</v>
      </c>
      <c r="J60" s="603" t="s">
        <v>158</v>
      </c>
      <c r="K60" s="602" t="s">
        <v>239</v>
      </c>
      <c r="L60" s="612"/>
      <c r="M60" s="602" t="s">
        <v>160</v>
      </c>
      <c r="N60" s="602" t="s">
        <v>219</v>
      </c>
      <c r="O60" s="602">
        <v>4</v>
      </c>
      <c r="P60" s="602">
        <v>1</v>
      </c>
      <c r="Q60" s="602">
        <v>0</v>
      </c>
      <c r="R60" s="602"/>
      <c r="S60" s="602">
        <f t="shared" si="37"/>
        <v>0</v>
      </c>
      <c r="T60" s="602"/>
      <c r="U60" s="604">
        <f t="shared" si="6"/>
        <v>0</v>
      </c>
      <c r="V60" s="604">
        <f t="shared" si="7"/>
        <v>0</v>
      </c>
      <c r="W60" s="604">
        <f t="shared" si="38"/>
        <v>0</v>
      </c>
      <c r="X60" s="604"/>
      <c r="Y60" s="602">
        <v>1</v>
      </c>
      <c r="Z60" s="602">
        <v>1</v>
      </c>
      <c r="AA60" s="602"/>
    </row>
    <row r="61" spans="1:36" ht="62.25" customHeight="1" x14ac:dyDescent="0.3">
      <c r="A61" s="602" t="s">
        <v>221</v>
      </c>
      <c r="B61" s="602" t="s">
        <v>150</v>
      </c>
      <c r="C61" s="602" t="s">
        <v>151</v>
      </c>
      <c r="D61" s="602" t="s">
        <v>186</v>
      </c>
      <c r="E61" s="602" t="s">
        <v>222</v>
      </c>
      <c r="F61" s="602" t="s">
        <v>233</v>
      </c>
      <c r="G61" s="602"/>
      <c r="H61" s="603" t="s">
        <v>238</v>
      </c>
      <c r="I61" s="603" t="s">
        <v>239</v>
      </c>
      <c r="J61" s="603" t="s">
        <v>158</v>
      </c>
      <c r="K61" s="602" t="s">
        <v>239</v>
      </c>
      <c r="L61" s="613"/>
      <c r="M61" s="602" t="s">
        <v>160</v>
      </c>
      <c r="N61" s="602" t="s">
        <v>219</v>
      </c>
      <c r="O61" s="602">
        <v>4</v>
      </c>
      <c r="P61" s="602">
        <v>1</v>
      </c>
      <c r="Q61" s="602">
        <v>0</v>
      </c>
      <c r="R61" s="602"/>
      <c r="S61" s="602">
        <f t="shared" si="37"/>
        <v>0</v>
      </c>
      <c r="T61" s="602"/>
      <c r="U61" s="604">
        <f t="shared" si="6"/>
        <v>0</v>
      </c>
      <c r="V61" s="604">
        <f t="shared" si="7"/>
        <v>0</v>
      </c>
      <c r="W61" s="604">
        <f t="shared" si="38"/>
        <v>0</v>
      </c>
      <c r="X61" s="604"/>
      <c r="Y61" s="602">
        <v>1</v>
      </c>
      <c r="Z61" s="602">
        <v>1</v>
      </c>
      <c r="AA61" s="602"/>
    </row>
    <row r="62" spans="1:36" ht="15" customHeight="1" x14ac:dyDescent="0.3">
      <c r="A62" s="602" t="s">
        <v>221</v>
      </c>
      <c r="B62" s="602" t="s">
        <v>150</v>
      </c>
      <c r="C62" s="602" t="s">
        <v>151</v>
      </c>
      <c r="D62" s="602" t="s">
        <v>186</v>
      </c>
      <c r="E62" s="602" t="s">
        <v>222</v>
      </c>
      <c r="F62" s="602" t="s">
        <v>233</v>
      </c>
      <c r="G62" s="602"/>
      <c r="H62" s="602" t="s">
        <v>240</v>
      </c>
      <c r="I62" s="602" t="s">
        <v>241</v>
      </c>
      <c r="J62" s="602" t="s">
        <v>158</v>
      </c>
      <c r="K62" s="602" t="s">
        <v>241</v>
      </c>
      <c r="L62" s="611">
        <v>0.2</v>
      </c>
      <c r="M62" s="602" t="s">
        <v>160</v>
      </c>
      <c r="N62" s="602" t="s">
        <v>242</v>
      </c>
      <c r="O62" s="602">
        <v>20</v>
      </c>
      <c r="P62" s="602">
        <v>5</v>
      </c>
      <c r="Q62" s="602">
        <v>0</v>
      </c>
      <c r="R62" s="602"/>
      <c r="S62" s="602">
        <f t="shared" si="37"/>
        <v>0</v>
      </c>
      <c r="T62" s="602">
        <f t="shared" si="3"/>
        <v>0</v>
      </c>
      <c r="U62" s="604">
        <f t="shared" si="6"/>
        <v>0</v>
      </c>
      <c r="V62" s="604">
        <f t="shared" si="7"/>
        <v>0</v>
      </c>
      <c r="W62" s="604">
        <f t="shared" si="38"/>
        <v>0</v>
      </c>
      <c r="X62" s="604">
        <f t="shared" si="39"/>
        <v>0</v>
      </c>
      <c r="Y62" s="602">
        <v>5</v>
      </c>
      <c r="Z62" s="602">
        <v>5</v>
      </c>
      <c r="AA62" s="602">
        <v>5</v>
      </c>
    </row>
    <row r="63" spans="1:36" ht="54.75" customHeight="1" x14ac:dyDescent="0.3">
      <c r="A63" s="602"/>
      <c r="B63" s="602"/>
      <c r="C63" s="602"/>
      <c r="D63" s="602"/>
      <c r="E63" s="602"/>
      <c r="F63" s="602"/>
      <c r="G63" s="602"/>
      <c r="H63" s="602"/>
      <c r="I63" s="602"/>
      <c r="J63" s="602"/>
      <c r="K63" s="602"/>
      <c r="L63" s="612"/>
      <c r="M63" s="602"/>
      <c r="N63" s="602"/>
      <c r="O63" s="602"/>
      <c r="P63" s="602"/>
      <c r="Q63" s="602"/>
      <c r="R63" s="602"/>
      <c r="S63" s="602"/>
      <c r="T63" s="602"/>
      <c r="U63" s="604"/>
      <c r="V63" s="604"/>
      <c r="W63" s="604"/>
      <c r="X63" s="604"/>
      <c r="Y63" s="602"/>
      <c r="Z63" s="602"/>
      <c r="AA63" s="602"/>
    </row>
    <row r="64" spans="1:36" ht="58.5" customHeight="1" x14ac:dyDescent="0.3">
      <c r="A64" s="602"/>
      <c r="B64" s="602"/>
      <c r="C64" s="602"/>
      <c r="D64" s="602"/>
      <c r="E64" s="602"/>
      <c r="F64" s="602"/>
      <c r="G64" s="602"/>
      <c r="H64" s="602"/>
      <c r="I64" s="602"/>
      <c r="J64" s="602"/>
      <c r="K64" s="602"/>
      <c r="L64" s="613"/>
      <c r="M64" s="602"/>
      <c r="N64" s="602"/>
      <c r="O64" s="602"/>
      <c r="P64" s="602"/>
      <c r="Q64" s="602"/>
      <c r="R64" s="602"/>
      <c r="S64" s="602"/>
      <c r="T64" s="602"/>
      <c r="U64" s="604"/>
      <c r="V64" s="604"/>
      <c r="W64" s="604"/>
      <c r="X64" s="604"/>
      <c r="Y64" s="602"/>
      <c r="Z64" s="602"/>
      <c r="AA64" s="602"/>
    </row>
    <row r="65" spans="1:36" ht="15" customHeight="1" x14ac:dyDescent="0.3">
      <c r="A65" s="602" t="s">
        <v>221</v>
      </c>
      <c r="B65" s="602" t="s">
        <v>150</v>
      </c>
      <c r="C65" s="602" t="s">
        <v>151</v>
      </c>
      <c r="D65" s="602" t="s">
        <v>186</v>
      </c>
      <c r="E65" s="602" t="s">
        <v>222</v>
      </c>
      <c r="F65" s="602" t="s">
        <v>233</v>
      </c>
      <c r="G65" s="602"/>
      <c r="H65" s="606" t="s">
        <v>243</v>
      </c>
      <c r="I65" s="606" t="s">
        <v>244</v>
      </c>
      <c r="J65" s="606" t="s">
        <v>245</v>
      </c>
      <c r="K65" s="606" t="s">
        <v>244</v>
      </c>
      <c r="L65" s="608">
        <v>0.3</v>
      </c>
      <c r="M65" s="606" t="s">
        <v>160</v>
      </c>
      <c r="N65" s="606" t="s">
        <v>246</v>
      </c>
      <c r="O65" s="606">
        <v>60</v>
      </c>
      <c r="P65" s="606">
        <v>15</v>
      </c>
      <c r="Q65" s="606">
        <v>1</v>
      </c>
      <c r="R65" s="606"/>
      <c r="S65" s="606">
        <f t="shared" si="37"/>
        <v>1</v>
      </c>
      <c r="T65" s="606">
        <f t="shared" si="3"/>
        <v>1</v>
      </c>
      <c r="U65" s="605">
        <f t="shared" si="6"/>
        <v>6.6666666666666666E-2</v>
      </c>
      <c r="V65" s="605">
        <f t="shared" si="7"/>
        <v>1.6666666666666666E-2</v>
      </c>
      <c r="W65" s="605">
        <f t="shared" si="38"/>
        <v>0.02</v>
      </c>
      <c r="X65" s="605">
        <f t="shared" si="39"/>
        <v>5.0000000000000001E-3</v>
      </c>
      <c r="Y65" s="602">
        <v>15</v>
      </c>
      <c r="Z65" s="602">
        <v>15</v>
      </c>
      <c r="AA65" s="602">
        <v>15</v>
      </c>
    </row>
    <row r="66" spans="1:36" x14ac:dyDescent="0.3">
      <c r="A66" s="602"/>
      <c r="B66" s="602"/>
      <c r="C66" s="602"/>
      <c r="D66" s="602"/>
      <c r="E66" s="602"/>
      <c r="F66" s="602"/>
      <c r="G66" s="602"/>
      <c r="H66" s="606"/>
      <c r="I66" s="606"/>
      <c r="J66" s="606"/>
      <c r="K66" s="606"/>
      <c r="L66" s="609"/>
      <c r="M66" s="606"/>
      <c r="N66" s="606"/>
      <c r="O66" s="606"/>
      <c r="P66" s="606"/>
      <c r="Q66" s="606"/>
      <c r="R66" s="606"/>
      <c r="S66" s="606"/>
      <c r="T66" s="606"/>
      <c r="U66" s="605"/>
      <c r="V66" s="605"/>
      <c r="W66" s="605"/>
      <c r="X66" s="605"/>
      <c r="Y66" s="602"/>
      <c r="Z66" s="602"/>
      <c r="AA66" s="602"/>
    </row>
    <row r="67" spans="1:36" ht="51" customHeight="1" x14ac:dyDescent="0.3">
      <c r="A67" s="602"/>
      <c r="B67" s="602"/>
      <c r="C67" s="602"/>
      <c r="D67" s="602"/>
      <c r="E67" s="602"/>
      <c r="F67" s="602"/>
      <c r="G67" s="602"/>
      <c r="H67" s="606"/>
      <c r="I67" s="606"/>
      <c r="J67" s="606"/>
      <c r="K67" s="606"/>
      <c r="L67" s="610"/>
      <c r="M67" s="606"/>
      <c r="N67" s="606"/>
      <c r="O67" s="606"/>
      <c r="P67" s="606"/>
      <c r="Q67" s="606"/>
      <c r="R67" s="606"/>
      <c r="S67" s="606"/>
      <c r="T67" s="606"/>
      <c r="U67" s="605"/>
      <c r="V67" s="605"/>
      <c r="W67" s="605"/>
      <c r="X67" s="605"/>
      <c r="Y67" s="602"/>
      <c r="Z67" s="602"/>
      <c r="AA67" s="602"/>
    </row>
    <row r="68" spans="1:36" ht="43.5" customHeight="1" x14ac:dyDescent="0.3">
      <c r="A68" s="96"/>
      <c r="B68" s="97"/>
      <c r="C68" s="98"/>
      <c r="D68" s="96"/>
      <c r="E68" s="99"/>
      <c r="F68" s="620" t="s">
        <v>247</v>
      </c>
      <c r="G68" s="620"/>
      <c r="H68" s="620"/>
      <c r="I68" s="620"/>
      <c r="J68" s="620"/>
      <c r="K68" s="620"/>
      <c r="L68" s="620"/>
      <c r="M68" s="620"/>
      <c r="N68" s="620"/>
      <c r="O68" s="620"/>
      <c r="P68" s="620"/>
      <c r="Q68" s="620"/>
      <c r="R68" s="620"/>
      <c r="S68" s="620"/>
      <c r="T68" s="620"/>
      <c r="U68" s="95">
        <f>AVERAGE(U55:U67)</f>
        <v>7.4074074074074077E-3</v>
      </c>
      <c r="V68" s="95">
        <f>AVERAGE(V55:V67)</f>
        <v>1.8518518518518519E-3</v>
      </c>
      <c r="W68" s="70">
        <f>+W55+W59+W62+W65</f>
        <v>0.02</v>
      </c>
      <c r="X68" s="95">
        <f>+X55+X59+X62+X65</f>
        <v>5.0000000000000001E-3</v>
      </c>
      <c r="Y68" s="96"/>
      <c r="Z68" s="96"/>
      <c r="AA68" s="96"/>
      <c r="AB68" s="92"/>
      <c r="AC68" s="100"/>
      <c r="AD68" s="100"/>
      <c r="AE68" s="100"/>
      <c r="AF68" s="100"/>
      <c r="AG68" s="100"/>
      <c r="AH68" s="100"/>
      <c r="AI68" s="100"/>
      <c r="AJ68" s="100"/>
    </row>
    <row r="69" spans="1:36" ht="15" customHeight="1" x14ac:dyDescent="0.3">
      <c r="A69" s="603" t="s">
        <v>248</v>
      </c>
      <c r="B69" s="603" t="s">
        <v>150</v>
      </c>
      <c r="C69" s="603" t="s">
        <v>151</v>
      </c>
      <c r="D69" s="603" t="s">
        <v>186</v>
      </c>
      <c r="E69" s="603" t="s">
        <v>249</v>
      </c>
      <c r="F69" s="603" t="s">
        <v>250</v>
      </c>
      <c r="G69" s="603" t="s">
        <v>251</v>
      </c>
      <c r="H69" s="603" t="s">
        <v>252</v>
      </c>
      <c r="I69" s="603" t="s">
        <v>253</v>
      </c>
      <c r="J69" s="603" t="s">
        <v>254</v>
      </c>
      <c r="K69" s="603" t="s">
        <v>253</v>
      </c>
      <c r="L69" s="603">
        <v>0.1</v>
      </c>
      <c r="M69" s="602" t="s">
        <v>200</v>
      </c>
      <c r="N69" s="602" t="s">
        <v>255</v>
      </c>
      <c r="O69" s="602">
        <v>1</v>
      </c>
      <c r="P69" s="602">
        <v>1</v>
      </c>
      <c r="Q69" s="602">
        <v>0.5</v>
      </c>
      <c r="R69" s="602"/>
      <c r="S69" s="602">
        <f t="shared" ref="S69:S77" si="40">+Q69+R69</f>
        <v>0.5</v>
      </c>
      <c r="T69" s="602">
        <f t="shared" si="3"/>
        <v>0.5</v>
      </c>
      <c r="U69" s="604">
        <f t="shared" si="6"/>
        <v>0.5</v>
      </c>
      <c r="V69" s="604">
        <f t="shared" si="7"/>
        <v>0.5</v>
      </c>
      <c r="W69" s="604">
        <f t="shared" ref="W69:W74" si="41">+(S69/P69)*L69</f>
        <v>0.05</v>
      </c>
      <c r="X69" s="604">
        <f t="shared" ref="X69:X77" si="42">+(T69/O69)*L69</f>
        <v>0.05</v>
      </c>
      <c r="Y69" s="602">
        <v>1</v>
      </c>
      <c r="Z69" s="602">
        <v>1</v>
      </c>
      <c r="AA69" s="602">
        <v>1</v>
      </c>
    </row>
    <row r="70" spans="1:36" ht="58.5" customHeight="1" x14ac:dyDescent="0.3">
      <c r="A70" s="603"/>
      <c r="B70" s="603"/>
      <c r="C70" s="603"/>
      <c r="D70" s="603"/>
      <c r="E70" s="603"/>
      <c r="F70" s="603"/>
      <c r="G70" s="603"/>
      <c r="H70" s="603"/>
      <c r="I70" s="603"/>
      <c r="J70" s="603"/>
      <c r="K70" s="603"/>
      <c r="L70" s="603"/>
      <c r="M70" s="602"/>
      <c r="N70" s="602"/>
      <c r="O70" s="602"/>
      <c r="P70" s="602"/>
      <c r="Q70" s="602"/>
      <c r="R70" s="602"/>
      <c r="S70" s="602"/>
      <c r="T70" s="602"/>
      <c r="U70" s="604"/>
      <c r="V70" s="604"/>
      <c r="W70" s="604"/>
      <c r="X70" s="604"/>
      <c r="Y70" s="602"/>
      <c r="Z70" s="602"/>
      <c r="AA70" s="602"/>
    </row>
    <row r="71" spans="1:36" x14ac:dyDescent="0.3">
      <c r="A71" s="603" t="s">
        <v>248</v>
      </c>
      <c r="B71" s="603" t="s">
        <v>150</v>
      </c>
      <c r="C71" s="603" t="s">
        <v>151</v>
      </c>
      <c r="D71" s="603" t="s">
        <v>186</v>
      </c>
      <c r="E71" s="603" t="s">
        <v>249</v>
      </c>
      <c r="F71" s="603" t="s">
        <v>250</v>
      </c>
      <c r="G71" s="603"/>
      <c r="H71" s="602" t="s">
        <v>256</v>
      </c>
      <c r="I71" s="602" t="s">
        <v>257</v>
      </c>
      <c r="J71" s="602" t="s">
        <v>258</v>
      </c>
      <c r="K71" s="602" t="s">
        <v>257</v>
      </c>
      <c r="L71" s="603">
        <v>0.4</v>
      </c>
      <c r="M71" s="602" t="s">
        <v>160</v>
      </c>
      <c r="N71" s="602" t="s">
        <v>259</v>
      </c>
      <c r="O71" s="602">
        <v>40</v>
      </c>
      <c r="P71" s="602">
        <v>10</v>
      </c>
      <c r="Q71" s="602">
        <v>2</v>
      </c>
      <c r="R71" s="602"/>
      <c r="S71" s="602">
        <f t="shared" si="40"/>
        <v>2</v>
      </c>
      <c r="T71" s="602">
        <f t="shared" si="3"/>
        <v>2</v>
      </c>
      <c r="U71" s="605">
        <f t="shared" si="6"/>
        <v>0.2</v>
      </c>
      <c r="V71" s="605">
        <f t="shared" si="7"/>
        <v>0.05</v>
      </c>
      <c r="W71" s="605">
        <f t="shared" si="41"/>
        <v>8.0000000000000016E-2</v>
      </c>
      <c r="X71" s="605">
        <f t="shared" si="42"/>
        <v>2.0000000000000004E-2</v>
      </c>
      <c r="Y71" s="602">
        <v>10</v>
      </c>
      <c r="Z71" s="602">
        <v>10</v>
      </c>
      <c r="AA71" s="602">
        <v>10</v>
      </c>
    </row>
    <row r="72" spans="1:36" x14ac:dyDescent="0.3">
      <c r="A72" s="603" t="s">
        <v>248</v>
      </c>
      <c r="B72" s="603" t="s">
        <v>150</v>
      </c>
      <c r="C72" s="603" t="s">
        <v>151</v>
      </c>
      <c r="D72" s="603" t="s">
        <v>186</v>
      </c>
      <c r="E72" s="603" t="s">
        <v>249</v>
      </c>
      <c r="F72" s="603" t="s">
        <v>250</v>
      </c>
      <c r="G72" s="603"/>
      <c r="H72" s="602"/>
      <c r="I72" s="602"/>
      <c r="J72" s="602"/>
      <c r="K72" s="602"/>
      <c r="L72" s="603"/>
      <c r="M72" s="602"/>
      <c r="N72" s="602"/>
      <c r="O72" s="602"/>
      <c r="P72" s="602"/>
      <c r="Q72" s="602"/>
      <c r="R72" s="602"/>
      <c r="S72" s="602"/>
      <c r="T72" s="602"/>
      <c r="U72" s="605"/>
      <c r="V72" s="605"/>
      <c r="W72" s="605"/>
      <c r="X72" s="605"/>
      <c r="Y72" s="602"/>
      <c r="Z72" s="602"/>
      <c r="AA72" s="602"/>
    </row>
    <row r="73" spans="1:36" x14ac:dyDescent="0.3">
      <c r="A73" s="603" t="s">
        <v>248</v>
      </c>
      <c r="B73" s="603" t="s">
        <v>150</v>
      </c>
      <c r="C73" s="603" t="s">
        <v>151</v>
      </c>
      <c r="D73" s="603" t="s">
        <v>186</v>
      </c>
      <c r="E73" s="603" t="s">
        <v>249</v>
      </c>
      <c r="F73" s="603" t="s">
        <v>250</v>
      </c>
      <c r="G73" s="603"/>
      <c r="H73" s="602"/>
      <c r="I73" s="602"/>
      <c r="J73" s="602"/>
      <c r="K73" s="602"/>
      <c r="L73" s="603"/>
      <c r="M73" s="602"/>
      <c r="N73" s="602"/>
      <c r="O73" s="602"/>
      <c r="P73" s="602"/>
      <c r="Q73" s="602"/>
      <c r="R73" s="602"/>
      <c r="S73" s="602"/>
      <c r="T73" s="602"/>
      <c r="U73" s="605"/>
      <c r="V73" s="605"/>
      <c r="W73" s="605"/>
      <c r="X73" s="605"/>
      <c r="Y73" s="602"/>
      <c r="Z73" s="602"/>
      <c r="AA73" s="602"/>
    </row>
    <row r="74" spans="1:36" x14ac:dyDescent="0.3">
      <c r="A74" s="603" t="s">
        <v>248</v>
      </c>
      <c r="B74" s="603" t="s">
        <v>150</v>
      </c>
      <c r="C74" s="603" t="s">
        <v>151</v>
      </c>
      <c r="D74" s="603" t="s">
        <v>186</v>
      </c>
      <c r="E74" s="603" t="s">
        <v>249</v>
      </c>
      <c r="F74" s="603" t="s">
        <v>250</v>
      </c>
      <c r="G74" s="603"/>
      <c r="H74" s="602" t="s">
        <v>260</v>
      </c>
      <c r="I74" s="602" t="s">
        <v>261</v>
      </c>
      <c r="J74" s="602" t="s">
        <v>262</v>
      </c>
      <c r="K74" s="602" t="s">
        <v>261</v>
      </c>
      <c r="L74" s="603">
        <v>0.3</v>
      </c>
      <c r="M74" s="602" t="s">
        <v>160</v>
      </c>
      <c r="N74" s="602" t="s">
        <v>263</v>
      </c>
      <c r="O74" s="602">
        <v>80</v>
      </c>
      <c r="P74" s="602">
        <v>80</v>
      </c>
      <c r="Q74" s="602">
        <v>72</v>
      </c>
      <c r="R74" s="602"/>
      <c r="S74" s="602">
        <f t="shared" si="40"/>
        <v>72</v>
      </c>
      <c r="T74" s="602">
        <f t="shared" ref="T74:T91" si="43">+S74</f>
        <v>72</v>
      </c>
      <c r="U74" s="605">
        <f t="shared" si="6"/>
        <v>0.9</v>
      </c>
      <c r="V74" s="605">
        <f t="shared" si="7"/>
        <v>0.9</v>
      </c>
      <c r="W74" s="605">
        <f t="shared" si="41"/>
        <v>0.27</v>
      </c>
      <c r="X74" s="605">
        <f t="shared" si="42"/>
        <v>0.27</v>
      </c>
      <c r="Y74" s="602">
        <v>80</v>
      </c>
      <c r="Z74" s="602">
        <v>80</v>
      </c>
      <c r="AA74" s="602">
        <v>80</v>
      </c>
    </row>
    <row r="75" spans="1:36" x14ac:dyDescent="0.3">
      <c r="A75" s="603" t="s">
        <v>248</v>
      </c>
      <c r="B75" s="603" t="s">
        <v>150</v>
      </c>
      <c r="C75" s="603" t="s">
        <v>151</v>
      </c>
      <c r="D75" s="603" t="s">
        <v>186</v>
      </c>
      <c r="E75" s="603" t="s">
        <v>249</v>
      </c>
      <c r="F75" s="603" t="s">
        <v>250</v>
      </c>
      <c r="G75" s="603"/>
      <c r="H75" s="602"/>
      <c r="I75" s="602"/>
      <c r="J75" s="602"/>
      <c r="K75" s="602"/>
      <c r="L75" s="603"/>
      <c r="M75" s="602"/>
      <c r="N75" s="602"/>
      <c r="O75" s="602"/>
      <c r="P75" s="602"/>
      <c r="Q75" s="602"/>
      <c r="R75" s="602"/>
      <c r="S75" s="602"/>
      <c r="T75" s="602"/>
      <c r="U75" s="605"/>
      <c r="V75" s="605"/>
      <c r="W75" s="605"/>
      <c r="X75" s="605"/>
      <c r="Y75" s="602"/>
      <c r="Z75" s="602"/>
      <c r="AA75" s="602"/>
    </row>
    <row r="76" spans="1:36" x14ac:dyDescent="0.3">
      <c r="A76" s="603" t="s">
        <v>248</v>
      </c>
      <c r="B76" s="603" t="s">
        <v>150</v>
      </c>
      <c r="C76" s="603" t="s">
        <v>151</v>
      </c>
      <c r="D76" s="603" t="s">
        <v>186</v>
      </c>
      <c r="E76" s="603" t="s">
        <v>249</v>
      </c>
      <c r="F76" s="603" t="s">
        <v>250</v>
      </c>
      <c r="G76" s="603"/>
      <c r="H76" s="602"/>
      <c r="I76" s="602"/>
      <c r="J76" s="602"/>
      <c r="K76" s="602"/>
      <c r="L76" s="603"/>
      <c r="M76" s="602"/>
      <c r="N76" s="602"/>
      <c r="O76" s="602"/>
      <c r="P76" s="602"/>
      <c r="Q76" s="602"/>
      <c r="R76" s="602"/>
      <c r="S76" s="602"/>
      <c r="T76" s="602"/>
      <c r="U76" s="605"/>
      <c r="V76" s="605"/>
      <c r="W76" s="605"/>
      <c r="X76" s="605"/>
      <c r="Y76" s="602"/>
      <c r="Z76" s="602"/>
      <c r="AA76" s="602"/>
    </row>
    <row r="77" spans="1:36" ht="262.5" x14ac:dyDescent="0.3">
      <c r="A77" s="603" t="s">
        <v>248</v>
      </c>
      <c r="B77" s="603" t="s">
        <v>150</v>
      </c>
      <c r="C77" s="603" t="s">
        <v>151</v>
      </c>
      <c r="D77" s="603" t="s">
        <v>186</v>
      </c>
      <c r="E77" s="603" t="s">
        <v>249</v>
      </c>
      <c r="F77" s="603" t="s">
        <v>250</v>
      </c>
      <c r="G77" s="603"/>
      <c r="H77" s="93" t="s">
        <v>264</v>
      </c>
      <c r="I77" s="93" t="s">
        <v>265</v>
      </c>
      <c r="J77" s="93" t="s">
        <v>262</v>
      </c>
      <c r="K77" s="93" t="s">
        <v>265</v>
      </c>
      <c r="L77" s="64">
        <v>0.2</v>
      </c>
      <c r="M77" s="93" t="s">
        <v>160</v>
      </c>
      <c r="N77" s="93" t="s">
        <v>263</v>
      </c>
      <c r="O77" s="102">
        <v>80</v>
      </c>
      <c r="P77" s="102" t="s">
        <v>206</v>
      </c>
      <c r="Q77" s="102">
        <v>0</v>
      </c>
      <c r="R77" s="94"/>
      <c r="S77" s="102">
        <f t="shared" si="40"/>
        <v>0</v>
      </c>
      <c r="T77" s="102">
        <f t="shared" si="43"/>
        <v>0</v>
      </c>
      <c r="U77" s="70" t="s">
        <v>207</v>
      </c>
      <c r="V77" s="95">
        <f t="shared" ref="V77:V138" si="44">+T77/O77</f>
        <v>0</v>
      </c>
      <c r="W77" s="70" t="s">
        <v>207</v>
      </c>
      <c r="X77" s="70">
        <f t="shared" si="42"/>
        <v>0</v>
      </c>
      <c r="Y77" s="93">
        <v>25</v>
      </c>
      <c r="Z77" s="93">
        <v>25</v>
      </c>
      <c r="AA77" s="93">
        <v>30</v>
      </c>
    </row>
    <row r="78" spans="1:36" ht="34.5" customHeight="1" x14ac:dyDescent="0.3">
      <c r="A78" s="96"/>
      <c r="B78" s="97"/>
      <c r="C78" s="98"/>
      <c r="D78" s="96"/>
      <c r="E78" s="99"/>
      <c r="F78" s="620" t="s">
        <v>266</v>
      </c>
      <c r="G78" s="620"/>
      <c r="H78" s="620"/>
      <c r="I78" s="620"/>
      <c r="J78" s="620"/>
      <c r="K78" s="620"/>
      <c r="L78" s="620"/>
      <c r="M78" s="620"/>
      <c r="N78" s="620"/>
      <c r="O78" s="620"/>
      <c r="P78" s="620"/>
      <c r="Q78" s="620"/>
      <c r="R78" s="620"/>
      <c r="S78" s="620"/>
      <c r="T78" s="620"/>
      <c r="U78" s="95">
        <f>AVERAGE(U69:U77)</f>
        <v>0.53333333333333333</v>
      </c>
      <c r="V78" s="95">
        <f>AVERAGE(V69:V77)</f>
        <v>0.36250000000000004</v>
      </c>
      <c r="W78" s="70">
        <f>+W69+W71+W74</f>
        <v>0.4</v>
      </c>
      <c r="X78" s="95">
        <f>+X69+X71+X74</f>
        <v>0.34</v>
      </c>
      <c r="Y78" s="96"/>
      <c r="Z78" s="96"/>
      <c r="AA78" s="96"/>
      <c r="AB78" s="92"/>
      <c r="AC78" s="100"/>
      <c r="AD78" s="100"/>
      <c r="AE78" s="100"/>
      <c r="AF78" s="100"/>
      <c r="AG78" s="100"/>
      <c r="AH78" s="100"/>
      <c r="AI78" s="100"/>
      <c r="AJ78" s="100"/>
    </row>
    <row r="79" spans="1:36" ht="281.25" x14ac:dyDescent="0.3">
      <c r="A79" s="602" t="s">
        <v>149</v>
      </c>
      <c r="B79" s="602" t="s">
        <v>150</v>
      </c>
      <c r="C79" s="602" t="s">
        <v>151</v>
      </c>
      <c r="D79" s="602" t="s">
        <v>186</v>
      </c>
      <c r="E79" s="602" t="s">
        <v>267</v>
      </c>
      <c r="F79" s="602" t="s">
        <v>268</v>
      </c>
      <c r="G79" s="607"/>
      <c r="H79" s="96" t="s">
        <v>269</v>
      </c>
      <c r="I79" s="96" t="s">
        <v>270</v>
      </c>
      <c r="J79" s="96" t="s">
        <v>271</v>
      </c>
      <c r="K79" s="96" t="s">
        <v>270</v>
      </c>
      <c r="L79" s="65">
        <v>0.75</v>
      </c>
      <c r="M79" s="96" t="s">
        <v>160</v>
      </c>
      <c r="N79" s="96" t="s">
        <v>272</v>
      </c>
      <c r="O79" s="96">
        <v>3534</v>
      </c>
      <c r="P79" s="96" t="s">
        <v>206</v>
      </c>
      <c r="Q79" s="96" t="s">
        <v>207</v>
      </c>
      <c r="R79" s="94"/>
      <c r="S79" s="96" t="s">
        <v>207</v>
      </c>
      <c r="T79" s="96" t="str">
        <f t="shared" si="43"/>
        <v>NA</v>
      </c>
      <c r="U79" s="95"/>
      <c r="V79" s="95"/>
      <c r="W79" s="70"/>
      <c r="X79" s="70"/>
      <c r="Y79" s="96">
        <v>900</v>
      </c>
      <c r="Z79" s="96">
        <v>1200</v>
      </c>
      <c r="AA79" s="96">
        <v>1434</v>
      </c>
    </row>
    <row r="80" spans="1:36" ht="81" customHeight="1" x14ac:dyDescent="0.3">
      <c r="A80" s="602" t="s">
        <v>149</v>
      </c>
      <c r="B80" s="602" t="s">
        <v>150</v>
      </c>
      <c r="C80" s="602" t="s">
        <v>151</v>
      </c>
      <c r="D80" s="602" t="s">
        <v>186</v>
      </c>
      <c r="E80" s="602" t="s">
        <v>267</v>
      </c>
      <c r="F80" s="602"/>
      <c r="G80" s="607"/>
      <c r="H80" s="602" t="s">
        <v>273</v>
      </c>
      <c r="I80" s="602" t="s">
        <v>274</v>
      </c>
      <c r="J80" s="602" t="s">
        <v>275</v>
      </c>
      <c r="K80" s="602" t="s">
        <v>274</v>
      </c>
      <c r="L80" s="603">
        <v>0.25</v>
      </c>
      <c r="M80" s="602" t="s">
        <v>160</v>
      </c>
      <c r="N80" s="602" t="s">
        <v>276</v>
      </c>
      <c r="O80" s="602">
        <v>55</v>
      </c>
      <c r="P80" s="602" t="s">
        <v>206</v>
      </c>
      <c r="Q80" s="602" t="s">
        <v>207</v>
      </c>
      <c r="R80" s="602"/>
      <c r="S80" s="602" t="s">
        <v>207</v>
      </c>
      <c r="T80" s="602" t="str">
        <f t="shared" si="43"/>
        <v>NA</v>
      </c>
      <c r="U80" s="605"/>
      <c r="V80" s="605"/>
      <c r="W80" s="605"/>
      <c r="X80" s="605"/>
      <c r="Y80" s="606">
        <v>10</v>
      </c>
      <c r="Z80" s="606">
        <v>20</v>
      </c>
      <c r="AA80" s="606">
        <v>25</v>
      </c>
    </row>
    <row r="81" spans="1:36" ht="45" customHeight="1" x14ac:dyDescent="0.3">
      <c r="A81" s="602"/>
      <c r="B81" s="602"/>
      <c r="C81" s="602"/>
      <c r="D81" s="602"/>
      <c r="E81" s="602"/>
      <c r="F81" s="602"/>
      <c r="G81" s="607"/>
      <c r="H81" s="602"/>
      <c r="I81" s="602"/>
      <c r="J81" s="602"/>
      <c r="K81" s="602"/>
      <c r="L81" s="603"/>
      <c r="M81" s="602"/>
      <c r="N81" s="602"/>
      <c r="O81" s="602"/>
      <c r="P81" s="602"/>
      <c r="Q81" s="602"/>
      <c r="R81" s="602"/>
      <c r="S81" s="602"/>
      <c r="T81" s="602"/>
      <c r="U81" s="605"/>
      <c r="V81" s="605"/>
      <c r="W81" s="605"/>
      <c r="X81" s="605"/>
      <c r="Y81" s="606"/>
      <c r="Z81" s="606"/>
      <c r="AA81" s="606"/>
    </row>
    <row r="82" spans="1:36" ht="39.75" customHeight="1" x14ac:dyDescent="0.3">
      <c r="A82" s="96"/>
      <c r="B82" s="97"/>
      <c r="C82" s="98"/>
      <c r="D82" s="96"/>
      <c r="E82" s="99"/>
      <c r="F82" s="620" t="s">
        <v>277</v>
      </c>
      <c r="G82" s="620"/>
      <c r="H82" s="620"/>
      <c r="I82" s="620"/>
      <c r="J82" s="620"/>
      <c r="K82" s="620"/>
      <c r="L82" s="620"/>
      <c r="M82" s="620"/>
      <c r="N82" s="620"/>
      <c r="O82" s="620"/>
      <c r="P82" s="620"/>
      <c r="Q82" s="620"/>
      <c r="R82" s="620"/>
      <c r="S82" s="620"/>
      <c r="T82" s="620"/>
      <c r="U82" s="95"/>
      <c r="V82" s="95"/>
      <c r="W82" s="70" t="s">
        <v>206</v>
      </c>
      <c r="X82" s="95" t="s">
        <v>206</v>
      </c>
      <c r="Y82" s="96"/>
      <c r="Z82" s="96"/>
      <c r="AA82" s="96"/>
      <c r="AB82" s="92"/>
      <c r="AC82" s="100"/>
      <c r="AD82" s="100"/>
      <c r="AE82" s="100"/>
      <c r="AF82" s="100"/>
      <c r="AG82" s="100"/>
      <c r="AH82" s="100"/>
      <c r="AI82" s="100"/>
      <c r="AJ82" s="100"/>
    </row>
    <row r="83" spans="1:36" ht="41.25" customHeight="1" x14ac:dyDescent="0.3">
      <c r="A83" s="602" t="s">
        <v>221</v>
      </c>
      <c r="B83" s="602" t="s">
        <v>150</v>
      </c>
      <c r="C83" s="602" t="s">
        <v>151</v>
      </c>
      <c r="D83" s="602" t="s">
        <v>186</v>
      </c>
      <c r="E83" s="602" t="s">
        <v>278</v>
      </c>
      <c r="F83" s="602" t="s">
        <v>279</v>
      </c>
      <c r="G83" s="602" t="s">
        <v>280</v>
      </c>
      <c r="H83" s="602" t="s">
        <v>281</v>
      </c>
      <c r="I83" s="602" t="s">
        <v>282</v>
      </c>
      <c r="J83" s="602" t="s">
        <v>283</v>
      </c>
      <c r="K83" s="602" t="s">
        <v>282</v>
      </c>
      <c r="L83" s="603">
        <v>0.3</v>
      </c>
      <c r="M83" s="602" t="s">
        <v>160</v>
      </c>
      <c r="N83" s="602" t="s">
        <v>284</v>
      </c>
      <c r="O83" s="602">
        <v>500</v>
      </c>
      <c r="P83" s="602">
        <v>10</v>
      </c>
      <c r="Q83" s="602">
        <v>0</v>
      </c>
      <c r="R83" s="602"/>
      <c r="S83" s="602">
        <f t="shared" ref="S83" si="45">+Q83+R83</f>
        <v>0</v>
      </c>
      <c r="T83" s="602">
        <f t="shared" si="43"/>
        <v>0</v>
      </c>
      <c r="U83" s="605">
        <f t="shared" ref="U83:U138" si="46">+S83/P83</f>
        <v>0</v>
      </c>
      <c r="V83" s="605">
        <f t="shared" si="44"/>
        <v>0</v>
      </c>
      <c r="W83" s="605">
        <f t="shared" ref="W83" si="47">+(S83/P83)*L83</f>
        <v>0</v>
      </c>
      <c r="X83" s="605">
        <f t="shared" ref="X83" si="48">+(T83/O83)*L83</f>
        <v>0</v>
      </c>
      <c r="Y83" s="602">
        <v>150</v>
      </c>
      <c r="Z83" s="602">
        <v>190</v>
      </c>
      <c r="AA83" s="602">
        <v>150</v>
      </c>
    </row>
    <row r="84" spans="1:36" ht="78" customHeight="1" x14ac:dyDescent="0.3">
      <c r="A84" s="602"/>
      <c r="B84" s="602"/>
      <c r="C84" s="602"/>
      <c r="D84" s="602"/>
      <c r="E84" s="602"/>
      <c r="F84" s="602"/>
      <c r="G84" s="602"/>
      <c r="H84" s="602"/>
      <c r="I84" s="602"/>
      <c r="J84" s="602"/>
      <c r="K84" s="602"/>
      <c r="L84" s="603"/>
      <c r="M84" s="602"/>
      <c r="N84" s="602"/>
      <c r="O84" s="602"/>
      <c r="P84" s="602"/>
      <c r="Q84" s="602"/>
      <c r="R84" s="602"/>
      <c r="S84" s="602"/>
      <c r="T84" s="602"/>
      <c r="U84" s="605"/>
      <c r="V84" s="605"/>
      <c r="W84" s="605"/>
      <c r="X84" s="605"/>
      <c r="Y84" s="602"/>
      <c r="Z84" s="602"/>
      <c r="AA84" s="602"/>
    </row>
    <row r="85" spans="1:36" x14ac:dyDescent="0.3">
      <c r="A85" s="602" t="s">
        <v>221</v>
      </c>
      <c r="B85" s="602" t="s">
        <v>150</v>
      </c>
      <c r="C85" s="602" t="s">
        <v>151</v>
      </c>
      <c r="D85" s="602" t="s">
        <v>186</v>
      </c>
      <c r="E85" s="602" t="s">
        <v>278</v>
      </c>
      <c r="F85" s="602" t="s">
        <v>279</v>
      </c>
      <c r="G85" s="602"/>
      <c r="H85" s="602" t="s">
        <v>285</v>
      </c>
      <c r="I85" s="602" t="s">
        <v>286</v>
      </c>
      <c r="J85" s="602" t="s">
        <v>287</v>
      </c>
      <c r="K85" s="602" t="s">
        <v>286</v>
      </c>
      <c r="L85" s="603">
        <v>0.4</v>
      </c>
      <c r="M85" s="602" t="s">
        <v>200</v>
      </c>
      <c r="N85" s="602" t="s">
        <v>284</v>
      </c>
      <c r="O85" s="602">
        <v>200</v>
      </c>
      <c r="P85" s="602">
        <v>20</v>
      </c>
      <c r="Q85" s="602">
        <v>0</v>
      </c>
      <c r="R85" s="602"/>
      <c r="S85" s="602">
        <f t="shared" ref="S85:S91" si="49">+Q85+R85</f>
        <v>0</v>
      </c>
      <c r="T85" s="602">
        <f t="shared" si="43"/>
        <v>0</v>
      </c>
      <c r="U85" s="604">
        <f t="shared" si="46"/>
        <v>0</v>
      </c>
      <c r="V85" s="604">
        <f t="shared" si="44"/>
        <v>0</v>
      </c>
      <c r="W85" s="604">
        <f t="shared" ref="W85:W91" si="50">+(S85/P85)*L85</f>
        <v>0</v>
      </c>
      <c r="X85" s="604">
        <f t="shared" ref="X85:X91" si="51">+(T85/O85)*L85</f>
        <v>0</v>
      </c>
      <c r="Y85" s="602">
        <v>60</v>
      </c>
      <c r="Z85" s="602">
        <v>60</v>
      </c>
      <c r="AA85" s="602">
        <v>60</v>
      </c>
    </row>
    <row r="86" spans="1:36" ht="33.75" customHeight="1" x14ac:dyDescent="0.3">
      <c r="A86" s="602" t="s">
        <v>221</v>
      </c>
      <c r="B86" s="602" t="s">
        <v>150</v>
      </c>
      <c r="C86" s="602" t="s">
        <v>151</v>
      </c>
      <c r="D86" s="602" t="s">
        <v>186</v>
      </c>
      <c r="E86" s="602" t="s">
        <v>278</v>
      </c>
      <c r="F86" s="602" t="s">
        <v>279</v>
      </c>
      <c r="G86" s="602"/>
      <c r="H86" s="602"/>
      <c r="I86" s="602"/>
      <c r="J86" s="602"/>
      <c r="K86" s="602"/>
      <c r="L86" s="603"/>
      <c r="M86" s="602"/>
      <c r="N86" s="602"/>
      <c r="O86" s="602"/>
      <c r="P86" s="602"/>
      <c r="Q86" s="602"/>
      <c r="R86" s="602"/>
      <c r="S86" s="602"/>
      <c r="T86" s="602"/>
      <c r="U86" s="604"/>
      <c r="V86" s="604"/>
      <c r="W86" s="604"/>
      <c r="X86" s="604"/>
      <c r="Y86" s="602"/>
      <c r="Z86" s="602"/>
      <c r="AA86" s="602"/>
    </row>
    <row r="87" spans="1:36" ht="36.75" customHeight="1" x14ac:dyDescent="0.3">
      <c r="A87" s="602" t="s">
        <v>221</v>
      </c>
      <c r="B87" s="602" t="s">
        <v>150</v>
      </c>
      <c r="C87" s="602" t="s">
        <v>151</v>
      </c>
      <c r="D87" s="602" t="s">
        <v>186</v>
      </c>
      <c r="E87" s="602" t="s">
        <v>278</v>
      </c>
      <c r="F87" s="602" t="s">
        <v>279</v>
      </c>
      <c r="G87" s="602"/>
      <c r="H87" s="602"/>
      <c r="I87" s="602"/>
      <c r="J87" s="602"/>
      <c r="K87" s="602"/>
      <c r="L87" s="603"/>
      <c r="M87" s="602"/>
      <c r="N87" s="602"/>
      <c r="O87" s="602"/>
      <c r="P87" s="602"/>
      <c r="Q87" s="602"/>
      <c r="R87" s="602"/>
      <c r="S87" s="602"/>
      <c r="T87" s="602"/>
      <c r="U87" s="604"/>
      <c r="V87" s="604"/>
      <c r="W87" s="604"/>
      <c r="X87" s="604"/>
      <c r="Y87" s="602"/>
      <c r="Z87" s="602"/>
      <c r="AA87" s="602"/>
    </row>
    <row r="88" spans="1:36" ht="49.5" customHeight="1" x14ac:dyDescent="0.3">
      <c r="A88" s="602" t="s">
        <v>221</v>
      </c>
      <c r="B88" s="602" t="s">
        <v>150</v>
      </c>
      <c r="C88" s="602" t="s">
        <v>151</v>
      </c>
      <c r="D88" s="602" t="s">
        <v>186</v>
      </c>
      <c r="E88" s="602" t="s">
        <v>278</v>
      </c>
      <c r="F88" s="602" t="s">
        <v>279</v>
      </c>
      <c r="G88" s="602"/>
      <c r="H88" s="602" t="s">
        <v>288</v>
      </c>
      <c r="I88" s="602" t="s">
        <v>289</v>
      </c>
      <c r="J88" s="602" t="s">
        <v>283</v>
      </c>
      <c r="K88" s="602" t="s">
        <v>289</v>
      </c>
      <c r="L88" s="603">
        <v>0.1</v>
      </c>
      <c r="M88" s="602" t="s">
        <v>160</v>
      </c>
      <c r="N88" s="602" t="s">
        <v>219</v>
      </c>
      <c r="O88" s="602">
        <v>1</v>
      </c>
      <c r="P88" s="602">
        <v>0.5</v>
      </c>
      <c r="Q88" s="602">
        <v>0</v>
      </c>
      <c r="R88" s="602"/>
      <c r="S88" s="602">
        <f t="shared" si="49"/>
        <v>0</v>
      </c>
      <c r="T88" s="602">
        <f t="shared" si="43"/>
        <v>0</v>
      </c>
      <c r="U88" s="604">
        <f t="shared" si="46"/>
        <v>0</v>
      </c>
      <c r="V88" s="604">
        <f t="shared" si="44"/>
        <v>0</v>
      </c>
      <c r="W88" s="604">
        <f t="shared" si="50"/>
        <v>0</v>
      </c>
      <c r="X88" s="604">
        <f t="shared" si="51"/>
        <v>0</v>
      </c>
      <c r="Y88" s="602">
        <v>0.5</v>
      </c>
      <c r="Z88" s="602" t="s">
        <v>206</v>
      </c>
      <c r="AA88" s="602" t="s">
        <v>206</v>
      </c>
    </row>
    <row r="89" spans="1:36" ht="56.25" customHeight="1" x14ac:dyDescent="0.3">
      <c r="A89" s="602" t="s">
        <v>221</v>
      </c>
      <c r="B89" s="602" t="s">
        <v>150</v>
      </c>
      <c r="C89" s="602" t="s">
        <v>151</v>
      </c>
      <c r="D89" s="602" t="s">
        <v>186</v>
      </c>
      <c r="E89" s="602" t="s">
        <v>278</v>
      </c>
      <c r="F89" s="602" t="s">
        <v>279</v>
      </c>
      <c r="G89" s="602"/>
      <c r="H89" s="602"/>
      <c r="I89" s="602"/>
      <c r="J89" s="602"/>
      <c r="K89" s="602"/>
      <c r="L89" s="603"/>
      <c r="M89" s="602"/>
      <c r="N89" s="602"/>
      <c r="O89" s="602"/>
      <c r="P89" s="602"/>
      <c r="Q89" s="602"/>
      <c r="R89" s="602"/>
      <c r="S89" s="602"/>
      <c r="T89" s="602"/>
      <c r="U89" s="604"/>
      <c r="V89" s="604"/>
      <c r="W89" s="604"/>
      <c r="X89" s="604"/>
      <c r="Y89" s="602"/>
      <c r="Z89" s="602"/>
      <c r="AA89" s="602"/>
    </row>
    <row r="90" spans="1:36" ht="300" x14ac:dyDescent="0.3">
      <c r="A90" s="602" t="s">
        <v>221</v>
      </c>
      <c r="B90" s="602" t="s">
        <v>150</v>
      </c>
      <c r="C90" s="602" t="s">
        <v>151</v>
      </c>
      <c r="D90" s="602" t="s">
        <v>186</v>
      </c>
      <c r="E90" s="602" t="s">
        <v>278</v>
      </c>
      <c r="F90" s="602" t="s">
        <v>279</v>
      </c>
      <c r="G90" s="602"/>
      <c r="H90" s="93" t="s">
        <v>290</v>
      </c>
      <c r="I90" s="93" t="s">
        <v>291</v>
      </c>
      <c r="J90" s="93" t="s">
        <v>204</v>
      </c>
      <c r="K90" s="93" t="s">
        <v>291</v>
      </c>
      <c r="L90" s="64">
        <v>0.1</v>
      </c>
      <c r="M90" s="93" t="s">
        <v>160</v>
      </c>
      <c r="N90" s="93" t="s">
        <v>292</v>
      </c>
      <c r="O90" s="93">
        <v>8</v>
      </c>
      <c r="P90" s="93">
        <v>2</v>
      </c>
      <c r="Q90" s="93">
        <v>0</v>
      </c>
      <c r="R90" s="94"/>
      <c r="S90" s="93">
        <f t="shared" si="49"/>
        <v>0</v>
      </c>
      <c r="T90" s="93">
        <f t="shared" si="43"/>
        <v>0</v>
      </c>
      <c r="U90" s="95">
        <f t="shared" si="46"/>
        <v>0</v>
      </c>
      <c r="V90" s="95">
        <f t="shared" si="44"/>
        <v>0</v>
      </c>
      <c r="W90" s="70">
        <f t="shared" si="50"/>
        <v>0</v>
      </c>
      <c r="X90" s="70">
        <f t="shared" si="51"/>
        <v>0</v>
      </c>
      <c r="Y90" s="93">
        <v>2</v>
      </c>
      <c r="Z90" s="93">
        <v>2</v>
      </c>
      <c r="AA90" s="93">
        <v>2</v>
      </c>
    </row>
    <row r="91" spans="1:36" ht="300" x14ac:dyDescent="0.3">
      <c r="A91" s="602" t="s">
        <v>221</v>
      </c>
      <c r="B91" s="602" t="s">
        <v>150</v>
      </c>
      <c r="C91" s="602" t="s">
        <v>151</v>
      </c>
      <c r="D91" s="602" t="s">
        <v>186</v>
      </c>
      <c r="E91" s="602" t="s">
        <v>278</v>
      </c>
      <c r="F91" s="602" t="s">
        <v>279</v>
      </c>
      <c r="G91" s="602"/>
      <c r="H91" s="93" t="s">
        <v>293</v>
      </c>
      <c r="I91" s="93" t="s">
        <v>294</v>
      </c>
      <c r="J91" s="93" t="s">
        <v>204</v>
      </c>
      <c r="K91" s="93" t="s">
        <v>294</v>
      </c>
      <c r="L91" s="64">
        <v>0.1</v>
      </c>
      <c r="M91" s="93" t="s">
        <v>160</v>
      </c>
      <c r="N91" s="93" t="s">
        <v>295</v>
      </c>
      <c r="O91" s="93">
        <v>8</v>
      </c>
      <c r="P91" s="93">
        <v>2</v>
      </c>
      <c r="Q91" s="93">
        <v>0</v>
      </c>
      <c r="R91" s="94"/>
      <c r="S91" s="93">
        <f t="shared" si="49"/>
        <v>0</v>
      </c>
      <c r="T91" s="93">
        <f t="shared" si="43"/>
        <v>0</v>
      </c>
      <c r="U91" s="95">
        <f t="shared" si="46"/>
        <v>0</v>
      </c>
      <c r="V91" s="95">
        <f t="shared" si="44"/>
        <v>0</v>
      </c>
      <c r="W91" s="70">
        <f t="shared" si="50"/>
        <v>0</v>
      </c>
      <c r="X91" s="70">
        <f t="shared" si="51"/>
        <v>0</v>
      </c>
      <c r="Y91" s="93">
        <v>2</v>
      </c>
      <c r="Z91" s="93">
        <v>2</v>
      </c>
      <c r="AA91" s="93">
        <v>2</v>
      </c>
    </row>
    <row r="92" spans="1:36" ht="39" customHeight="1" x14ac:dyDescent="0.3">
      <c r="A92" s="96"/>
      <c r="B92" s="97"/>
      <c r="C92" s="98"/>
      <c r="D92" s="96"/>
      <c r="E92" s="99"/>
      <c r="F92" s="620" t="s">
        <v>296</v>
      </c>
      <c r="G92" s="620"/>
      <c r="H92" s="620"/>
      <c r="I92" s="620"/>
      <c r="J92" s="620"/>
      <c r="K92" s="620"/>
      <c r="L92" s="620"/>
      <c r="M92" s="620"/>
      <c r="N92" s="620"/>
      <c r="O92" s="620"/>
      <c r="P92" s="620"/>
      <c r="Q92" s="620"/>
      <c r="R92" s="620"/>
      <c r="S92" s="620"/>
      <c r="T92" s="620"/>
      <c r="U92" s="95">
        <f>AVERAGE(U83:U91)</f>
        <v>0</v>
      </c>
      <c r="V92" s="95">
        <f>AVERAGE(V83:V91)</f>
        <v>0</v>
      </c>
      <c r="W92" s="70">
        <f>SUM(W83:W91)</f>
        <v>0</v>
      </c>
      <c r="X92" s="70">
        <f>SUM(X83:X91)</f>
        <v>0</v>
      </c>
      <c r="Y92" s="96"/>
      <c r="Z92" s="96"/>
      <c r="AA92" s="96"/>
      <c r="AB92" s="92"/>
      <c r="AC92" s="100"/>
      <c r="AD92" s="100"/>
      <c r="AE92" s="100"/>
      <c r="AF92" s="100"/>
      <c r="AG92" s="100"/>
      <c r="AH92" s="100"/>
      <c r="AI92" s="100"/>
      <c r="AJ92" s="100"/>
    </row>
    <row r="93" spans="1:36" ht="150" x14ac:dyDescent="0.3">
      <c r="A93" s="614" t="s">
        <v>221</v>
      </c>
      <c r="B93" s="614" t="s">
        <v>150</v>
      </c>
      <c r="C93" s="614" t="s">
        <v>151</v>
      </c>
      <c r="D93" s="614" t="s">
        <v>186</v>
      </c>
      <c r="E93" s="614" t="s">
        <v>278</v>
      </c>
      <c r="F93" s="614" t="s">
        <v>297</v>
      </c>
      <c r="G93" s="614" t="s">
        <v>298</v>
      </c>
      <c r="H93" s="93" t="s">
        <v>299</v>
      </c>
      <c r="I93" s="93" t="s">
        <v>300</v>
      </c>
      <c r="J93" s="93" t="s">
        <v>204</v>
      </c>
      <c r="K93" s="93" t="s">
        <v>300</v>
      </c>
      <c r="L93" s="64">
        <v>0.25</v>
      </c>
      <c r="M93" s="93" t="s">
        <v>160</v>
      </c>
      <c r="N93" s="93" t="s">
        <v>301</v>
      </c>
      <c r="O93" s="93">
        <v>4</v>
      </c>
      <c r="P93" s="93" t="s">
        <v>206</v>
      </c>
      <c r="Q93" s="93" t="s">
        <v>207</v>
      </c>
      <c r="R93" s="94"/>
      <c r="S93" s="96" t="s">
        <v>207</v>
      </c>
      <c r="T93" s="96" t="str">
        <f t="shared" ref="T93:T96" si="52">+S93</f>
        <v>NA</v>
      </c>
      <c r="U93" s="95"/>
      <c r="V93" s="95"/>
      <c r="W93" s="70"/>
      <c r="X93" s="70"/>
      <c r="Y93" s="93">
        <v>1</v>
      </c>
      <c r="Z93" s="93">
        <v>1</v>
      </c>
      <c r="AA93" s="93">
        <v>2</v>
      </c>
    </row>
    <row r="94" spans="1:36" ht="225" x14ac:dyDescent="0.3">
      <c r="A94" s="614" t="s">
        <v>221</v>
      </c>
      <c r="B94" s="614" t="s">
        <v>150</v>
      </c>
      <c r="C94" s="614" t="s">
        <v>151</v>
      </c>
      <c r="D94" s="614" t="s">
        <v>186</v>
      </c>
      <c r="E94" s="614" t="s">
        <v>278</v>
      </c>
      <c r="F94" s="614" t="s">
        <v>297</v>
      </c>
      <c r="G94" s="614"/>
      <c r="H94" s="93" t="s">
        <v>302</v>
      </c>
      <c r="I94" s="93" t="s">
        <v>303</v>
      </c>
      <c r="J94" s="93" t="s">
        <v>204</v>
      </c>
      <c r="K94" s="93" t="s">
        <v>303</v>
      </c>
      <c r="L94" s="64">
        <v>0.25</v>
      </c>
      <c r="M94" s="93" t="s">
        <v>160</v>
      </c>
      <c r="N94" s="93" t="s">
        <v>255</v>
      </c>
      <c r="O94" s="93">
        <v>1</v>
      </c>
      <c r="P94" s="93" t="s">
        <v>206</v>
      </c>
      <c r="Q94" s="93" t="s">
        <v>207</v>
      </c>
      <c r="R94" s="94"/>
      <c r="S94" s="96" t="s">
        <v>207</v>
      </c>
      <c r="T94" s="96" t="str">
        <f t="shared" si="52"/>
        <v>NA</v>
      </c>
      <c r="U94" s="95"/>
      <c r="V94" s="95"/>
      <c r="W94" s="70"/>
      <c r="X94" s="70"/>
      <c r="Y94" s="93">
        <v>0.6</v>
      </c>
      <c r="Z94" s="93">
        <v>0.4</v>
      </c>
      <c r="AA94" s="93" t="s">
        <v>206</v>
      </c>
    </row>
    <row r="95" spans="1:36" ht="112.5" x14ac:dyDescent="0.3">
      <c r="A95" s="614" t="s">
        <v>221</v>
      </c>
      <c r="B95" s="614" t="s">
        <v>150</v>
      </c>
      <c r="C95" s="614" t="s">
        <v>151</v>
      </c>
      <c r="D95" s="614" t="s">
        <v>186</v>
      </c>
      <c r="E95" s="614" t="s">
        <v>278</v>
      </c>
      <c r="F95" s="614" t="s">
        <v>297</v>
      </c>
      <c r="G95" s="614"/>
      <c r="H95" s="93" t="s">
        <v>304</v>
      </c>
      <c r="I95" s="93" t="s">
        <v>305</v>
      </c>
      <c r="J95" s="93" t="s">
        <v>204</v>
      </c>
      <c r="K95" s="93" t="s">
        <v>305</v>
      </c>
      <c r="L95" s="64">
        <v>0.25</v>
      </c>
      <c r="M95" s="93" t="s">
        <v>160</v>
      </c>
      <c r="N95" s="93" t="s">
        <v>306</v>
      </c>
      <c r="O95" s="93">
        <v>1</v>
      </c>
      <c r="P95" s="93" t="s">
        <v>206</v>
      </c>
      <c r="Q95" s="93" t="s">
        <v>207</v>
      </c>
      <c r="R95" s="94"/>
      <c r="S95" s="96" t="s">
        <v>207</v>
      </c>
      <c r="T95" s="96" t="str">
        <f t="shared" si="52"/>
        <v>NA</v>
      </c>
      <c r="U95" s="95"/>
      <c r="V95" s="95"/>
      <c r="W95" s="70"/>
      <c r="X95" s="70"/>
      <c r="Y95" s="93">
        <v>1</v>
      </c>
      <c r="Z95" s="93" t="s">
        <v>206</v>
      </c>
      <c r="AA95" s="93" t="s">
        <v>206</v>
      </c>
    </row>
    <row r="96" spans="1:36" ht="150" x14ac:dyDescent="0.3">
      <c r="A96" s="614" t="s">
        <v>221</v>
      </c>
      <c r="B96" s="614" t="s">
        <v>150</v>
      </c>
      <c r="C96" s="614" t="s">
        <v>151</v>
      </c>
      <c r="D96" s="614" t="s">
        <v>186</v>
      </c>
      <c r="E96" s="614" t="s">
        <v>278</v>
      </c>
      <c r="F96" s="614" t="s">
        <v>297</v>
      </c>
      <c r="G96" s="614"/>
      <c r="H96" s="93" t="s">
        <v>307</v>
      </c>
      <c r="I96" s="93" t="s">
        <v>308</v>
      </c>
      <c r="J96" s="93" t="s">
        <v>204</v>
      </c>
      <c r="K96" s="93" t="s">
        <v>308</v>
      </c>
      <c r="L96" s="64">
        <v>0.25</v>
      </c>
      <c r="M96" s="93" t="s">
        <v>160</v>
      </c>
      <c r="N96" s="93" t="s">
        <v>295</v>
      </c>
      <c r="O96" s="93">
        <v>4</v>
      </c>
      <c r="P96" s="93" t="s">
        <v>206</v>
      </c>
      <c r="Q96" s="93" t="s">
        <v>207</v>
      </c>
      <c r="R96" s="94"/>
      <c r="S96" s="96" t="s">
        <v>207</v>
      </c>
      <c r="T96" s="96" t="str">
        <f t="shared" si="52"/>
        <v>NA</v>
      </c>
      <c r="U96" s="95"/>
      <c r="V96" s="95"/>
      <c r="W96" s="70"/>
      <c r="X96" s="70"/>
      <c r="Y96" s="93" t="s">
        <v>206</v>
      </c>
      <c r="Z96" s="93">
        <v>2</v>
      </c>
      <c r="AA96" s="93">
        <v>2</v>
      </c>
    </row>
    <row r="97" spans="1:36" ht="35.25" customHeight="1" x14ac:dyDescent="0.3">
      <c r="A97" s="96"/>
      <c r="B97" s="97"/>
      <c r="C97" s="98"/>
      <c r="D97" s="96"/>
      <c r="E97" s="99"/>
      <c r="F97" s="620" t="s">
        <v>309</v>
      </c>
      <c r="G97" s="620"/>
      <c r="H97" s="620"/>
      <c r="I97" s="620"/>
      <c r="J97" s="620"/>
      <c r="K97" s="620"/>
      <c r="L97" s="620"/>
      <c r="M97" s="620"/>
      <c r="N97" s="620"/>
      <c r="O97" s="620"/>
      <c r="P97" s="620"/>
      <c r="Q97" s="620"/>
      <c r="R97" s="620"/>
      <c r="S97" s="620"/>
      <c r="T97" s="620"/>
      <c r="U97" s="70" t="s">
        <v>206</v>
      </c>
      <c r="V97" s="70" t="s">
        <v>206</v>
      </c>
      <c r="W97" s="70" t="s">
        <v>206</v>
      </c>
      <c r="X97" s="95" t="s">
        <v>206</v>
      </c>
      <c r="Y97" s="96"/>
      <c r="Z97" s="96"/>
      <c r="AA97" s="96"/>
      <c r="AB97" s="92"/>
      <c r="AC97" s="100"/>
      <c r="AD97" s="100"/>
      <c r="AE97" s="100"/>
      <c r="AF97" s="100"/>
      <c r="AG97" s="100"/>
      <c r="AH97" s="100"/>
      <c r="AI97" s="100"/>
      <c r="AJ97" s="100"/>
    </row>
    <row r="98" spans="1:36" x14ac:dyDescent="0.3">
      <c r="A98" s="614" t="s">
        <v>310</v>
      </c>
      <c r="B98" s="614" t="s">
        <v>311</v>
      </c>
      <c r="C98" s="614" t="s">
        <v>312</v>
      </c>
      <c r="D98" s="614" t="s">
        <v>313</v>
      </c>
      <c r="E98" s="614" t="s">
        <v>314</v>
      </c>
      <c r="F98" s="614" t="s">
        <v>315</v>
      </c>
      <c r="G98" s="614" t="s">
        <v>316</v>
      </c>
      <c r="H98" s="602" t="s">
        <v>317</v>
      </c>
      <c r="I98" s="602" t="s">
        <v>318</v>
      </c>
      <c r="J98" s="602" t="s">
        <v>319</v>
      </c>
      <c r="K98" s="602" t="s">
        <v>318</v>
      </c>
      <c r="L98" s="603">
        <v>0.3</v>
      </c>
      <c r="M98" s="602" t="s">
        <v>160</v>
      </c>
      <c r="N98" s="602" t="s">
        <v>320</v>
      </c>
      <c r="O98" s="602">
        <v>2800</v>
      </c>
      <c r="P98" s="602">
        <v>700</v>
      </c>
      <c r="Q98" s="602">
        <v>170</v>
      </c>
      <c r="R98" s="602"/>
      <c r="S98" s="602">
        <f t="shared" ref="S98" si="53">+Q98+R98</f>
        <v>170</v>
      </c>
      <c r="T98" s="602">
        <f t="shared" ref="T98" si="54">+S98</f>
        <v>170</v>
      </c>
      <c r="U98" s="605">
        <f t="shared" si="46"/>
        <v>0.24285714285714285</v>
      </c>
      <c r="V98" s="605">
        <f t="shared" si="44"/>
        <v>6.0714285714285714E-2</v>
      </c>
      <c r="W98" s="605">
        <f t="shared" ref="W98" si="55">+(S98/P98)*L98</f>
        <v>7.2857142857142856E-2</v>
      </c>
      <c r="X98" s="605">
        <f t="shared" ref="X98" si="56">+(T98/O98)*L98</f>
        <v>1.8214285714285714E-2</v>
      </c>
      <c r="Y98" s="602">
        <v>700</v>
      </c>
      <c r="Z98" s="602">
        <v>700</v>
      </c>
      <c r="AA98" s="602">
        <v>700</v>
      </c>
    </row>
    <row r="99" spans="1:36" x14ac:dyDescent="0.3">
      <c r="A99" s="614" t="s">
        <v>310</v>
      </c>
      <c r="B99" s="614" t="s">
        <v>311</v>
      </c>
      <c r="C99" s="614" t="s">
        <v>312</v>
      </c>
      <c r="D99" s="614" t="s">
        <v>313</v>
      </c>
      <c r="E99" s="614" t="s">
        <v>314</v>
      </c>
      <c r="F99" s="614" t="s">
        <v>315</v>
      </c>
      <c r="G99" s="614"/>
      <c r="H99" s="602"/>
      <c r="I99" s="602"/>
      <c r="J99" s="602"/>
      <c r="K99" s="602"/>
      <c r="L99" s="603"/>
      <c r="M99" s="602"/>
      <c r="N99" s="602"/>
      <c r="O99" s="602"/>
      <c r="P99" s="602"/>
      <c r="Q99" s="602"/>
      <c r="R99" s="602"/>
      <c r="S99" s="602"/>
      <c r="T99" s="602"/>
      <c r="U99" s="605"/>
      <c r="V99" s="605"/>
      <c r="W99" s="605"/>
      <c r="X99" s="605"/>
      <c r="Y99" s="602"/>
      <c r="Z99" s="602"/>
      <c r="AA99" s="602"/>
    </row>
    <row r="100" spans="1:36" x14ac:dyDescent="0.3">
      <c r="A100" s="614" t="s">
        <v>310</v>
      </c>
      <c r="B100" s="614" t="s">
        <v>311</v>
      </c>
      <c r="C100" s="614" t="s">
        <v>312</v>
      </c>
      <c r="D100" s="614" t="s">
        <v>313</v>
      </c>
      <c r="E100" s="614" t="s">
        <v>314</v>
      </c>
      <c r="F100" s="614" t="s">
        <v>315</v>
      </c>
      <c r="G100" s="614"/>
      <c r="H100" s="602"/>
      <c r="I100" s="602"/>
      <c r="J100" s="602"/>
      <c r="K100" s="602"/>
      <c r="L100" s="603"/>
      <c r="M100" s="602"/>
      <c r="N100" s="602"/>
      <c r="O100" s="602"/>
      <c r="P100" s="602"/>
      <c r="Q100" s="602"/>
      <c r="R100" s="602"/>
      <c r="S100" s="602"/>
      <c r="T100" s="602"/>
      <c r="U100" s="605"/>
      <c r="V100" s="605"/>
      <c r="W100" s="605"/>
      <c r="X100" s="605"/>
      <c r="Y100" s="602"/>
      <c r="Z100" s="602"/>
      <c r="AA100" s="602"/>
    </row>
    <row r="101" spans="1:36" x14ac:dyDescent="0.3">
      <c r="A101" s="614" t="s">
        <v>310</v>
      </c>
      <c r="B101" s="614" t="s">
        <v>311</v>
      </c>
      <c r="C101" s="614" t="s">
        <v>312</v>
      </c>
      <c r="D101" s="614" t="s">
        <v>313</v>
      </c>
      <c r="E101" s="614" t="s">
        <v>314</v>
      </c>
      <c r="F101" s="614" t="s">
        <v>315</v>
      </c>
      <c r="G101" s="614"/>
      <c r="H101" s="602"/>
      <c r="I101" s="602"/>
      <c r="J101" s="602"/>
      <c r="K101" s="602"/>
      <c r="L101" s="603"/>
      <c r="M101" s="602"/>
      <c r="N101" s="602"/>
      <c r="O101" s="602"/>
      <c r="P101" s="602"/>
      <c r="Q101" s="602"/>
      <c r="R101" s="602"/>
      <c r="S101" s="602"/>
      <c r="T101" s="602"/>
      <c r="U101" s="605"/>
      <c r="V101" s="605"/>
      <c r="W101" s="605"/>
      <c r="X101" s="605"/>
      <c r="Y101" s="602"/>
      <c r="Z101" s="602"/>
      <c r="AA101" s="602"/>
    </row>
    <row r="102" spans="1:36" x14ac:dyDescent="0.3">
      <c r="A102" s="614" t="s">
        <v>310</v>
      </c>
      <c r="B102" s="614" t="s">
        <v>311</v>
      </c>
      <c r="C102" s="614" t="s">
        <v>312</v>
      </c>
      <c r="D102" s="614" t="s">
        <v>313</v>
      </c>
      <c r="E102" s="614" t="s">
        <v>314</v>
      </c>
      <c r="F102" s="614" t="s">
        <v>315</v>
      </c>
      <c r="G102" s="614"/>
      <c r="H102" s="602"/>
      <c r="I102" s="602"/>
      <c r="J102" s="602"/>
      <c r="K102" s="602"/>
      <c r="L102" s="603"/>
      <c r="M102" s="602"/>
      <c r="N102" s="602"/>
      <c r="O102" s="602"/>
      <c r="P102" s="602"/>
      <c r="Q102" s="602"/>
      <c r="R102" s="602"/>
      <c r="S102" s="602"/>
      <c r="T102" s="602"/>
      <c r="U102" s="605"/>
      <c r="V102" s="605"/>
      <c r="W102" s="605"/>
      <c r="X102" s="605"/>
      <c r="Y102" s="602"/>
      <c r="Z102" s="602"/>
      <c r="AA102" s="602"/>
    </row>
    <row r="103" spans="1:36" x14ac:dyDescent="0.3">
      <c r="A103" s="614" t="s">
        <v>310</v>
      </c>
      <c r="B103" s="614" t="s">
        <v>311</v>
      </c>
      <c r="C103" s="614" t="s">
        <v>312</v>
      </c>
      <c r="D103" s="614" t="s">
        <v>313</v>
      </c>
      <c r="E103" s="614" t="s">
        <v>314</v>
      </c>
      <c r="F103" s="614" t="s">
        <v>315</v>
      </c>
      <c r="G103" s="614"/>
      <c r="H103" s="602" t="s">
        <v>321</v>
      </c>
      <c r="I103" s="602" t="s">
        <v>322</v>
      </c>
      <c r="J103" s="602" t="s">
        <v>323</v>
      </c>
      <c r="K103" s="602" t="s">
        <v>322</v>
      </c>
      <c r="L103" s="603">
        <v>0.3</v>
      </c>
      <c r="M103" s="602" t="s">
        <v>160</v>
      </c>
      <c r="N103" s="602" t="s">
        <v>324</v>
      </c>
      <c r="O103" s="602">
        <v>33822</v>
      </c>
      <c r="P103" s="602">
        <v>4500</v>
      </c>
      <c r="Q103" s="602">
        <v>3039</v>
      </c>
      <c r="R103" s="602"/>
      <c r="S103" s="602">
        <f t="shared" ref="S103" si="57">+Q103+R103</f>
        <v>3039</v>
      </c>
      <c r="T103" s="602">
        <f t="shared" ref="T103" si="58">+S103</f>
        <v>3039</v>
      </c>
      <c r="U103" s="605">
        <f t="shared" si="46"/>
        <v>0.67533333333333334</v>
      </c>
      <c r="V103" s="605">
        <f t="shared" si="44"/>
        <v>8.9852758559517479E-2</v>
      </c>
      <c r="W103" s="605">
        <f t="shared" ref="W103" si="59">+(S103/P103)*L103</f>
        <v>0.2026</v>
      </c>
      <c r="X103" s="605">
        <f t="shared" ref="X103" si="60">+(T103/O103)*L103</f>
        <v>2.6955827567855244E-2</v>
      </c>
      <c r="Y103" s="602">
        <v>8750</v>
      </c>
      <c r="Z103" s="602">
        <v>8750</v>
      </c>
      <c r="AA103" s="602">
        <v>11822</v>
      </c>
    </row>
    <row r="104" spans="1:36" x14ac:dyDescent="0.3">
      <c r="A104" s="614" t="s">
        <v>310</v>
      </c>
      <c r="B104" s="614" t="s">
        <v>311</v>
      </c>
      <c r="C104" s="614" t="s">
        <v>312</v>
      </c>
      <c r="D104" s="614" t="s">
        <v>313</v>
      </c>
      <c r="E104" s="614" t="s">
        <v>314</v>
      </c>
      <c r="F104" s="614" t="s">
        <v>315</v>
      </c>
      <c r="G104" s="614"/>
      <c r="H104" s="602"/>
      <c r="I104" s="602"/>
      <c r="J104" s="602"/>
      <c r="K104" s="602"/>
      <c r="L104" s="603"/>
      <c r="M104" s="602"/>
      <c r="N104" s="602"/>
      <c r="O104" s="602"/>
      <c r="P104" s="602"/>
      <c r="Q104" s="602"/>
      <c r="R104" s="602"/>
      <c r="S104" s="602"/>
      <c r="T104" s="602"/>
      <c r="U104" s="605"/>
      <c r="V104" s="605"/>
      <c r="W104" s="605"/>
      <c r="X104" s="605"/>
      <c r="Y104" s="602"/>
      <c r="Z104" s="602"/>
      <c r="AA104" s="602"/>
    </row>
    <row r="105" spans="1:36" x14ac:dyDescent="0.3">
      <c r="A105" s="614" t="s">
        <v>310</v>
      </c>
      <c r="B105" s="614" t="s">
        <v>311</v>
      </c>
      <c r="C105" s="614" t="s">
        <v>312</v>
      </c>
      <c r="D105" s="614" t="s">
        <v>313</v>
      </c>
      <c r="E105" s="614" t="s">
        <v>314</v>
      </c>
      <c r="F105" s="614" t="s">
        <v>315</v>
      </c>
      <c r="G105" s="614"/>
      <c r="H105" s="602"/>
      <c r="I105" s="602"/>
      <c r="J105" s="602"/>
      <c r="K105" s="602"/>
      <c r="L105" s="603"/>
      <c r="M105" s="602"/>
      <c r="N105" s="602"/>
      <c r="O105" s="602"/>
      <c r="P105" s="602"/>
      <c r="Q105" s="602"/>
      <c r="R105" s="602"/>
      <c r="S105" s="602"/>
      <c r="T105" s="602"/>
      <c r="U105" s="605"/>
      <c r="V105" s="605"/>
      <c r="W105" s="605"/>
      <c r="X105" s="605"/>
      <c r="Y105" s="602"/>
      <c r="Z105" s="602"/>
      <c r="AA105" s="602"/>
    </row>
    <row r="106" spans="1:36" ht="150" x14ac:dyDescent="0.3">
      <c r="A106" s="614" t="s">
        <v>310</v>
      </c>
      <c r="B106" s="614" t="s">
        <v>311</v>
      </c>
      <c r="C106" s="614" t="s">
        <v>312</v>
      </c>
      <c r="D106" s="614" t="s">
        <v>313</v>
      </c>
      <c r="E106" s="614" t="s">
        <v>314</v>
      </c>
      <c r="F106" s="614" t="s">
        <v>315</v>
      </c>
      <c r="G106" s="614"/>
      <c r="H106" s="93" t="s">
        <v>325</v>
      </c>
      <c r="I106" s="93" t="s">
        <v>326</v>
      </c>
      <c r="J106" s="93" t="s">
        <v>327</v>
      </c>
      <c r="K106" s="93" t="s">
        <v>326</v>
      </c>
      <c r="L106" s="64">
        <v>0.3</v>
      </c>
      <c r="M106" s="93" t="s">
        <v>200</v>
      </c>
      <c r="N106" s="93" t="s">
        <v>328</v>
      </c>
      <c r="O106" s="93">
        <v>2</v>
      </c>
      <c r="P106" s="93" t="s">
        <v>206</v>
      </c>
      <c r="Q106" s="93" t="s">
        <v>207</v>
      </c>
      <c r="R106" s="94"/>
      <c r="S106" s="93" t="s">
        <v>207</v>
      </c>
      <c r="T106" s="93" t="s">
        <v>207</v>
      </c>
      <c r="U106" s="70" t="s">
        <v>207</v>
      </c>
      <c r="V106" s="70" t="s">
        <v>207</v>
      </c>
      <c r="W106" s="70" t="s">
        <v>207</v>
      </c>
      <c r="X106" s="70" t="s">
        <v>207</v>
      </c>
      <c r="Y106" s="93">
        <v>1</v>
      </c>
      <c r="Z106" s="93">
        <v>1</v>
      </c>
      <c r="AA106" s="93" t="s">
        <v>206</v>
      </c>
    </row>
    <row r="107" spans="1:36" ht="150" x14ac:dyDescent="0.3">
      <c r="A107" s="614" t="s">
        <v>310</v>
      </c>
      <c r="B107" s="614" t="s">
        <v>311</v>
      </c>
      <c r="C107" s="614" t="s">
        <v>312</v>
      </c>
      <c r="D107" s="614" t="s">
        <v>313</v>
      </c>
      <c r="E107" s="614" t="s">
        <v>314</v>
      </c>
      <c r="F107" s="614" t="s">
        <v>315</v>
      </c>
      <c r="G107" s="614"/>
      <c r="H107" s="93" t="s">
        <v>329</v>
      </c>
      <c r="I107" s="93" t="s">
        <v>330</v>
      </c>
      <c r="J107" s="93" t="s">
        <v>327</v>
      </c>
      <c r="K107" s="93" t="s">
        <v>330</v>
      </c>
      <c r="L107" s="64">
        <v>0.1</v>
      </c>
      <c r="M107" s="93" t="s">
        <v>200</v>
      </c>
      <c r="N107" s="93" t="s">
        <v>331</v>
      </c>
      <c r="O107" s="93">
        <v>3</v>
      </c>
      <c r="P107" s="93">
        <v>1</v>
      </c>
      <c r="Q107" s="93">
        <v>0</v>
      </c>
      <c r="R107" s="94"/>
      <c r="S107" s="93">
        <f t="shared" ref="S107" si="61">+Q107+R107</f>
        <v>0</v>
      </c>
      <c r="T107" s="93">
        <f t="shared" ref="T107" si="62">+S107</f>
        <v>0</v>
      </c>
      <c r="U107" s="95">
        <f t="shared" si="46"/>
        <v>0</v>
      </c>
      <c r="V107" s="95">
        <f t="shared" si="44"/>
        <v>0</v>
      </c>
      <c r="W107" s="70">
        <f t="shared" ref="W107" si="63">+(S107/P107)*L107</f>
        <v>0</v>
      </c>
      <c r="X107" s="70">
        <f t="shared" ref="X107" si="64">+(T107/O107)*L107</f>
        <v>0</v>
      </c>
      <c r="Y107" s="93">
        <v>1</v>
      </c>
      <c r="Z107" s="93">
        <v>1</v>
      </c>
      <c r="AA107" s="93" t="s">
        <v>213</v>
      </c>
    </row>
    <row r="108" spans="1:36" ht="38.25" customHeight="1" x14ac:dyDescent="0.3">
      <c r="A108" s="96"/>
      <c r="B108" s="97"/>
      <c r="C108" s="98"/>
      <c r="D108" s="96"/>
      <c r="E108" s="99"/>
      <c r="F108" s="620" t="s">
        <v>332</v>
      </c>
      <c r="G108" s="620"/>
      <c r="H108" s="620"/>
      <c r="I108" s="620"/>
      <c r="J108" s="620"/>
      <c r="K108" s="620"/>
      <c r="L108" s="620"/>
      <c r="M108" s="620"/>
      <c r="N108" s="620"/>
      <c r="O108" s="620"/>
      <c r="P108" s="620"/>
      <c r="Q108" s="620"/>
      <c r="R108" s="620"/>
      <c r="S108" s="620"/>
      <c r="T108" s="620"/>
      <c r="U108" s="95">
        <f>AVERAGE(U98:U107)</f>
        <v>0.30606349206349209</v>
      </c>
      <c r="V108" s="95">
        <f>AVERAGE(V98:V107)</f>
        <v>5.0189014757934393E-2</v>
      </c>
      <c r="W108" s="70">
        <f>+W98+W103+W107</f>
        <v>0.27545714285714284</v>
      </c>
      <c r="X108" s="70">
        <f>+X98+X103+X107</f>
        <v>4.5170113282140961E-2</v>
      </c>
      <c r="Y108" s="96"/>
      <c r="Z108" s="96"/>
      <c r="AA108" s="96"/>
      <c r="AB108" s="92"/>
      <c r="AC108" s="100"/>
      <c r="AD108" s="100"/>
      <c r="AE108" s="100"/>
      <c r="AF108" s="100"/>
      <c r="AG108" s="100"/>
      <c r="AH108" s="100"/>
      <c r="AI108" s="100"/>
      <c r="AJ108" s="100"/>
    </row>
    <row r="109" spans="1:36" x14ac:dyDescent="0.3">
      <c r="A109" s="614" t="s">
        <v>310</v>
      </c>
      <c r="B109" s="614" t="s">
        <v>311</v>
      </c>
      <c r="C109" s="614" t="s">
        <v>312</v>
      </c>
      <c r="D109" s="614" t="s">
        <v>313</v>
      </c>
      <c r="E109" s="614" t="s">
        <v>314</v>
      </c>
      <c r="F109" s="614" t="s">
        <v>333</v>
      </c>
      <c r="G109" s="614" t="s">
        <v>334</v>
      </c>
      <c r="H109" s="602" t="s">
        <v>335</v>
      </c>
      <c r="I109" s="602" t="s">
        <v>336</v>
      </c>
      <c r="J109" s="602" t="s">
        <v>337</v>
      </c>
      <c r="K109" s="602" t="s">
        <v>336</v>
      </c>
      <c r="L109" s="603">
        <v>0.4</v>
      </c>
      <c r="M109" s="602" t="s">
        <v>160</v>
      </c>
      <c r="N109" s="602" t="s">
        <v>338</v>
      </c>
      <c r="O109" s="602">
        <v>36000</v>
      </c>
      <c r="P109" s="602">
        <v>6000</v>
      </c>
      <c r="Q109" s="602">
        <v>3372</v>
      </c>
      <c r="R109" s="602"/>
      <c r="S109" s="602">
        <f t="shared" ref="S109" si="65">+Q109+R109</f>
        <v>3372</v>
      </c>
      <c r="T109" s="602">
        <f t="shared" ref="T109" si="66">+S109</f>
        <v>3372</v>
      </c>
      <c r="U109" s="605">
        <f t="shared" si="46"/>
        <v>0.56200000000000006</v>
      </c>
      <c r="V109" s="605">
        <f t="shared" si="44"/>
        <v>9.3666666666666662E-2</v>
      </c>
      <c r="W109" s="605">
        <f t="shared" ref="W109" si="67">+(S109/P109)*L109</f>
        <v>0.22480000000000003</v>
      </c>
      <c r="X109" s="605">
        <f t="shared" ref="X109" si="68">+(T109/O109)*L109</f>
        <v>3.7466666666666669E-2</v>
      </c>
      <c r="Y109" s="602">
        <v>10000</v>
      </c>
      <c r="Z109" s="602">
        <v>10000</v>
      </c>
      <c r="AA109" s="602">
        <v>10000</v>
      </c>
    </row>
    <row r="110" spans="1:36" x14ac:dyDescent="0.3">
      <c r="A110" s="614" t="s">
        <v>310</v>
      </c>
      <c r="B110" s="614" t="s">
        <v>311</v>
      </c>
      <c r="C110" s="614" t="s">
        <v>312</v>
      </c>
      <c r="D110" s="614" t="s">
        <v>313</v>
      </c>
      <c r="E110" s="614" t="s">
        <v>314</v>
      </c>
      <c r="F110" s="614" t="s">
        <v>333</v>
      </c>
      <c r="G110" s="614"/>
      <c r="H110" s="602"/>
      <c r="I110" s="602"/>
      <c r="J110" s="602"/>
      <c r="K110" s="602"/>
      <c r="L110" s="603"/>
      <c r="M110" s="602"/>
      <c r="N110" s="602"/>
      <c r="O110" s="602"/>
      <c r="P110" s="602"/>
      <c r="Q110" s="602"/>
      <c r="R110" s="602"/>
      <c r="S110" s="602"/>
      <c r="T110" s="602"/>
      <c r="U110" s="605"/>
      <c r="V110" s="605"/>
      <c r="W110" s="605"/>
      <c r="X110" s="605"/>
      <c r="Y110" s="602"/>
      <c r="Z110" s="602"/>
      <c r="AA110" s="602"/>
    </row>
    <row r="111" spans="1:36" ht="50.25" customHeight="1" x14ac:dyDescent="0.3">
      <c r="A111" s="614" t="s">
        <v>310</v>
      </c>
      <c r="B111" s="614" t="s">
        <v>311</v>
      </c>
      <c r="C111" s="614" t="s">
        <v>312</v>
      </c>
      <c r="D111" s="614" t="s">
        <v>313</v>
      </c>
      <c r="E111" s="614" t="s">
        <v>314</v>
      </c>
      <c r="F111" s="614" t="s">
        <v>333</v>
      </c>
      <c r="G111" s="614"/>
      <c r="H111" s="602"/>
      <c r="I111" s="602"/>
      <c r="J111" s="602"/>
      <c r="K111" s="602"/>
      <c r="L111" s="603"/>
      <c r="M111" s="602"/>
      <c r="N111" s="602"/>
      <c r="O111" s="602"/>
      <c r="P111" s="602"/>
      <c r="Q111" s="602"/>
      <c r="R111" s="602"/>
      <c r="S111" s="602"/>
      <c r="T111" s="602"/>
      <c r="U111" s="605"/>
      <c r="V111" s="605"/>
      <c r="W111" s="605"/>
      <c r="X111" s="605"/>
      <c r="Y111" s="602"/>
      <c r="Z111" s="602"/>
      <c r="AA111" s="602"/>
    </row>
    <row r="112" spans="1:36" x14ac:dyDescent="0.3">
      <c r="A112" s="614" t="s">
        <v>310</v>
      </c>
      <c r="B112" s="614" t="s">
        <v>311</v>
      </c>
      <c r="C112" s="614" t="s">
        <v>312</v>
      </c>
      <c r="D112" s="614" t="s">
        <v>313</v>
      </c>
      <c r="E112" s="614" t="s">
        <v>314</v>
      </c>
      <c r="F112" s="614" t="s">
        <v>333</v>
      </c>
      <c r="G112" s="614"/>
      <c r="H112" s="602"/>
      <c r="I112" s="602"/>
      <c r="J112" s="602"/>
      <c r="K112" s="602"/>
      <c r="L112" s="603"/>
      <c r="M112" s="602"/>
      <c r="N112" s="602"/>
      <c r="O112" s="602"/>
      <c r="P112" s="602"/>
      <c r="Q112" s="602"/>
      <c r="R112" s="602"/>
      <c r="S112" s="602"/>
      <c r="T112" s="602"/>
      <c r="U112" s="605"/>
      <c r="V112" s="605"/>
      <c r="W112" s="605"/>
      <c r="X112" s="605"/>
      <c r="Y112" s="602"/>
      <c r="Z112" s="602"/>
      <c r="AA112" s="602"/>
    </row>
    <row r="113" spans="1:36" ht="243.75" x14ac:dyDescent="0.3">
      <c r="A113" s="614" t="s">
        <v>310</v>
      </c>
      <c r="B113" s="614" t="s">
        <v>311</v>
      </c>
      <c r="C113" s="614" t="s">
        <v>312</v>
      </c>
      <c r="D113" s="614" t="s">
        <v>313</v>
      </c>
      <c r="E113" s="614" t="s">
        <v>314</v>
      </c>
      <c r="F113" s="614" t="s">
        <v>333</v>
      </c>
      <c r="G113" s="614"/>
      <c r="H113" s="93" t="s">
        <v>339</v>
      </c>
      <c r="I113" s="93" t="s">
        <v>340</v>
      </c>
      <c r="J113" s="93" t="s">
        <v>204</v>
      </c>
      <c r="K113" s="93" t="s">
        <v>340</v>
      </c>
      <c r="L113" s="64">
        <v>0.4</v>
      </c>
      <c r="M113" s="93" t="s">
        <v>160</v>
      </c>
      <c r="N113" s="93" t="s">
        <v>341</v>
      </c>
      <c r="O113" s="93">
        <v>480</v>
      </c>
      <c r="P113" s="93">
        <v>480</v>
      </c>
      <c r="Q113" s="93">
        <v>100</v>
      </c>
      <c r="R113" s="94"/>
      <c r="S113" s="93">
        <f t="shared" ref="S113:S114" si="69">+Q113+R113</f>
        <v>100</v>
      </c>
      <c r="T113" s="93">
        <f t="shared" ref="T113:T114" si="70">+S113</f>
        <v>100</v>
      </c>
      <c r="U113" s="95">
        <f t="shared" si="46"/>
        <v>0.20833333333333334</v>
      </c>
      <c r="V113" s="95">
        <f t="shared" si="44"/>
        <v>0.20833333333333334</v>
      </c>
      <c r="W113" s="70">
        <f t="shared" ref="W113:W114" si="71">+(S113/P113)*L113</f>
        <v>8.3333333333333343E-2</v>
      </c>
      <c r="X113" s="70">
        <f t="shared" ref="X113:X114" si="72">+(T113/O113)*L113</f>
        <v>8.3333333333333343E-2</v>
      </c>
      <c r="Y113" s="93">
        <v>480</v>
      </c>
      <c r="Z113" s="93">
        <v>480</v>
      </c>
      <c r="AA113" s="93">
        <v>480</v>
      </c>
    </row>
    <row r="114" spans="1:36" x14ac:dyDescent="0.3">
      <c r="A114" s="614" t="s">
        <v>310</v>
      </c>
      <c r="B114" s="614" t="s">
        <v>311</v>
      </c>
      <c r="C114" s="614" t="s">
        <v>312</v>
      </c>
      <c r="D114" s="614" t="s">
        <v>313</v>
      </c>
      <c r="E114" s="614" t="s">
        <v>314</v>
      </c>
      <c r="F114" s="614" t="s">
        <v>333</v>
      </c>
      <c r="G114" s="614"/>
      <c r="H114" s="602" t="s">
        <v>342</v>
      </c>
      <c r="I114" s="602" t="s">
        <v>343</v>
      </c>
      <c r="J114" s="602" t="s">
        <v>344</v>
      </c>
      <c r="K114" s="602" t="s">
        <v>343</v>
      </c>
      <c r="L114" s="603">
        <v>0.05</v>
      </c>
      <c r="M114" s="602" t="s">
        <v>160</v>
      </c>
      <c r="N114" s="602" t="s">
        <v>219</v>
      </c>
      <c r="O114" s="602">
        <v>1</v>
      </c>
      <c r="P114" s="602">
        <v>0.5</v>
      </c>
      <c r="Q114" s="602">
        <v>0.1</v>
      </c>
      <c r="R114" s="602"/>
      <c r="S114" s="602">
        <f t="shared" si="69"/>
        <v>0.1</v>
      </c>
      <c r="T114" s="602">
        <f t="shared" si="70"/>
        <v>0.1</v>
      </c>
      <c r="U114" s="605">
        <f t="shared" si="46"/>
        <v>0.2</v>
      </c>
      <c r="V114" s="605">
        <f t="shared" si="44"/>
        <v>0.1</v>
      </c>
      <c r="W114" s="605">
        <f t="shared" si="71"/>
        <v>1.0000000000000002E-2</v>
      </c>
      <c r="X114" s="605">
        <f t="shared" si="72"/>
        <v>5.000000000000001E-3</v>
      </c>
      <c r="Y114" s="602">
        <v>0.5</v>
      </c>
      <c r="Z114" s="602">
        <v>0</v>
      </c>
      <c r="AA114" s="602">
        <v>0</v>
      </c>
    </row>
    <row r="115" spans="1:36" ht="69" customHeight="1" x14ac:dyDescent="0.3">
      <c r="A115" s="614" t="s">
        <v>310</v>
      </c>
      <c r="B115" s="614" t="s">
        <v>311</v>
      </c>
      <c r="C115" s="614" t="s">
        <v>312</v>
      </c>
      <c r="D115" s="614" t="s">
        <v>313</v>
      </c>
      <c r="E115" s="614" t="s">
        <v>314</v>
      </c>
      <c r="F115" s="614" t="s">
        <v>333</v>
      </c>
      <c r="G115" s="614"/>
      <c r="H115" s="602"/>
      <c r="I115" s="602"/>
      <c r="J115" s="602"/>
      <c r="K115" s="602"/>
      <c r="L115" s="603"/>
      <c r="M115" s="602"/>
      <c r="N115" s="602"/>
      <c r="O115" s="602"/>
      <c r="P115" s="602"/>
      <c r="Q115" s="602"/>
      <c r="R115" s="602"/>
      <c r="S115" s="602"/>
      <c r="T115" s="602"/>
      <c r="U115" s="605"/>
      <c r="V115" s="605"/>
      <c r="W115" s="605"/>
      <c r="X115" s="605"/>
      <c r="Y115" s="602"/>
      <c r="Z115" s="602"/>
      <c r="AA115" s="602"/>
    </row>
    <row r="116" spans="1:36" x14ac:dyDescent="0.3">
      <c r="A116" s="614" t="s">
        <v>310</v>
      </c>
      <c r="B116" s="614" t="s">
        <v>311</v>
      </c>
      <c r="C116" s="614" t="s">
        <v>312</v>
      </c>
      <c r="D116" s="614" t="s">
        <v>313</v>
      </c>
      <c r="E116" s="614" t="s">
        <v>314</v>
      </c>
      <c r="F116" s="614" t="s">
        <v>333</v>
      </c>
      <c r="G116" s="614"/>
      <c r="H116" s="602" t="s">
        <v>345</v>
      </c>
      <c r="I116" s="602" t="s">
        <v>346</v>
      </c>
      <c r="J116" s="602" t="s">
        <v>347</v>
      </c>
      <c r="K116" s="602" t="s">
        <v>346</v>
      </c>
      <c r="L116" s="603">
        <v>0.15</v>
      </c>
      <c r="M116" s="602" t="s">
        <v>160</v>
      </c>
      <c r="N116" s="602" t="s">
        <v>348</v>
      </c>
      <c r="O116" s="602">
        <v>8000</v>
      </c>
      <c r="P116" s="602">
        <v>1000</v>
      </c>
      <c r="Q116" s="602">
        <v>389</v>
      </c>
      <c r="R116" s="602"/>
      <c r="S116" s="602">
        <f t="shared" ref="S116" si="73">+Q116+R116</f>
        <v>389</v>
      </c>
      <c r="T116" s="602">
        <f t="shared" ref="T116" si="74">+S116</f>
        <v>389</v>
      </c>
      <c r="U116" s="605">
        <f t="shared" si="46"/>
        <v>0.38900000000000001</v>
      </c>
      <c r="V116" s="605">
        <f t="shared" si="44"/>
        <v>4.8625000000000002E-2</v>
      </c>
      <c r="W116" s="605">
        <f t="shared" ref="W116" si="75">+(S116/P116)*L116</f>
        <v>5.8349999999999999E-2</v>
      </c>
      <c r="X116" s="605">
        <f t="shared" ref="X116" si="76">+(T116/O116)*L116</f>
        <v>7.2937499999999999E-3</v>
      </c>
      <c r="Y116" s="602">
        <v>2300</v>
      </c>
      <c r="Z116" s="602">
        <v>2300</v>
      </c>
      <c r="AA116" s="602">
        <v>2400</v>
      </c>
    </row>
    <row r="117" spans="1:36" ht="131.25" customHeight="1" x14ac:dyDescent="0.3">
      <c r="A117" s="614" t="s">
        <v>310</v>
      </c>
      <c r="B117" s="614" t="s">
        <v>311</v>
      </c>
      <c r="C117" s="614" t="s">
        <v>312</v>
      </c>
      <c r="D117" s="614" t="s">
        <v>313</v>
      </c>
      <c r="E117" s="614" t="s">
        <v>314</v>
      </c>
      <c r="F117" s="614" t="s">
        <v>333</v>
      </c>
      <c r="G117" s="614"/>
      <c r="H117" s="602"/>
      <c r="I117" s="602"/>
      <c r="J117" s="602"/>
      <c r="K117" s="602"/>
      <c r="L117" s="603"/>
      <c r="M117" s="602"/>
      <c r="N117" s="602"/>
      <c r="O117" s="602"/>
      <c r="P117" s="602"/>
      <c r="Q117" s="602"/>
      <c r="R117" s="602"/>
      <c r="S117" s="602"/>
      <c r="T117" s="602"/>
      <c r="U117" s="605"/>
      <c r="V117" s="605"/>
      <c r="W117" s="605"/>
      <c r="X117" s="605"/>
      <c r="Y117" s="602"/>
      <c r="Z117" s="602"/>
      <c r="AA117" s="602"/>
    </row>
    <row r="118" spans="1:36" x14ac:dyDescent="0.3">
      <c r="A118" s="614" t="s">
        <v>310</v>
      </c>
      <c r="B118" s="614" t="s">
        <v>311</v>
      </c>
      <c r="C118" s="614" t="s">
        <v>312</v>
      </c>
      <c r="D118" s="614" t="s">
        <v>313</v>
      </c>
      <c r="E118" s="614" t="s">
        <v>314</v>
      </c>
      <c r="F118" s="614" t="s">
        <v>333</v>
      </c>
      <c r="G118" s="614"/>
      <c r="H118" s="602"/>
      <c r="I118" s="602"/>
      <c r="J118" s="602"/>
      <c r="K118" s="602"/>
      <c r="L118" s="603"/>
      <c r="M118" s="602"/>
      <c r="N118" s="602"/>
      <c r="O118" s="602"/>
      <c r="P118" s="602"/>
      <c r="Q118" s="602"/>
      <c r="R118" s="602"/>
      <c r="S118" s="602"/>
      <c r="T118" s="602"/>
      <c r="U118" s="605"/>
      <c r="V118" s="605"/>
      <c r="W118" s="605"/>
      <c r="X118" s="605"/>
      <c r="Y118" s="602"/>
      <c r="Z118" s="602"/>
      <c r="AA118" s="602"/>
    </row>
    <row r="119" spans="1:36" ht="51" customHeight="1" x14ac:dyDescent="0.3">
      <c r="A119" s="96"/>
      <c r="B119" s="97"/>
      <c r="C119" s="98"/>
      <c r="D119" s="96"/>
      <c r="E119" s="99"/>
      <c r="F119" s="620" t="s">
        <v>349</v>
      </c>
      <c r="G119" s="620"/>
      <c r="H119" s="620"/>
      <c r="I119" s="620"/>
      <c r="J119" s="620"/>
      <c r="K119" s="620"/>
      <c r="L119" s="620"/>
      <c r="M119" s="620"/>
      <c r="N119" s="620"/>
      <c r="O119" s="620"/>
      <c r="P119" s="620"/>
      <c r="Q119" s="620"/>
      <c r="R119" s="620"/>
      <c r="S119" s="620"/>
      <c r="T119" s="620"/>
      <c r="U119" s="95">
        <f>AVERAGE(U109:U118)</f>
        <v>0.33983333333333338</v>
      </c>
      <c r="V119" s="95">
        <f>AVERAGE(V109:V118)</f>
        <v>0.11265625000000001</v>
      </c>
      <c r="W119" s="70">
        <f>+W109+W113+W114+W116</f>
        <v>0.37648333333333339</v>
      </c>
      <c r="X119" s="70">
        <f>+X109+X113+X114+X116</f>
        <v>0.13309375000000001</v>
      </c>
      <c r="Y119" s="96"/>
      <c r="Z119" s="96"/>
      <c r="AA119" s="96"/>
      <c r="AB119" s="92"/>
      <c r="AC119" s="100"/>
      <c r="AD119" s="100"/>
      <c r="AE119" s="100"/>
      <c r="AF119" s="100"/>
      <c r="AG119" s="100"/>
      <c r="AH119" s="100"/>
      <c r="AI119" s="100"/>
      <c r="AJ119" s="100"/>
    </row>
    <row r="120" spans="1:36" x14ac:dyDescent="0.3">
      <c r="A120" s="614" t="s">
        <v>310</v>
      </c>
      <c r="B120" s="614" t="s">
        <v>311</v>
      </c>
      <c r="C120" s="614" t="s">
        <v>312</v>
      </c>
      <c r="D120" s="614" t="s">
        <v>313</v>
      </c>
      <c r="E120" s="614" t="s">
        <v>314</v>
      </c>
      <c r="F120" s="614" t="s">
        <v>350</v>
      </c>
      <c r="G120" s="614" t="s">
        <v>351</v>
      </c>
      <c r="H120" s="602" t="s">
        <v>352</v>
      </c>
      <c r="I120" s="602" t="s">
        <v>353</v>
      </c>
      <c r="J120" s="602" t="s">
        <v>354</v>
      </c>
      <c r="K120" s="602" t="s">
        <v>353</v>
      </c>
      <c r="L120" s="603">
        <v>0.8</v>
      </c>
      <c r="M120" s="602" t="s">
        <v>160</v>
      </c>
      <c r="N120" s="602" t="s">
        <v>355</v>
      </c>
      <c r="O120" s="602">
        <v>63000</v>
      </c>
      <c r="P120" s="602">
        <v>10000</v>
      </c>
      <c r="Q120" s="602">
        <v>6428</v>
      </c>
      <c r="R120" s="602"/>
      <c r="S120" s="602">
        <f t="shared" ref="S120" si="77">+Q120+R120</f>
        <v>6428</v>
      </c>
      <c r="T120" s="602">
        <f t="shared" ref="T120" si="78">+S120</f>
        <v>6428</v>
      </c>
      <c r="U120" s="605">
        <f t="shared" si="46"/>
        <v>0.64280000000000004</v>
      </c>
      <c r="V120" s="605">
        <f t="shared" si="44"/>
        <v>0.10203174603174603</v>
      </c>
      <c r="W120" s="623">
        <f t="shared" ref="W120" si="79">+(S120/P120)*L120</f>
        <v>0.51424000000000003</v>
      </c>
      <c r="X120" s="623">
        <f t="shared" ref="X120" si="80">+(T120/O120)*L120</f>
        <v>8.1625396825396823E-2</v>
      </c>
      <c r="Y120" s="602">
        <v>17700</v>
      </c>
      <c r="Z120" s="602">
        <v>17700</v>
      </c>
      <c r="AA120" s="602">
        <v>17600</v>
      </c>
    </row>
    <row r="121" spans="1:36" x14ac:dyDescent="0.3">
      <c r="A121" s="614" t="s">
        <v>310</v>
      </c>
      <c r="B121" s="614" t="s">
        <v>311</v>
      </c>
      <c r="C121" s="614" t="s">
        <v>312</v>
      </c>
      <c r="D121" s="614" t="s">
        <v>313</v>
      </c>
      <c r="E121" s="614" t="s">
        <v>314</v>
      </c>
      <c r="F121" s="614" t="s">
        <v>350</v>
      </c>
      <c r="G121" s="614"/>
      <c r="H121" s="602"/>
      <c r="I121" s="602"/>
      <c r="J121" s="602"/>
      <c r="K121" s="602"/>
      <c r="L121" s="603"/>
      <c r="M121" s="602"/>
      <c r="N121" s="602"/>
      <c r="O121" s="602"/>
      <c r="P121" s="602"/>
      <c r="Q121" s="602"/>
      <c r="R121" s="602"/>
      <c r="S121" s="602"/>
      <c r="T121" s="602"/>
      <c r="U121" s="605"/>
      <c r="V121" s="605"/>
      <c r="W121" s="623"/>
      <c r="X121" s="623"/>
      <c r="Y121" s="602"/>
      <c r="Z121" s="602"/>
      <c r="AA121" s="602"/>
    </row>
    <row r="122" spans="1:36" x14ac:dyDescent="0.3">
      <c r="A122" s="614" t="s">
        <v>310</v>
      </c>
      <c r="B122" s="614" t="s">
        <v>311</v>
      </c>
      <c r="C122" s="614" t="s">
        <v>312</v>
      </c>
      <c r="D122" s="614" t="s">
        <v>313</v>
      </c>
      <c r="E122" s="614" t="s">
        <v>314</v>
      </c>
      <c r="F122" s="614" t="s">
        <v>350</v>
      </c>
      <c r="G122" s="614"/>
      <c r="H122" s="602"/>
      <c r="I122" s="602"/>
      <c r="J122" s="602"/>
      <c r="K122" s="602"/>
      <c r="L122" s="603"/>
      <c r="M122" s="602"/>
      <c r="N122" s="602"/>
      <c r="O122" s="602"/>
      <c r="P122" s="602"/>
      <c r="Q122" s="602"/>
      <c r="R122" s="602"/>
      <c r="S122" s="602"/>
      <c r="T122" s="602"/>
      <c r="U122" s="605"/>
      <c r="V122" s="605"/>
      <c r="W122" s="623"/>
      <c r="X122" s="623"/>
      <c r="Y122" s="602"/>
      <c r="Z122" s="602"/>
      <c r="AA122" s="602"/>
    </row>
    <row r="123" spans="1:36" x14ac:dyDescent="0.3">
      <c r="A123" s="614" t="s">
        <v>310</v>
      </c>
      <c r="B123" s="614" t="s">
        <v>311</v>
      </c>
      <c r="C123" s="614" t="s">
        <v>312</v>
      </c>
      <c r="D123" s="614" t="s">
        <v>313</v>
      </c>
      <c r="E123" s="614" t="s">
        <v>314</v>
      </c>
      <c r="F123" s="614" t="s">
        <v>350</v>
      </c>
      <c r="G123" s="614"/>
      <c r="H123" s="602"/>
      <c r="I123" s="602"/>
      <c r="J123" s="602"/>
      <c r="K123" s="602"/>
      <c r="L123" s="603"/>
      <c r="M123" s="602"/>
      <c r="N123" s="602"/>
      <c r="O123" s="602"/>
      <c r="P123" s="602"/>
      <c r="Q123" s="602"/>
      <c r="R123" s="602"/>
      <c r="S123" s="602"/>
      <c r="T123" s="602"/>
      <c r="U123" s="605"/>
      <c r="V123" s="605"/>
      <c r="W123" s="623"/>
      <c r="X123" s="623"/>
      <c r="Y123" s="602"/>
      <c r="Z123" s="602"/>
      <c r="AA123" s="602"/>
    </row>
    <row r="124" spans="1:36" x14ac:dyDescent="0.3">
      <c r="A124" s="614" t="s">
        <v>310</v>
      </c>
      <c r="B124" s="614" t="s">
        <v>311</v>
      </c>
      <c r="C124" s="614" t="s">
        <v>312</v>
      </c>
      <c r="D124" s="614" t="s">
        <v>313</v>
      </c>
      <c r="E124" s="614" t="s">
        <v>314</v>
      </c>
      <c r="F124" s="614" t="s">
        <v>350</v>
      </c>
      <c r="G124" s="614"/>
      <c r="H124" s="602"/>
      <c r="I124" s="602"/>
      <c r="J124" s="602"/>
      <c r="K124" s="602"/>
      <c r="L124" s="603"/>
      <c r="M124" s="602"/>
      <c r="N124" s="602"/>
      <c r="O124" s="602"/>
      <c r="P124" s="602"/>
      <c r="Q124" s="602"/>
      <c r="R124" s="602"/>
      <c r="S124" s="602"/>
      <c r="T124" s="602"/>
      <c r="U124" s="605"/>
      <c r="V124" s="605"/>
      <c r="W124" s="623"/>
      <c r="X124" s="623"/>
      <c r="Y124" s="602"/>
      <c r="Z124" s="602"/>
      <c r="AA124" s="602"/>
    </row>
    <row r="125" spans="1:36" ht="74.25" customHeight="1" x14ac:dyDescent="0.3">
      <c r="A125" s="614" t="s">
        <v>310</v>
      </c>
      <c r="B125" s="614" t="s">
        <v>311</v>
      </c>
      <c r="C125" s="614" t="s">
        <v>312</v>
      </c>
      <c r="D125" s="614" t="s">
        <v>313</v>
      </c>
      <c r="E125" s="614" t="s">
        <v>314</v>
      </c>
      <c r="F125" s="614" t="s">
        <v>350</v>
      </c>
      <c r="G125" s="614"/>
      <c r="H125" s="602"/>
      <c r="I125" s="602"/>
      <c r="J125" s="602"/>
      <c r="K125" s="602"/>
      <c r="L125" s="603"/>
      <c r="M125" s="602"/>
      <c r="N125" s="602"/>
      <c r="O125" s="602"/>
      <c r="P125" s="602"/>
      <c r="Q125" s="602"/>
      <c r="R125" s="602"/>
      <c r="S125" s="602"/>
      <c r="T125" s="602"/>
      <c r="U125" s="605"/>
      <c r="V125" s="605"/>
      <c r="W125" s="623"/>
      <c r="X125" s="623"/>
      <c r="Y125" s="602"/>
      <c r="Z125" s="602"/>
      <c r="AA125" s="602"/>
    </row>
    <row r="126" spans="1:36" ht="78.75" customHeight="1" x14ac:dyDescent="0.3">
      <c r="A126" s="614" t="s">
        <v>310</v>
      </c>
      <c r="B126" s="614" t="s">
        <v>311</v>
      </c>
      <c r="C126" s="614" t="s">
        <v>312</v>
      </c>
      <c r="D126" s="614" t="s">
        <v>313</v>
      </c>
      <c r="E126" s="614" t="s">
        <v>314</v>
      </c>
      <c r="F126" s="614" t="s">
        <v>350</v>
      </c>
      <c r="G126" s="614"/>
      <c r="H126" s="602" t="s">
        <v>356</v>
      </c>
      <c r="I126" s="602" t="s">
        <v>357</v>
      </c>
      <c r="J126" s="602" t="s">
        <v>358</v>
      </c>
      <c r="K126" s="602" t="s">
        <v>357</v>
      </c>
      <c r="L126" s="603">
        <v>0.2</v>
      </c>
      <c r="M126" s="602" t="s">
        <v>160</v>
      </c>
      <c r="N126" s="602" t="s">
        <v>341</v>
      </c>
      <c r="O126" s="602">
        <v>2300</v>
      </c>
      <c r="P126" s="602">
        <v>350</v>
      </c>
      <c r="Q126" s="602">
        <v>149</v>
      </c>
      <c r="R126" s="602"/>
      <c r="S126" s="602">
        <f t="shared" ref="S126" si="81">+Q126+R126</f>
        <v>149</v>
      </c>
      <c r="T126" s="602">
        <f t="shared" ref="T126" si="82">+S126</f>
        <v>149</v>
      </c>
      <c r="U126" s="623">
        <f t="shared" si="46"/>
        <v>0.42571428571428571</v>
      </c>
      <c r="V126" s="623">
        <f t="shared" si="44"/>
        <v>6.478260869565218E-2</v>
      </c>
      <c r="W126" s="623">
        <f t="shared" ref="W126" si="83">+(S126/P126)*L126</f>
        <v>8.5142857142857145E-2</v>
      </c>
      <c r="X126" s="623">
        <f t="shared" ref="X126" si="84">+(T126/O126)*L126</f>
        <v>1.2956521739130436E-2</v>
      </c>
      <c r="Y126" s="602">
        <v>650</v>
      </c>
      <c r="Z126" s="602">
        <v>650</v>
      </c>
      <c r="AA126" s="602">
        <v>650</v>
      </c>
    </row>
    <row r="127" spans="1:36" ht="141" customHeight="1" x14ac:dyDescent="0.3">
      <c r="A127" s="614" t="s">
        <v>310</v>
      </c>
      <c r="B127" s="614" t="s">
        <v>311</v>
      </c>
      <c r="C127" s="614" t="s">
        <v>312</v>
      </c>
      <c r="D127" s="614" t="s">
        <v>313</v>
      </c>
      <c r="E127" s="614" t="s">
        <v>314</v>
      </c>
      <c r="F127" s="614" t="s">
        <v>350</v>
      </c>
      <c r="G127" s="614"/>
      <c r="H127" s="602"/>
      <c r="I127" s="602"/>
      <c r="J127" s="602"/>
      <c r="K127" s="602"/>
      <c r="L127" s="603"/>
      <c r="M127" s="602"/>
      <c r="N127" s="602"/>
      <c r="O127" s="602"/>
      <c r="P127" s="602"/>
      <c r="Q127" s="602"/>
      <c r="R127" s="602"/>
      <c r="S127" s="602"/>
      <c r="T127" s="602"/>
      <c r="U127" s="623"/>
      <c r="V127" s="623"/>
      <c r="W127" s="623"/>
      <c r="X127" s="623"/>
      <c r="Y127" s="602"/>
      <c r="Z127" s="602"/>
      <c r="AA127" s="602"/>
    </row>
    <row r="128" spans="1:36" ht="40.5" customHeight="1" x14ac:dyDescent="0.3">
      <c r="A128" s="96"/>
      <c r="B128" s="97"/>
      <c r="C128" s="98"/>
      <c r="D128" s="96"/>
      <c r="E128" s="99"/>
      <c r="F128" s="620" t="s">
        <v>359</v>
      </c>
      <c r="G128" s="620"/>
      <c r="H128" s="620"/>
      <c r="I128" s="620"/>
      <c r="J128" s="620"/>
      <c r="K128" s="620"/>
      <c r="L128" s="620"/>
      <c r="M128" s="620"/>
      <c r="N128" s="620"/>
      <c r="O128" s="620"/>
      <c r="P128" s="620"/>
      <c r="Q128" s="620"/>
      <c r="R128" s="620"/>
      <c r="S128" s="620"/>
      <c r="T128" s="620"/>
      <c r="U128" s="95">
        <f>AVERAGE(U120:U127)</f>
        <v>0.53425714285714287</v>
      </c>
      <c r="V128" s="95">
        <f>AVERAGE(V120:V127)</f>
        <v>8.3407177363699098E-2</v>
      </c>
      <c r="W128" s="70">
        <f>+W120+W126</f>
        <v>0.59938285714285722</v>
      </c>
      <c r="X128" s="70">
        <f>+X120+X126</f>
        <v>9.4581918564527259E-2</v>
      </c>
      <c r="Y128" s="96"/>
      <c r="Z128" s="96"/>
      <c r="AA128" s="96"/>
      <c r="AB128" s="92"/>
      <c r="AC128" s="100"/>
      <c r="AD128" s="100"/>
      <c r="AE128" s="100"/>
      <c r="AF128" s="100"/>
      <c r="AG128" s="100"/>
      <c r="AH128" s="100"/>
      <c r="AI128" s="100"/>
      <c r="AJ128" s="100"/>
    </row>
    <row r="129" spans="1:36" x14ac:dyDescent="0.3">
      <c r="A129" s="602" t="s">
        <v>360</v>
      </c>
      <c r="B129" s="602" t="s">
        <v>361</v>
      </c>
      <c r="C129" s="602" t="s">
        <v>362</v>
      </c>
      <c r="D129" s="602" t="s">
        <v>363</v>
      </c>
      <c r="E129" s="602" t="s">
        <v>364</v>
      </c>
      <c r="F129" s="602" t="s">
        <v>365</v>
      </c>
      <c r="G129" s="602" t="s">
        <v>366</v>
      </c>
      <c r="H129" s="602" t="s">
        <v>367</v>
      </c>
      <c r="I129" s="602" t="s">
        <v>368</v>
      </c>
      <c r="J129" s="602" t="s">
        <v>369</v>
      </c>
      <c r="K129" s="602" t="s">
        <v>368</v>
      </c>
      <c r="L129" s="603">
        <v>1</v>
      </c>
      <c r="M129" s="602" t="s">
        <v>160</v>
      </c>
      <c r="N129" s="602" t="s">
        <v>370</v>
      </c>
      <c r="O129" s="602">
        <v>1300</v>
      </c>
      <c r="P129" s="602">
        <v>550</v>
      </c>
      <c r="Q129" s="602">
        <v>256</v>
      </c>
      <c r="R129" s="602"/>
      <c r="S129" s="602">
        <f t="shared" ref="S129" si="85">+Q129+R129</f>
        <v>256</v>
      </c>
      <c r="T129" s="602">
        <f t="shared" ref="T129" si="86">+S129</f>
        <v>256</v>
      </c>
      <c r="U129" s="605">
        <f t="shared" si="46"/>
        <v>0.46545454545454545</v>
      </c>
      <c r="V129" s="605">
        <f t="shared" si="44"/>
        <v>0.19692307692307692</v>
      </c>
      <c r="W129" s="605">
        <f t="shared" ref="W129" si="87">+(S129/P129)*L129</f>
        <v>0.46545454545454545</v>
      </c>
      <c r="X129" s="605">
        <f t="shared" ref="X129" si="88">+(T129/O129)*L129</f>
        <v>0.19692307692307692</v>
      </c>
      <c r="Y129" s="602">
        <v>200</v>
      </c>
      <c r="Z129" s="602">
        <v>275</v>
      </c>
      <c r="AA129" s="602">
        <v>275</v>
      </c>
    </row>
    <row r="130" spans="1:36" ht="132" customHeight="1" x14ac:dyDescent="0.3">
      <c r="A130" s="602" t="s">
        <v>360</v>
      </c>
      <c r="B130" s="602" t="s">
        <v>361</v>
      </c>
      <c r="C130" s="602" t="s">
        <v>362</v>
      </c>
      <c r="D130" s="602" t="s">
        <v>363</v>
      </c>
      <c r="E130" s="602" t="s">
        <v>364</v>
      </c>
      <c r="F130" s="602" t="s">
        <v>365</v>
      </c>
      <c r="G130" s="602" t="s">
        <v>366</v>
      </c>
      <c r="H130" s="602"/>
      <c r="I130" s="602"/>
      <c r="J130" s="602"/>
      <c r="K130" s="602"/>
      <c r="L130" s="603"/>
      <c r="M130" s="602"/>
      <c r="N130" s="602"/>
      <c r="O130" s="602"/>
      <c r="P130" s="602"/>
      <c r="Q130" s="602"/>
      <c r="R130" s="602"/>
      <c r="S130" s="602"/>
      <c r="T130" s="602"/>
      <c r="U130" s="605"/>
      <c r="V130" s="605"/>
      <c r="W130" s="605"/>
      <c r="X130" s="605"/>
      <c r="Y130" s="602"/>
      <c r="Z130" s="602"/>
      <c r="AA130" s="602"/>
    </row>
    <row r="131" spans="1:36" x14ac:dyDescent="0.3">
      <c r="A131" s="602" t="s">
        <v>360</v>
      </c>
      <c r="B131" s="602" t="s">
        <v>361</v>
      </c>
      <c r="C131" s="602" t="s">
        <v>362</v>
      </c>
      <c r="D131" s="602" t="s">
        <v>363</v>
      </c>
      <c r="E131" s="602" t="s">
        <v>364</v>
      </c>
      <c r="F131" s="602" t="s">
        <v>365</v>
      </c>
      <c r="G131" s="602" t="s">
        <v>366</v>
      </c>
      <c r="H131" s="602"/>
      <c r="I131" s="602"/>
      <c r="J131" s="602"/>
      <c r="K131" s="602"/>
      <c r="L131" s="603"/>
      <c r="M131" s="602"/>
      <c r="N131" s="602"/>
      <c r="O131" s="602"/>
      <c r="P131" s="602"/>
      <c r="Q131" s="602"/>
      <c r="R131" s="602"/>
      <c r="S131" s="602"/>
      <c r="T131" s="602"/>
      <c r="U131" s="605"/>
      <c r="V131" s="605"/>
      <c r="W131" s="605"/>
      <c r="X131" s="605"/>
      <c r="Y131" s="602"/>
      <c r="Z131" s="602"/>
      <c r="AA131" s="602"/>
    </row>
    <row r="132" spans="1:36" ht="117" customHeight="1" x14ac:dyDescent="0.3">
      <c r="A132" s="602" t="s">
        <v>360</v>
      </c>
      <c r="B132" s="602" t="s">
        <v>361</v>
      </c>
      <c r="C132" s="602" t="s">
        <v>362</v>
      </c>
      <c r="D132" s="602" t="s">
        <v>363</v>
      </c>
      <c r="E132" s="602" t="s">
        <v>364</v>
      </c>
      <c r="F132" s="602" t="s">
        <v>365</v>
      </c>
      <c r="G132" s="602" t="s">
        <v>366</v>
      </c>
      <c r="H132" s="602"/>
      <c r="I132" s="602"/>
      <c r="J132" s="602"/>
      <c r="K132" s="602"/>
      <c r="L132" s="603"/>
      <c r="M132" s="602"/>
      <c r="N132" s="602"/>
      <c r="O132" s="602"/>
      <c r="P132" s="602"/>
      <c r="Q132" s="602"/>
      <c r="R132" s="602"/>
      <c r="S132" s="602"/>
      <c r="T132" s="602"/>
      <c r="U132" s="605"/>
      <c r="V132" s="605"/>
      <c r="W132" s="605"/>
      <c r="X132" s="605"/>
      <c r="Y132" s="602"/>
      <c r="Z132" s="602"/>
      <c r="AA132" s="602"/>
    </row>
    <row r="133" spans="1:36" x14ac:dyDescent="0.3">
      <c r="A133" s="602" t="s">
        <v>360</v>
      </c>
      <c r="B133" s="602" t="s">
        <v>361</v>
      </c>
      <c r="C133" s="602" t="s">
        <v>362</v>
      </c>
      <c r="D133" s="602" t="s">
        <v>363</v>
      </c>
      <c r="E133" s="602" t="s">
        <v>364</v>
      </c>
      <c r="F133" s="602" t="s">
        <v>365</v>
      </c>
      <c r="G133" s="602" t="s">
        <v>366</v>
      </c>
      <c r="H133" s="602"/>
      <c r="I133" s="602"/>
      <c r="J133" s="602"/>
      <c r="K133" s="602"/>
      <c r="L133" s="603"/>
      <c r="M133" s="602"/>
      <c r="N133" s="602"/>
      <c r="O133" s="602"/>
      <c r="P133" s="602"/>
      <c r="Q133" s="602"/>
      <c r="R133" s="602"/>
      <c r="S133" s="602"/>
      <c r="T133" s="602"/>
      <c r="U133" s="605"/>
      <c r="V133" s="605"/>
      <c r="W133" s="605"/>
      <c r="X133" s="605"/>
      <c r="Y133" s="602"/>
      <c r="Z133" s="602"/>
      <c r="AA133" s="602"/>
    </row>
    <row r="134" spans="1:36" ht="39" customHeight="1" x14ac:dyDescent="0.3">
      <c r="A134" s="96"/>
      <c r="B134" s="97"/>
      <c r="C134" s="98"/>
      <c r="D134" s="96"/>
      <c r="E134" s="99"/>
      <c r="F134" s="620" t="s">
        <v>371</v>
      </c>
      <c r="G134" s="620"/>
      <c r="H134" s="620"/>
      <c r="I134" s="620"/>
      <c r="J134" s="620"/>
      <c r="K134" s="620"/>
      <c r="L134" s="620"/>
      <c r="M134" s="620"/>
      <c r="N134" s="620"/>
      <c r="O134" s="620"/>
      <c r="P134" s="620"/>
      <c r="Q134" s="620"/>
      <c r="R134" s="620"/>
      <c r="S134" s="620"/>
      <c r="T134" s="620"/>
      <c r="U134" s="95">
        <f>+U129</f>
        <v>0.46545454545454545</v>
      </c>
      <c r="V134" s="95">
        <f>+V129</f>
        <v>0.19692307692307692</v>
      </c>
      <c r="W134" s="70">
        <f>+W129</f>
        <v>0.46545454545454545</v>
      </c>
      <c r="X134" s="70">
        <f>+X129</f>
        <v>0.19692307692307692</v>
      </c>
      <c r="Y134" s="96"/>
      <c r="Z134" s="96"/>
      <c r="AA134" s="96"/>
      <c r="AB134" s="92"/>
      <c r="AC134" s="100"/>
      <c r="AD134" s="100"/>
      <c r="AE134" s="100"/>
      <c r="AF134" s="100"/>
      <c r="AG134" s="100"/>
      <c r="AH134" s="100"/>
      <c r="AI134" s="100"/>
      <c r="AJ134" s="100"/>
    </row>
    <row r="135" spans="1:36" ht="18.75" customHeight="1" x14ac:dyDescent="0.3">
      <c r="A135" s="615" t="s">
        <v>372</v>
      </c>
      <c r="B135" s="615" t="s">
        <v>361</v>
      </c>
      <c r="C135" s="615" t="s">
        <v>362</v>
      </c>
      <c r="D135" s="615" t="s">
        <v>373</v>
      </c>
      <c r="E135" s="615" t="s">
        <v>374</v>
      </c>
      <c r="F135" s="626" t="s">
        <v>375</v>
      </c>
      <c r="G135" s="615" t="s">
        <v>376</v>
      </c>
      <c r="H135" s="602" t="s">
        <v>377</v>
      </c>
      <c r="I135" s="602" t="s">
        <v>378</v>
      </c>
      <c r="J135" s="602" t="s">
        <v>182</v>
      </c>
      <c r="K135" s="602" t="s">
        <v>378</v>
      </c>
      <c r="L135" s="603">
        <v>0.05</v>
      </c>
      <c r="M135" s="602" t="s">
        <v>160</v>
      </c>
      <c r="N135" s="602" t="s">
        <v>379</v>
      </c>
      <c r="O135" s="602">
        <v>1</v>
      </c>
      <c r="P135" s="602" t="s">
        <v>206</v>
      </c>
      <c r="Q135" s="602" t="s">
        <v>207</v>
      </c>
      <c r="R135" s="602"/>
      <c r="S135" s="602" t="s">
        <v>207</v>
      </c>
      <c r="T135" s="602" t="s">
        <v>207</v>
      </c>
      <c r="U135" s="620" t="s">
        <v>207</v>
      </c>
      <c r="V135" s="620" t="s">
        <v>207</v>
      </c>
      <c r="W135" s="620" t="s">
        <v>207</v>
      </c>
      <c r="X135" s="620" t="s">
        <v>207</v>
      </c>
      <c r="Y135" s="602">
        <v>0.3</v>
      </c>
      <c r="Z135" s="602">
        <v>0.3</v>
      </c>
      <c r="AA135" s="602">
        <v>0.4</v>
      </c>
    </row>
    <row r="136" spans="1:36" s="103" customFormat="1" ht="63.75" customHeight="1" x14ac:dyDescent="0.3">
      <c r="A136" s="615" t="s">
        <v>372</v>
      </c>
      <c r="B136" s="615" t="s">
        <v>361</v>
      </c>
      <c r="C136" s="615" t="s">
        <v>362</v>
      </c>
      <c r="D136" s="615" t="s">
        <v>373</v>
      </c>
      <c r="E136" s="615" t="s">
        <v>374</v>
      </c>
      <c r="F136" s="627"/>
      <c r="G136" s="615"/>
      <c r="H136" s="602"/>
      <c r="I136" s="602"/>
      <c r="J136" s="602"/>
      <c r="K136" s="602"/>
      <c r="L136" s="603"/>
      <c r="M136" s="602"/>
      <c r="N136" s="602"/>
      <c r="O136" s="602"/>
      <c r="P136" s="602"/>
      <c r="Q136" s="602"/>
      <c r="R136" s="602"/>
      <c r="S136" s="602"/>
      <c r="T136" s="602"/>
      <c r="U136" s="620"/>
      <c r="V136" s="620"/>
      <c r="W136" s="620"/>
      <c r="X136" s="620"/>
      <c r="Y136" s="602"/>
      <c r="Z136" s="602"/>
      <c r="AA136" s="602"/>
    </row>
    <row r="137" spans="1:36" s="103" customFormat="1" ht="18.75" customHeight="1" x14ac:dyDescent="0.3">
      <c r="A137" s="615" t="s">
        <v>372</v>
      </c>
      <c r="B137" s="615" t="s">
        <v>361</v>
      </c>
      <c r="C137" s="615" t="s">
        <v>362</v>
      </c>
      <c r="D137" s="615" t="s">
        <v>373</v>
      </c>
      <c r="E137" s="615" t="s">
        <v>374</v>
      </c>
      <c r="F137" s="627"/>
      <c r="G137" s="615"/>
      <c r="H137" s="602"/>
      <c r="I137" s="602"/>
      <c r="J137" s="602"/>
      <c r="K137" s="602"/>
      <c r="L137" s="603"/>
      <c r="M137" s="602"/>
      <c r="N137" s="602"/>
      <c r="O137" s="602"/>
      <c r="P137" s="602"/>
      <c r="Q137" s="602"/>
      <c r="R137" s="602"/>
      <c r="S137" s="602"/>
      <c r="T137" s="602"/>
      <c r="U137" s="620"/>
      <c r="V137" s="620"/>
      <c r="W137" s="620"/>
      <c r="X137" s="620"/>
      <c r="Y137" s="602"/>
      <c r="Z137" s="602"/>
      <c r="AA137" s="602"/>
    </row>
    <row r="138" spans="1:36" ht="88.5" customHeight="1" x14ac:dyDescent="0.3">
      <c r="A138" s="615" t="s">
        <v>372</v>
      </c>
      <c r="B138" s="615" t="s">
        <v>361</v>
      </c>
      <c r="C138" s="615" t="s">
        <v>362</v>
      </c>
      <c r="D138" s="615" t="s">
        <v>373</v>
      </c>
      <c r="E138" s="615" t="s">
        <v>374</v>
      </c>
      <c r="F138" s="627"/>
      <c r="G138" s="615"/>
      <c r="H138" s="602" t="s">
        <v>380</v>
      </c>
      <c r="I138" s="602" t="s">
        <v>381</v>
      </c>
      <c r="J138" s="602" t="s">
        <v>382</v>
      </c>
      <c r="K138" s="602" t="s">
        <v>381</v>
      </c>
      <c r="L138" s="603">
        <v>0.2</v>
      </c>
      <c r="M138" s="602" t="s">
        <v>160</v>
      </c>
      <c r="N138" s="602" t="s">
        <v>284</v>
      </c>
      <c r="O138" s="602">
        <v>4000</v>
      </c>
      <c r="P138" s="602">
        <v>500</v>
      </c>
      <c r="Q138" s="602">
        <v>481</v>
      </c>
      <c r="R138" s="602"/>
      <c r="S138" s="602">
        <f t="shared" ref="S138" si="89">+Q138+R138</f>
        <v>481</v>
      </c>
      <c r="T138" s="602">
        <f t="shared" ref="T138" si="90">+S138</f>
        <v>481</v>
      </c>
      <c r="U138" s="605">
        <f t="shared" si="46"/>
        <v>0.96199999999999997</v>
      </c>
      <c r="V138" s="605">
        <f t="shared" si="44"/>
        <v>0.12025</v>
      </c>
      <c r="W138" s="605">
        <f t="shared" ref="W138" si="91">+(S138/P138)*L138</f>
        <v>0.19240000000000002</v>
      </c>
      <c r="X138" s="605">
        <f t="shared" ref="X138" si="92">+(T138/O138)*L138</f>
        <v>2.4050000000000002E-2</v>
      </c>
      <c r="Y138" s="602">
        <v>1300</v>
      </c>
      <c r="Z138" s="602">
        <v>1400</v>
      </c>
      <c r="AA138" s="602">
        <v>800</v>
      </c>
    </row>
    <row r="139" spans="1:36" ht="51" customHeight="1" x14ac:dyDescent="0.3">
      <c r="A139" s="615" t="s">
        <v>372</v>
      </c>
      <c r="B139" s="615" t="s">
        <v>361</v>
      </c>
      <c r="C139" s="615" t="s">
        <v>362</v>
      </c>
      <c r="D139" s="615" t="s">
        <v>373</v>
      </c>
      <c r="E139" s="615" t="s">
        <v>374</v>
      </c>
      <c r="F139" s="627"/>
      <c r="G139" s="615"/>
      <c r="H139" s="602"/>
      <c r="I139" s="602"/>
      <c r="J139" s="602"/>
      <c r="K139" s="602"/>
      <c r="L139" s="603"/>
      <c r="M139" s="602"/>
      <c r="N139" s="602"/>
      <c r="O139" s="602"/>
      <c r="P139" s="602"/>
      <c r="Q139" s="602"/>
      <c r="R139" s="602"/>
      <c r="S139" s="602"/>
      <c r="T139" s="602"/>
      <c r="U139" s="605"/>
      <c r="V139" s="605"/>
      <c r="W139" s="605"/>
      <c r="X139" s="605"/>
      <c r="Y139" s="602"/>
      <c r="Z139" s="602"/>
      <c r="AA139" s="602"/>
    </row>
    <row r="140" spans="1:36" ht="112.5" customHeight="1" x14ac:dyDescent="0.3">
      <c r="A140" s="615" t="s">
        <v>372</v>
      </c>
      <c r="B140" s="615" t="s">
        <v>361</v>
      </c>
      <c r="C140" s="615" t="s">
        <v>362</v>
      </c>
      <c r="D140" s="615" t="s">
        <v>373</v>
      </c>
      <c r="E140" s="615" t="s">
        <v>374</v>
      </c>
      <c r="F140" s="627"/>
      <c r="G140" s="615"/>
      <c r="H140" s="93" t="s">
        <v>383</v>
      </c>
      <c r="I140" s="93" t="s">
        <v>384</v>
      </c>
      <c r="J140" s="93" t="s">
        <v>158</v>
      </c>
      <c r="K140" s="93" t="s">
        <v>384</v>
      </c>
      <c r="L140" s="64">
        <v>0.05</v>
      </c>
      <c r="M140" s="93" t="s">
        <v>160</v>
      </c>
      <c r="N140" s="93" t="s">
        <v>385</v>
      </c>
      <c r="O140" s="93">
        <v>1</v>
      </c>
      <c r="P140" s="93" t="s">
        <v>206</v>
      </c>
      <c r="Q140" s="93" t="s">
        <v>207</v>
      </c>
      <c r="R140" s="94"/>
      <c r="S140" s="93" t="s">
        <v>207</v>
      </c>
      <c r="T140" s="93" t="s">
        <v>207</v>
      </c>
      <c r="U140" s="70" t="s">
        <v>207</v>
      </c>
      <c r="V140" s="70" t="s">
        <v>207</v>
      </c>
      <c r="W140" s="70" t="s">
        <v>207</v>
      </c>
      <c r="X140" s="70" t="s">
        <v>207</v>
      </c>
      <c r="Y140" s="93">
        <v>1</v>
      </c>
      <c r="Z140" s="93">
        <v>1</v>
      </c>
      <c r="AA140" s="93">
        <v>1</v>
      </c>
    </row>
    <row r="141" spans="1:36" ht="18.75" customHeight="1" x14ac:dyDescent="0.3">
      <c r="A141" s="615" t="s">
        <v>372</v>
      </c>
      <c r="B141" s="615" t="s">
        <v>361</v>
      </c>
      <c r="C141" s="615" t="s">
        <v>362</v>
      </c>
      <c r="D141" s="615" t="s">
        <v>373</v>
      </c>
      <c r="E141" s="615" t="s">
        <v>374</v>
      </c>
      <c r="F141" s="627"/>
      <c r="G141" s="615"/>
      <c r="H141" s="606" t="s">
        <v>386</v>
      </c>
      <c r="I141" s="606" t="s">
        <v>387</v>
      </c>
      <c r="J141" s="606" t="s">
        <v>388</v>
      </c>
      <c r="K141" s="606" t="s">
        <v>387</v>
      </c>
      <c r="L141" s="624">
        <v>0.35</v>
      </c>
      <c r="M141" s="606" t="s">
        <v>200</v>
      </c>
      <c r="N141" s="606" t="s">
        <v>389</v>
      </c>
      <c r="O141" s="606">
        <v>100</v>
      </c>
      <c r="P141" s="606" t="s">
        <v>206</v>
      </c>
      <c r="Q141" s="606" t="s">
        <v>207</v>
      </c>
      <c r="R141" s="606"/>
      <c r="S141" s="606" t="s">
        <v>207</v>
      </c>
      <c r="T141" s="606" t="s">
        <v>207</v>
      </c>
      <c r="U141" s="620" t="s">
        <v>207</v>
      </c>
      <c r="V141" s="620" t="s">
        <v>207</v>
      </c>
      <c r="W141" s="620" t="s">
        <v>207</v>
      </c>
      <c r="X141" s="620" t="s">
        <v>207</v>
      </c>
      <c r="Y141" s="606">
        <v>50</v>
      </c>
      <c r="Z141" s="606">
        <v>30</v>
      </c>
      <c r="AA141" s="606">
        <v>20</v>
      </c>
    </row>
    <row r="142" spans="1:36" ht="18.75" customHeight="1" x14ac:dyDescent="0.3">
      <c r="A142" s="615" t="s">
        <v>372</v>
      </c>
      <c r="B142" s="615" t="s">
        <v>361</v>
      </c>
      <c r="C142" s="615" t="s">
        <v>362</v>
      </c>
      <c r="D142" s="615" t="s">
        <v>373</v>
      </c>
      <c r="E142" s="615" t="s">
        <v>374</v>
      </c>
      <c r="F142" s="627"/>
      <c r="G142" s="615"/>
      <c r="H142" s="606"/>
      <c r="I142" s="606"/>
      <c r="J142" s="606"/>
      <c r="K142" s="606"/>
      <c r="L142" s="624"/>
      <c r="M142" s="606"/>
      <c r="N142" s="606"/>
      <c r="O142" s="606"/>
      <c r="P142" s="606"/>
      <c r="Q142" s="606"/>
      <c r="R142" s="606"/>
      <c r="S142" s="606"/>
      <c r="T142" s="606"/>
      <c r="U142" s="620"/>
      <c r="V142" s="620"/>
      <c r="W142" s="620"/>
      <c r="X142" s="620"/>
      <c r="Y142" s="606"/>
      <c r="Z142" s="606"/>
      <c r="AA142" s="606"/>
    </row>
    <row r="143" spans="1:36" ht="18.75" customHeight="1" x14ac:dyDescent="0.3">
      <c r="A143" s="615" t="s">
        <v>372</v>
      </c>
      <c r="B143" s="615" t="s">
        <v>361</v>
      </c>
      <c r="C143" s="615" t="s">
        <v>362</v>
      </c>
      <c r="D143" s="615" t="s">
        <v>373</v>
      </c>
      <c r="E143" s="615" t="s">
        <v>374</v>
      </c>
      <c r="F143" s="627"/>
      <c r="G143" s="615"/>
      <c r="H143" s="606"/>
      <c r="I143" s="606"/>
      <c r="J143" s="606"/>
      <c r="K143" s="606"/>
      <c r="L143" s="624"/>
      <c r="M143" s="606"/>
      <c r="N143" s="606"/>
      <c r="O143" s="606"/>
      <c r="P143" s="606"/>
      <c r="Q143" s="606"/>
      <c r="R143" s="606"/>
      <c r="S143" s="606"/>
      <c r="T143" s="606"/>
      <c r="U143" s="620"/>
      <c r="V143" s="620"/>
      <c r="W143" s="620"/>
      <c r="X143" s="620"/>
      <c r="Y143" s="606"/>
      <c r="Z143" s="606"/>
      <c r="AA143" s="606"/>
    </row>
    <row r="144" spans="1:36" ht="18.75" customHeight="1" x14ac:dyDescent="0.3">
      <c r="A144" s="615" t="s">
        <v>372</v>
      </c>
      <c r="B144" s="615" t="s">
        <v>361</v>
      </c>
      <c r="C144" s="615" t="s">
        <v>362</v>
      </c>
      <c r="D144" s="615" t="s">
        <v>373</v>
      </c>
      <c r="E144" s="615" t="s">
        <v>374</v>
      </c>
      <c r="F144" s="628"/>
      <c r="G144" s="615"/>
      <c r="H144" s="606"/>
      <c r="I144" s="606"/>
      <c r="J144" s="606"/>
      <c r="K144" s="606"/>
      <c r="L144" s="624"/>
      <c r="M144" s="606"/>
      <c r="N144" s="606"/>
      <c r="O144" s="606"/>
      <c r="P144" s="606"/>
      <c r="Q144" s="606"/>
      <c r="R144" s="606"/>
      <c r="S144" s="606"/>
      <c r="T144" s="606"/>
      <c r="U144" s="620"/>
      <c r="V144" s="620"/>
      <c r="W144" s="620"/>
      <c r="X144" s="620"/>
      <c r="Y144" s="606"/>
      <c r="Z144" s="606"/>
      <c r="AA144" s="606"/>
    </row>
    <row r="145" spans="1:36" ht="187.5" x14ac:dyDescent="0.3">
      <c r="A145" s="615" t="s">
        <v>372</v>
      </c>
      <c r="B145" s="615" t="s">
        <v>361</v>
      </c>
      <c r="C145" s="615" t="s">
        <v>362</v>
      </c>
      <c r="D145" s="615" t="s">
        <v>373</v>
      </c>
      <c r="E145" s="615" t="s">
        <v>374</v>
      </c>
      <c r="F145" s="626" t="s">
        <v>1516</v>
      </c>
      <c r="G145" s="615"/>
      <c r="H145" s="96" t="s">
        <v>391</v>
      </c>
      <c r="I145" s="96" t="s">
        <v>392</v>
      </c>
      <c r="J145" s="96" t="s">
        <v>393</v>
      </c>
      <c r="K145" s="96" t="s">
        <v>392</v>
      </c>
      <c r="L145" s="65">
        <v>0.08</v>
      </c>
      <c r="M145" s="96" t="s">
        <v>160</v>
      </c>
      <c r="N145" s="96" t="s">
        <v>394</v>
      </c>
      <c r="O145" s="96">
        <v>2000</v>
      </c>
      <c r="P145" s="96">
        <v>300</v>
      </c>
      <c r="Q145" s="96">
        <v>272</v>
      </c>
      <c r="R145" s="94"/>
      <c r="S145" s="96">
        <f t="shared" ref="S145" si="93">+Q145+R145</f>
        <v>272</v>
      </c>
      <c r="T145" s="96">
        <f t="shared" ref="T145" si="94">+S145</f>
        <v>272</v>
      </c>
      <c r="U145" s="95">
        <f t="shared" ref="U145:U193" si="95">+S145/P145</f>
        <v>0.90666666666666662</v>
      </c>
      <c r="V145" s="95">
        <f t="shared" ref="V145:V193" si="96">+T145/O145</f>
        <v>0.13600000000000001</v>
      </c>
      <c r="W145" s="70">
        <f t="shared" ref="W145" si="97">+(S145/P145)*L145</f>
        <v>7.2533333333333325E-2</v>
      </c>
      <c r="X145" s="70">
        <f t="shared" ref="X145" si="98">+(T145/O145)*L145</f>
        <v>1.0880000000000001E-2</v>
      </c>
      <c r="Y145" s="96">
        <v>600</v>
      </c>
      <c r="Z145" s="96">
        <v>600</v>
      </c>
      <c r="AA145" s="96">
        <v>500</v>
      </c>
    </row>
    <row r="146" spans="1:36" ht="18.75" customHeight="1" x14ac:dyDescent="0.3">
      <c r="A146" s="615" t="s">
        <v>372</v>
      </c>
      <c r="B146" s="615" t="s">
        <v>361</v>
      </c>
      <c r="C146" s="615" t="s">
        <v>362</v>
      </c>
      <c r="D146" s="615" t="s">
        <v>373</v>
      </c>
      <c r="E146" s="615" t="s">
        <v>374</v>
      </c>
      <c r="F146" s="627"/>
      <c r="G146" s="615"/>
      <c r="H146" s="606" t="s">
        <v>395</v>
      </c>
      <c r="I146" s="606" t="s">
        <v>396</v>
      </c>
      <c r="J146" s="606" t="s">
        <v>397</v>
      </c>
      <c r="K146" s="606" t="s">
        <v>396</v>
      </c>
      <c r="L146" s="624">
        <v>0.18</v>
      </c>
      <c r="M146" s="606" t="s">
        <v>200</v>
      </c>
      <c r="N146" s="606" t="s">
        <v>389</v>
      </c>
      <c r="O146" s="606">
        <v>600</v>
      </c>
      <c r="P146" s="606" t="s">
        <v>206</v>
      </c>
      <c r="Q146" s="606" t="s">
        <v>207</v>
      </c>
      <c r="R146" s="606"/>
      <c r="S146" s="606" t="s">
        <v>207</v>
      </c>
      <c r="T146" s="606" t="s">
        <v>207</v>
      </c>
      <c r="U146" s="620" t="s">
        <v>207</v>
      </c>
      <c r="V146" s="620" t="s">
        <v>207</v>
      </c>
      <c r="W146" s="620" t="s">
        <v>207</v>
      </c>
      <c r="X146" s="620" t="s">
        <v>207</v>
      </c>
      <c r="Y146" s="606">
        <v>200</v>
      </c>
      <c r="Z146" s="606">
        <v>200</v>
      </c>
      <c r="AA146" s="606">
        <v>200</v>
      </c>
    </row>
    <row r="147" spans="1:36" ht="103.5" customHeight="1" x14ac:dyDescent="0.3">
      <c r="A147" s="615" t="s">
        <v>372</v>
      </c>
      <c r="B147" s="615" t="s">
        <v>361</v>
      </c>
      <c r="C147" s="615" t="s">
        <v>362</v>
      </c>
      <c r="D147" s="615" t="s">
        <v>373</v>
      </c>
      <c r="E147" s="615" t="s">
        <v>374</v>
      </c>
      <c r="F147" s="627"/>
      <c r="G147" s="615"/>
      <c r="H147" s="606"/>
      <c r="I147" s="606"/>
      <c r="J147" s="606"/>
      <c r="K147" s="606"/>
      <c r="L147" s="624"/>
      <c r="M147" s="606"/>
      <c r="N147" s="606"/>
      <c r="O147" s="606"/>
      <c r="P147" s="606"/>
      <c r="Q147" s="606"/>
      <c r="R147" s="606"/>
      <c r="S147" s="606"/>
      <c r="T147" s="606"/>
      <c r="U147" s="620"/>
      <c r="V147" s="620"/>
      <c r="W147" s="620"/>
      <c r="X147" s="620"/>
      <c r="Y147" s="606"/>
      <c r="Z147" s="606"/>
      <c r="AA147" s="606"/>
    </row>
    <row r="148" spans="1:36" ht="18.75" customHeight="1" x14ac:dyDescent="0.3">
      <c r="A148" s="615" t="s">
        <v>372</v>
      </c>
      <c r="B148" s="615" t="s">
        <v>361</v>
      </c>
      <c r="C148" s="615" t="s">
        <v>362</v>
      </c>
      <c r="D148" s="615" t="s">
        <v>373</v>
      </c>
      <c r="E148" s="615" t="s">
        <v>374</v>
      </c>
      <c r="F148" s="627"/>
      <c r="G148" s="615"/>
      <c r="H148" s="606" t="s">
        <v>398</v>
      </c>
      <c r="I148" s="606" t="s">
        <v>399</v>
      </c>
      <c r="J148" s="606" t="s">
        <v>158</v>
      </c>
      <c r="K148" s="606" t="s">
        <v>399</v>
      </c>
      <c r="L148" s="624">
        <v>0.05</v>
      </c>
      <c r="M148" s="606" t="s">
        <v>160</v>
      </c>
      <c r="N148" s="606" t="s">
        <v>276</v>
      </c>
      <c r="O148" s="606">
        <v>400</v>
      </c>
      <c r="P148" s="606">
        <v>40</v>
      </c>
      <c r="Q148" s="606">
        <v>0</v>
      </c>
      <c r="R148" s="606"/>
      <c r="S148" s="606">
        <f t="shared" ref="S148" si="99">+Q148+R148</f>
        <v>0</v>
      </c>
      <c r="T148" s="606">
        <f t="shared" ref="T148" si="100">+S148</f>
        <v>0</v>
      </c>
      <c r="U148" s="605">
        <f t="shared" si="95"/>
        <v>0</v>
      </c>
      <c r="V148" s="605">
        <f t="shared" si="96"/>
        <v>0</v>
      </c>
      <c r="W148" s="605">
        <f t="shared" ref="W148" si="101">+(S148/P148)*L148</f>
        <v>0</v>
      </c>
      <c r="X148" s="605">
        <f t="shared" ref="X148" si="102">+(T148/O148)*L148</f>
        <v>0</v>
      </c>
      <c r="Y148" s="606">
        <v>120</v>
      </c>
      <c r="Z148" s="606">
        <v>120</v>
      </c>
      <c r="AA148" s="606">
        <v>120</v>
      </c>
    </row>
    <row r="149" spans="1:36" ht="133.5" customHeight="1" x14ac:dyDescent="0.3">
      <c r="A149" s="615" t="s">
        <v>372</v>
      </c>
      <c r="B149" s="615" t="s">
        <v>361</v>
      </c>
      <c r="C149" s="615" t="s">
        <v>362</v>
      </c>
      <c r="D149" s="615" t="s">
        <v>373</v>
      </c>
      <c r="E149" s="615" t="s">
        <v>374</v>
      </c>
      <c r="F149" s="627"/>
      <c r="G149" s="615"/>
      <c r="H149" s="606"/>
      <c r="I149" s="606"/>
      <c r="J149" s="606"/>
      <c r="K149" s="606"/>
      <c r="L149" s="624"/>
      <c r="M149" s="606"/>
      <c r="N149" s="606"/>
      <c r="O149" s="606"/>
      <c r="P149" s="606"/>
      <c r="Q149" s="606"/>
      <c r="R149" s="606"/>
      <c r="S149" s="606"/>
      <c r="T149" s="606"/>
      <c r="U149" s="605"/>
      <c r="V149" s="605"/>
      <c r="W149" s="605"/>
      <c r="X149" s="605"/>
      <c r="Y149" s="606"/>
      <c r="Z149" s="606"/>
      <c r="AA149" s="606"/>
    </row>
    <row r="150" spans="1:36" ht="168.75" customHeight="1" x14ac:dyDescent="0.3">
      <c r="A150" s="615" t="s">
        <v>372</v>
      </c>
      <c r="B150" s="615" t="s">
        <v>361</v>
      </c>
      <c r="C150" s="615" t="s">
        <v>362</v>
      </c>
      <c r="D150" s="615" t="s">
        <v>373</v>
      </c>
      <c r="E150" s="615" t="s">
        <v>374</v>
      </c>
      <c r="F150" s="628"/>
      <c r="G150" s="615"/>
      <c r="H150" s="96" t="s">
        <v>400</v>
      </c>
      <c r="I150" s="96" t="s">
        <v>401</v>
      </c>
      <c r="J150" s="96" t="s">
        <v>204</v>
      </c>
      <c r="K150" s="96" t="s">
        <v>401</v>
      </c>
      <c r="L150" s="65">
        <v>0.04</v>
      </c>
      <c r="M150" s="96" t="s">
        <v>160</v>
      </c>
      <c r="N150" s="96" t="s">
        <v>292</v>
      </c>
      <c r="O150" s="96">
        <v>4</v>
      </c>
      <c r="P150" s="96" t="s">
        <v>206</v>
      </c>
      <c r="Q150" s="96" t="s">
        <v>207</v>
      </c>
      <c r="R150" s="94"/>
      <c r="S150" s="96" t="s">
        <v>207</v>
      </c>
      <c r="T150" s="96" t="s">
        <v>207</v>
      </c>
      <c r="U150" s="70" t="s">
        <v>207</v>
      </c>
      <c r="V150" s="70" t="s">
        <v>207</v>
      </c>
      <c r="W150" s="70" t="s">
        <v>207</v>
      </c>
      <c r="X150" s="70" t="s">
        <v>207</v>
      </c>
      <c r="Y150" s="96">
        <v>2</v>
      </c>
      <c r="Z150" s="96">
        <v>1</v>
      </c>
      <c r="AA150" s="96">
        <v>1</v>
      </c>
    </row>
    <row r="151" spans="1:36" ht="42.75" customHeight="1" x14ac:dyDescent="0.3">
      <c r="A151" s="96"/>
      <c r="B151" s="97"/>
      <c r="C151" s="98"/>
      <c r="D151" s="96"/>
      <c r="E151" s="99"/>
      <c r="F151" s="620" t="s">
        <v>402</v>
      </c>
      <c r="G151" s="620"/>
      <c r="H151" s="620"/>
      <c r="I151" s="620"/>
      <c r="J151" s="620"/>
      <c r="K151" s="620"/>
      <c r="L151" s="620"/>
      <c r="M151" s="620"/>
      <c r="N151" s="620"/>
      <c r="O151" s="620"/>
      <c r="P151" s="620"/>
      <c r="Q151" s="620"/>
      <c r="R151" s="620"/>
      <c r="S151" s="620"/>
      <c r="T151" s="620"/>
      <c r="U151" s="95">
        <f>AVERAGE(U135:U150)</f>
        <v>0.62288888888888883</v>
      </c>
      <c r="V151" s="95">
        <f>AVERAGE(V135:V150)</f>
        <v>8.5416666666666655E-2</v>
      </c>
      <c r="W151" s="95">
        <f>+W138+W145+W148</f>
        <v>0.26493333333333335</v>
      </c>
      <c r="X151" s="95">
        <f>+X138+X145+X148</f>
        <v>3.4930000000000003E-2</v>
      </c>
      <c r="Y151" s="96"/>
      <c r="Z151" s="96"/>
      <c r="AA151" s="96"/>
      <c r="AB151" s="92"/>
      <c r="AC151" s="100"/>
      <c r="AD151" s="100"/>
      <c r="AE151" s="100"/>
      <c r="AF151" s="100"/>
      <c r="AG151" s="100"/>
      <c r="AH151" s="100"/>
      <c r="AI151" s="100"/>
      <c r="AJ151" s="100"/>
    </row>
    <row r="152" spans="1:36" x14ac:dyDescent="0.3">
      <c r="A152" s="614" t="s">
        <v>403</v>
      </c>
      <c r="B152" s="614" t="s">
        <v>361</v>
      </c>
      <c r="C152" s="614" t="s">
        <v>362</v>
      </c>
      <c r="D152" s="614" t="s">
        <v>404</v>
      </c>
      <c r="E152" s="614" t="s">
        <v>405</v>
      </c>
      <c r="F152" s="614" t="s">
        <v>406</v>
      </c>
      <c r="G152" s="614" t="s">
        <v>407</v>
      </c>
      <c r="H152" s="606" t="s">
        <v>408</v>
      </c>
      <c r="I152" s="606" t="s">
        <v>409</v>
      </c>
      <c r="J152" s="606" t="s">
        <v>410</v>
      </c>
      <c r="K152" s="606" t="s">
        <v>409</v>
      </c>
      <c r="L152" s="624">
        <v>0.2</v>
      </c>
      <c r="M152" s="606" t="s">
        <v>160</v>
      </c>
      <c r="N152" s="606" t="s">
        <v>246</v>
      </c>
      <c r="O152" s="606">
        <v>10</v>
      </c>
      <c r="P152" s="606">
        <v>1</v>
      </c>
      <c r="Q152" s="606">
        <v>0</v>
      </c>
      <c r="R152" s="606"/>
      <c r="S152" s="606">
        <f t="shared" ref="S152" si="103">+Q152+R152</f>
        <v>0</v>
      </c>
      <c r="T152" s="606">
        <f t="shared" ref="T152" si="104">+S152</f>
        <v>0</v>
      </c>
      <c r="U152" s="605">
        <f t="shared" si="95"/>
        <v>0</v>
      </c>
      <c r="V152" s="605">
        <f t="shared" si="96"/>
        <v>0</v>
      </c>
      <c r="W152" s="605">
        <f t="shared" ref="W152" si="105">+(S152/P152)*L152</f>
        <v>0</v>
      </c>
      <c r="X152" s="605">
        <f t="shared" ref="X152" si="106">+(T152/O152)*L152</f>
        <v>0</v>
      </c>
      <c r="Y152" s="606">
        <v>3</v>
      </c>
      <c r="Z152" s="606">
        <v>3</v>
      </c>
      <c r="AA152" s="606">
        <v>3</v>
      </c>
    </row>
    <row r="153" spans="1:36" ht="143.25" customHeight="1" x14ac:dyDescent="0.3">
      <c r="A153" s="614" t="s">
        <v>403</v>
      </c>
      <c r="B153" s="614" t="s">
        <v>361</v>
      </c>
      <c r="C153" s="614" t="s">
        <v>362</v>
      </c>
      <c r="D153" s="614" t="s">
        <v>404</v>
      </c>
      <c r="E153" s="614" t="s">
        <v>405</v>
      </c>
      <c r="F153" s="614" t="s">
        <v>406</v>
      </c>
      <c r="G153" s="614"/>
      <c r="H153" s="606"/>
      <c r="I153" s="606"/>
      <c r="J153" s="606"/>
      <c r="K153" s="606"/>
      <c r="L153" s="624"/>
      <c r="M153" s="606"/>
      <c r="N153" s="606"/>
      <c r="O153" s="606"/>
      <c r="P153" s="606"/>
      <c r="Q153" s="606"/>
      <c r="R153" s="606"/>
      <c r="S153" s="606"/>
      <c r="T153" s="606"/>
      <c r="U153" s="605"/>
      <c r="V153" s="605"/>
      <c r="W153" s="605"/>
      <c r="X153" s="605"/>
      <c r="Y153" s="606"/>
      <c r="Z153" s="606"/>
      <c r="AA153" s="606"/>
    </row>
    <row r="154" spans="1:36" ht="206.25" x14ac:dyDescent="0.3">
      <c r="A154" s="614" t="s">
        <v>403</v>
      </c>
      <c r="B154" s="614" t="s">
        <v>361</v>
      </c>
      <c r="C154" s="614" t="s">
        <v>362</v>
      </c>
      <c r="D154" s="614" t="s">
        <v>404</v>
      </c>
      <c r="E154" s="614" t="s">
        <v>405</v>
      </c>
      <c r="F154" s="614" t="s">
        <v>406</v>
      </c>
      <c r="G154" s="614"/>
      <c r="H154" s="96" t="s">
        <v>411</v>
      </c>
      <c r="I154" s="96" t="s">
        <v>412</v>
      </c>
      <c r="J154" s="96" t="s">
        <v>413</v>
      </c>
      <c r="K154" s="96" t="s">
        <v>412</v>
      </c>
      <c r="L154" s="65">
        <v>0.2</v>
      </c>
      <c r="M154" s="96" t="s">
        <v>160</v>
      </c>
      <c r="N154" s="96" t="s">
        <v>414</v>
      </c>
      <c r="O154" s="96">
        <v>1767</v>
      </c>
      <c r="P154" s="96">
        <v>100</v>
      </c>
      <c r="Q154" s="96">
        <v>0</v>
      </c>
      <c r="R154" s="94"/>
      <c r="S154" s="96">
        <f t="shared" ref="S154:S156" si="107">+Q154+R154</f>
        <v>0</v>
      </c>
      <c r="T154" s="96">
        <f t="shared" ref="T154:T156" si="108">+S154</f>
        <v>0</v>
      </c>
      <c r="U154" s="95">
        <f t="shared" si="95"/>
        <v>0</v>
      </c>
      <c r="V154" s="95">
        <f t="shared" si="96"/>
        <v>0</v>
      </c>
      <c r="W154" s="70">
        <f t="shared" ref="W154:W156" si="109">+(S154/P154)*L154</f>
        <v>0</v>
      </c>
      <c r="X154" s="70">
        <f t="shared" ref="X154:X156" si="110">+(T154/O154)*L154</f>
        <v>0</v>
      </c>
      <c r="Y154" s="96">
        <v>467</v>
      </c>
      <c r="Z154" s="96">
        <v>600</v>
      </c>
      <c r="AA154" s="96">
        <v>600</v>
      </c>
    </row>
    <row r="155" spans="1:36" ht="131.25" x14ac:dyDescent="0.3">
      <c r="A155" s="614" t="s">
        <v>403</v>
      </c>
      <c r="B155" s="614" t="s">
        <v>361</v>
      </c>
      <c r="C155" s="614" t="s">
        <v>362</v>
      </c>
      <c r="D155" s="614" t="s">
        <v>404</v>
      </c>
      <c r="E155" s="614" t="s">
        <v>405</v>
      </c>
      <c r="F155" s="614" t="s">
        <v>406</v>
      </c>
      <c r="G155" s="614"/>
      <c r="H155" s="96" t="s">
        <v>415</v>
      </c>
      <c r="I155" s="96" t="s">
        <v>416</v>
      </c>
      <c r="J155" s="96" t="s">
        <v>410</v>
      </c>
      <c r="K155" s="96" t="s">
        <v>416</v>
      </c>
      <c r="L155" s="65">
        <v>0.2</v>
      </c>
      <c r="M155" s="96" t="s">
        <v>160</v>
      </c>
      <c r="N155" s="96" t="s">
        <v>417</v>
      </c>
      <c r="O155" s="96">
        <v>200</v>
      </c>
      <c r="P155" s="96">
        <v>20</v>
      </c>
      <c r="Q155" s="96">
        <v>0</v>
      </c>
      <c r="R155" s="94"/>
      <c r="S155" s="96">
        <f t="shared" si="107"/>
        <v>0</v>
      </c>
      <c r="T155" s="96">
        <f t="shared" si="108"/>
        <v>0</v>
      </c>
      <c r="U155" s="95">
        <f t="shared" si="95"/>
        <v>0</v>
      </c>
      <c r="V155" s="95">
        <f t="shared" si="96"/>
        <v>0</v>
      </c>
      <c r="W155" s="70">
        <f t="shared" si="109"/>
        <v>0</v>
      </c>
      <c r="X155" s="70">
        <f t="shared" si="110"/>
        <v>0</v>
      </c>
      <c r="Y155" s="96">
        <v>60</v>
      </c>
      <c r="Z155" s="96">
        <v>60</v>
      </c>
      <c r="AA155" s="96">
        <v>60</v>
      </c>
    </row>
    <row r="156" spans="1:36" ht="81" customHeight="1" x14ac:dyDescent="0.3">
      <c r="A156" s="614" t="s">
        <v>403</v>
      </c>
      <c r="B156" s="614" t="s">
        <v>361</v>
      </c>
      <c r="C156" s="614" t="s">
        <v>362</v>
      </c>
      <c r="D156" s="614" t="s">
        <v>404</v>
      </c>
      <c r="E156" s="614" t="s">
        <v>418</v>
      </c>
      <c r="F156" s="614" t="s">
        <v>406</v>
      </c>
      <c r="G156" s="614"/>
      <c r="H156" s="606" t="s">
        <v>419</v>
      </c>
      <c r="I156" s="606" t="s">
        <v>420</v>
      </c>
      <c r="J156" s="606" t="s">
        <v>421</v>
      </c>
      <c r="K156" s="606" t="s">
        <v>420</v>
      </c>
      <c r="L156" s="624">
        <v>0.2</v>
      </c>
      <c r="M156" s="606" t="s">
        <v>160</v>
      </c>
      <c r="N156" s="606" t="s">
        <v>417</v>
      </c>
      <c r="O156" s="606">
        <v>100</v>
      </c>
      <c r="P156" s="606">
        <v>30</v>
      </c>
      <c r="Q156" s="606">
        <v>30</v>
      </c>
      <c r="R156" s="606"/>
      <c r="S156" s="606">
        <f t="shared" si="107"/>
        <v>30</v>
      </c>
      <c r="T156" s="606">
        <f t="shared" si="108"/>
        <v>30</v>
      </c>
      <c r="U156" s="605">
        <f t="shared" si="95"/>
        <v>1</v>
      </c>
      <c r="V156" s="605">
        <f t="shared" si="96"/>
        <v>0.3</v>
      </c>
      <c r="W156" s="605">
        <f t="shared" si="109"/>
        <v>0.2</v>
      </c>
      <c r="X156" s="605">
        <f t="shared" si="110"/>
        <v>0.06</v>
      </c>
      <c r="Y156" s="606">
        <v>25</v>
      </c>
      <c r="Z156" s="606">
        <v>25</v>
      </c>
      <c r="AA156" s="606">
        <v>20</v>
      </c>
    </row>
    <row r="157" spans="1:36" ht="104.25" customHeight="1" x14ac:dyDescent="0.3">
      <c r="A157" s="614" t="s">
        <v>403</v>
      </c>
      <c r="B157" s="614" t="s">
        <v>361</v>
      </c>
      <c r="C157" s="614" t="s">
        <v>362</v>
      </c>
      <c r="D157" s="614" t="s">
        <v>404</v>
      </c>
      <c r="E157" s="614" t="s">
        <v>418</v>
      </c>
      <c r="F157" s="614" t="s">
        <v>406</v>
      </c>
      <c r="G157" s="614"/>
      <c r="H157" s="606"/>
      <c r="I157" s="606"/>
      <c r="J157" s="606"/>
      <c r="K157" s="606"/>
      <c r="L157" s="624"/>
      <c r="M157" s="606"/>
      <c r="N157" s="606"/>
      <c r="O157" s="606"/>
      <c r="P157" s="606"/>
      <c r="Q157" s="606"/>
      <c r="R157" s="606"/>
      <c r="S157" s="606"/>
      <c r="T157" s="606"/>
      <c r="U157" s="605"/>
      <c r="V157" s="605"/>
      <c r="W157" s="605"/>
      <c r="X157" s="605"/>
      <c r="Y157" s="606"/>
      <c r="Z157" s="606"/>
      <c r="AA157" s="606"/>
    </row>
    <row r="158" spans="1:36" x14ac:dyDescent="0.3">
      <c r="A158" s="614" t="s">
        <v>403</v>
      </c>
      <c r="B158" s="614" t="s">
        <v>361</v>
      </c>
      <c r="C158" s="614" t="s">
        <v>362</v>
      </c>
      <c r="D158" s="614" t="s">
        <v>404</v>
      </c>
      <c r="E158" s="614" t="s">
        <v>405</v>
      </c>
      <c r="F158" s="614" t="s">
        <v>406</v>
      </c>
      <c r="G158" s="614"/>
      <c r="H158" s="606" t="s">
        <v>422</v>
      </c>
      <c r="I158" s="606" t="s">
        <v>423</v>
      </c>
      <c r="J158" s="606" t="s">
        <v>410</v>
      </c>
      <c r="K158" s="606" t="s">
        <v>423</v>
      </c>
      <c r="L158" s="624">
        <v>0.2</v>
      </c>
      <c r="M158" s="606" t="s">
        <v>160</v>
      </c>
      <c r="N158" s="606" t="s">
        <v>385</v>
      </c>
      <c r="O158" s="606">
        <v>3</v>
      </c>
      <c r="P158" s="606">
        <v>1</v>
      </c>
      <c r="Q158" s="606">
        <v>1</v>
      </c>
      <c r="R158" s="606"/>
      <c r="S158" s="606">
        <f t="shared" ref="S158" si="111">+Q158+R158</f>
        <v>1</v>
      </c>
      <c r="T158" s="606">
        <f t="shared" ref="T158" si="112">+S158</f>
        <v>1</v>
      </c>
      <c r="U158" s="605">
        <f t="shared" si="95"/>
        <v>1</v>
      </c>
      <c r="V158" s="605">
        <f t="shared" si="96"/>
        <v>0.33333333333333331</v>
      </c>
      <c r="W158" s="605">
        <f t="shared" ref="W158" si="113">+(S158/P158)*L158</f>
        <v>0.2</v>
      </c>
      <c r="X158" s="605">
        <f t="shared" ref="X158" si="114">+(T158/O158)*L158</f>
        <v>6.6666666666666666E-2</v>
      </c>
      <c r="Y158" s="606">
        <v>1</v>
      </c>
      <c r="Z158" s="606">
        <v>1</v>
      </c>
      <c r="AA158" s="606" t="s">
        <v>206</v>
      </c>
    </row>
    <row r="159" spans="1:36" ht="158.25" customHeight="1" x14ac:dyDescent="0.3">
      <c r="A159" s="614" t="s">
        <v>403</v>
      </c>
      <c r="B159" s="614" t="s">
        <v>361</v>
      </c>
      <c r="C159" s="614" t="s">
        <v>362</v>
      </c>
      <c r="D159" s="614" t="s">
        <v>404</v>
      </c>
      <c r="E159" s="614" t="s">
        <v>405</v>
      </c>
      <c r="F159" s="614" t="s">
        <v>406</v>
      </c>
      <c r="G159" s="614"/>
      <c r="H159" s="606"/>
      <c r="I159" s="606"/>
      <c r="J159" s="606"/>
      <c r="K159" s="606"/>
      <c r="L159" s="624"/>
      <c r="M159" s="606"/>
      <c r="N159" s="606"/>
      <c r="O159" s="606"/>
      <c r="P159" s="606"/>
      <c r="Q159" s="606"/>
      <c r="R159" s="606"/>
      <c r="S159" s="606"/>
      <c r="T159" s="606"/>
      <c r="U159" s="605"/>
      <c r="V159" s="605"/>
      <c r="W159" s="605"/>
      <c r="X159" s="605"/>
      <c r="Y159" s="606"/>
      <c r="Z159" s="606"/>
      <c r="AA159" s="606"/>
    </row>
    <row r="160" spans="1:36" x14ac:dyDescent="0.3">
      <c r="A160" s="614" t="s">
        <v>403</v>
      </c>
      <c r="B160" s="614" t="s">
        <v>361</v>
      </c>
      <c r="C160" s="614" t="s">
        <v>362</v>
      </c>
      <c r="D160" s="614" t="s">
        <v>404</v>
      </c>
      <c r="E160" s="614" t="s">
        <v>405</v>
      </c>
      <c r="F160" s="614" t="s">
        <v>406</v>
      </c>
      <c r="G160" s="614"/>
      <c r="H160" s="606"/>
      <c r="I160" s="606"/>
      <c r="J160" s="606"/>
      <c r="K160" s="606"/>
      <c r="L160" s="624"/>
      <c r="M160" s="606"/>
      <c r="N160" s="606"/>
      <c r="O160" s="606"/>
      <c r="P160" s="606"/>
      <c r="Q160" s="606"/>
      <c r="R160" s="606"/>
      <c r="S160" s="606"/>
      <c r="T160" s="606"/>
      <c r="U160" s="605"/>
      <c r="V160" s="605"/>
      <c r="W160" s="605"/>
      <c r="X160" s="605"/>
      <c r="Y160" s="606"/>
      <c r="Z160" s="606"/>
      <c r="AA160" s="606"/>
    </row>
    <row r="161" spans="1:36" ht="37.5" customHeight="1" x14ac:dyDescent="0.3">
      <c r="A161" s="96"/>
      <c r="B161" s="97"/>
      <c r="C161" s="98"/>
      <c r="D161" s="96"/>
      <c r="E161" s="99"/>
      <c r="F161" s="620" t="s">
        <v>424</v>
      </c>
      <c r="G161" s="620"/>
      <c r="H161" s="620"/>
      <c r="I161" s="620"/>
      <c r="J161" s="620"/>
      <c r="K161" s="620"/>
      <c r="L161" s="620"/>
      <c r="M161" s="620"/>
      <c r="N161" s="620"/>
      <c r="O161" s="620"/>
      <c r="P161" s="620"/>
      <c r="Q161" s="620"/>
      <c r="R161" s="620"/>
      <c r="S161" s="620"/>
      <c r="T161" s="620"/>
      <c r="U161" s="95">
        <f>AVERAGE(U152:U160)</f>
        <v>0.4</v>
      </c>
      <c r="V161" s="95">
        <f>AVERAGE(V152:V160)</f>
        <v>0.12666666666666665</v>
      </c>
      <c r="W161" s="70">
        <f>+W152+W154+W155+W156+W158</f>
        <v>0.4</v>
      </c>
      <c r="X161" s="70">
        <f>+X152+X154+X155+X156+X158</f>
        <v>0.12666666666666665</v>
      </c>
      <c r="Y161" s="96"/>
      <c r="Z161" s="96"/>
      <c r="AA161" s="96"/>
      <c r="AB161" s="92"/>
      <c r="AC161" s="100"/>
      <c r="AD161" s="100"/>
      <c r="AE161" s="100"/>
      <c r="AF161" s="100"/>
      <c r="AG161" s="100"/>
      <c r="AH161" s="100"/>
      <c r="AI161" s="100"/>
      <c r="AJ161" s="100"/>
    </row>
    <row r="162" spans="1:36" ht="133.5" customHeight="1" x14ac:dyDescent="0.3">
      <c r="A162" s="614" t="s">
        <v>403</v>
      </c>
      <c r="B162" s="614" t="s">
        <v>361</v>
      </c>
      <c r="C162" s="614" t="s">
        <v>362</v>
      </c>
      <c r="D162" s="614" t="s">
        <v>404</v>
      </c>
      <c r="E162" s="614" t="s">
        <v>425</v>
      </c>
      <c r="F162" s="614" t="s">
        <v>426</v>
      </c>
      <c r="G162" s="614" t="s">
        <v>427</v>
      </c>
      <c r="H162" s="602" t="s">
        <v>428</v>
      </c>
      <c r="I162" s="602" t="s">
        <v>429</v>
      </c>
      <c r="J162" s="602" t="s">
        <v>410</v>
      </c>
      <c r="K162" s="602" t="s">
        <v>429</v>
      </c>
      <c r="L162" s="603">
        <v>0.1</v>
      </c>
      <c r="M162" s="602" t="s">
        <v>160</v>
      </c>
      <c r="N162" s="602" t="s">
        <v>430</v>
      </c>
      <c r="O162" s="602">
        <v>1</v>
      </c>
      <c r="P162" s="602" t="s">
        <v>206</v>
      </c>
      <c r="Q162" s="602" t="s">
        <v>207</v>
      </c>
      <c r="R162" s="602"/>
      <c r="S162" s="602" t="s">
        <v>207</v>
      </c>
      <c r="T162" s="602" t="s">
        <v>207</v>
      </c>
      <c r="U162" s="605" t="s">
        <v>207</v>
      </c>
      <c r="V162" s="605" t="s">
        <v>207</v>
      </c>
      <c r="W162" s="605" t="s">
        <v>207</v>
      </c>
      <c r="X162" s="605" t="s">
        <v>207</v>
      </c>
      <c r="Y162" s="625">
        <v>1</v>
      </c>
      <c r="Z162" s="625" t="s">
        <v>206</v>
      </c>
      <c r="AA162" s="625" t="s">
        <v>206</v>
      </c>
    </row>
    <row r="163" spans="1:36" x14ac:dyDescent="0.3">
      <c r="A163" s="614" t="s">
        <v>403</v>
      </c>
      <c r="B163" s="614" t="s">
        <v>361</v>
      </c>
      <c r="C163" s="614" t="s">
        <v>362</v>
      </c>
      <c r="D163" s="614" t="s">
        <v>404</v>
      </c>
      <c r="E163" s="614" t="s">
        <v>425</v>
      </c>
      <c r="F163" s="614" t="s">
        <v>426</v>
      </c>
      <c r="G163" s="614"/>
      <c r="H163" s="602"/>
      <c r="I163" s="602"/>
      <c r="J163" s="602"/>
      <c r="K163" s="602"/>
      <c r="L163" s="603"/>
      <c r="M163" s="602"/>
      <c r="N163" s="602"/>
      <c r="O163" s="602"/>
      <c r="P163" s="602"/>
      <c r="Q163" s="602"/>
      <c r="R163" s="602"/>
      <c r="S163" s="602"/>
      <c r="T163" s="602"/>
      <c r="U163" s="605"/>
      <c r="V163" s="605"/>
      <c r="W163" s="605"/>
      <c r="X163" s="605"/>
      <c r="Y163" s="625"/>
      <c r="Z163" s="625"/>
      <c r="AA163" s="625"/>
    </row>
    <row r="164" spans="1:36" x14ac:dyDescent="0.3">
      <c r="A164" s="614" t="s">
        <v>403</v>
      </c>
      <c r="B164" s="614" t="s">
        <v>361</v>
      </c>
      <c r="C164" s="614" t="s">
        <v>362</v>
      </c>
      <c r="D164" s="614" t="s">
        <v>404</v>
      </c>
      <c r="E164" s="614" t="s">
        <v>425</v>
      </c>
      <c r="F164" s="614" t="s">
        <v>426</v>
      </c>
      <c r="G164" s="614"/>
      <c r="H164" s="602" t="s">
        <v>431</v>
      </c>
      <c r="I164" s="602" t="s">
        <v>432</v>
      </c>
      <c r="J164" s="602" t="s">
        <v>433</v>
      </c>
      <c r="K164" s="602" t="s">
        <v>432</v>
      </c>
      <c r="L164" s="603">
        <v>0.3</v>
      </c>
      <c r="M164" s="602" t="s">
        <v>160</v>
      </c>
      <c r="N164" s="602" t="s">
        <v>414</v>
      </c>
      <c r="O164" s="602">
        <v>3652</v>
      </c>
      <c r="P164" s="602">
        <v>652</v>
      </c>
      <c r="Q164" s="602">
        <v>290</v>
      </c>
      <c r="R164" s="602"/>
      <c r="S164" s="602">
        <f t="shared" ref="S164" si="115">+Q164+R164</f>
        <v>290</v>
      </c>
      <c r="T164" s="602">
        <f t="shared" ref="T164" si="116">+S164</f>
        <v>290</v>
      </c>
      <c r="U164" s="605">
        <f t="shared" si="95"/>
        <v>0.44478527607361962</v>
      </c>
      <c r="V164" s="605">
        <f t="shared" si="96"/>
        <v>7.9408543263964945E-2</v>
      </c>
      <c r="W164" s="605">
        <f t="shared" ref="W164" si="117">+(S164/P164)*L164</f>
        <v>0.13343558282208587</v>
      </c>
      <c r="X164" s="605">
        <f t="shared" ref="X164" si="118">+(T164/O164)*L164</f>
        <v>2.3822562979189481E-2</v>
      </c>
      <c r="Y164" s="602">
        <v>1000</v>
      </c>
      <c r="Z164" s="602">
        <v>1000</v>
      </c>
      <c r="AA164" s="602">
        <v>1000</v>
      </c>
    </row>
    <row r="165" spans="1:36" x14ac:dyDescent="0.3">
      <c r="A165" s="614" t="s">
        <v>403</v>
      </c>
      <c r="B165" s="614" t="s">
        <v>361</v>
      </c>
      <c r="C165" s="614" t="s">
        <v>362</v>
      </c>
      <c r="D165" s="614" t="s">
        <v>404</v>
      </c>
      <c r="E165" s="614" t="s">
        <v>425</v>
      </c>
      <c r="F165" s="614" t="s">
        <v>426</v>
      </c>
      <c r="G165" s="614"/>
      <c r="H165" s="602"/>
      <c r="I165" s="602"/>
      <c r="J165" s="602"/>
      <c r="K165" s="602"/>
      <c r="L165" s="603"/>
      <c r="M165" s="602"/>
      <c r="N165" s="602"/>
      <c r="O165" s="602"/>
      <c r="P165" s="602"/>
      <c r="Q165" s="602"/>
      <c r="R165" s="602"/>
      <c r="S165" s="602"/>
      <c r="T165" s="602"/>
      <c r="U165" s="605"/>
      <c r="V165" s="605"/>
      <c r="W165" s="605"/>
      <c r="X165" s="605"/>
      <c r="Y165" s="602"/>
      <c r="Z165" s="602"/>
      <c r="AA165" s="602"/>
    </row>
    <row r="166" spans="1:36" x14ac:dyDescent="0.3">
      <c r="A166" s="614" t="s">
        <v>403</v>
      </c>
      <c r="B166" s="614" t="s">
        <v>361</v>
      </c>
      <c r="C166" s="614" t="s">
        <v>362</v>
      </c>
      <c r="D166" s="614" t="s">
        <v>404</v>
      </c>
      <c r="E166" s="614" t="s">
        <v>425</v>
      </c>
      <c r="F166" s="614" t="s">
        <v>426</v>
      </c>
      <c r="G166" s="614"/>
      <c r="H166" s="602"/>
      <c r="I166" s="602"/>
      <c r="J166" s="602"/>
      <c r="K166" s="602"/>
      <c r="L166" s="603"/>
      <c r="M166" s="602"/>
      <c r="N166" s="602"/>
      <c r="O166" s="602"/>
      <c r="P166" s="602"/>
      <c r="Q166" s="602"/>
      <c r="R166" s="602"/>
      <c r="S166" s="602"/>
      <c r="T166" s="602"/>
      <c r="U166" s="605"/>
      <c r="V166" s="605"/>
      <c r="W166" s="605"/>
      <c r="X166" s="605"/>
      <c r="Y166" s="602"/>
      <c r="Z166" s="602"/>
      <c r="AA166" s="602"/>
    </row>
    <row r="167" spans="1:36" ht="91.5" customHeight="1" x14ac:dyDescent="0.3">
      <c r="A167" s="614" t="s">
        <v>403</v>
      </c>
      <c r="B167" s="614" t="s">
        <v>361</v>
      </c>
      <c r="C167" s="614" t="s">
        <v>362</v>
      </c>
      <c r="D167" s="614" t="s">
        <v>404</v>
      </c>
      <c r="E167" s="614" t="s">
        <v>425</v>
      </c>
      <c r="F167" s="614" t="s">
        <v>426</v>
      </c>
      <c r="G167" s="614"/>
      <c r="H167" s="602" t="s">
        <v>434</v>
      </c>
      <c r="I167" s="602" t="s">
        <v>435</v>
      </c>
      <c r="J167" s="602" t="s">
        <v>410</v>
      </c>
      <c r="K167" s="602" t="s">
        <v>435</v>
      </c>
      <c r="L167" s="603">
        <v>0.15</v>
      </c>
      <c r="M167" s="602" t="s">
        <v>160</v>
      </c>
      <c r="N167" s="602" t="s">
        <v>385</v>
      </c>
      <c r="O167" s="602">
        <v>2</v>
      </c>
      <c r="P167" s="602" t="s">
        <v>206</v>
      </c>
      <c r="Q167" s="602" t="s">
        <v>207</v>
      </c>
      <c r="R167" s="602"/>
      <c r="S167" s="602" t="s">
        <v>207</v>
      </c>
      <c r="T167" s="602" t="s">
        <v>207</v>
      </c>
      <c r="U167" s="605" t="s">
        <v>207</v>
      </c>
      <c r="V167" s="605" t="s">
        <v>207</v>
      </c>
      <c r="W167" s="605" t="s">
        <v>207</v>
      </c>
      <c r="X167" s="605" t="s">
        <v>207</v>
      </c>
      <c r="Y167" s="602">
        <v>1</v>
      </c>
      <c r="Z167" s="602">
        <v>1</v>
      </c>
      <c r="AA167" s="602" t="s">
        <v>206</v>
      </c>
    </row>
    <row r="168" spans="1:36" x14ac:dyDescent="0.3">
      <c r="A168" s="614" t="s">
        <v>403</v>
      </c>
      <c r="B168" s="614" t="s">
        <v>361</v>
      </c>
      <c r="C168" s="614" t="s">
        <v>362</v>
      </c>
      <c r="D168" s="614" t="s">
        <v>404</v>
      </c>
      <c r="E168" s="614" t="s">
        <v>425</v>
      </c>
      <c r="F168" s="614" t="s">
        <v>426</v>
      </c>
      <c r="G168" s="614"/>
      <c r="H168" s="602"/>
      <c r="I168" s="602"/>
      <c r="J168" s="602"/>
      <c r="K168" s="602"/>
      <c r="L168" s="603"/>
      <c r="M168" s="602"/>
      <c r="N168" s="602"/>
      <c r="O168" s="602"/>
      <c r="P168" s="602"/>
      <c r="Q168" s="602"/>
      <c r="R168" s="602"/>
      <c r="S168" s="602"/>
      <c r="T168" s="602"/>
      <c r="U168" s="605"/>
      <c r="V168" s="605"/>
      <c r="W168" s="605"/>
      <c r="X168" s="605"/>
      <c r="Y168" s="602"/>
      <c r="Z168" s="602"/>
      <c r="AA168" s="602"/>
    </row>
    <row r="169" spans="1:36" x14ac:dyDescent="0.3">
      <c r="A169" s="614" t="s">
        <v>403</v>
      </c>
      <c r="B169" s="614" t="s">
        <v>361</v>
      </c>
      <c r="C169" s="614" t="s">
        <v>362</v>
      </c>
      <c r="D169" s="614" t="s">
        <v>404</v>
      </c>
      <c r="E169" s="614" t="s">
        <v>425</v>
      </c>
      <c r="F169" s="614" t="s">
        <v>426</v>
      </c>
      <c r="G169" s="614"/>
      <c r="H169" s="602" t="s">
        <v>436</v>
      </c>
      <c r="I169" s="602" t="s">
        <v>437</v>
      </c>
      <c r="J169" s="602" t="s">
        <v>438</v>
      </c>
      <c r="K169" s="602" t="s">
        <v>437</v>
      </c>
      <c r="L169" s="603">
        <v>0.15</v>
      </c>
      <c r="M169" s="602" t="s">
        <v>200</v>
      </c>
      <c r="N169" s="602" t="s">
        <v>439</v>
      </c>
      <c r="O169" s="602">
        <v>20</v>
      </c>
      <c r="P169" s="602">
        <v>1</v>
      </c>
      <c r="Q169" s="602">
        <v>0</v>
      </c>
      <c r="R169" s="602"/>
      <c r="S169" s="602">
        <f t="shared" ref="S169" si="119">+Q169+R169</f>
        <v>0</v>
      </c>
      <c r="T169" s="602">
        <f t="shared" ref="T169" si="120">+S169</f>
        <v>0</v>
      </c>
      <c r="U169" s="605">
        <f t="shared" si="95"/>
        <v>0</v>
      </c>
      <c r="V169" s="605">
        <f t="shared" si="96"/>
        <v>0</v>
      </c>
      <c r="W169" s="605">
        <f t="shared" ref="W169" si="121">+(S169/P169)*L169</f>
        <v>0</v>
      </c>
      <c r="X169" s="605">
        <f t="shared" ref="X169" si="122">+(T169/O169)*L169</f>
        <v>0</v>
      </c>
      <c r="Y169" s="602">
        <v>7</v>
      </c>
      <c r="Z169" s="602">
        <v>7</v>
      </c>
      <c r="AA169" s="602">
        <v>5</v>
      </c>
    </row>
    <row r="170" spans="1:36" ht="133.5" customHeight="1" x14ac:dyDescent="0.3">
      <c r="A170" s="614" t="s">
        <v>403</v>
      </c>
      <c r="B170" s="614" t="s">
        <v>361</v>
      </c>
      <c r="C170" s="614" t="s">
        <v>362</v>
      </c>
      <c r="D170" s="614" t="s">
        <v>404</v>
      </c>
      <c r="E170" s="614" t="s">
        <v>425</v>
      </c>
      <c r="F170" s="614" t="s">
        <v>426</v>
      </c>
      <c r="G170" s="614"/>
      <c r="H170" s="602"/>
      <c r="I170" s="602"/>
      <c r="J170" s="602"/>
      <c r="K170" s="602"/>
      <c r="L170" s="603"/>
      <c r="M170" s="602"/>
      <c r="N170" s="602"/>
      <c r="O170" s="602"/>
      <c r="P170" s="602"/>
      <c r="Q170" s="602"/>
      <c r="R170" s="602"/>
      <c r="S170" s="602"/>
      <c r="T170" s="602"/>
      <c r="U170" s="605"/>
      <c r="V170" s="605"/>
      <c r="W170" s="605"/>
      <c r="X170" s="605"/>
      <c r="Y170" s="602"/>
      <c r="Z170" s="602"/>
      <c r="AA170" s="602"/>
    </row>
    <row r="171" spans="1:36" ht="206.25" customHeight="1" x14ac:dyDescent="0.3">
      <c r="A171" s="614" t="s">
        <v>403</v>
      </c>
      <c r="B171" s="614" t="s">
        <v>361</v>
      </c>
      <c r="C171" s="614" t="s">
        <v>362</v>
      </c>
      <c r="D171" s="614" t="s">
        <v>404</v>
      </c>
      <c r="E171" s="614" t="s">
        <v>425</v>
      </c>
      <c r="F171" s="614" t="s">
        <v>426</v>
      </c>
      <c r="G171" s="614"/>
      <c r="H171" s="602" t="s">
        <v>440</v>
      </c>
      <c r="I171" s="602" t="s">
        <v>441</v>
      </c>
      <c r="J171" s="602" t="s">
        <v>410</v>
      </c>
      <c r="K171" s="602" t="s">
        <v>441</v>
      </c>
      <c r="L171" s="603">
        <v>0.1</v>
      </c>
      <c r="M171" s="602" t="s">
        <v>160</v>
      </c>
      <c r="N171" s="602" t="s">
        <v>246</v>
      </c>
      <c r="O171" s="602">
        <v>3</v>
      </c>
      <c r="P171" s="602" t="s">
        <v>206</v>
      </c>
      <c r="Q171" s="602" t="s">
        <v>207</v>
      </c>
      <c r="R171" s="602"/>
      <c r="S171" s="602" t="s">
        <v>207</v>
      </c>
      <c r="T171" s="602" t="s">
        <v>207</v>
      </c>
      <c r="U171" s="605" t="s">
        <v>207</v>
      </c>
      <c r="V171" s="605" t="s">
        <v>207</v>
      </c>
      <c r="W171" s="605" t="s">
        <v>207</v>
      </c>
      <c r="X171" s="605" t="s">
        <v>207</v>
      </c>
      <c r="Y171" s="602">
        <v>1</v>
      </c>
      <c r="Z171" s="602">
        <v>1</v>
      </c>
      <c r="AA171" s="602">
        <v>1</v>
      </c>
    </row>
    <row r="172" spans="1:36" x14ac:dyDescent="0.3">
      <c r="A172" s="614" t="s">
        <v>403</v>
      </c>
      <c r="B172" s="614" t="s">
        <v>361</v>
      </c>
      <c r="C172" s="614" t="s">
        <v>362</v>
      </c>
      <c r="D172" s="614" t="s">
        <v>404</v>
      </c>
      <c r="E172" s="614" t="s">
        <v>425</v>
      </c>
      <c r="F172" s="614" t="s">
        <v>426</v>
      </c>
      <c r="G172" s="614"/>
      <c r="H172" s="602"/>
      <c r="I172" s="602"/>
      <c r="J172" s="602"/>
      <c r="K172" s="602"/>
      <c r="L172" s="603"/>
      <c r="M172" s="602"/>
      <c r="N172" s="602"/>
      <c r="O172" s="602"/>
      <c r="P172" s="602"/>
      <c r="Q172" s="602"/>
      <c r="R172" s="602"/>
      <c r="S172" s="602"/>
      <c r="T172" s="602"/>
      <c r="U172" s="605"/>
      <c r="V172" s="605"/>
      <c r="W172" s="605"/>
      <c r="X172" s="605"/>
      <c r="Y172" s="602"/>
      <c r="Z172" s="602"/>
      <c r="AA172" s="602"/>
    </row>
    <row r="173" spans="1:36" x14ac:dyDescent="0.3">
      <c r="A173" s="614" t="s">
        <v>403</v>
      </c>
      <c r="B173" s="614" t="s">
        <v>361</v>
      </c>
      <c r="C173" s="614" t="s">
        <v>362</v>
      </c>
      <c r="D173" s="614" t="s">
        <v>404</v>
      </c>
      <c r="E173" s="614" t="s">
        <v>425</v>
      </c>
      <c r="F173" s="614" t="s">
        <v>426</v>
      </c>
      <c r="G173" s="614"/>
      <c r="H173" s="602" t="s">
        <v>442</v>
      </c>
      <c r="I173" s="602" t="s">
        <v>443</v>
      </c>
      <c r="J173" s="602" t="s">
        <v>410</v>
      </c>
      <c r="K173" s="602" t="s">
        <v>443</v>
      </c>
      <c r="L173" s="603">
        <v>0.1</v>
      </c>
      <c r="M173" s="602" t="s">
        <v>160</v>
      </c>
      <c r="N173" s="602" t="s">
        <v>444</v>
      </c>
      <c r="O173" s="602">
        <v>4</v>
      </c>
      <c r="P173" s="602" t="s">
        <v>206</v>
      </c>
      <c r="Q173" s="602" t="s">
        <v>207</v>
      </c>
      <c r="R173" s="602"/>
      <c r="S173" s="602" t="s">
        <v>207</v>
      </c>
      <c r="T173" s="602" t="s">
        <v>207</v>
      </c>
      <c r="U173" s="605" t="s">
        <v>207</v>
      </c>
      <c r="V173" s="605" t="s">
        <v>207</v>
      </c>
      <c r="W173" s="605" t="s">
        <v>207</v>
      </c>
      <c r="X173" s="605" t="s">
        <v>207</v>
      </c>
      <c r="Y173" s="602">
        <v>2</v>
      </c>
      <c r="Z173" s="602">
        <v>1</v>
      </c>
      <c r="AA173" s="602">
        <v>1</v>
      </c>
    </row>
    <row r="174" spans="1:36" ht="180.75" customHeight="1" x14ac:dyDescent="0.3">
      <c r="A174" s="614" t="s">
        <v>403</v>
      </c>
      <c r="B174" s="614" t="s">
        <v>361</v>
      </c>
      <c r="C174" s="614" t="s">
        <v>362</v>
      </c>
      <c r="D174" s="614" t="s">
        <v>404</v>
      </c>
      <c r="E174" s="614" t="s">
        <v>425</v>
      </c>
      <c r="F174" s="614" t="s">
        <v>426</v>
      </c>
      <c r="G174" s="614"/>
      <c r="H174" s="602"/>
      <c r="I174" s="602"/>
      <c r="J174" s="602"/>
      <c r="K174" s="602"/>
      <c r="L174" s="603"/>
      <c r="M174" s="602"/>
      <c r="N174" s="602"/>
      <c r="O174" s="602"/>
      <c r="P174" s="602"/>
      <c r="Q174" s="602"/>
      <c r="R174" s="602"/>
      <c r="S174" s="602"/>
      <c r="T174" s="602"/>
      <c r="U174" s="605"/>
      <c r="V174" s="605"/>
      <c r="W174" s="605"/>
      <c r="X174" s="605"/>
      <c r="Y174" s="602"/>
      <c r="Z174" s="602"/>
      <c r="AA174" s="602"/>
    </row>
    <row r="175" spans="1:36" x14ac:dyDescent="0.3">
      <c r="A175" s="614" t="s">
        <v>403</v>
      </c>
      <c r="B175" s="614" t="s">
        <v>361</v>
      </c>
      <c r="C175" s="614" t="s">
        <v>362</v>
      </c>
      <c r="D175" s="614" t="s">
        <v>404</v>
      </c>
      <c r="E175" s="614" t="s">
        <v>425</v>
      </c>
      <c r="F175" s="614" t="s">
        <v>426</v>
      </c>
      <c r="G175" s="614"/>
      <c r="H175" s="602" t="s">
        <v>445</v>
      </c>
      <c r="I175" s="602" t="s">
        <v>446</v>
      </c>
      <c r="J175" s="602" t="s">
        <v>447</v>
      </c>
      <c r="K175" s="602" t="s">
        <v>446</v>
      </c>
      <c r="L175" s="603">
        <v>0.1</v>
      </c>
      <c r="M175" s="602" t="s">
        <v>160</v>
      </c>
      <c r="N175" s="602" t="s">
        <v>448</v>
      </c>
      <c r="O175" s="602">
        <v>20</v>
      </c>
      <c r="P175" s="602">
        <v>1</v>
      </c>
      <c r="Q175" s="602">
        <v>0</v>
      </c>
      <c r="R175" s="602"/>
      <c r="S175" s="602">
        <f t="shared" ref="S175" si="123">+Q175+R175</f>
        <v>0</v>
      </c>
      <c r="T175" s="602">
        <f t="shared" ref="T175" si="124">+S175</f>
        <v>0</v>
      </c>
      <c r="U175" s="605">
        <f t="shared" si="95"/>
        <v>0</v>
      </c>
      <c r="V175" s="605">
        <f t="shared" si="96"/>
        <v>0</v>
      </c>
      <c r="W175" s="605">
        <f t="shared" ref="W175" si="125">+(S175/P175)*L175</f>
        <v>0</v>
      </c>
      <c r="X175" s="605">
        <f t="shared" ref="X175" si="126">+(T175/O175)*L175</f>
        <v>0</v>
      </c>
      <c r="Y175" s="602">
        <v>7</v>
      </c>
      <c r="Z175" s="602">
        <v>7</v>
      </c>
      <c r="AA175" s="602">
        <v>5</v>
      </c>
    </row>
    <row r="176" spans="1:36" ht="258" customHeight="1" x14ac:dyDescent="0.3">
      <c r="A176" s="614" t="s">
        <v>403</v>
      </c>
      <c r="B176" s="614" t="s">
        <v>361</v>
      </c>
      <c r="C176" s="614" t="s">
        <v>362</v>
      </c>
      <c r="D176" s="614" t="s">
        <v>404</v>
      </c>
      <c r="E176" s="614" t="s">
        <v>425</v>
      </c>
      <c r="F176" s="614" t="s">
        <v>426</v>
      </c>
      <c r="G176" s="614"/>
      <c r="H176" s="602"/>
      <c r="I176" s="602"/>
      <c r="J176" s="602"/>
      <c r="K176" s="602"/>
      <c r="L176" s="603"/>
      <c r="M176" s="602"/>
      <c r="N176" s="602"/>
      <c r="O176" s="602"/>
      <c r="P176" s="602"/>
      <c r="Q176" s="602"/>
      <c r="R176" s="602"/>
      <c r="S176" s="602"/>
      <c r="T176" s="602"/>
      <c r="U176" s="605"/>
      <c r="V176" s="605"/>
      <c r="W176" s="605"/>
      <c r="X176" s="605"/>
      <c r="Y176" s="602"/>
      <c r="Z176" s="602"/>
      <c r="AA176" s="602"/>
    </row>
    <row r="177" spans="1:36" ht="45.75" customHeight="1" x14ac:dyDescent="0.3">
      <c r="A177" s="96"/>
      <c r="B177" s="97"/>
      <c r="C177" s="98"/>
      <c r="D177" s="96"/>
      <c r="E177" s="99"/>
      <c r="F177" s="620" t="s">
        <v>449</v>
      </c>
      <c r="G177" s="620"/>
      <c r="H177" s="620"/>
      <c r="I177" s="620"/>
      <c r="J177" s="620"/>
      <c r="K177" s="620"/>
      <c r="L177" s="620"/>
      <c r="M177" s="620"/>
      <c r="N177" s="620"/>
      <c r="O177" s="620"/>
      <c r="P177" s="620"/>
      <c r="Q177" s="620"/>
      <c r="R177" s="620"/>
      <c r="S177" s="620"/>
      <c r="T177" s="620"/>
      <c r="U177" s="95">
        <f>AVERAGE(U162:U176)</f>
        <v>0.14826175869120653</v>
      </c>
      <c r="V177" s="95">
        <f>AVERAGE(V162:V176)</f>
        <v>2.6469514421321647E-2</v>
      </c>
      <c r="W177" s="70">
        <f>+W164+W169+W175</f>
        <v>0.13343558282208587</v>
      </c>
      <c r="X177" s="70">
        <f>+X164+X169+X175</f>
        <v>2.3822562979189481E-2</v>
      </c>
      <c r="Y177" s="96"/>
      <c r="Z177" s="96"/>
      <c r="AA177" s="96"/>
      <c r="AB177" s="92"/>
      <c r="AC177" s="100"/>
      <c r="AD177" s="100"/>
      <c r="AE177" s="100"/>
      <c r="AF177" s="100"/>
      <c r="AG177" s="100"/>
      <c r="AH177" s="100"/>
      <c r="AI177" s="100"/>
      <c r="AJ177" s="100"/>
    </row>
    <row r="178" spans="1:36" x14ac:dyDescent="0.3">
      <c r="A178" s="614" t="s">
        <v>403</v>
      </c>
      <c r="B178" s="614" t="s">
        <v>361</v>
      </c>
      <c r="C178" s="614" t="s">
        <v>362</v>
      </c>
      <c r="D178" s="614" t="s">
        <v>404</v>
      </c>
      <c r="E178" s="614" t="s">
        <v>425</v>
      </c>
      <c r="F178" s="614" t="s">
        <v>450</v>
      </c>
      <c r="G178" s="614" t="s">
        <v>451</v>
      </c>
      <c r="H178" s="606" t="s">
        <v>452</v>
      </c>
      <c r="I178" s="606" t="s">
        <v>453</v>
      </c>
      <c r="J178" s="606" t="s">
        <v>410</v>
      </c>
      <c r="K178" s="606" t="s">
        <v>453</v>
      </c>
      <c r="L178" s="624">
        <v>0.25</v>
      </c>
      <c r="M178" s="606" t="s">
        <v>160</v>
      </c>
      <c r="N178" s="606" t="s">
        <v>430</v>
      </c>
      <c r="O178" s="606">
        <v>2</v>
      </c>
      <c r="P178" s="606" t="s">
        <v>206</v>
      </c>
      <c r="Q178" s="606" t="s">
        <v>207</v>
      </c>
      <c r="R178" s="606"/>
      <c r="S178" s="606" t="s">
        <v>207</v>
      </c>
      <c r="T178" s="606" t="s">
        <v>207</v>
      </c>
      <c r="U178" s="620" t="s">
        <v>207</v>
      </c>
      <c r="V178" s="620" t="s">
        <v>207</v>
      </c>
      <c r="W178" s="620" t="s">
        <v>207</v>
      </c>
      <c r="X178" s="620" t="s">
        <v>207</v>
      </c>
      <c r="Y178" s="606">
        <v>0.5</v>
      </c>
      <c r="Z178" s="606">
        <v>1</v>
      </c>
      <c r="AA178" s="606">
        <v>0.5</v>
      </c>
    </row>
    <row r="179" spans="1:36" ht="91.5" customHeight="1" x14ac:dyDescent="0.3">
      <c r="A179" s="614" t="s">
        <v>403</v>
      </c>
      <c r="B179" s="614" t="s">
        <v>361</v>
      </c>
      <c r="C179" s="614" t="s">
        <v>362</v>
      </c>
      <c r="D179" s="614" t="s">
        <v>404</v>
      </c>
      <c r="E179" s="614" t="s">
        <v>425</v>
      </c>
      <c r="F179" s="614" t="s">
        <v>450</v>
      </c>
      <c r="G179" s="614"/>
      <c r="H179" s="606"/>
      <c r="I179" s="606"/>
      <c r="J179" s="606"/>
      <c r="K179" s="606"/>
      <c r="L179" s="624"/>
      <c r="M179" s="606"/>
      <c r="N179" s="606"/>
      <c r="O179" s="606"/>
      <c r="P179" s="606"/>
      <c r="Q179" s="606"/>
      <c r="R179" s="606"/>
      <c r="S179" s="606"/>
      <c r="T179" s="606"/>
      <c r="U179" s="620"/>
      <c r="V179" s="620"/>
      <c r="W179" s="620"/>
      <c r="X179" s="620"/>
      <c r="Y179" s="606"/>
      <c r="Z179" s="606"/>
      <c r="AA179" s="606"/>
    </row>
    <row r="180" spans="1:36" ht="112.5" x14ac:dyDescent="0.3">
      <c r="A180" s="614" t="s">
        <v>403</v>
      </c>
      <c r="B180" s="614" t="s">
        <v>361</v>
      </c>
      <c r="C180" s="614" t="s">
        <v>362</v>
      </c>
      <c r="D180" s="614" t="s">
        <v>404</v>
      </c>
      <c r="E180" s="614" t="s">
        <v>425</v>
      </c>
      <c r="F180" s="614" t="s">
        <v>450</v>
      </c>
      <c r="G180" s="614"/>
      <c r="H180" s="96" t="s">
        <v>454</v>
      </c>
      <c r="I180" s="96" t="s">
        <v>455</v>
      </c>
      <c r="J180" s="96" t="s">
        <v>410</v>
      </c>
      <c r="K180" s="96" t="s">
        <v>455</v>
      </c>
      <c r="L180" s="65">
        <v>0.15</v>
      </c>
      <c r="M180" s="96" t="s">
        <v>160</v>
      </c>
      <c r="N180" s="96" t="s">
        <v>456</v>
      </c>
      <c r="O180" s="96">
        <v>4</v>
      </c>
      <c r="P180" s="96">
        <v>1</v>
      </c>
      <c r="Q180" s="69">
        <v>1</v>
      </c>
      <c r="R180" s="94"/>
      <c r="S180" s="96">
        <f t="shared" ref="S180" si="127">+Q180+R180</f>
        <v>1</v>
      </c>
      <c r="T180" s="96">
        <f t="shared" ref="T180:T181" si="128">+S180</f>
        <v>1</v>
      </c>
      <c r="U180" s="95">
        <f t="shared" si="95"/>
        <v>1</v>
      </c>
      <c r="V180" s="95">
        <f t="shared" si="96"/>
        <v>0.25</v>
      </c>
      <c r="W180" s="70">
        <f t="shared" ref="W180" si="129">+(S180/P180)*L180</f>
        <v>0.15</v>
      </c>
      <c r="X180" s="70">
        <f t="shared" ref="X180" si="130">+(T180/O180)*L180</f>
        <v>3.7499999999999999E-2</v>
      </c>
      <c r="Y180" s="96">
        <v>1</v>
      </c>
      <c r="Z180" s="96">
        <v>1</v>
      </c>
      <c r="AA180" s="96">
        <v>1</v>
      </c>
    </row>
    <row r="181" spans="1:36" ht="110.25" customHeight="1" x14ac:dyDescent="0.3">
      <c r="A181" s="614" t="s">
        <v>403</v>
      </c>
      <c r="B181" s="614" t="s">
        <v>361</v>
      </c>
      <c r="C181" s="614" t="s">
        <v>362</v>
      </c>
      <c r="D181" s="614" t="s">
        <v>404</v>
      </c>
      <c r="E181" s="614" t="s">
        <v>425</v>
      </c>
      <c r="F181" s="614" t="s">
        <v>450</v>
      </c>
      <c r="G181" s="614"/>
      <c r="H181" s="606" t="s">
        <v>457</v>
      </c>
      <c r="I181" s="606" t="s">
        <v>458</v>
      </c>
      <c r="J181" s="606" t="s">
        <v>410</v>
      </c>
      <c r="K181" s="606" t="s">
        <v>458</v>
      </c>
      <c r="L181" s="624">
        <v>0.2</v>
      </c>
      <c r="M181" s="606" t="s">
        <v>200</v>
      </c>
      <c r="N181" s="606" t="s">
        <v>459</v>
      </c>
      <c r="O181" s="606">
        <v>1</v>
      </c>
      <c r="P181" s="606" t="s">
        <v>206</v>
      </c>
      <c r="Q181" s="606" t="s">
        <v>207</v>
      </c>
      <c r="R181" s="606"/>
      <c r="S181" s="606" t="s">
        <v>207</v>
      </c>
      <c r="T181" s="606" t="str">
        <f t="shared" si="128"/>
        <v>NA</v>
      </c>
      <c r="U181" s="620" t="s">
        <v>207</v>
      </c>
      <c r="V181" s="620" t="s">
        <v>207</v>
      </c>
      <c r="W181" s="620" t="s">
        <v>207</v>
      </c>
      <c r="X181" s="620" t="s">
        <v>207</v>
      </c>
      <c r="Y181" s="606">
        <v>0.5</v>
      </c>
      <c r="Z181" s="606">
        <v>0.5</v>
      </c>
      <c r="AA181" s="606" t="s">
        <v>206</v>
      </c>
    </row>
    <row r="182" spans="1:36" x14ac:dyDescent="0.3">
      <c r="A182" s="614" t="s">
        <v>403</v>
      </c>
      <c r="B182" s="614" t="s">
        <v>361</v>
      </c>
      <c r="C182" s="614" t="s">
        <v>362</v>
      </c>
      <c r="D182" s="614" t="s">
        <v>404</v>
      </c>
      <c r="E182" s="614" t="s">
        <v>425</v>
      </c>
      <c r="F182" s="614" t="s">
        <v>450</v>
      </c>
      <c r="G182" s="614"/>
      <c r="H182" s="606"/>
      <c r="I182" s="606"/>
      <c r="J182" s="606"/>
      <c r="K182" s="606"/>
      <c r="L182" s="624"/>
      <c r="M182" s="606"/>
      <c r="N182" s="606"/>
      <c r="O182" s="606"/>
      <c r="P182" s="606"/>
      <c r="Q182" s="606"/>
      <c r="R182" s="606"/>
      <c r="S182" s="606"/>
      <c r="T182" s="606"/>
      <c r="U182" s="620"/>
      <c r="V182" s="620"/>
      <c r="W182" s="620"/>
      <c r="X182" s="620"/>
      <c r="Y182" s="606"/>
      <c r="Z182" s="606"/>
      <c r="AA182" s="606"/>
    </row>
    <row r="183" spans="1:36" x14ac:dyDescent="0.3">
      <c r="A183" s="614" t="s">
        <v>403</v>
      </c>
      <c r="B183" s="614" t="s">
        <v>361</v>
      </c>
      <c r="C183" s="614" t="s">
        <v>362</v>
      </c>
      <c r="D183" s="614" t="s">
        <v>404</v>
      </c>
      <c r="E183" s="614" t="s">
        <v>425</v>
      </c>
      <c r="F183" s="614" t="s">
        <v>450</v>
      </c>
      <c r="G183" s="614"/>
      <c r="H183" s="606" t="s">
        <v>460</v>
      </c>
      <c r="I183" s="606" t="s">
        <v>461</v>
      </c>
      <c r="J183" s="606" t="s">
        <v>410</v>
      </c>
      <c r="K183" s="606" t="s">
        <v>461</v>
      </c>
      <c r="L183" s="624">
        <v>0.25</v>
      </c>
      <c r="M183" s="606" t="s">
        <v>160</v>
      </c>
      <c r="N183" s="606" t="s">
        <v>462</v>
      </c>
      <c r="O183" s="606">
        <v>1</v>
      </c>
      <c r="P183" s="606" t="s">
        <v>206</v>
      </c>
      <c r="Q183" s="606" t="s">
        <v>207</v>
      </c>
      <c r="R183" s="606"/>
      <c r="S183" s="606" t="s">
        <v>207</v>
      </c>
      <c r="T183" s="606" t="s">
        <v>207</v>
      </c>
      <c r="U183" s="620" t="s">
        <v>207</v>
      </c>
      <c r="V183" s="620" t="s">
        <v>207</v>
      </c>
      <c r="W183" s="620" t="s">
        <v>207</v>
      </c>
      <c r="X183" s="620" t="s">
        <v>207</v>
      </c>
      <c r="Y183" s="606">
        <v>1</v>
      </c>
      <c r="Z183" s="606" t="s">
        <v>206</v>
      </c>
      <c r="AA183" s="606" t="s">
        <v>206</v>
      </c>
    </row>
    <row r="184" spans="1:36" ht="79.5" customHeight="1" x14ac:dyDescent="0.3">
      <c r="A184" s="614" t="s">
        <v>403</v>
      </c>
      <c r="B184" s="614" t="s">
        <v>361</v>
      </c>
      <c r="C184" s="614" t="s">
        <v>362</v>
      </c>
      <c r="D184" s="614" t="s">
        <v>404</v>
      </c>
      <c r="E184" s="614" t="s">
        <v>425</v>
      </c>
      <c r="F184" s="614" t="s">
        <v>450</v>
      </c>
      <c r="G184" s="614"/>
      <c r="H184" s="606"/>
      <c r="I184" s="606"/>
      <c r="J184" s="606"/>
      <c r="K184" s="606"/>
      <c r="L184" s="624"/>
      <c r="M184" s="606"/>
      <c r="N184" s="606"/>
      <c r="O184" s="606"/>
      <c r="P184" s="606"/>
      <c r="Q184" s="606"/>
      <c r="R184" s="606"/>
      <c r="S184" s="606"/>
      <c r="T184" s="606"/>
      <c r="U184" s="620"/>
      <c r="V184" s="620"/>
      <c r="W184" s="620"/>
      <c r="X184" s="620"/>
      <c r="Y184" s="606"/>
      <c r="Z184" s="606"/>
      <c r="AA184" s="606"/>
    </row>
    <row r="185" spans="1:36" x14ac:dyDescent="0.3">
      <c r="A185" s="614" t="s">
        <v>403</v>
      </c>
      <c r="B185" s="614" t="s">
        <v>361</v>
      </c>
      <c r="C185" s="614" t="s">
        <v>362</v>
      </c>
      <c r="D185" s="614" t="s">
        <v>404</v>
      </c>
      <c r="E185" s="614" t="s">
        <v>425</v>
      </c>
      <c r="F185" s="614" t="s">
        <v>450</v>
      </c>
      <c r="G185" s="614"/>
      <c r="H185" s="606"/>
      <c r="I185" s="606"/>
      <c r="J185" s="606"/>
      <c r="K185" s="606"/>
      <c r="L185" s="624"/>
      <c r="M185" s="606"/>
      <c r="N185" s="606"/>
      <c r="O185" s="606"/>
      <c r="P185" s="606"/>
      <c r="Q185" s="606"/>
      <c r="R185" s="606"/>
      <c r="S185" s="606"/>
      <c r="T185" s="606"/>
      <c r="U185" s="620"/>
      <c r="V185" s="620"/>
      <c r="W185" s="620"/>
      <c r="X185" s="620"/>
      <c r="Y185" s="606"/>
      <c r="Z185" s="606"/>
      <c r="AA185" s="606"/>
    </row>
    <row r="186" spans="1:36" ht="112.5" x14ac:dyDescent="0.3">
      <c r="A186" s="614" t="s">
        <v>403</v>
      </c>
      <c r="B186" s="614" t="s">
        <v>361</v>
      </c>
      <c r="C186" s="614" t="s">
        <v>362</v>
      </c>
      <c r="D186" s="614" t="s">
        <v>404</v>
      </c>
      <c r="E186" s="614" t="s">
        <v>425</v>
      </c>
      <c r="F186" s="614" t="s">
        <v>450</v>
      </c>
      <c r="G186" s="614"/>
      <c r="H186" s="96" t="s">
        <v>463</v>
      </c>
      <c r="I186" s="96" t="s">
        <v>464</v>
      </c>
      <c r="J186" s="96" t="s">
        <v>465</v>
      </c>
      <c r="K186" s="96" t="s">
        <v>464</v>
      </c>
      <c r="L186" s="65">
        <v>0.08</v>
      </c>
      <c r="M186" s="96" t="s">
        <v>160</v>
      </c>
      <c r="N186" s="96" t="s">
        <v>466</v>
      </c>
      <c r="O186" s="96">
        <v>1</v>
      </c>
      <c r="P186" s="96" t="s">
        <v>206</v>
      </c>
      <c r="Q186" s="96" t="s">
        <v>207</v>
      </c>
      <c r="R186" s="94"/>
      <c r="S186" s="96" t="s">
        <v>207</v>
      </c>
      <c r="T186" s="96" t="s">
        <v>207</v>
      </c>
      <c r="U186" s="70" t="s">
        <v>207</v>
      </c>
      <c r="V186" s="70" t="s">
        <v>207</v>
      </c>
      <c r="W186" s="70" t="s">
        <v>207</v>
      </c>
      <c r="X186" s="70" t="s">
        <v>207</v>
      </c>
      <c r="Y186" s="96" t="s">
        <v>206</v>
      </c>
      <c r="Z186" s="96">
        <v>1</v>
      </c>
      <c r="AA186" s="96" t="s">
        <v>206</v>
      </c>
    </row>
    <row r="187" spans="1:36" ht="112.5" x14ac:dyDescent="0.3">
      <c r="A187" s="614" t="s">
        <v>403</v>
      </c>
      <c r="B187" s="614" t="s">
        <v>361</v>
      </c>
      <c r="C187" s="614" t="s">
        <v>362</v>
      </c>
      <c r="D187" s="614" t="s">
        <v>404</v>
      </c>
      <c r="E187" s="614" t="s">
        <v>425</v>
      </c>
      <c r="F187" s="614" t="s">
        <v>450</v>
      </c>
      <c r="G187" s="614"/>
      <c r="H187" s="96" t="s">
        <v>467</v>
      </c>
      <c r="I187" s="96" t="s">
        <v>468</v>
      </c>
      <c r="J187" s="96" t="s">
        <v>465</v>
      </c>
      <c r="K187" s="96" t="s">
        <v>468</v>
      </c>
      <c r="L187" s="65">
        <v>7.0000000000000007E-2</v>
      </c>
      <c r="M187" s="96" t="s">
        <v>160</v>
      </c>
      <c r="N187" s="96" t="s">
        <v>466</v>
      </c>
      <c r="O187" s="96">
        <v>1</v>
      </c>
      <c r="P187" s="96" t="s">
        <v>206</v>
      </c>
      <c r="Q187" s="96" t="s">
        <v>207</v>
      </c>
      <c r="R187" s="94"/>
      <c r="S187" s="96" t="s">
        <v>207</v>
      </c>
      <c r="T187" s="96" t="s">
        <v>207</v>
      </c>
      <c r="U187" s="70" t="s">
        <v>207</v>
      </c>
      <c r="V187" s="70" t="s">
        <v>207</v>
      </c>
      <c r="W187" s="70" t="s">
        <v>207</v>
      </c>
      <c r="X187" s="70" t="s">
        <v>207</v>
      </c>
      <c r="Y187" s="96" t="s">
        <v>206</v>
      </c>
      <c r="Z187" s="96">
        <v>1</v>
      </c>
      <c r="AA187" s="96" t="s">
        <v>206</v>
      </c>
    </row>
    <row r="188" spans="1:36" ht="44.25" customHeight="1" x14ac:dyDescent="0.3">
      <c r="A188" s="96"/>
      <c r="B188" s="97"/>
      <c r="C188" s="98"/>
      <c r="D188" s="96"/>
      <c r="E188" s="99"/>
      <c r="F188" s="620" t="s">
        <v>469</v>
      </c>
      <c r="G188" s="620"/>
      <c r="H188" s="620"/>
      <c r="I188" s="620"/>
      <c r="J188" s="620"/>
      <c r="K188" s="620"/>
      <c r="L188" s="620"/>
      <c r="M188" s="620"/>
      <c r="N188" s="620"/>
      <c r="O188" s="620"/>
      <c r="P188" s="620"/>
      <c r="Q188" s="620"/>
      <c r="R188" s="620"/>
      <c r="S188" s="620"/>
      <c r="T188" s="620"/>
      <c r="U188" s="95">
        <f>AVERAGE(U178:U187)</f>
        <v>1</v>
      </c>
      <c r="V188" s="95">
        <f>AVERAGE(V178:V187)</f>
        <v>0.25</v>
      </c>
      <c r="W188" s="70">
        <f>+W180</f>
        <v>0.15</v>
      </c>
      <c r="X188" s="70">
        <f>+X180</f>
        <v>3.7499999999999999E-2</v>
      </c>
      <c r="Y188" s="96"/>
      <c r="Z188" s="96"/>
      <c r="AA188" s="96"/>
      <c r="AB188" s="92"/>
      <c r="AC188" s="100"/>
      <c r="AD188" s="100"/>
      <c r="AE188" s="100"/>
      <c r="AF188" s="100"/>
      <c r="AG188" s="100"/>
      <c r="AH188" s="100"/>
      <c r="AI188" s="100"/>
      <c r="AJ188" s="100"/>
    </row>
    <row r="189" spans="1:36" ht="105.75" customHeight="1" x14ac:dyDescent="0.3">
      <c r="A189" s="614" t="s">
        <v>470</v>
      </c>
      <c r="B189" s="614" t="s">
        <v>471</v>
      </c>
      <c r="C189" s="614" t="s">
        <v>472</v>
      </c>
      <c r="D189" s="614" t="s">
        <v>473</v>
      </c>
      <c r="E189" s="614" t="s">
        <v>474</v>
      </c>
      <c r="F189" s="614" t="s">
        <v>475</v>
      </c>
      <c r="G189" s="614" t="s">
        <v>476</v>
      </c>
      <c r="H189" s="602" t="s">
        <v>477</v>
      </c>
      <c r="I189" s="602" t="s">
        <v>478</v>
      </c>
      <c r="J189" s="602" t="s">
        <v>158</v>
      </c>
      <c r="K189" s="602" t="s">
        <v>478</v>
      </c>
      <c r="L189" s="603">
        <v>0.2</v>
      </c>
      <c r="M189" s="602" t="s">
        <v>160</v>
      </c>
      <c r="N189" s="602" t="s">
        <v>479</v>
      </c>
      <c r="O189" s="602">
        <v>48</v>
      </c>
      <c r="P189" s="602">
        <v>12</v>
      </c>
      <c r="Q189" s="602">
        <v>0</v>
      </c>
      <c r="R189" s="602"/>
      <c r="S189" s="602">
        <f t="shared" ref="S189" si="131">+Q189+R189</f>
        <v>0</v>
      </c>
      <c r="T189" s="602">
        <f t="shared" ref="T189" si="132">+S189</f>
        <v>0</v>
      </c>
      <c r="U189" s="605">
        <f t="shared" si="95"/>
        <v>0</v>
      </c>
      <c r="V189" s="605">
        <f t="shared" si="96"/>
        <v>0</v>
      </c>
      <c r="W189" s="605">
        <f t="shared" ref="W189" si="133">+(S189/P189)*L189</f>
        <v>0</v>
      </c>
      <c r="X189" s="605">
        <f t="shared" ref="X189" si="134">+(T189/O189)*L189</f>
        <v>0</v>
      </c>
      <c r="Y189" s="602">
        <v>12</v>
      </c>
      <c r="Z189" s="602">
        <v>12</v>
      </c>
      <c r="AA189" s="602">
        <v>12</v>
      </c>
    </row>
    <row r="190" spans="1:36" ht="64.5" customHeight="1" x14ac:dyDescent="0.3">
      <c r="A190" s="614" t="s">
        <v>470</v>
      </c>
      <c r="B190" s="614" t="s">
        <v>471</v>
      </c>
      <c r="C190" s="614" t="s">
        <v>472</v>
      </c>
      <c r="D190" s="614" t="s">
        <v>473</v>
      </c>
      <c r="E190" s="614" t="s">
        <v>474</v>
      </c>
      <c r="F190" s="614" t="s">
        <v>475</v>
      </c>
      <c r="G190" s="614"/>
      <c r="H190" s="602"/>
      <c r="I190" s="602"/>
      <c r="J190" s="602"/>
      <c r="K190" s="602"/>
      <c r="L190" s="603"/>
      <c r="M190" s="602"/>
      <c r="N190" s="602"/>
      <c r="O190" s="602"/>
      <c r="P190" s="602"/>
      <c r="Q190" s="602"/>
      <c r="R190" s="602"/>
      <c r="S190" s="602"/>
      <c r="T190" s="602"/>
      <c r="U190" s="605"/>
      <c r="V190" s="605"/>
      <c r="W190" s="605"/>
      <c r="X190" s="605"/>
      <c r="Y190" s="602"/>
      <c r="Z190" s="602"/>
      <c r="AA190" s="602"/>
    </row>
    <row r="191" spans="1:36" ht="131.25" x14ac:dyDescent="0.3">
      <c r="A191" s="614" t="s">
        <v>470</v>
      </c>
      <c r="B191" s="614" t="s">
        <v>471</v>
      </c>
      <c r="C191" s="614" t="s">
        <v>472</v>
      </c>
      <c r="D191" s="614" t="s">
        <v>473</v>
      </c>
      <c r="E191" s="614" t="s">
        <v>480</v>
      </c>
      <c r="F191" s="614" t="s">
        <v>475</v>
      </c>
      <c r="G191" s="614"/>
      <c r="H191" s="93" t="s">
        <v>481</v>
      </c>
      <c r="I191" s="93" t="s">
        <v>482</v>
      </c>
      <c r="J191" s="93" t="s">
        <v>158</v>
      </c>
      <c r="K191" s="93" t="s">
        <v>482</v>
      </c>
      <c r="L191" s="64">
        <v>0.15</v>
      </c>
      <c r="M191" s="93" t="s">
        <v>160</v>
      </c>
      <c r="N191" s="93" t="s">
        <v>483</v>
      </c>
      <c r="O191" s="93">
        <v>3</v>
      </c>
      <c r="P191" s="93" t="s">
        <v>206</v>
      </c>
      <c r="Q191" s="93" t="s">
        <v>207</v>
      </c>
      <c r="R191" s="94"/>
      <c r="S191" s="93" t="s">
        <v>207</v>
      </c>
      <c r="T191" s="93" t="s">
        <v>207</v>
      </c>
      <c r="U191" s="70" t="s">
        <v>207</v>
      </c>
      <c r="V191" s="70" t="s">
        <v>207</v>
      </c>
      <c r="W191" s="70" t="s">
        <v>207</v>
      </c>
      <c r="X191" s="70" t="s">
        <v>207</v>
      </c>
      <c r="Y191" s="93">
        <v>1</v>
      </c>
      <c r="Z191" s="93">
        <v>1</v>
      </c>
      <c r="AA191" s="93">
        <v>1</v>
      </c>
    </row>
    <row r="192" spans="1:36" ht="168.75" x14ac:dyDescent="0.3">
      <c r="A192" s="614" t="s">
        <v>470</v>
      </c>
      <c r="B192" s="614" t="s">
        <v>471</v>
      </c>
      <c r="C192" s="614" t="s">
        <v>472</v>
      </c>
      <c r="D192" s="614" t="s">
        <v>473</v>
      </c>
      <c r="E192" s="614" t="s">
        <v>480</v>
      </c>
      <c r="F192" s="614" t="s">
        <v>475</v>
      </c>
      <c r="G192" s="614"/>
      <c r="H192" s="93" t="s">
        <v>484</v>
      </c>
      <c r="I192" s="93" t="s">
        <v>485</v>
      </c>
      <c r="J192" s="93" t="s">
        <v>158</v>
      </c>
      <c r="K192" s="93" t="s">
        <v>485</v>
      </c>
      <c r="L192" s="64">
        <v>0.15</v>
      </c>
      <c r="M192" s="93" t="s">
        <v>200</v>
      </c>
      <c r="N192" s="93" t="s">
        <v>486</v>
      </c>
      <c r="O192" s="93">
        <v>3</v>
      </c>
      <c r="P192" s="93" t="s">
        <v>206</v>
      </c>
      <c r="Q192" s="93" t="s">
        <v>207</v>
      </c>
      <c r="R192" s="94"/>
      <c r="S192" s="93" t="s">
        <v>207</v>
      </c>
      <c r="T192" s="93" t="s">
        <v>207</v>
      </c>
      <c r="U192" s="70" t="s">
        <v>207</v>
      </c>
      <c r="V192" s="70" t="s">
        <v>207</v>
      </c>
      <c r="W192" s="70" t="s">
        <v>207</v>
      </c>
      <c r="X192" s="70" t="s">
        <v>207</v>
      </c>
      <c r="Y192" s="93">
        <v>1</v>
      </c>
      <c r="Z192" s="93">
        <v>1</v>
      </c>
      <c r="AA192" s="93">
        <v>1</v>
      </c>
    </row>
    <row r="193" spans="1:36" x14ac:dyDescent="0.3">
      <c r="A193" s="614" t="s">
        <v>470</v>
      </c>
      <c r="B193" s="614" t="s">
        <v>471</v>
      </c>
      <c r="C193" s="614" t="s">
        <v>472</v>
      </c>
      <c r="D193" s="614" t="s">
        <v>473</v>
      </c>
      <c r="E193" s="614" t="s">
        <v>487</v>
      </c>
      <c r="F193" s="614" t="s">
        <v>475</v>
      </c>
      <c r="G193" s="614"/>
      <c r="H193" s="602" t="s">
        <v>488</v>
      </c>
      <c r="I193" s="602" t="s">
        <v>489</v>
      </c>
      <c r="J193" s="602" t="s">
        <v>490</v>
      </c>
      <c r="K193" s="602" t="s">
        <v>489</v>
      </c>
      <c r="L193" s="603">
        <v>0.15</v>
      </c>
      <c r="M193" s="602" t="s">
        <v>160</v>
      </c>
      <c r="N193" s="602" t="s">
        <v>491</v>
      </c>
      <c r="O193" s="602">
        <v>80000</v>
      </c>
      <c r="P193" s="602">
        <v>10000</v>
      </c>
      <c r="Q193" s="602">
        <v>2696</v>
      </c>
      <c r="R193" s="602"/>
      <c r="S193" s="602">
        <f t="shared" ref="S193" si="135">+Q193+R193</f>
        <v>2696</v>
      </c>
      <c r="T193" s="602">
        <f t="shared" ref="T193" si="136">+S193</f>
        <v>2696</v>
      </c>
      <c r="U193" s="605">
        <f t="shared" si="95"/>
        <v>0.26960000000000001</v>
      </c>
      <c r="V193" s="605">
        <f t="shared" si="96"/>
        <v>3.3700000000000001E-2</v>
      </c>
      <c r="W193" s="605">
        <f t="shared" ref="W193" si="137">+(S193/P193)*L193</f>
        <v>4.0439999999999997E-2</v>
      </c>
      <c r="X193" s="605">
        <f t="shared" ref="X193" si="138">+(T193/O193)*L193</f>
        <v>5.0549999999999996E-3</v>
      </c>
      <c r="Y193" s="602">
        <v>23500</v>
      </c>
      <c r="Z193" s="602">
        <v>23500</v>
      </c>
      <c r="AA193" s="602">
        <v>23000</v>
      </c>
    </row>
    <row r="194" spans="1:36" ht="120" customHeight="1" x14ac:dyDescent="0.3">
      <c r="A194" s="614" t="s">
        <v>470</v>
      </c>
      <c r="B194" s="614" t="s">
        <v>471</v>
      </c>
      <c r="C194" s="614" t="s">
        <v>472</v>
      </c>
      <c r="D194" s="614" t="s">
        <v>473</v>
      </c>
      <c r="E194" s="614" t="s">
        <v>487</v>
      </c>
      <c r="F194" s="614" t="s">
        <v>475</v>
      </c>
      <c r="G194" s="614"/>
      <c r="H194" s="602"/>
      <c r="I194" s="602"/>
      <c r="J194" s="602"/>
      <c r="K194" s="602"/>
      <c r="L194" s="603"/>
      <c r="M194" s="602"/>
      <c r="N194" s="602"/>
      <c r="O194" s="602"/>
      <c r="P194" s="602"/>
      <c r="Q194" s="602"/>
      <c r="R194" s="602"/>
      <c r="S194" s="602"/>
      <c r="T194" s="602"/>
      <c r="U194" s="605"/>
      <c r="V194" s="605"/>
      <c r="W194" s="605"/>
      <c r="X194" s="605"/>
      <c r="Y194" s="602"/>
      <c r="Z194" s="602"/>
      <c r="AA194" s="602"/>
    </row>
    <row r="195" spans="1:36" x14ac:dyDescent="0.3">
      <c r="A195" s="614" t="s">
        <v>470</v>
      </c>
      <c r="B195" s="614" t="s">
        <v>471</v>
      </c>
      <c r="C195" s="614" t="s">
        <v>472</v>
      </c>
      <c r="D195" s="614" t="s">
        <v>473</v>
      </c>
      <c r="E195" s="614" t="s">
        <v>487</v>
      </c>
      <c r="F195" s="614" t="s">
        <v>475</v>
      </c>
      <c r="G195" s="614"/>
      <c r="H195" s="602"/>
      <c r="I195" s="602"/>
      <c r="J195" s="602"/>
      <c r="K195" s="602"/>
      <c r="L195" s="603"/>
      <c r="M195" s="602"/>
      <c r="N195" s="602"/>
      <c r="O195" s="602"/>
      <c r="P195" s="602"/>
      <c r="Q195" s="602"/>
      <c r="R195" s="602"/>
      <c r="S195" s="602"/>
      <c r="T195" s="602"/>
      <c r="U195" s="605"/>
      <c r="V195" s="605"/>
      <c r="W195" s="605"/>
      <c r="X195" s="605"/>
      <c r="Y195" s="602"/>
      <c r="Z195" s="602"/>
      <c r="AA195" s="602"/>
    </row>
    <row r="196" spans="1:36" x14ac:dyDescent="0.3">
      <c r="A196" s="614" t="s">
        <v>470</v>
      </c>
      <c r="B196" s="614" t="s">
        <v>471</v>
      </c>
      <c r="C196" s="614" t="s">
        <v>472</v>
      </c>
      <c r="D196" s="614" t="s">
        <v>473</v>
      </c>
      <c r="E196" s="614" t="s">
        <v>487</v>
      </c>
      <c r="F196" s="614" t="s">
        <v>475</v>
      </c>
      <c r="G196" s="614"/>
      <c r="H196" s="602" t="s">
        <v>492</v>
      </c>
      <c r="I196" s="602" t="s">
        <v>493</v>
      </c>
      <c r="J196" s="602" t="s">
        <v>494</v>
      </c>
      <c r="K196" s="602" t="s">
        <v>493</v>
      </c>
      <c r="L196" s="603">
        <v>0.13</v>
      </c>
      <c r="M196" s="602" t="s">
        <v>160</v>
      </c>
      <c r="N196" s="602" t="s">
        <v>495</v>
      </c>
      <c r="O196" s="602">
        <v>100000</v>
      </c>
      <c r="P196" s="602" t="s">
        <v>206</v>
      </c>
      <c r="Q196" s="602" t="s">
        <v>207</v>
      </c>
      <c r="R196" s="602"/>
      <c r="S196" s="602" t="s">
        <v>207</v>
      </c>
      <c r="T196" s="602" t="s">
        <v>207</v>
      </c>
      <c r="U196" s="620" t="s">
        <v>207</v>
      </c>
      <c r="V196" s="620" t="s">
        <v>207</v>
      </c>
      <c r="W196" s="620" t="s">
        <v>207</v>
      </c>
      <c r="X196" s="620" t="s">
        <v>207</v>
      </c>
      <c r="Y196" s="602">
        <v>35000</v>
      </c>
      <c r="Z196" s="602">
        <v>35000</v>
      </c>
      <c r="AA196" s="602">
        <v>30000</v>
      </c>
    </row>
    <row r="197" spans="1:36" ht="132.75" customHeight="1" x14ac:dyDescent="0.3">
      <c r="A197" s="614" t="s">
        <v>470</v>
      </c>
      <c r="B197" s="614" t="s">
        <v>471</v>
      </c>
      <c r="C197" s="614" t="s">
        <v>472</v>
      </c>
      <c r="D197" s="614" t="s">
        <v>473</v>
      </c>
      <c r="E197" s="614" t="s">
        <v>487</v>
      </c>
      <c r="F197" s="614" t="s">
        <v>475</v>
      </c>
      <c r="G197" s="614"/>
      <c r="H197" s="602"/>
      <c r="I197" s="602"/>
      <c r="J197" s="602"/>
      <c r="K197" s="602"/>
      <c r="L197" s="603"/>
      <c r="M197" s="602"/>
      <c r="N197" s="602"/>
      <c r="O197" s="602"/>
      <c r="P197" s="602"/>
      <c r="Q197" s="602"/>
      <c r="R197" s="602"/>
      <c r="S197" s="602"/>
      <c r="T197" s="602"/>
      <c r="U197" s="620"/>
      <c r="V197" s="620"/>
      <c r="W197" s="620"/>
      <c r="X197" s="620"/>
      <c r="Y197" s="602"/>
      <c r="Z197" s="602"/>
      <c r="AA197" s="602"/>
    </row>
    <row r="198" spans="1:36" x14ac:dyDescent="0.3">
      <c r="A198" s="614" t="s">
        <v>470</v>
      </c>
      <c r="B198" s="614" t="s">
        <v>471</v>
      </c>
      <c r="C198" s="614" t="s">
        <v>472</v>
      </c>
      <c r="D198" s="614" t="s">
        <v>473</v>
      </c>
      <c r="E198" s="614" t="s">
        <v>496</v>
      </c>
      <c r="F198" s="614" t="s">
        <v>475</v>
      </c>
      <c r="G198" s="614"/>
      <c r="H198" s="602" t="s">
        <v>497</v>
      </c>
      <c r="I198" s="602" t="s">
        <v>498</v>
      </c>
      <c r="J198" s="602" t="s">
        <v>410</v>
      </c>
      <c r="K198" s="602" t="s">
        <v>498</v>
      </c>
      <c r="L198" s="603">
        <v>0.12</v>
      </c>
      <c r="M198" s="602" t="s">
        <v>200</v>
      </c>
      <c r="N198" s="602" t="s">
        <v>499</v>
      </c>
      <c r="O198" s="602">
        <v>1</v>
      </c>
      <c r="P198" s="602" t="s">
        <v>206</v>
      </c>
      <c r="Q198" s="602" t="s">
        <v>207</v>
      </c>
      <c r="R198" s="602"/>
      <c r="S198" s="602" t="s">
        <v>207</v>
      </c>
      <c r="T198" s="602" t="s">
        <v>207</v>
      </c>
      <c r="U198" s="620" t="s">
        <v>207</v>
      </c>
      <c r="V198" s="620" t="s">
        <v>207</v>
      </c>
      <c r="W198" s="620" t="s">
        <v>207</v>
      </c>
      <c r="X198" s="620" t="s">
        <v>207</v>
      </c>
      <c r="Y198" s="602" t="s">
        <v>206</v>
      </c>
      <c r="Z198" s="602">
        <v>0.5</v>
      </c>
      <c r="AA198" s="602">
        <v>0.5</v>
      </c>
    </row>
    <row r="199" spans="1:36" ht="123" customHeight="1" x14ac:dyDescent="0.3">
      <c r="A199" s="614" t="s">
        <v>470</v>
      </c>
      <c r="B199" s="614" t="s">
        <v>471</v>
      </c>
      <c r="C199" s="614" t="s">
        <v>472</v>
      </c>
      <c r="D199" s="614" t="s">
        <v>473</v>
      </c>
      <c r="E199" s="614" t="s">
        <v>496</v>
      </c>
      <c r="F199" s="614" t="s">
        <v>475</v>
      </c>
      <c r="G199" s="614"/>
      <c r="H199" s="602"/>
      <c r="I199" s="602"/>
      <c r="J199" s="602"/>
      <c r="K199" s="602"/>
      <c r="L199" s="603"/>
      <c r="M199" s="602"/>
      <c r="N199" s="602"/>
      <c r="O199" s="602"/>
      <c r="P199" s="602"/>
      <c r="Q199" s="602"/>
      <c r="R199" s="602"/>
      <c r="S199" s="602"/>
      <c r="T199" s="602"/>
      <c r="U199" s="620"/>
      <c r="V199" s="620"/>
      <c r="W199" s="620"/>
      <c r="X199" s="620"/>
      <c r="Y199" s="602"/>
      <c r="Z199" s="602"/>
      <c r="AA199" s="602"/>
    </row>
    <row r="200" spans="1:36" ht="93.75" x14ac:dyDescent="0.3">
      <c r="A200" s="614" t="s">
        <v>470</v>
      </c>
      <c r="B200" s="614" t="s">
        <v>471</v>
      </c>
      <c r="C200" s="614" t="s">
        <v>472</v>
      </c>
      <c r="D200" s="614" t="s">
        <v>473</v>
      </c>
      <c r="E200" s="614" t="s">
        <v>496</v>
      </c>
      <c r="F200" s="614" t="s">
        <v>475</v>
      </c>
      <c r="G200" s="614"/>
      <c r="H200" s="93" t="s">
        <v>500</v>
      </c>
      <c r="I200" s="93" t="s">
        <v>501</v>
      </c>
      <c r="J200" s="93" t="s">
        <v>410</v>
      </c>
      <c r="K200" s="93" t="s">
        <v>501</v>
      </c>
      <c r="L200" s="64">
        <v>0.1</v>
      </c>
      <c r="M200" s="93" t="s">
        <v>200</v>
      </c>
      <c r="N200" s="93" t="s">
        <v>502</v>
      </c>
      <c r="O200" s="93">
        <v>3</v>
      </c>
      <c r="P200" s="93">
        <v>1</v>
      </c>
      <c r="Q200" s="93" t="s">
        <v>207</v>
      </c>
      <c r="R200" s="94"/>
      <c r="S200" s="93" t="s">
        <v>207</v>
      </c>
      <c r="T200" s="93" t="s">
        <v>207</v>
      </c>
      <c r="U200" s="70" t="s">
        <v>207</v>
      </c>
      <c r="V200" s="70" t="s">
        <v>207</v>
      </c>
      <c r="W200" s="70" t="s">
        <v>207</v>
      </c>
      <c r="X200" s="70" t="s">
        <v>207</v>
      </c>
      <c r="Y200" s="93">
        <v>1</v>
      </c>
      <c r="Z200" s="93">
        <v>1</v>
      </c>
      <c r="AA200" s="93" t="s">
        <v>206</v>
      </c>
    </row>
    <row r="201" spans="1:36" ht="70.5" customHeight="1" x14ac:dyDescent="0.3">
      <c r="A201" s="96"/>
      <c r="B201" s="97"/>
      <c r="C201" s="98"/>
      <c r="D201" s="96"/>
      <c r="E201" s="99"/>
      <c r="F201" s="620" t="s">
        <v>503</v>
      </c>
      <c r="G201" s="620"/>
      <c r="H201" s="620"/>
      <c r="I201" s="620"/>
      <c r="J201" s="620"/>
      <c r="K201" s="620"/>
      <c r="L201" s="620"/>
      <c r="M201" s="620"/>
      <c r="N201" s="620"/>
      <c r="O201" s="620"/>
      <c r="P201" s="620"/>
      <c r="Q201" s="620"/>
      <c r="R201" s="620"/>
      <c r="S201" s="620"/>
      <c r="T201" s="620"/>
      <c r="U201" s="95">
        <f>AVERAGE(U189:U200)</f>
        <v>0.1348</v>
      </c>
      <c r="V201" s="95">
        <f>AVERAGE(V189:V200)</f>
        <v>1.685E-2</v>
      </c>
      <c r="W201" s="70">
        <f>+W189+W193</f>
        <v>4.0439999999999997E-2</v>
      </c>
      <c r="X201" s="70">
        <f>+X189+X193</f>
        <v>5.0549999999999996E-3</v>
      </c>
      <c r="Y201" s="96"/>
      <c r="Z201" s="96"/>
      <c r="AA201" s="96"/>
      <c r="AB201" s="92"/>
      <c r="AC201" s="100"/>
      <c r="AD201" s="100"/>
      <c r="AE201" s="100"/>
      <c r="AF201" s="100"/>
      <c r="AG201" s="100"/>
      <c r="AH201" s="100"/>
      <c r="AI201" s="100"/>
      <c r="AJ201" s="100"/>
    </row>
    <row r="202" spans="1:36" ht="93.75" x14ac:dyDescent="0.3">
      <c r="A202" s="614" t="s">
        <v>504</v>
      </c>
      <c r="B202" s="614" t="s">
        <v>505</v>
      </c>
      <c r="C202" s="614" t="s">
        <v>506</v>
      </c>
      <c r="D202" s="614" t="s">
        <v>507</v>
      </c>
      <c r="E202" s="614" t="s">
        <v>508</v>
      </c>
      <c r="F202" s="614" t="s">
        <v>509</v>
      </c>
      <c r="G202" s="614" t="s">
        <v>510</v>
      </c>
      <c r="H202" s="93" t="s">
        <v>511</v>
      </c>
      <c r="I202" s="93" t="s">
        <v>512</v>
      </c>
      <c r="J202" s="93" t="s">
        <v>204</v>
      </c>
      <c r="K202" s="93" t="s">
        <v>512</v>
      </c>
      <c r="L202" s="64">
        <v>0.2</v>
      </c>
      <c r="M202" s="93" t="s">
        <v>160</v>
      </c>
      <c r="N202" s="93" t="s">
        <v>513</v>
      </c>
      <c r="O202" s="93">
        <v>1</v>
      </c>
      <c r="P202" s="93" t="s">
        <v>206</v>
      </c>
      <c r="Q202" s="93" t="s">
        <v>213</v>
      </c>
      <c r="R202" s="94"/>
      <c r="S202" s="93" t="s">
        <v>207</v>
      </c>
      <c r="T202" s="93" t="s">
        <v>207</v>
      </c>
      <c r="U202" s="70" t="s">
        <v>207</v>
      </c>
      <c r="V202" s="70" t="s">
        <v>207</v>
      </c>
      <c r="W202" s="70" t="s">
        <v>207</v>
      </c>
      <c r="X202" s="70" t="s">
        <v>207</v>
      </c>
      <c r="Y202" s="93">
        <v>0.33</v>
      </c>
      <c r="Z202" s="93">
        <v>0.33</v>
      </c>
      <c r="AA202" s="93">
        <v>0.34</v>
      </c>
    </row>
    <row r="203" spans="1:36" ht="77.25" customHeight="1" x14ac:dyDescent="0.3">
      <c r="A203" s="614" t="s">
        <v>504</v>
      </c>
      <c r="B203" s="614" t="s">
        <v>505</v>
      </c>
      <c r="C203" s="614" t="s">
        <v>506</v>
      </c>
      <c r="D203" s="614" t="s">
        <v>507</v>
      </c>
      <c r="E203" s="614" t="s">
        <v>508</v>
      </c>
      <c r="F203" s="614" t="s">
        <v>509</v>
      </c>
      <c r="G203" s="614"/>
      <c r="H203" s="602" t="s">
        <v>514</v>
      </c>
      <c r="I203" s="602" t="s">
        <v>515</v>
      </c>
      <c r="J203" s="602" t="s">
        <v>204</v>
      </c>
      <c r="K203" s="602" t="s">
        <v>515</v>
      </c>
      <c r="L203" s="603">
        <v>0.2</v>
      </c>
      <c r="M203" s="602" t="s">
        <v>160</v>
      </c>
      <c r="N203" s="602" t="s">
        <v>516</v>
      </c>
      <c r="O203" s="602">
        <v>1</v>
      </c>
      <c r="P203" s="602" t="s">
        <v>206</v>
      </c>
      <c r="Q203" s="602" t="s">
        <v>213</v>
      </c>
      <c r="R203" s="602"/>
      <c r="S203" s="602" t="s">
        <v>207</v>
      </c>
      <c r="T203" s="602" t="s">
        <v>207</v>
      </c>
      <c r="U203" s="620" t="s">
        <v>207</v>
      </c>
      <c r="V203" s="620" t="s">
        <v>207</v>
      </c>
      <c r="W203" s="620" t="s">
        <v>207</v>
      </c>
      <c r="X203" s="620" t="s">
        <v>207</v>
      </c>
      <c r="Y203" s="602">
        <v>0.33</v>
      </c>
      <c r="Z203" s="602">
        <v>0.33</v>
      </c>
      <c r="AA203" s="602">
        <v>0.34</v>
      </c>
    </row>
    <row r="204" spans="1:36" ht="51.75" customHeight="1" x14ac:dyDescent="0.3">
      <c r="A204" s="614" t="s">
        <v>504</v>
      </c>
      <c r="B204" s="614" t="s">
        <v>505</v>
      </c>
      <c r="C204" s="614" t="s">
        <v>506</v>
      </c>
      <c r="D204" s="614" t="s">
        <v>507</v>
      </c>
      <c r="E204" s="614" t="s">
        <v>508</v>
      </c>
      <c r="F204" s="614"/>
      <c r="G204" s="614"/>
      <c r="H204" s="602"/>
      <c r="I204" s="602"/>
      <c r="J204" s="602"/>
      <c r="K204" s="602"/>
      <c r="L204" s="603"/>
      <c r="M204" s="602"/>
      <c r="N204" s="602"/>
      <c r="O204" s="602"/>
      <c r="P204" s="602"/>
      <c r="Q204" s="602"/>
      <c r="R204" s="602"/>
      <c r="S204" s="602"/>
      <c r="T204" s="602"/>
      <c r="U204" s="620"/>
      <c r="V204" s="620"/>
      <c r="W204" s="620"/>
      <c r="X204" s="620"/>
      <c r="Y204" s="602"/>
      <c r="Z204" s="602"/>
      <c r="AA204" s="602"/>
    </row>
    <row r="205" spans="1:36" ht="225" x14ac:dyDescent="0.3">
      <c r="A205" s="614" t="s">
        <v>504</v>
      </c>
      <c r="B205" s="614" t="s">
        <v>505</v>
      </c>
      <c r="C205" s="614" t="s">
        <v>506</v>
      </c>
      <c r="D205" s="614" t="s">
        <v>507</v>
      </c>
      <c r="E205" s="614" t="s">
        <v>508</v>
      </c>
      <c r="F205" s="614" t="s">
        <v>509</v>
      </c>
      <c r="G205" s="614"/>
      <c r="H205" s="93" t="s">
        <v>517</v>
      </c>
      <c r="I205" s="93" t="s">
        <v>518</v>
      </c>
      <c r="J205" s="93" t="s">
        <v>519</v>
      </c>
      <c r="K205" s="93" t="s">
        <v>518</v>
      </c>
      <c r="L205" s="64">
        <v>0.2</v>
      </c>
      <c r="M205" s="93" t="s">
        <v>160</v>
      </c>
      <c r="N205" s="93" t="s">
        <v>284</v>
      </c>
      <c r="O205" s="93">
        <v>8000</v>
      </c>
      <c r="P205" s="93">
        <v>2000</v>
      </c>
      <c r="Q205" s="93">
        <v>1451</v>
      </c>
      <c r="R205" s="94"/>
      <c r="S205" s="93">
        <f t="shared" ref="S205" si="139">+Q205+R205</f>
        <v>1451</v>
      </c>
      <c r="T205" s="93">
        <f t="shared" ref="T205" si="140">+S205</f>
        <v>1451</v>
      </c>
      <c r="U205" s="95">
        <f t="shared" ref="U205:U215" si="141">+S205/P205</f>
        <v>0.72550000000000003</v>
      </c>
      <c r="V205" s="95">
        <f t="shared" ref="V205:V215" si="142">+T205/O205</f>
        <v>0.18137500000000001</v>
      </c>
      <c r="W205" s="70">
        <f t="shared" ref="W205" si="143">+(S205/P205)*L205</f>
        <v>0.14510000000000001</v>
      </c>
      <c r="X205" s="70">
        <f t="shared" ref="X205" si="144">+(T205/O205)*L205</f>
        <v>3.6275000000000002E-2</v>
      </c>
      <c r="Y205" s="93">
        <v>2000</v>
      </c>
      <c r="Z205" s="93">
        <v>2000</v>
      </c>
      <c r="AA205" s="93">
        <v>2000</v>
      </c>
    </row>
    <row r="206" spans="1:36" ht="131.25" x14ac:dyDescent="0.3">
      <c r="A206" s="614" t="s">
        <v>504</v>
      </c>
      <c r="B206" s="614" t="s">
        <v>505</v>
      </c>
      <c r="C206" s="614" t="s">
        <v>506</v>
      </c>
      <c r="D206" s="614" t="s">
        <v>507</v>
      </c>
      <c r="E206" s="614" t="s">
        <v>508</v>
      </c>
      <c r="F206" s="614" t="s">
        <v>509</v>
      </c>
      <c r="G206" s="614"/>
      <c r="H206" s="93" t="s">
        <v>520</v>
      </c>
      <c r="I206" s="93" t="s">
        <v>521</v>
      </c>
      <c r="J206" s="93" t="s">
        <v>204</v>
      </c>
      <c r="K206" s="93" t="s">
        <v>521</v>
      </c>
      <c r="L206" s="64">
        <v>0.2</v>
      </c>
      <c r="M206" s="93" t="s">
        <v>160</v>
      </c>
      <c r="N206" s="93" t="s">
        <v>516</v>
      </c>
      <c r="O206" s="93">
        <v>4</v>
      </c>
      <c r="P206" s="93">
        <v>1</v>
      </c>
      <c r="Q206" s="93">
        <v>0</v>
      </c>
      <c r="R206" s="94"/>
      <c r="S206" s="93">
        <f t="shared" ref="S206:S207" si="145">+Q206+R206</f>
        <v>0</v>
      </c>
      <c r="T206" s="93">
        <f t="shared" ref="T206:T207" si="146">+S206</f>
        <v>0</v>
      </c>
      <c r="U206" s="95">
        <f t="shared" si="141"/>
        <v>0</v>
      </c>
      <c r="V206" s="95">
        <f t="shared" si="142"/>
        <v>0</v>
      </c>
      <c r="W206" s="70">
        <f t="shared" ref="W206:W207" si="147">+(S206/P206)*L206</f>
        <v>0</v>
      </c>
      <c r="X206" s="70">
        <f t="shared" ref="X206:X207" si="148">+(T206/O206)*L206</f>
        <v>0</v>
      </c>
      <c r="Y206" s="93">
        <v>1</v>
      </c>
      <c r="Z206" s="93">
        <v>1</v>
      </c>
      <c r="AA206" s="93">
        <v>1</v>
      </c>
    </row>
    <row r="207" spans="1:36" ht="60.75" customHeight="1" x14ac:dyDescent="0.3">
      <c r="A207" s="614" t="s">
        <v>504</v>
      </c>
      <c r="B207" s="614" t="s">
        <v>505</v>
      </c>
      <c r="C207" s="614" t="s">
        <v>506</v>
      </c>
      <c r="D207" s="614" t="s">
        <v>507</v>
      </c>
      <c r="E207" s="614" t="s">
        <v>508</v>
      </c>
      <c r="F207" s="614" t="s">
        <v>509</v>
      </c>
      <c r="G207" s="614"/>
      <c r="H207" s="602" t="s">
        <v>522</v>
      </c>
      <c r="I207" s="602" t="s">
        <v>523</v>
      </c>
      <c r="J207" s="602" t="s">
        <v>524</v>
      </c>
      <c r="K207" s="602" t="s">
        <v>523</v>
      </c>
      <c r="L207" s="603">
        <v>0.2</v>
      </c>
      <c r="M207" s="602" t="s">
        <v>160</v>
      </c>
      <c r="N207" s="602" t="s">
        <v>525</v>
      </c>
      <c r="O207" s="602">
        <v>1</v>
      </c>
      <c r="P207" s="602">
        <v>1</v>
      </c>
      <c r="Q207" s="602">
        <v>0</v>
      </c>
      <c r="R207" s="602"/>
      <c r="S207" s="602">
        <f t="shared" si="145"/>
        <v>0</v>
      </c>
      <c r="T207" s="602">
        <f t="shared" si="146"/>
        <v>0</v>
      </c>
      <c r="U207" s="605">
        <f t="shared" si="141"/>
        <v>0</v>
      </c>
      <c r="V207" s="605">
        <f t="shared" si="142"/>
        <v>0</v>
      </c>
      <c r="W207" s="605">
        <f t="shared" si="147"/>
        <v>0</v>
      </c>
      <c r="X207" s="605">
        <f t="shared" si="148"/>
        <v>0</v>
      </c>
      <c r="Y207" s="602">
        <v>1</v>
      </c>
      <c r="Z207" s="602">
        <v>1</v>
      </c>
      <c r="AA207" s="602">
        <v>1</v>
      </c>
    </row>
    <row r="208" spans="1:36" ht="135.75" customHeight="1" x14ac:dyDescent="0.3">
      <c r="A208" s="614" t="s">
        <v>504</v>
      </c>
      <c r="B208" s="614" t="s">
        <v>505</v>
      </c>
      <c r="C208" s="614" t="s">
        <v>506</v>
      </c>
      <c r="D208" s="614" t="s">
        <v>507</v>
      </c>
      <c r="E208" s="614" t="s">
        <v>508</v>
      </c>
      <c r="F208" s="614" t="s">
        <v>509</v>
      </c>
      <c r="G208" s="614"/>
      <c r="H208" s="602"/>
      <c r="I208" s="602"/>
      <c r="J208" s="602"/>
      <c r="K208" s="602"/>
      <c r="L208" s="603"/>
      <c r="M208" s="602"/>
      <c r="N208" s="602"/>
      <c r="O208" s="602"/>
      <c r="P208" s="602"/>
      <c r="Q208" s="602"/>
      <c r="R208" s="602"/>
      <c r="S208" s="602"/>
      <c r="T208" s="602"/>
      <c r="U208" s="605"/>
      <c r="V208" s="605"/>
      <c r="W208" s="605"/>
      <c r="X208" s="605"/>
      <c r="Y208" s="602"/>
      <c r="Z208" s="602"/>
      <c r="AA208" s="602"/>
    </row>
    <row r="209" spans="1:36" ht="44.25" customHeight="1" x14ac:dyDescent="0.3">
      <c r="A209" s="96"/>
      <c r="B209" s="97"/>
      <c r="C209" s="98"/>
      <c r="D209" s="96"/>
      <c r="E209" s="99"/>
      <c r="F209" s="620" t="s">
        <v>526</v>
      </c>
      <c r="G209" s="620"/>
      <c r="H209" s="620"/>
      <c r="I209" s="620"/>
      <c r="J209" s="620"/>
      <c r="K209" s="620"/>
      <c r="L209" s="620"/>
      <c r="M209" s="620"/>
      <c r="N209" s="620"/>
      <c r="O209" s="620"/>
      <c r="P209" s="620"/>
      <c r="Q209" s="620"/>
      <c r="R209" s="620"/>
      <c r="S209" s="620"/>
      <c r="T209" s="620"/>
      <c r="U209" s="95">
        <f>AVERAGE(U202:U208)</f>
        <v>0.24183333333333334</v>
      </c>
      <c r="V209" s="95">
        <f>AVERAGE(V202:V208)</f>
        <v>6.0458333333333336E-2</v>
      </c>
      <c r="W209" s="70">
        <f>+W205+W206+W207</f>
        <v>0.14510000000000001</v>
      </c>
      <c r="X209" s="70">
        <f>+X205+X206+X207</f>
        <v>3.6275000000000002E-2</v>
      </c>
      <c r="Y209" s="96"/>
      <c r="Z209" s="96"/>
      <c r="AA209" s="96"/>
      <c r="AB209" s="92"/>
      <c r="AC209" s="100"/>
      <c r="AD209" s="100"/>
      <c r="AE209" s="100"/>
      <c r="AF209" s="100"/>
      <c r="AG209" s="100"/>
      <c r="AH209" s="100"/>
      <c r="AI209" s="100"/>
      <c r="AJ209" s="100"/>
    </row>
    <row r="210" spans="1:36" x14ac:dyDescent="0.3">
      <c r="A210" s="614" t="s">
        <v>527</v>
      </c>
      <c r="B210" s="614" t="s">
        <v>505</v>
      </c>
      <c r="C210" s="614" t="s">
        <v>506</v>
      </c>
      <c r="D210" s="614" t="s">
        <v>507</v>
      </c>
      <c r="E210" s="614" t="s">
        <v>528</v>
      </c>
      <c r="F210" s="614" t="s">
        <v>529</v>
      </c>
      <c r="G210" s="614" t="s">
        <v>530</v>
      </c>
      <c r="H210" s="602" t="s">
        <v>531</v>
      </c>
      <c r="I210" s="602" t="s">
        <v>532</v>
      </c>
      <c r="J210" s="602" t="s">
        <v>158</v>
      </c>
      <c r="K210" s="602" t="s">
        <v>532</v>
      </c>
      <c r="L210" s="603">
        <v>0.1</v>
      </c>
      <c r="M210" s="602" t="s">
        <v>160</v>
      </c>
      <c r="N210" s="602" t="s">
        <v>513</v>
      </c>
      <c r="O210" s="602">
        <v>1</v>
      </c>
      <c r="P210" s="602">
        <v>0.25</v>
      </c>
      <c r="Q210" s="602">
        <v>0.25</v>
      </c>
      <c r="R210" s="602"/>
      <c r="S210" s="602">
        <f t="shared" ref="S210" si="149">+Q210+R210</f>
        <v>0.25</v>
      </c>
      <c r="T210" s="602">
        <f t="shared" ref="T210" si="150">+S210</f>
        <v>0.25</v>
      </c>
      <c r="U210" s="605">
        <f t="shared" si="141"/>
        <v>1</v>
      </c>
      <c r="V210" s="605">
        <f t="shared" si="142"/>
        <v>0.25</v>
      </c>
      <c r="W210" s="605">
        <f t="shared" ref="W210" si="151">+(S210/P210)*L210</f>
        <v>0.1</v>
      </c>
      <c r="X210" s="605">
        <f t="shared" ref="X210" si="152">+(T210/O210)*L210</f>
        <v>2.5000000000000001E-2</v>
      </c>
      <c r="Y210" s="602">
        <v>0.25</v>
      </c>
      <c r="Z210" s="602">
        <v>0.25</v>
      </c>
      <c r="AA210" s="602">
        <v>0.25</v>
      </c>
    </row>
    <row r="211" spans="1:36" ht="52.5" customHeight="1" x14ac:dyDescent="0.3">
      <c r="A211" s="614" t="s">
        <v>527</v>
      </c>
      <c r="B211" s="614" t="s">
        <v>505</v>
      </c>
      <c r="C211" s="614" t="s">
        <v>506</v>
      </c>
      <c r="D211" s="614" t="s">
        <v>507</v>
      </c>
      <c r="E211" s="614" t="s">
        <v>528</v>
      </c>
      <c r="F211" s="614" t="s">
        <v>529</v>
      </c>
      <c r="G211" s="614"/>
      <c r="H211" s="602"/>
      <c r="I211" s="602"/>
      <c r="J211" s="602"/>
      <c r="K211" s="602"/>
      <c r="L211" s="603"/>
      <c r="M211" s="602"/>
      <c r="N211" s="602"/>
      <c r="O211" s="602"/>
      <c r="P211" s="602"/>
      <c r="Q211" s="602"/>
      <c r="R211" s="602"/>
      <c r="S211" s="602"/>
      <c r="T211" s="602"/>
      <c r="U211" s="605"/>
      <c r="V211" s="605"/>
      <c r="W211" s="605"/>
      <c r="X211" s="605"/>
      <c r="Y211" s="602"/>
      <c r="Z211" s="602"/>
      <c r="AA211" s="602"/>
    </row>
    <row r="212" spans="1:36" ht="51" customHeight="1" x14ac:dyDescent="0.3">
      <c r="A212" s="614" t="s">
        <v>527</v>
      </c>
      <c r="B212" s="614" t="s">
        <v>505</v>
      </c>
      <c r="C212" s="614" t="s">
        <v>506</v>
      </c>
      <c r="D212" s="614" t="s">
        <v>507</v>
      </c>
      <c r="E212" s="614" t="s">
        <v>528</v>
      </c>
      <c r="F212" s="614" t="s">
        <v>529</v>
      </c>
      <c r="G212" s="614"/>
      <c r="H212" s="602"/>
      <c r="I212" s="602"/>
      <c r="J212" s="602"/>
      <c r="K212" s="602"/>
      <c r="L212" s="603"/>
      <c r="M212" s="602"/>
      <c r="N212" s="602"/>
      <c r="O212" s="602"/>
      <c r="P212" s="602"/>
      <c r="Q212" s="602"/>
      <c r="R212" s="602"/>
      <c r="S212" s="602"/>
      <c r="T212" s="602"/>
      <c r="U212" s="605"/>
      <c r="V212" s="605"/>
      <c r="W212" s="605"/>
      <c r="X212" s="605"/>
      <c r="Y212" s="602"/>
      <c r="Z212" s="602"/>
      <c r="AA212" s="602"/>
    </row>
    <row r="213" spans="1:36" x14ac:dyDescent="0.3">
      <c r="A213" s="614" t="s">
        <v>527</v>
      </c>
      <c r="B213" s="614" t="s">
        <v>505</v>
      </c>
      <c r="C213" s="614" t="s">
        <v>506</v>
      </c>
      <c r="D213" s="614" t="s">
        <v>507</v>
      </c>
      <c r="E213" s="614" t="s">
        <v>528</v>
      </c>
      <c r="F213" s="614" t="s">
        <v>529</v>
      </c>
      <c r="G213" s="614"/>
      <c r="H213" s="602" t="s">
        <v>533</v>
      </c>
      <c r="I213" s="602" t="s">
        <v>534</v>
      </c>
      <c r="J213" s="602" t="s">
        <v>158</v>
      </c>
      <c r="K213" s="602" t="s">
        <v>534</v>
      </c>
      <c r="L213" s="603">
        <v>0.4</v>
      </c>
      <c r="M213" s="602" t="s">
        <v>160</v>
      </c>
      <c r="N213" s="602" t="s">
        <v>394</v>
      </c>
      <c r="O213" s="602">
        <v>3000</v>
      </c>
      <c r="P213" s="602">
        <v>500</v>
      </c>
      <c r="Q213" s="602">
        <v>0</v>
      </c>
      <c r="R213" s="602"/>
      <c r="S213" s="602">
        <f t="shared" ref="S213" si="153">+Q213+R213</f>
        <v>0</v>
      </c>
      <c r="T213" s="602">
        <f t="shared" ref="T213" si="154">+S213</f>
        <v>0</v>
      </c>
      <c r="U213" s="605">
        <f t="shared" si="141"/>
        <v>0</v>
      </c>
      <c r="V213" s="605">
        <f t="shared" si="142"/>
        <v>0</v>
      </c>
      <c r="W213" s="605">
        <f t="shared" ref="W213" si="155">+(S213/P213)*L213</f>
        <v>0</v>
      </c>
      <c r="X213" s="605">
        <f t="shared" ref="X213" si="156">+(T213/O213)*L213</f>
        <v>0</v>
      </c>
      <c r="Y213" s="602">
        <v>1000</v>
      </c>
      <c r="Z213" s="602">
        <v>750</v>
      </c>
      <c r="AA213" s="602">
        <v>750</v>
      </c>
    </row>
    <row r="214" spans="1:36" ht="99.75" customHeight="1" x14ac:dyDescent="0.3">
      <c r="A214" s="614" t="s">
        <v>527</v>
      </c>
      <c r="B214" s="614" t="s">
        <v>505</v>
      </c>
      <c r="C214" s="614" t="s">
        <v>506</v>
      </c>
      <c r="D214" s="614" t="s">
        <v>507</v>
      </c>
      <c r="E214" s="614" t="s">
        <v>528</v>
      </c>
      <c r="F214" s="614" t="s">
        <v>529</v>
      </c>
      <c r="G214" s="614"/>
      <c r="H214" s="602"/>
      <c r="I214" s="602"/>
      <c r="J214" s="602"/>
      <c r="K214" s="602"/>
      <c r="L214" s="603"/>
      <c r="M214" s="602"/>
      <c r="N214" s="602"/>
      <c r="O214" s="602"/>
      <c r="P214" s="602"/>
      <c r="Q214" s="602"/>
      <c r="R214" s="602"/>
      <c r="S214" s="602"/>
      <c r="T214" s="602"/>
      <c r="U214" s="605"/>
      <c r="V214" s="605"/>
      <c r="W214" s="605"/>
      <c r="X214" s="605"/>
      <c r="Y214" s="602"/>
      <c r="Z214" s="602"/>
      <c r="AA214" s="602"/>
    </row>
    <row r="215" spans="1:36" x14ac:dyDescent="0.3">
      <c r="A215" s="614" t="s">
        <v>527</v>
      </c>
      <c r="B215" s="614" t="s">
        <v>505</v>
      </c>
      <c r="C215" s="614" t="s">
        <v>506</v>
      </c>
      <c r="D215" s="614" t="s">
        <v>507</v>
      </c>
      <c r="E215" s="614" t="s">
        <v>528</v>
      </c>
      <c r="F215" s="614" t="s">
        <v>529</v>
      </c>
      <c r="G215" s="614"/>
      <c r="H215" s="602" t="s">
        <v>535</v>
      </c>
      <c r="I215" s="602" t="s">
        <v>536</v>
      </c>
      <c r="J215" s="602" t="s">
        <v>537</v>
      </c>
      <c r="K215" s="602" t="s">
        <v>536</v>
      </c>
      <c r="L215" s="603">
        <v>0.5</v>
      </c>
      <c r="M215" s="602" t="s">
        <v>200</v>
      </c>
      <c r="N215" s="602" t="s">
        <v>538</v>
      </c>
      <c r="O215" s="602">
        <v>1</v>
      </c>
      <c r="P215" s="602">
        <v>0.5</v>
      </c>
      <c r="Q215" s="602">
        <v>0</v>
      </c>
      <c r="R215" s="602"/>
      <c r="S215" s="602">
        <f t="shared" ref="S215" si="157">+Q215+R215</f>
        <v>0</v>
      </c>
      <c r="T215" s="602">
        <f t="shared" ref="T215" si="158">+S215</f>
        <v>0</v>
      </c>
      <c r="U215" s="605">
        <f t="shared" si="141"/>
        <v>0</v>
      </c>
      <c r="V215" s="605">
        <f t="shared" si="142"/>
        <v>0</v>
      </c>
      <c r="W215" s="605">
        <f t="shared" ref="W215" si="159">+(S215/P215)*L215</f>
        <v>0</v>
      </c>
      <c r="X215" s="605">
        <f t="shared" ref="X215" si="160">+(T215/O215)*L215</f>
        <v>0</v>
      </c>
      <c r="Y215" s="602">
        <v>0.5</v>
      </c>
      <c r="Z215" s="602" t="s">
        <v>206</v>
      </c>
      <c r="AA215" s="602" t="s">
        <v>206</v>
      </c>
    </row>
    <row r="216" spans="1:36" ht="129.75" customHeight="1" x14ac:dyDescent="0.3">
      <c r="A216" s="614" t="s">
        <v>527</v>
      </c>
      <c r="B216" s="614" t="s">
        <v>505</v>
      </c>
      <c r="C216" s="614" t="s">
        <v>506</v>
      </c>
      <c r="D216" s="614" t="s">
        <v>507</v>
      </c>
      <c r="E216" s="614" t="s">
        <v>528</v>
      </c>
      <c r="F216" s="614" t="s">
        <v>529</v>
      </c>
      <c r="G216" s="614"/>
      <c r="H216" s="602"/>
      <c r="I216" s="602"/>
      <c r="J216" s="602"/>
      <c r="K216" s="602"/>
      <c r="L216" s="603"/>
      <c r="M216" s="602"/>
      <c r="N216" s="602"/>
      <c r="O216" s="602"/>
      <c r="P216" s="602"/>
      <c r="Q216" s="602"/>
      <c r="R216" s="602"/>
      <c r="S216" s="602"/>
      <c r="T216" s="602"/>
      <c r="U216" s="605"/>
      <c r="V216" s="605"/>
      <c r="W216" s="605"/>
      <c r="X216" s="605"/>
      <c r="Y216" s="602"/>
      <c r="Z216" s="602"/>
      <c r="AA216" s="602"/>
    </row>
    <row r="217" spans="1:36" ht="48.75" customHeight="1" x14ac:dyDescent="0.3">
      <c r="A217" s="96"/>
      <c r="B217" s="97"/>
      <c r="C217" s="98"/>
      <c r="D217" s="96"/>
      <c r="E217" s="99"/>
      <c r="F217" s="620" t="s">
        <v>539</v>
      </c>
      <c r="G217" s="620"/>
      <c r="H217" s="620"/>
      <c r="I217" s="620"/>
      <c r="J217" s="620"/>
      <c r="K217" s="620"/>
      <c r="L217" s="620"/>
      <c r="M217" s="620"/>
      <c r="N217" s="620"/>
      <c r="O217" s="620"/>
      <c r="P217" s="620"/>
      <c r="Q217" s="620"/>
      <c r="R217" s="620"/>
      <c r="S217" s="620"/>
      <c r="T217" s="620"/>
      <c r="U217" s="95">
        <f>AVERAGE(U210:U216)</f>
        <v>0.33333333333333331</v>
      </c>
      <c r="V217" s="95">
        <f>AVERAGE(V210:V216)</f>
        <v>8.3333333333333329E-2</v>
      </c>
      <c r="W217" s="70">
        <f>+W210+W213+W215</f>
        <v>0.1</v>
      </c>
      <c r="X217" s="70">
        <f>+X210+X213+X215</f>
        <v>2.5000000000000001E-2</v>
      </c>
      <c r="Y217" s="96"/>
      <c r="Z217" s="96"/>
      <c r="AA217" s="96"/>
      <c r="AB217" s="92"/>
      <c r="AC217" s="100"/>
      <c r="AD217" s="100"/>
      <c r="AE217" s="100"/>
      <c r="AF217" s="100"/>
      <c r="AG217" s="100"/>
      <c r="AH217" s="100"/>
      <c r="AI217" s="100"/>
      <c r="AJ217" s="100"/>
    </row>
    <row r="218" spans="1:36" ht="76.5" customHeight="1" x14ac:dyDescent="0.3">
      <c r="A218" s="615" t="s">
        <v>540</v>
      </c>
      <c r="B218" s="615" t="s">
        <v>541</v>
      </c>
      <c r="C218" s="615" t="s">
        <v>542</v>
      </c>
      <c r="D218" s="615" t="s">
        <v>543</v>
      </c>
      <c r="E218" s="615" t="s">
        <v>544</v>
      </c>
      <c r="F218" s="615" t="s">
        <v>545</v>
      </c>
      <c r="G218" s="615"/>
      <c r="H218" s="606" t="s">
        <v>546</v>
      </c>
      <c r="I218" s="606" t="s">
        <v>547</v>
      </c>
      <c r="J218" s="606" t="s">
        <v>158</v>
      </c>
      <c r="K218" s="606" t="s">
        <v>547</v>
      </c>
      <c r="L218" s="624">
        <v>1</v>
      </c>
      <c r="M218" s="606" t="s">
        <v>160</v>
      </c>
      <c r="N218" s="606" t="s">
        <v>355</v>
      </c>
      <c r="O218" s="606">
        <v>500</v>
      </c>
      <c r="P218" s="606" t="s">
        <v>206</v>
      </c>
      <c r="Q218" s="606" t="s">
        <v>207</v>
      </c>
      <c r="R218" s="606"/>
      <c r="S218" s="606" t="s">
        <v>207</v>
      </c>
      <c r="T218" s="606" t="s">
        <v>207</v>
      </c>
      <c r="U218" s="620" t="s">
        <v>207</v>
      </c>
      <c r="V218" s="620" t="s">
        <v>207</v>
      </c>
      <c r="W218" s="620" t="s">
        <v>207</v>
      </c>
      <c r="X218" s="620" t="s">
        <v>207</v>
      </c>
      <c r="Y218" s="606">
        <v>150</v>
      </c>
      <c r="Z218" s="606">
        <v>150</v>
      </c>
      <c r="AA218" s="606">
        <v>200</v>
      </c>
    </row>
    <row r="219" spans="1:36" ht="87" customHeight="1" x14ac:dyDescent="0.3">
      <c r="A219" s="615" t="s">
        <v>540</v>
      </c>
      <c r="B219" s="615" t="s">
        <v>541</v>
      </c>
      <c r="C219" s="615" t="s">
        <v>542</v>
      </c>
      <c r="D219" s="615" t="s">
        <v>543</v>
      </c>
      <c r="E219" s="615" t="s">
        <v>544</v>
      </c>
      <c r="F219" s="615"/>
      <c r="G219" s="615"/>
      <c r="H219" s="606"/>
      <c r="I219" s="606"/>
      <c r="J219" s="606"/>
      <c r="K219" s="606"/>
      <c r="L219" s="624"/>
      <c r="M219" s="606"/>
      <c r="N219" s="606"/>
      <c r="O219" s="606"/>
      <c r="P219" s="606"/>
      <c r="Q219" s="606"/>
      <c r="R219" s="606"/>
      <c r="S219" s="606"/>
      <c r="T219" s="606"/>
      <c r="U219" s="620"/>
      <c r="V219" s="620"/>
      <c r="W219" s="620"/>
      <c r="X219" s="620"/>
      <c r="Y219" s="606"/>
      <c r="Z219" s="606"/>
      <c r="AA219" s="606"/>
    </row>
    <row r="220" spans="1:36" ht="135" customHeight="1" x14ac:dyDescent="0.3">
      <c r="A220" s="615" t="s">
        <v>540</v>
      </c>
      <c r="B220" s="615" t="s">
        <v>541</v>
      </c>
      <c r="C220" s="615" t="s">
        <v>542</v>
      </c>
      <c r="D220" s="615" t="s">
        <v>543</v>
      </c>
      <c r="E220" s="615" t="s">
        <v>544</v>
      </c>
      <c r="F220" s="615"/>
      <c r="G220" s="615"/>
      <c r="H220" s="606"/>
      <c r="I220" s="606"/>
      <c r="J220" s="606"/>
      <c r="K220" s="606"/>
      <c r="L220" s="624"/>
      <c r="M220" s="606"/>
      <c r="N220" s="606"/>
      <c r="O220" s="606"/>
      <c r="P220" s="606"/>
      <c r="Q220" s="606"/>
      <c r="R220" s="606"/>
      <c r="S220" s="606"/>
      <c r="T220" s="606"/>
      <c r="U220" s="620"/>
      <c r="V220" s="620"/>
      <c r="W220" s="620"/>
      <c r="X220" s="620"/>
      <c r="Y220" s="606"/>
      <c r="Z220" s="606"/>
      <c r="AA220" s="606"/>
    </row>
    <row r="221" spans="1:36" ht="409.5" x14ac:dyDescent="0.3">
      <c r="A221" s="104" t="s">
        <v>540</v>
      </c>
      <c r="B221" s="104" t="s">
        <v>541</v>
      </c>
      <c r="C221" s="104" t="s">
        <v>542</v>
      </c>
      <c r="D221" s="104" t="s">
        <v>543</v>
      </c>
      <c r="E221" s="104" t="s">
        <v>544</v>
      </c>
      <c r="F221" s="104" t="s">
        <v>548</v>
      </c>
      <c r="G221" s="101"/>
      <c r="H221" s="606" t="s">
        <v>549</v>
      </c>
      <c r="I221" s="606" t="s">
        <v>550</v>
      </c>
      <c r="J221" s="606" t="s">
        <v>158</v>
      </c>
      <c r="K221" s="606" t="s">
        <v>550</v>
      </c>
      <c r="L221" s="624">
        <v>0.5</v>
      </c>
      <c r="M221" s="606" t="s">
        <v>200</v>
      </c>
      <c r="N221" s="606" t="s">
        <v>389</v>
      </c>
      <c r="O221" s="606">
        <v>60</v>
      </c>
      <c r="P221" s="606" t="s">
        <v>206</v>
      </c>
      <c r="Q221" s="606" t="s">
        <v>207</v>
      </c>
      <c r="R221" s="606"/>
      <c r="S221" s="606" t="s">
        <v>207</v>
      </c>
      <c r="T221" s="606" t="s">
        <v>207</v>
      </c>
      <c r="U221" s="620" t="s">
        <v>207</v>
      </c>
      <c r="V221" s="620" t="s">
        <v>207</v>
      </c>
      <c r="W221" s="620" t="s">
        <v>207</v>
      </c>
      <c r="X221" s="620" t="s">
        <v>207</v>
      </c>
      <c r="Y221" s="606" t="s">
        <v>206</v>
      </c>
      <c r="Z221" s="606">
        <v>30</v>
      </c>
      <c r="AA221" s="606">
        <v>30</v>
      </c>
    </row>
    <row r="222" spans="1:36" ht="409.5" x14ac:dyDescent="0.3">
      <c r="A222" s="104" t="s">
        <v>540</v>
      </c>
      <c r="B222" s="104" t="s">
        <v>541</v>
      </c>
      <c r="C222" s="104" t="s">
        <v>542</v>
      </c>
      <c r="D222" s="104" t="s">
        <v>543</v>
      </c>
      <c r="E222" s="104" t="s">
        <v>544</v>
      </c>
      <c r="F222" s="104" t="s">
        <v>548</v>
      </c>
      <c r="G222" s="101"/>
      <c r="H222" s="606"/>
      <c r="I222" s="606"/>
      <c r="J222" s="606"/>
      <c r="K222" s="606"/>
      <c r="L222" s="624"/>
      <c r="M222" s="606"/>
      <c r="N222" s="606"/>
      <c r="O222" s="606"/>
      <c r="P222" s="606"/>
      <c r="Q222" s="606"/>
      <c r="R222" s="606"/>
      <c r="S222" s="606"/>
      <c r="T222" s="606"/>
      <c r="U222" s="620"/>
      <c r="V222" s="620"/>
      <c r="W222" s="620"/>
      <c r="X222" s="620"/>
      <c r="Y222" s="606"/>
      <c r="Z222" s="606"/>
      <c r="AA222" s="606"/>
    </row>
    <row r="223" spans="1:36" ht="409.5" x14ac:dyDescent="0.3">
      <c r="A223" s="104" t="s">
        <v>540</v>
      </c>
      <c r="B223" s="104" t="s">
        <v>541</v>
      </c>
      <c r="C223" s="104" t="s">
        <v>542</v>
      </c>
      <c r="D223" s="104" t="s">
        <v>543</v>
      </c>
      <c r="E223" s="104" t="s">
        <v>544</v>
      </c>
      <c r="F223" s="104" t="s">
        <v>548</v>
      </c>
      <c r="G223" s="101"/>
      <c r="H223" s="606"/>
      <c r="I223" s="606"/>
      <c r="J223" s="606"/>
      <c r="K223" s="606"/>
      <c r="L223" s="624"/>
      <c r="M223" s="606"/>
      <c r="N223" s="606"/>
      <c r="O223" s="606"/>
      <c r="P223" s="606"/>
      <c r="Q223" s="606"/>
      <c r="R223" s="606"/>
      <c r="S223" s="606"/>
      <c r="T223" s="606"/>
      <c r="U223" s="620"/>
      <c r="V223" s="620"/>
      <c r="W223" s="620"/>
      <c r="X223" s="620"/>
      <c r="Y223" s="606"/>
      <c r="Z223" s="606"/>
      <c r="AA223" s="606"/>
    </row>
    <row r="224" spans="1:36" ht="409.5" x14ac:dyDescent="0.3">
      <c r="A224" s="104" t="s">
        <v>540</v>
      </c>
      <c r="B224" s="104" t="s">
        <v>541</v>
      </c>
      <c r="C224" s="104" t="s">
        <v>542</v>
      </c>
      <c r="D224" s="104" t="s">
        <v>543</v>
      </c>
      <c r="E224" s="104" t="s">
        <v>544</v>
      </c>
      <c r="F224" s="104" t="s">
        <v>548</v>
      </c>
      <c r="G224" s="101"/>
      <c r="H224" s="96" t="s">
        <v>551</v>
      </c>
      <c r="I224" s="96" t="s">
        <v>552</v>
      </c>
      <c r="J224" s="96" t="s">
        <v>553</v>
      </c>
      <c r="K224" s="96" t="s">
        <v>552</v>
      </c>
      <c r="L224" s="65">
        <v>0.5</v>
      </c>
      <c r="M224" s="96" t="s">
        <v>160</v>
      </c>
      <c r="N224" s="96" t="s">
        <v>417</v>
      </c>
      <c r="O224" s="96">
        <v>100</v>
      </c>
      <c r="P224" s="96" t="s">
        <v>206</v>
      </c>
      <c r="Q224" s="96" t="s">
        <v>207</v>
      </c>
      <c r="R224" s="96"/>
      <c r="S224" s="96" t="s">
        <v>207</v>
      </c>
      <c r="T224" s="96" t="s">
        <v>207</v>
      </c>
      <c r="U224" s="69" t="s">
        <v>207</v>
      </c>
      <c r="V224" s="69" t="s">
        <v>207</v>
      </c>
      <c r="W224" s="69" t="s">
        <v>207</v>
      </c>
      <c r="X224" s="69" t="s">
        <v>207</v>
      </c>
      <c r="Y224" s="96">
        <v>30</v>
      </c>
      <c r="Z224" s="96">
        <v>30</v>
      </c>
      <c r="AA224" s="96">
        <v>40</v>
      </c>
    </row>
    <row r="225" spans="1:36" ht="409.5" x14ac:dyDescent="0.3">
      <c r="A225" s="104" t="s">
        <v>540</v>
      </c>
      <c r="B225" s="104" t="s">
        <v>541</v>
      </c>
      <c r="C225" s="104" t="s">
        <v>542</v>
      </c>
      <c r="D225" s="104" t="s">
        <v>543</v>
      </c>
      <c r="E225" s="104" t="s">
        <v>544</v>
      </c>
      <c r="F225" s="105" t="s">
        <v>548</v>
      </c>
      <c r="G225" s="101"/>
      <c r="H225" s="96" t="s">
        <v>554</v>
      </c>
      <c r="I225" s="96" t="s">
        <v>555</v>
      </c>
      <c r="J225" s="96" t="s">
        <v>556</v>
      </c>
      <c r="K225" s="96" t="s">
        <v>555</v>
      </c>
      <c r="L225" s="65">
        <v>0.5</v>
      </c>
      <c r="M225" s="96" t="s">
        <v>160</v>
      </c>
      <c r="N225" s="96" t="s">
        <v>414</v>
      </c>
      <c r="O225" s="96">
        <v>100</v>
      </c>
      <c r="P225" s="96" t="s">
        <v>206</v>
      </c>
      <c r="Q225" s="96" t="s">
        <v>207</v>
      </c>
      <c r="R225" s="96"/>
      <c r="S225" s="96" t="s">
        <v>207</v>
      </c>
      <c r="T225" s="96" t="s">
        <v>207</v>
      </c>
      <c r="U225" s="69" t="s">
        <v>207</v>
      </c>
      <c r="V225" s="69" t="s">
        <v>207</v>
      </c>
      <c r="W225" s="69" t="s">
        <v>207</v>
      </c>
      <c r="X225" s="69" t="s">
        <v>207</v>
      </c>
      <c r="Y225" s="96">
        <v>20</v>
      </c>
      <c r="Z225" s="96">
        <v>40</v>
      </c>
      <c r="AA225" s="96">
        <v>40</v>
      </c>
    </row>
    <row r="226" spans="1:36" ht="55.5" customHeight="1" x14ac:dyDescent="0.3">
      <c r="A226" s="96"/>
      <c r="B226" s="97"/>
      <c r="C226" s="98"/>
      <c r="D226" s="96"/>
      <c r="E226" s="99"/>
      <c r="F226" s="620" t="s">
        <v>557</v>
      </c>
      <c r="G226" s="620"/>
      <c r="H226" s="620"/>
      <c r="I226" s="620"/>
      <c r="J226" s="620"/>
      <c r="K226" s="620"/>
      <c r="L226" s="620"/>
      <c r="M226" s="620"/>
      <c r="N226" s="620"/>
      <c r="O226" s="620"/>
      <c r="P226" s="620"/>
      <c r="Q226" s="620"/>
      <c r="R226" s="620"/>
      <c r="S226" s="620"/>
      <c r="T226" s="620"/>
      <c r="U226" s="70" t="s">
        <v>206</v>
      </c>
      <c r="V226" s="95" t="s">
        <v>206</v>
      </c>
      <c r="W226" s="70" t="s">
        <v>206</v>
      </c>
      <c r="X226" s="95" t="s">
        <v>206</v>
      </c>
      <c r="Y226" s="96"/>
      <c r="Z226" s="96"/>
      <c r="AA226" s="96"/>
      <c r="AB226" s="92"/>
      <c r="AC226" s="100"/>
      <c r="AD226" s="100"/>
      <c r="AE226" s="100"/>
      <c r="AF226" s="100"/>
      <c r="AG226" s="100"/>
      <c r="AH226" s="100"/>
      <c r="AI226" s="100"/>
      <c r="AJ226" s="100"/>
    </row>
    <row r="227" spans="1:36" ht="29.25" customHeight="1" x14ac:dyDescent="0.3"/>
    <row r="228" spans="1:36" s="100" customFormat="1" ht="78" customHeight="1" x14ac:dyDescent="0.25">
      <c r="F228" s="621" t="s">
        <v>1464</v>
      </c>
      <c r="G228" s="621"/>
      <c r="H228" s="621"/>
      <c r="I228" s="621"/>
      <c r="J228" s="621"/>
      <c r="K228" s="621"/>
      <c r="L228" s="621"/>
      <c r="M228" s="621"/>
      <c r="N228" s="621"/>
      <c r="O228" s="621"/>
      <c r="P228" s="621"/>
      <c r="Q228" s="621"/>
      <c r="R228" s="621"/>
      <c r="S228" s="621"/>
      <c r="T228" s="622"/>
      <c r="U228" s="110">
        <f>+(U15+U18+U43+U54+U68+U78+U92+U108+U119+U128+U134+U151+U161+U177+U188+U201+U209+U217)/18</f>
        <v>0.33329606564673331</v>
      </c>
      <c r="V228" s="110">
        <f>+(V15+V18+V43+V54+V68+V78+V92+V108+V119+V128+V134+V151+V161+V177+V188+V201+V209+V217)/18</f>
        <v>9.0954854112079001E-2</v>
      </c>
      <c r="W228" s="111">
        <f>+(W15+W18+W43+W54+W68+W78+W92+W108+W119+W128+W134+W151+W161+W177+W188+W201+W209+W217)/18</f>
        <v>0.2560015775832773</v>
      </c>
      <c r="X228" s="111">
        <f>+(X15+X18+X43+X54+X68+X78+X92+X108+X119+X128+X134+X151+X161+X177+X188+X201+X209+X217)/18</f>
        <v>0.10230288372920576</v>
      </c>
      <c r="Y228" s="112"/>
      <c r="Z228" s="112"/>
      <c r="AA228" s="112"/>
    </row>
  </sheetData>
  <autoFilter ref="A8:AC225" xr:uid="{00000000-0001-0000-0100-000000000000}"/>
  <mergeCells count="1288">
    <mergeCell ref="F135:F144"/>
    <mergeCell ref="F145:F150"/>
    <mergeCell ref="A218:A220"/>
    <mergeCell ref="B218:B220"/>
    <mergeCell ref="C218:C220"/>
    <mergeCell ref="D218:D220"/>
    <mergeCell ref="E218:E220"/>
    <mergeCell ref="G218:G220"/>
    <mergeCell ref="F218:F220"/>
    <mergeCell ref="Z218:Z220"/>
    <mergeCell ref="AA218:AA220"/>
    <mergeCell ref="H221:H223"/>
    <mergeCell ref="I221:I223"/>
    <mergeCell ref="J221:J223"/>
    <mergeCell ref="K221:K223"/>
    <mergeCell ref="L221:L223"/>
    <mergeCell ref="M221:M223"/>
    <mergeCell ref="N221:N223"/>
    <mergeCell ref="O221:O223"/>
    <mergeCell ref="P221:P223"/>
    <mergeCell ref="Q221:Q223"/>
    <mergeCell ref="R221:R223"/>
    <mergeCell ref="S221:S223"/>
    <mergeCell ref="T221:T223"/>
    <mergeCell ref="U221:U223"/>
    <mergeCell ref="V221:V223"/>
    <mergeCell ref="W221:W223"/>
    <mergeCell ref="X221:X223"/>
    <mergeCell ref="Y221:Y223"/>
    <mergeCell ref="Z221:Z223"/>
    <mergeCell ref="AA221:AA223"/>
    <mergeCell ref="Q218:Q220"/>
    <mergeCell ref="R218:R220"/>
    <mergeCell ref="S218:S220"/>
    <mergeCell ref="T218:T220"/>
    <mergeCell ref="U218:U220"/>
    <mergeCell ref="V218:V220"/>
    <mergeCell ref="W218:W220"/>
    <mergeCell ref="X218:X220"/>
    <mergeCell ref="Y218:Y220"/>
    <mergeCell ref="H218:H220"/>
    <mergeCell ref="I218:I220"/>
    <mergeCell ref="J218:J220"/>
    <mergeCell ref="K218:K220"/>
    <mergeCell ref="L218:L220"/>
    <mergeCell ref="M218:M220"/>
    <mergeCell ref="N218:N220"/>
    <mergeCell ref="O218:O220"/>
    <mergeCell ref="P218:P220"/>
    <mergeCell ref="Z215:Z216"/>
    <mergeCell ref="AA215:AA216"/>
    <mergeCell ref="G210:G216"/>
    <mergeCell ref="A210:A216"/>
    <mergeCell ref="B210:B216"/>
    <mergeCell ref="C210:C216"/>
    <mergeCell ref="D210:D216"/>
    <mergeCell ref="E210:E216"/>
    <mergeCell ref="F210:F216"/>
    <mergeCell ref="Q215:Q216"/>
    <mergeCell ref="R215:R216"/>
    <mergeCell ref="S215:S216"/>
    <mergeCell ref="T215:T216"/>
    <mergeCell ref="U215:U216"/>
    <mergeCell ref="V215:V216"/>
    <mergeCell ref="W215:W216"/>
    <mergeCell ref="X215:X216"/>
    <mergeCell ref="Y215:Y216"/>
    <mergeCell ref="H215:H216"/>
    <mergeCell ref="I215:I216"/>
    <mergeCell ref="J215:J216"/>
    <mergeCell ref="K215:K216"/>
    <mergeCell ref="L215:L216"/>
    <mergeCell ref="M215:M216"/>
    <mergeCell ref="N215:N216"/>
    <mergeCell ref="O215:O216"/>
    <mergeCell ref="P215:P216"/>
    <mergeCell ref="I210:I212"/>
    <mergeCell ref="J210:J212"/>
    <mergeCell ref="K210:K212"/>
    <mergeCell ref="L210:L212"/>
    <mergeCell ref="M210:M212"/>
    <mergeCell ref="N210:N212"/>
    <mergeCell ref="O210:O212"/>
    <mergeCell ref="Z210:Z212"/>
    <mergeCell ref="AA210:AA212"/>
    <mergeCell ref="H213:H214"/>
    <mergeCell ref="I213:I214"/>
    <mergeCell ref="J213:J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A213:AA214"/>
    <mergeCell ref="Q210:Q212"/>
    <mergeCell ref="R210:R212"/>
    <mergeCell ref="S210:S212"/>
    <mergeCell ref="T210:T212"/>
    <mergeCell ref="U210:U212"/>
    <mergeCell ref="V210:V212"/>
    <mergeCell ref="W210:W212"/>
    <mergeCell ref="X210:X212"/>
    <mergeCell ref="Y210:Y212"/>
    <mergeCell ref="H210:H212"/>
    <mergeCell ref="P210:P212"/>
    <mergeCell ref="Z207:Z208"/>
    <mergeCell ref="AA207:AA208"/>
    <mergeCell ref="G202:G208"/>
    <mergeCell ref="A202:A208"/>
    <mergeCell ref="B202:B208"/>
    <mergeCell ref="C202:C208"/>
    <mergeCell ref="D202:D208"/>
    <mergeCell ref="E202:E208"/>
    <mergeCell ref="F202:F208"/>
    <mergeCell ref="Q207:Q208"/>
    <mergeCell ref="R207:R208"/>
    <mergeCell ref="S207:S208"/>
    <mergeCell ref="T207:T208"/>
    <mergeCell ref="U207:U208"/>
    <mergeCell ref="V207:V208"/>
    <mergeCell ref="W207:W208"/>
    <mergeCell ref="X207:X208"/>
    <mergeCell ref="Y207:Y208"/>
    <mergeCell ref="H207:H208"/>
    <mergeCell ref="I207:I208"/>
    <mergeCell ref="J207:J208"/>
    <mergeCell ref="K207:K208"/>
    <mergeCell ref="L207:L208"/>
    <mergeCell ref="M207:M208"/>
    <mergeCell ref="N207:N208"/>
    <mergeCell ref="O207:O208"/>
    <mergeCell ref="P207:P208"/>
    <mergeCell ref="S203:S204"/>
    <mergeCell ref="T203:T204"/>
    <mergeCell ref="U203:U204"/>
    <mergeCell ref="V203:V204"/>
    <mergeCell ref="W203:W204"/>
    <mergeCell ref="X203:X204"/>
    <mergeCell ref="Y203:Y204"/>
    <mergeCell ref="Z203:Z204"/>
    <mergeCell ref="AA203:AA204"/>
    <mergeCell ref="J203:J204"/>
    <mergeCell ref="K203:K204"/>
    <mergeCell ref="L203:L204"/>
    <mergeCell ref="M203:M204"/>
    <mergeCell ref="N203:N204"/>
    <mergeCell ref="O203:O204"/>
    <mergeCell ref="P203:P204"/>
    <mergeCell ref="Q203:Q204"/>
    <mergeCell ref="R203:R204"/>
    <mergeCell ref="G189:G200"/>
    <mergeCell ref="AA189:AA190"/>
    <mergeCell ref="Q193:Q195"/>
    <mergeCell ref="R193:R195"/>
    <mergeCell ref="S193:S195"/>
    <mergeCell ref="T193:T195"/>
    <mergeCell ref="U193:U195"/>
    <mergeCell ref="V193:V195"/>
    <mergeCell ref="W193:W195"/>
    <mergeCell ref="X193:X195"/>
    <mergeCell ref="Y193:Y195"/>
    <mergeCell ref="I196:I197"/>
    <mergeCell ref="J196:J197"/>
    <mergeCell ref="K196:K197"/>
    <mergeCell ref="L196:L197"/>
    <mergeCell ref="M196:M197"/>
    <mergeCell ref="A189:A200"/>
    <mergeCell ref="B189:B200"/>
    <mergeCell ref="C189:C200"/>
    <mergeCell ref="D189:D200"/>
    <mergeCell ref="E189:E200"/>
    <mergeCell ref="F189:F200"/>
    <mergeCell ref="H203:H204"/>
    <mergeCell ref="I203:I204"/>
    <mergeCell ref="Z193:Z195"/>
    <mergeCell ref="AA193:AA195"/>
    <mergeCell ref="H189:H190"/>
    <mergeCell ref="I189:I190"/>
    <mergeCell ref="J189:J190"/>
    <mergeCell ref="K189:K190"/>
    <mergeCell ref="L189:L190"/>
    <mergeCell ref="M189:M190"/>
    <mergeCell ref="N189:N190"/>
    <mergeCell ref="Z196:Z197"/>
    <mergeCell ref="AA196:AA197"/>
    <mergeCell ref="Q198:Q199"/>
    <mergeCell ref="O189:O190"/>
    <mergeCell ref="P189:P190"/>
    <mergeCell ref="Q189:Q190"/>
    <mergeCell ref="R189:R190"/>
    <mergeCell ref="S189:S190"/>
    <mergeCell ref="T189:T190"/>
    <mergeCell ref="U189:U190"/>
    <mergeCell ref="V189:V190"/>
    <mergeCell ref="W189:W190"/>
    <mergeCell ref="X189:X190"/>
    <mergeCell ref="Y189:Y190"/>
    <mergeCell ref="Z189:Z190"/>
    <mergeCell ref="R198:R199"/>
    <mergeCell ref="S198:S199"/>
    <mergeCell ref="T198:T199"/>
    <mergeCell ref="U198:U199"/>
    <mergeCell ref="V198:V199"/>
    <mergeCell ref="W198:W199"/>
    <mergeCell ref="X198:X199"/>
    <mergeCell ref="Y198:Y199"/>
    <mergeCell ref="H198:H199"/>
    <mergeCell ref="I198:I199"/>
    <mergeCell ref="J198:J199"/>
    <mergeCell ref="K198:K199"/>
    <mergeCell ref="L198:L199"/>
    <mergeCell ref="M198:M199"/>
    <mergeCell ref="N198:N199"/>
    <mergeCell ref="O198:O199"/>
    <mergeCell ref="P198:P199"/>
    <mergeCell ref="H193:H195"/>
    <mergeCell ref="I193:I195"/>
    <mergeCell ref="J193:J195"/>
    <mergeCell ref="K193:K195"/>
    <mergeCell ref="L193:L195"/>
    <mergeCell ref="M193:M195"/>
    <mergeCell ref="N193:N195"/>
    <mergeCell ref="O193:O195"/>
    <mergeCell ref="P193:P195"/>
    <mergeCell ref="Z198:Z199"/>
    <mergeCell ref="AA198:AA199"/>
    <mergeCell ref="H196:H197"/>
    <mergeCell ref="Y181:Y182"/>
    <mergeCell ref="I181:I182"/>
    <mergeCell ref="J181:J182"/>
    <mergeCell ref="Z181:Z182"/>
    <mergeCell ref="AA181:AA182"/>
    <mergeCell ref="N196:N197"/>
    <mergeCell ref="O196:O197"/>
    <mergeCell ref="P196:P197"/>
    <mergeCell ref="Q196:Q197"/>
    <mergeCell ref="R196:R197"/>
    <mergeCell ref="S196:S197"/>
    <mergeCell ref="T196:T197"/>
    <mergeCell ref="U196:U197"/>
    <mergeCell ref="V196:V197"/>
    <mergeCell ref="W196:W197"/>
    <mergeCell ref="X196:X197"/>
    <mergeCell ref="Y196:Y197"/>
    <mergeCell ref="Z183:Z185"/>
    <mergeCell ref="AA183:AA185"/>
    <mergeCell ref="H181:H182"/>
    <mergeCell ref="Z178:Z179"/>
    <mergeCell ref="AA178:AA179"/>
    <mergeCell ref="G178:G187"/>
    <mergeCell ref="A178:A187"/>
    <mergeCell ref="B178:B187"/>
    <mergeCell ref="C178:C187"/>
    <mergeCell ref="D178:D187"/>
    <mergeCell ref="E178:E187"/>
    <mergeCell ref="F178:F187"/>
    <mergeCell ref="Q178:Q179"/>
    <mergeCell ref="R178:R179"/>
    <mergeCell ref="S178:S179"/>
    <mergeCell ref="T178:T179"/>
    <mergeCell ref="U178:U179"/>
    <mergeCell ref="V178:V179"/>
    <mergeCell ref="W178:W179"/>
    <mergeCell ref="X178:X179"/>
    <mergeCell ref="Y178:Y179"/>
    <mergeCell ref="H178:H179"/>
    <mergeCell ref="I178:I179"/>
    <mergeCell ref="J178:J179"/>
    <mergeCell ref="K178:K179"/>
    <mergeCell ref="L178:L179"/>
    <mergeCell ref="M178:M179"/>
    <mergeCell ref="N178:N179"/>
    <mergeCell ref="O178:O179"/>
    <mergeCell ref="P178:P179"/>
    <mergeCell ref="Z167:Z168"/>
    <mergeCell ref="AA167:AA168"/>
    <mergeCell ref="H164:H166"/>
    <mergeCell ref="T183:T185"/>
    <mergeCell ref="U183:U185"/>
    <mergeCell ref="V183:V185"/>
    <mergeCell ref="W183:W185"/>
    <mergeCell ref="X183:X185"/>
    <mergeCell ref="Y183:Y185"/>
    <mergeCell ref="H183:H185"/>
    <mergeCell ref="I183:I185"/>
    <mergeCell ref="J183:J185"/>
    <mergeCell ref="K183:K185"/>
    <mergeCell ref="L183:L185"/>
    <mergeCell ref="M183:M185"/>
    <mergeCell ref="N183:N185"/>
    <mergeCell ref="O183:O185"/>
    <mergeCell ref="P183:P185"/>
    <mergeCell ref="K181:K182"/>
    <mergeCell ref="L181:L182"/>
    <mergeCell ref="M181:M182"/>
    <mergeCell ref="N181:N182"/>
    <mergeCell ref="O181:O182"/>
    <mergeCell ref="P181:P182"/>
    <mergeCell ref="Q181:Q182"/>
    <mergeCell ref="R181:R182"/>
    <mergeCell ref="S181:S182"/>
    <mergeCell ref="T181:T182"/>
    <mergeCell ref="U181:U182"/>
    <mergeCell ref="V181:V182"/>
    <mergeCell ref="W181:W182"/>
    <mergeCell ref="X181:X182"/>
    <mergeCell ref="Y164:Y166"/>
    <mergeCell ref="I164:I166"/>
    <mergeCell ref="J164:J166"/>
    <mergeCell ref="Z164:Z166"/>
    <mergeCell ref="AA164:AA166"/>
    <mergeCell ref="Z162:Z163"/>
    <mergeCell ref="AA162:AA163"/>
    <mergeCell ref="G162:G176"/>
    <mergeCell ref="A162:A176"/>
    <mergeCell ref="B162:B176"/>
    <mergeCell ref="C162:C176"/>
    <mergeCell ref="D162:D176"/>
    <mergeCell ref="E162:E176"/>
    <mergeCell ref="F162:F176"/>
    <mergeCell ref="Q162:Q163"/>
    <mergeCell ref="R162:R163"/>
    <mergeCell ref="S162:S163"/>
    <mergeCell ref="T162:T163"/>
    <mergeCell ref="U162:U163"/>
    <mergeCell ref="V162:V163"/>
    <mergeCell ref="W162:W163"/>
    <mergeCell ref="X162:X163"/>
    <mergeCell ref="Y162:Y163"/>
    <mergeCell ref="H162:H163"/>
    <mergeCell ref="I162:I163"/>
    <mergeCell ref="J162:J163"/>
    <mergeCell ref="K162:K163"/>
    <mergeCell ref="L162:L163"/>
    <mergeCell ref="M162:M163"/>
    <mergeCell ref="N162:N163"/>
    <mergeCell ref="O162:O163"/>
    <mergeCell ref="P162:P163"/>
    <mergeCell ref="H167:H168"/>
    <mergeCell ref="I167:I168"/>
    <mergeCell ref="J167:J168"/>
    <mergeCell ref="K167:K168"/>
    <mergeCell ref="L167:L168"/>
    <mergeCell ref="M167:M168"/>
    <mergeCell ref="N167:N168"/>
    <mergeCell ref="O167:O168"/>
    <mergeCell ref="P167:P168"/>
    <mergeCell ref="K164:K166"/>
    <mergeCell ref="L164:L166"/>
    <mergeCell ref="M164:M166"/>
    <mergeCell ref="N164:N166"/>
    <mergeCell ref="O164:O166"/>
    <mergeCell ref="P164:P166"/>
    <mergeCell ref="Q164:Q166"/>
    <mergeCell ref="R164:R166"/>
    <mergeCell ref="Z171:Z172"/>
    <mergeCell ref="AA171:AA172"/>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U169:U170"/>
    <mergeCell ref="V169:V170"/>
    <mergeCell ref="W169:W170"/>
    <mergeCell ref="X169:X170"/>
    <mergeCell ref="Y169:Y170"/>
    <mergeCell ref="Z169:Z170"/>
    <mergeCell ref="AA169:AA170"/>
    <mergeCell ref="Q171:Q172"/>
    <mergeCell ref="R171:R172"/>
    <mergeCell ref="S171:S172"/>
    <mergeCell ref="T171:T172"/>
    <mergeCell ref="U171:U172"/>
    <mergeCell ref="V171:V172"/>
    <mergeCell ref="W171:W172"/>
    <mergeCell ref="X171:X172"/>
    <mergeCell ref="Y171:Y172"/>
    <mergeCell ref="H171:H172"/>
    <mergeCell ref="Z175:Z176"/>
    <mergeCell ref="AA175:AA176"/>
    <mergeCell ref="H173:H174"/>
    <mergeCell ref="I173:I174"/>
    <mergeCell ref="J173:J174"/>
    <mergeCell ref="K173:K174"/>
    <mergeCell ref="L173:L174"/>
    <mergeCell ref="M173:M174"/>
    <mergeCell ref="N173:N174"/>
    <mergeCell ref="O173:O174"/>
    <mergeCell ref="P173:P174"/>
    <mergeCell ref="Q173:Q174"/>
    <mergeCell ref="R173:R174"/>
    <mergeCell ref="S173:S174"/>
    <mergeCell ref="T173:T174"/>
    <mergeCell ref="U173:U174"/>
    <mergeCell ref="V173:V174"/>
    <mergeCell ref="W173:W174"/>
    <mergeCell ref="X173:X174"/>
    <mergeCell ref="Y173:Y174"/>
    <mergeCell ref="Z173:Z174"/>
    <mergeCell ref="AA173:AA174"/>
    <mergeCell ref="Q175:Q176"/>
    <mergeCell ref="R175:R176"/>
    <mergeCell ref="U175:U176"/>
    <mergeCell ref="V175:V176"/>
    <mergeCell ref="W175:W176"/>
    <mergeCell ref="X175:X176"/>
    <mergeCell ref="Y175:Y176"/>
    <mergeCell ref="H175:H176"/>
    <mergeCell ref="I175:I176"/>
    <mergeCell ref="J175:J176"/>
    <mergeCell ref="K175:K176"/>
    <mergeCell ref="L175:L176"/>
    <mergeCell ref="M175:M176"/>
    <mergeCell ref="N175:N176"/>
    <mergeCell ref="O175:O176"/>
    <mergeCell ref="P175:P176"/>
    <mergeCell ref="Y152:Y153"/>
    <mergeCell ref="L156:L157"/>
    <mergeCell ref="M156:M157"/>
    <mergeCell ref="N156:N157"/>
    <mergeCell ref="O156:O157"/>
    <mergeCell ref="P156:P157"/>
    <mergeCell ref="Q156:Q157"/>
    <mergeCell ref="R156:R157"/>
    <mergeCell ref="S156:S157"/>
    <mergeCell ref="T156:T157"/>
    <mergeCell ref="U156:U157"/>
    <mergeCell ref="V156:V157"/>
    <mergeCell ref="W156:W157"/>
    <mergeCell ref="X156:X157"/>
    <mergeCell ref="Y156:Y157"/>
    <mergeCell ref="U167:U168"/>
    <mergeCell ref="V167:V168"/>
    <mergeCell ref="W167:W168"/>
    <mergeCell ref="X167:X168"/>
    <mergeCell ref="Y167:Y168"/>
    <mergeCell ref="S164:S166"/>
    <mergeCell ref="T164:T166"/>
    <mergeCell ref="U164:U166"/>
    <mergeCell ref="V164:V166"/>
    <mergeCell ref="W164:W166"/>
    <mergeCell ref="X164:X166"/>
    <mergeCell ref="I171:I172"/>
    <mergeCell ref="J171:J172"/>
    <mergeCell ref="K171:K172"/>
    <mergeCell ref="Z152:Z153"/>
    <mergeCell ref="AA152:AA153"/>
    <mergeCell ref="G152:G160"/>
    <mergeCell ref="A152:A160"/>
    <mergeCell ref="B152:B160"/>
    <mergeCell ref="C152:C160"/>
    <mergeCell ref="D152:D160"/>
    <mergeCell ref="E152:E160"/>
    <mergeCell ref="F152:F160"/>
    <mergeCell ref="P152:P153"/>
    <mergeCell ref="Q152:Q153"/>
    <mergeCell ref="R152:R153"/>
    <mergeCell ref="S152:S153"/>
    <mergeCell ref="T152:T153"/>
    <mergeCell ref="U152:U153"/>
    <mergeCell ref="V152:V153"/>
    <mergeCell ref="W152:W153"/>
    <mergeCell ref="X152:X153"/>
    <mergeCell ref="H152:H153"/>
    <mergeCell ref="I152:I153"/>
    <mergeCell ref="J152:J153"/>
    <mergeCell ref="K152:K153"/>
    <mergeCell ref="L152:L153"/>
    <mergeCell ref="M152:M153"/>
    <mergeCell ref="N152:N153"/>
    <mergeCell ref="O152:O153"/>
    <mergeCell ref="Z158:Z160"/>
    <mergeCell ref="AA158:AA160"/>
    <mergeCell ref="H156:H157"/>
    <mergeCell ref="I156:I157"/>
    <mergeCell ref="J156:J157"/>
    <mergeCell ref="K156:K157"/>
    <mergeCell ref="Z156:Z157"/>
    <mergeCell ref="AA156:AA157"/>
    <mergeCell ref="Q158:Q160"/>
    <mergeCell ref="R158:R160"/>
    <mergeCell ref="S158:S160"/>
    <mergeCell ref="T158:T160"/>
    <mergeCell ref="U158:U160"/>
    <mergeCell ref="V158:V160"/>
    <mergeCell ref="W158:W160"/>
    <mergeCell ref="X158:X160"/>
    <mergeCell ref="Y158:Y160"/>
    <mergeCell ref="H158:H160"/>
    <mergeCell ref="I158:I160"/>
    <mergeCell ref="J158:J160"/>
    <mergeCell ref="K158:K160"/>
    <mergeCell ref="L158:L160"/>
    <mergeCell ref="M158:M160"/>
    <mergeCell ref="N158:N160"/>
    <mergeCell ref="O158:O160"/>
    <mergeCell ref="P158:P160"/>
    <mergeCell ref="Z148:Z149"/>
    <mergeCell ref="AA148:AA149"/>
    <mergeCell ref="G135:G150"/>
    <mergeCell ref="B135:B150"/>
    <mergeCell ref="C135:C150"/>
    <mergeCell ref="D135:D150"/>
    <mergeCell ref="E135:E150"/>
    <mergeCell ref="A135:A150"/>
    <mergeCell ref="Q148:Q149"/>
    <mergeCell ref="R148:R149"/>
    <mergeCell ref="S148:S149"/>
    <mergeCell ref="T148:T149"/>
    <mergeCell ref="U148:U149"/>
    <mergeCell ref="V148:V149"/>
    <mergeCell ref="W148:W149"/>
    <mergeCell ref="X148:X149"/>
    <mergeCell ref="Y148:Y149"/>
    <mergeCell ref="H148:H149"/>
    <mergeCell ref="I148:I149"/>
    <mergeCell ref="J148:J149"/>
    <mergeCell ref="K148:K149"/>
    <mergeCell ref="L148:L149"/>
    <mergeCell ref="M148:M149"/>
    <mergeCell ref="N148:N149"/>
    <mergeCell ref="O148:O149"/>
    <mergeCell ref="P148:P149"/>
    <mergeCell ref="S146:S147"/>
    <mergeCell ref="T146:T147"/>
    <mergeCell ref="U146:U147"/>
    <mergeCell ref="V146:V147"/>
    <mergeCell ref="W146:W147"/>
    <mergeCell ref="X146:X147"/>
    <mergeCell ref="Y146:Y147"/>
    <mergeCell ref="Z146:Z147"/>
    <mergeCell ref="AA146:AA147"/>
    <mergeCell ref="J146:J147"/>
    <mergeCell ref="K146:K147"/>
    <mergeCell ref="L146:L147"/>
    <mergeCell ref="M146:M147"/>
    <mergeCell ref="N146:N147"/>
    <mergeCell ref="O146:O147"/>
    <mergeCell ref="P146:P147"/>
    <mergeCell ref="Q146:Q147"/>
    <mergeCell ref="R146:R147"/>
    <mergeCell ref="Y138:Y139"/>
    <mergeCell ref="Z138:Z139"/>
    <mergeCell ref="AA138:AA139"/>
    <mergeCell ref="H141:H144"/>
    <mergeCell ref="I141:I144"/>
    <mergeCell ref="J141:J144"/>
    <mergeCell ref="K141:K144"/>
    <mergeCell ref="L141:L144"/>
    <mergeCell ref="M141:M144"/>
    <mergeCell ref="N141:N144"/>
    <mergeCell ref="O141:O144"/>
    <mergeCell ref="P141:P144"/>
    <mergeCell ref="Q141:Q144"/>
    <mergeCell ref="R141:R144"/>
    <mergeCell ref="S141:S144"/>
    <mergeCell ref="T141:T144"/>
    <mergeCell ref="U141:U144"/>
    <mergeCell ref="V141:V144"/>
    <mergeCell ref="W141:W144"/>
    <mergeCell ref="X141:X144"/>
    <mergeCell ref="Y141:Y144"/>
    <mergeCell ref="Z141:Z144"/>
    <mergeCell ref="AA141:AA144"/>
    <mergeCell ref="U135:U137"/>
    <mergeCell ref="V135:V137"/>
    <mergeCell ref="W135:W137"/>
    <mergeCell ref="X135:X137"/>
    <mergeCell ref="Y135:Y137"/>
    <mergeCell ref="Z135:Z137"/>
    <mergeCell ref="AA135:AA137"/>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W138:W139"/>
    <mergeCell ref="X138:X139"/>
    <mergeCell ref="Z129:Z133"/>
    <mergeCell ref="AA129:AA133"/>
    <mergeCell ref="A129:A133"/>
    <mergeCell ref="B129:B133"/>
    <mergeCell ref="C129:C133"/>
    <mergeCell ref="D129:D133"/>
    <mergeCell ref="E129:E133"/>
    <mergeCell ref="F129:F133"/>
    <mergeCell ref="G129:G133"/>
    <mergeCell ref="Q129:Q133"/>
    <mergeCell ref="R129:R133"/>
    <mergeCell ref="S129:S133"/>
    <mergeCell ref="T129:T133"/>
    <mergeCell ref="U129:U133"/>
    <mergeCell ref="V129:V133"/>
    <mergeCell ref="W129:W133"/>
    <mergeCell ref="X129:X133"/>
    <mergeCell ref="Y129:Y133"/>
    <mergeCell ref="H129:H133"/>
    <mergeCell ref="I129:I133"/>
    <mergeCell ref="J129:J133"/>
    <mergeCell ref="K129:K133"/>
    <mergeCell ref="L129:L133"/>
    <mergeCell ref="M129:M133"/>
    <mergeCell ref="N129:N133"/>
    <mergeCell ref="O129:O133"/>
    <mergeCell ref="P129:P133"/>
    <mergeCell ref="Z126:Z127"/>
    <mergeCell ref="AA126:AA127"/>
    <mergeCell ref="G120:G127"/>
    <mergeCell ref="A120:A127"/>
    <mergeCell ref="B120:B127"/>
    <mergeCell ref="C120:C127"/>
    <mergeCell ref="D120:D127"/>
    <mergeCell ref="E120:E127"/>
    <mergeCell ref="F120:F127"/>
    <mergeCell ref="Q126:Q127"/>
    <mergeCell ref="R126:R127"/>
    <mergeCell ref="S126:S127"/>
    <mergeCell ref="T126:T127"/>
    <mergeCell ref="U126:U127"/>
    <mergeCell ref="V126:V127"/>
    <mergeCell ref="W126:W127"/>
    <mergeCell ref="X126:X127"/>
    <mergeCell ref="Y126:Y127"/>
    <mergeCell ref="H126:H127"/>
    <mergeCell ref="I126:I127"/>
    <mergeCell ref="J126:J127"/>
    <mergeCell ref="K126:K127"/>
    <mergeCell ref="L126:L127"/>
    <mergeCell ref="M126:M127"/>
    <mergeCell ref="N126:N127"/>
    <mergeCell ref="O126:O127"/>
    <mergeCell ref="P126:P127"/>
    <mergeCell ref="S120:S125"/>
    <mergeCell ref="T120:T125"/>
    <mergeCell ref="U120:U125"/>
    <mergeCell ref="V120:V125"/>
    <mergeCell ref="W120:W125"/>
    <mergeCell ref="G109:G118"/>
    <mergeCell ref="A109:A118"/>
    <mergeCell ref="B109:B118"/>
    <mergeCell ref="C109:C118"/>
    <mergeCell ref="D109:D118"/>
    <mergeCell ref="E109:E118"/>
    <mergeCell ref="F109:F118"/>
    <mergeCell ref="H120:H125"/>
    <mergeCell ref="I120:I125"/>
    <mergeCell ref="Z116:Z118"/>
    <mergeCell ref="AA116:AA118"/>
    <mergeCell ref="H114:H115"/>
    <mergeCell ref="I114:I115"/>
    <mergeCell ref="J114:J115"/>
    <mergeCell ref="K114:K115"/>
    <mergeCell ref="L114:L115"/>
    <mergeCell ref="M114:M115"/>
    <mergeCell ref="N114:N115"/>
    <mergeCell ref="O114:O115"/>
    <mergeCell ref="Z114:Z115"/>
    <mergeCell ref="AA114:AA115"/>
    <mergeCell ref="Q116:Q118"/>
    <mergeCell ref="R116:R118"/>
    <mergeCell ref="S116:S118"/>
    <mergeCell ref="T116:T118"/>
    <mergeCell ref="U116:U118"/>
    <mergeCell ref="V116:V118"/>
    <mergeCell ref="W116:W118"/>
    <mergeCell ref="X116:X118"/>
    <mergeCell ref="Y116:Y118"/>
    <mergeCell ref="X120:X125"/>
    <mergeCell ref="Y120:Y125"/>
    <mergeCell ref="Z120:Z125"/>
    <mergeCell ref="AA120:AA125"/>
    <mergeCell ref="J120:J125"/>
    <mergeCell ref="K120:K125"/>
    <mergeCell ref="L120:L125"/>
    <mergeCell ref="M120:M125"/>
    <mergeCell ref="N120:N125"/>
    <mergeCell ref="O120:O125"/>
    <mergeCell ref="P120:P125"/>
    <mergeCell ref="Q120:Q125"/>
    <mergeCell ref="R120:R125"/>
    <mergeCell ref="J116:J118"/>
    <mergeCell ref="K116:K118"/>
    <mergeCell ref="L116:L118"/>
    <mergeCell ref="M116:M118"/>
    <mergeCell ref="N116:N118"/>
    <mergeCell ref="O116:O118"/>
    <mergeCell ref="P116:P118"/>
    <mergeCell ref="S109:S112"/>
    <mergeCell ref="T109:T112"/>
    <mergeCell ref="Y109:Y112"/>
    <mergeCell ref="Z109:Z112"/>
    <mergeCell ref="AA109:AA112"/>
    <mergeCell ref="U109:U112"/>
    <mergeCell ref="V109:V112"/>
    <mergeCell ref="W109:W112"/>
    <mergeCell ref="X109:X112"/>
    <mergeCell ref="M109:M112"/>
    <mergeCell ref="N109:N112"/>
    <mergeCell ref="O109:O112"/>
    <mergeCell ref="P109:P112"/>
    <mergeCell ref="Q109:Q112"/>
    <mergeCell ref="R109:R112"/>
    <mergeCell ref="P114:P115"/>
    <mergeCell ref="Q114:Q115"/>
    <mergeCell ref="R114:R115"/>
    <mergeCell ref="S114:S115"/>
    <mergeCell ref="T114:T115"/>
    <mergeCell ref="U114:U115"/>
    <mergeCell ref="V114:V115"/>
    <mergeCell ref="W114:W115"/>
    <mergeCell ref="X114:X115"/>
    <mergeCell ref="Y114:Y115"/>
    <mergeCell ref="V103:V105"/>
    <mergeCell ref="W103:W105"/>
    <mergeCell ref="X103:X105"/>
    <mergeCell ref="G98:G107"/>
    <mergeCell ref="A98:A107"/>
    <mergeCell ref="B98:B107"/>
    <mergeCell ref="C98:C107"/>
    <mergeCell ref="D98:D107"/>
    <mergeCell ref="E98:E107"/>
    <mergeCell ref="F98:F107"/>
    <mergeCell ref="U98:U102"/>
    <mergeCell ref="V98:V102"/>
    <mergeCell ref="W98:W102"/>
    <mergeCell ref="X98:X102"/>
    <mergeCell ref="Y98:Y102"/>
    <mergeCell ref="Z98:Z102"/>
    <mergeCell ref="AA98:AA102"/>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Y103:Y105"/>
    <mergeCell ref="Z103:Z105"/>
    <mergeCell ref="AA103:AA105"/>
    <mergeCell ref="U103:U105"/>
    <mergeCell ref="F228:T228"/>
    <mergeCell ref="G93:G96"/>
    <mergeCell ref="A93:A96"/>
    <mergeCell ref="B93:B96"/>
    <mergeCell ref="C93:C96"/>
    <mergeCell ref="D93:D96"/>
    <mergeCell ref="E93:E96"/>
    <mergeCell ref="F93:F96"/>
    <mergeCell ref="H98:H102"/>
    <mergeCell ref="I98:I102"/>
    <mergeCell ref="J98:J102"/>
    <mergeCell ref="K98:K102"/>
    <mergeCell ref="L98:L102"/>
    <mergeCell ref="M98:M102"/>
    <mergeCell ref="N98:N102"/>
    <mergeCell ref="O98:O102"/>
    <mergeCell ref="P98:P102"/>
    <mergeCell ref="Q98:Q102"/>
    <mergeCell ref="R98:R102"/>
    <mergeCell ref="S98:S102"/>
    <mergeCell ref="T98:T102"/>
    <mergeCell ref="H109:H112"/>
    <mergeCell ref="I109:I112"/>
    <mergeCell ref="J109:J112"/>
    <mergeCell ref="F134:T134"/>
    <mergeCell ref="F151:T151"/>
    <mergeCell ref="F161:T161"/>
    <mergeCell ref="F177:T177"/>
    <mergeCell ref="F188:T188"/>
    <mergeCell ref="F201:T201"/>
    <mergeCell ref="F209:T209"/>
    <mergeCell ref="F217:T217"/>
    <mergeCell ref="F226:T226"/>
    <mergeCell ref="H135:H137"/>
    <mergeCell ref="I135:I137"/>
    <mergeCell ref="J135:J137"/>
    <mergeCell ref="K135:K137"/>
    <mergeCell ref="L135:L137"/>
    <mergeCell ref="M135:M137"/>
    <mergeCell ref="N135:N137"/>
    <mergeCell ref="O135:O137"/>
    <mergeCell ref="P135:P137"/>
    <mergeCell ref="Q135:Q137"/>
    <mergeCell ref="R135:R137"/>
    <mergeCell ref="S135:S137"/>
    <mergeCell ref="T135:T137"/>
    <mergeCell ref="H146:H147"/>
    <mergeCell ref="I146:I147"/>
    <mergeCell ref="S175:S176"/>
    <mergeCell ref="T175:T176"/>
    <mergeCell ref="L171:L172"/>
    <mergeCell ref="M171:M172"/>
    <mergeCell ref="N171:N172"/>
    <mergeCell ref="O171:O172"/>
    <mergeCell ref="P171:P172"/>
    <mergeCell ref="Q167:Q168"/>
    <mergeCell ref="R167:R168"/>
    <mergeCell ref="S167:S168"/>
    <mergeCell ref="T167:T168"/>
    <mergeCell ref="Q183:Q185"/>
    <mergeCell ref="R183:R185"/>
    <mergeCell ref="S183:S185"/>
    <mergeCell ref="F43:T43"/>
    <mergeCell ref="F54:T54"/>
    <mergeCell ref="F108:T108"/>
    <mergeCell ref="G16:G17"/>
    <mergeCell ref="F16:F17"/>
    <mergeCell ref="T20:T26"/>
    <mergeCell ref="S20:S26"/>
    <mergeCell ref="O20:O26"/>
    <mergeCell ref="P20:P26"/>
    <mergeCell ref="Q20:Q26"/>
    <mergeCell ref="N20:N26"/>
    <mergeCell ref="H20:H26"/>
    <mergeCell ref="F119:T119"/>
    <mergeCell ref="F128:T128"/>
    <mergeCell ref="F68:T68"/>
    <mergeCell ref="F78:T78"/>
    <mergeCell ref="F82:T82"/>
    <mergeCell ref="F92:T92"/>
    <mergeCell ref="F97:T97"/>
    <mergeCell ref="T69:T70"/>
    <mergeCell ref="O69:O70"/>
    <mergeCell ref="P69:P70"/>
    <mergeCell ref="Q69:Q70"/>
    <mergeCell ref="R69:R70"/>
    <mergeCell ref="S69:S70"/>
    <mergeCell ref="N69:N70"/>
    <mergeCell ref="M69:M70"/>
    <mergeCell ref="L69:L70"/>
    <mergeCell ref="K109:K112"/>
    <mergeCell ref="L109:L112"/>
    <mergeCell ref="H116:H118"/>
    <mergeCell ref="I116:I118"/>
    <mergeCell ref="L9:L11"/>
    <mergeCell ref="K9:K11"/>
    <mergeCell ref="H9:H11"/>
    <mergeCell ref="I9:I11"/>
    <mergeCell ref="J9:J11"/>
    <mergeCell ref="T9:T11"/>
    <mergeCell ref="S9:S11"/>
    <mergeCell ref="Q9:Q11"/>
    <mergeCell ref="P9:P11"/>
    <mergeCell ref="O9:O11"/>
    <mergeCell ref="X13:X14"/>
    <mergeCell ref="U13:U14"/>
    <mergeCell ref="V13:V14"/>
    <mergeCell ref="W13:W14"/>
    <mergeCell ref="T13:T14"/>
    <mergeCell ref="F15:T15"/>
    <mergeCell ref="F18:T18"/>
    <mergeCell ref="AA13:AA14"/>
    <mergeCell ref="Y13:Y14"/>
    <mergeCell ref="Z13:Z14"/>
    <mergeCell ref="U9:U11"/>
    <mergeCell ref="V9:V11"/>
    <mergeCell ref="W9:W11"/>
    <mergeCell ref="X9:X11"/>
    <mergeCell ref="Y9:Y11"/>
    <mergeCell ref="A16:A17"/>
    <mergeCell ref="B16:B17"/>
    <mergeCell ref="C16:C17"/>
    <mergeCell ref="D16:D17"/>
    <mergeCell ref="E16:E17"/>
    <mergeCell ref="P13:P14"/>
    <mergeCell ref="Q13:Q14"/>
    <mergeCell ref="R13:R14"/>
    <mergeCell ref="S13:S14"/>
    <mergeCell ref="G9:G14"/>
    <mergeCell ref="K13:K14"/>
    <mergeCell ref="L13:L14"/>
    <mergeCell ref="M13:M14"/>
    <mergeCell ref="N13:N14"/>
    <mergeCell ref="O13:O14"/>
    <mergeCell ref="H13:H14"/>
    <mergeCell ref="I13:I14"/>
    <mergeCell ref="J13:J14"/>
    <mergeCell ref="F9:F14"/>
    <mergeCell ref="A9:A14"/>
    <mergeCell ref="B9:B14"/>
    <mergeCell ref="C9:C14"/>
    <mergeCell ref="N9:N11"/>
    <mergeCell ref="M9:M11"/>
    <mergeCell ref="N34:N39"/>
    <mergeCell ref="H34:H39"/>
    <mergeCell ref="I34:I39"/>
    <mergeCell ref="J34:J39"/>
    <mergeCell ref="K34:K39"/>
    <mergeCell ref="L34:L39"/>
    <mergeCell ref="M34:M39"/>
    <mergeCell ref="T34:T39"/>
    <mergeCell ref="O34:O39"/>
    <mergeCell ref="D9:D14"/>
    <mergeCell ref="E9:E14"/>
    <mergeCell ref="AA29:AA33"/>
    <mergeCell ref="Y29:Y33"/>
    <mergeCell ref="Z29:Z33"/>
    <mergeCell ref="X29:X33"/>
    <mergeCell ref="U29:U33"/>
    <mergeCell ref="V29:V33"/>
    <mergeCell ref="W29:W33"/>
    <mergeCell ref="I20:I26"/>
    <mergeCell ref="J20:J26"/>
    <mergeCell ref="K20:K26"/>
    <mergeCell ref="L20:L26"/>
    <mergeCell ref="M20:M26"/>
    <mergeCell ref="AA20:AA26"/>
    <mergeCell ref="Z20:Z26"/>
    <mergeCell ref="Y20:Y26"/>
    <mergeCell ref="X20:X26"/>
    <mergeCell ref="U20:U26"/>
    <mergeCell ref="V20:V26"/>
    <mergeCell ref="W20:W26"/>
    <mergeCell ref="Z9:Z11"/>
    <mergeCell ref="AA9:AA11"/>
    <mergeCell ref="A19:A42"/>
    <mergeCell ref="T41:T42"/>
    <mergeCell ref="O41:O42"/>
    <mergeCell ref="P41:P42"/>
    <mergeCell ref="Q41:Q42"/>
    <mergeCell ref="R41:R42"/>
    <mergeCell ref="S41:S42"/>
    <mergeCell ref="B19:B42"/>
    <mergeCell ref="C19:C42"/>
    <mergeCell ref="D19:D42"/>
    <mergeCell ref="E19:E42"/>
    <mergeCell ref="X34:X39"/>
    <mergeCell ref="Y34:Y39"/>
    <mergeCell ref="Z34:Z39"/>
    <mergeCell ref="N29:N33"/>
    <mergeCell ref="H29:H33"/>
    <mergeCell ref="I29:I33"/>
    <mergeCell ref="J29:J33"/>
    <mergeCell ref="K29:K33"/>
    <mergeCell ref="L29:L33"/>
    <mergeCell ref="M29:M33"/>
    <mergeCell ref="T29:T33"/>
    <mergeCell ref="O29:O33"/>
    <mergeCell ref="P29:P33"/>
    <mergeCell ref="Q29:Q33"/>
    <mergeCell ref="R29:R33"/>
    <mergeCell ref="S29:S33"/>
    <mergeCell ref="U41:U42"/>
    <mergeCell ref="V41:V42"/>
    <mergeCell ref="W41:W42"/>
    <mergeCell ref="X41:X42"/>
    <mergeCell ref="Y41:Y42"/>
    <mergeCell ref="F19:F42"/>
    <mergeCell ref="AA44:AA50"/>
    <mergeCell ref="Y44:Y50"/>
    <mergeCell ref="Z44:Z50"/>
    <mergeCell ref="X44:X50"/>
    <mergeCell ref="U44:U50"/>
    <mergeCell ref="V44:V50"/>
    <mergeCell ref="W44:W50"/>
    <mergeCell ref="T44:T50"/>
    <mergeCell ref="O44:O50"/>
    <mergeCell ref="P44:P50"/>
    <mergeCell ref="Q44:Q50"/>
    <mergeCell ref="R44:R50"/>
    <mergeCell ref="S44:S50"/>
    <mergeCell ref="N41:N42"/>
    <mergeCell ref="M41:M42"/>
    <mergeCell ref="L41:L42"/>
    <mergeCell ref="P34:P39"/>
    <mergeCell ref="Q34:Q39"/>
    <mergeCell ref="R34:R39"/>
    <mergeCell ref="S34:S39"/>
    <mergeCell ref="AA34:AA39"/>
    <mergeCell ref="U34:U39"/>
    <mergeCell ref="V34:V39"/>
    <mergeCell ref="W34:W39"/>
    <mergeCell ref="K41:K42"/>
    <mergeCell ref="H41:H42"/>
    <mergeCell ref="I41:I42"/>
    <mergeCell ref="J41:J42"/>
    <mergeCell ref="G19:G42"/>
    <mergeCell ref="AA41:AA42"/>
    <mergeCell ref="Z41:Z42"/>
    <mergeCell ref="H51:H53"/>
    <mergeCell ref="I51:I53"/>
    <mergeCell ref="J51:J53"/>
    <mergeCell ref="K51:K53"/>
    <mergeCell ref="L51:L53"/>
    <mergeCell ref="G44:G53"/>
    <mergeCell ref="A44:A53"/>
    <mergeCell ref="B44:B53"/>
    <mergeCell ref="C44:C53"/>
    <mergeCell ref="D44:D53"/>
    <mergeCell ref="E44:E53"/>
    <mergeCell ref="F44:F53"/>
    <mergeCell ref="R51:R53"/>
    <mergeCell ref="S51:S53"/>
    <mergeCell ref="T51:T53"/>
    <mergeCell ref="U51:U53"/>
    <mergeCell ref="V51:V53"/>
    <mergeCell ref="M51:M53"/>
    <mergeCell ref="N51:N53"/>
    <mergeCell ref="O51:O53"/>
    <mergeCell ref="P51:P53"/>
    <mergeCell ref="Q51:Q53"/>
    <mergeCell ref="N44:N50"/>
    <mergeCell ref="L44:L50"/>
    <mergeCell ref="M44:M50"/>
    <mergeCell ref="K44:K50"/>
    <mergeCell ref="H44:H50"/>
    <mergeCell ref="I44:I50"/>
    <mergeCell ref="J44:J50"/>
    <mergeCell ref="AA55:AA58"/>
    <mergeCell ref="Y55:Y58"/>
    <mergeCell ref="Z55:Z58"/>
    <mergeCell ref="X55:X58"/>
    <mergeCell ref="U55:U58"/>
    <mergeCell ref="V55:V58"/>
    <mergeCell ref="W55:W58"/>
    <mergeCell ref="W51:W53"/>
    <mergeCell ref="X51:X53"/>
    <mergeCell ref="Y51:Y53"/>
    <mergeCell ref="Z51:Z53"/>
    <mergeCell ref="AA51:AA53"/>
    <mergeCell ref="L55:L58"/>
    <mergeCell ref="K55:K58"/>
    <mergeCell ref="J55:J58"/>
    <mergeCell ref="T55:T58"/>
    <mergeCell ref="O55:O58"/>
    <mergeCell ref="P55:P58"/>
    <mergeCell ref="Q55:Q58"/>
    <mergeCell ref="R55:R58"/>
    <mergeCell ref="S55:S58"/>
    <mergeCell ref="N55:N58"/>
    <mergeCell ref="M55:M58"/>
    <mergeCell ref="AA62:AA64"/>
    <mergeCell ref="Y62:Y64"/>
    <mergeCell ref="Z62:Z64"/>
    <mergeCell ref="X62:X64"/>
    <mergeCell ref="U62:U64"/>
    <mergeCell ref="V62:V64"/>
    <mergeCell ref="W62:W64"/>
    <mergeCell ref="H59:H61"/>
    <mergeCell ref="I59:I61"/>
    <mergeCell ref="J59:J61"/>
    <mergeCell ref="O59:O61"/>
    <mergeCell ref="P59:P61"/>
    <mergeCell ref="Q59:Q61"/>
    <mergeCell ref="R59:R61"/>
    <mergeCell ref="S59:S61"/>
    <mergeCell ref="AA59:AA61"/>
    <mergeCell ref="Y59:Y61"/>
    <mergeCell ref="Z59:Z61"/>
    <mergeCell ref="X59:X61"/>
    <mergeCell ref="U59:U61"/>
    <mergeCell ref="V59:V61"/>
    <mergeCell ref="W59:W61"/>
    <mergeCell ref="T59:T61"/>
    <mergeCell ref="K59:K61"/>
    <mergeCell ref="S62:S64"/>
    <mergeCell ref="L59:L61"/>
    <mergeCell ref="M59:M61"/>
    <mergeCell ref="N59:N61"/>
    <mergeCell ref="H65:H67"/>
    <mergeCell ref="I65:I67"/>
    <mergeCell ref="J65:J67"/>
    <mergeCell ref="K65:K67"/>
    <mergeCell ref="L65:L67"/>
    <mergeCell ref="T62:T64"/>
    <mergeCell ref="H62:H64"/>
    <mergeCell ref="I62:I64"/>
    <mergeCell ref="J62:J64"/>
    <mergeCell ref="K62:K64"/>
    <mergeCell ref="L62:L64"/>
    <mergeCell ref="M62:M64"/>
    <mergeCell ref="N62:N64"/>
    <mergeCell ref="O62:O64"/>
    <mergeCell ref="S65:S67"/>
    <mergeCell ref="T65:T67"/>
    <mergeCell ref="U65:U67"/>
    <mergeCell ref="V65:V67"/>
    <mergeCell ref="M65:M67"/>
    <mergeCell ref="N65:N67"/>
    <mergeCell ref="O65:O67"/>
    <mergeCell ref="P65:P67"/>
    <mergeCell ref="Q65:Q67"/>
    <mergeCell ref="AA69:AA70"/>
    <mergeCell ref="Y69:Y70"/>
    <mergeCell ref="Z69:Z70"/>
    <mergeCell ref="X69:X70"/>
    <mergeCell ref="U69:U70"/>
    <mergeCell ref="V69:V70"/>
    <mergeCell ref="W69:W70"/>
    <mergeCell ref="W65:W67"/>
    <mergeCell ref="X65:X67"/>
    <mergeCell ref="Y65:Y67"/>
    <mergeCell ref="Z65:Z67"/>
    <mergeCell ref="AA65:AA67"/>
    <mergeCell ref="A55:A67"/>
    <mergeCell ref="B55:B67"/>
    <mergeCell ref="C55:C67"/>
    <mergeCell ref="D55:D67"/>
    <mergeCell ref="E55:E67"/>
    <mergeCell ref="F55:F67"/>
    <mergeCell ref="G69:G77"/>
    <mergeCell ref="A69:A77"/>
    <mergeCell ref="B69:B77"/>
    <mergeCell ref="C69:C77"/>
    <mergeCell ref="D69:D77"/>
    <mergeCell ref="E69:E77"/>
    <mergeCell ref="F69:F77"/>
    <mergeCell ref="Q71:Q73"/>
    <mergeCell ref="R71:R73"/>
    <mergeCell ref="I71:I73"/>
    <mergeCell ref="J71:J73"/>
    <mergeCell ref="K71:K73"/>
    <mergeCell ref="L71:L73"/>
    <mergeCell ref="M71:M73"/>
    <mergeCell ref="K69:K70"/>
    <mergeCell ref="G55:G67"/>
    <mergeCell ref="H71:H73"/>
    <mergeCell ref="H69:H70"/>
    <mergeCell ref="I69:I70"/>
    <mergeCell ref="J69:J70"/>
    <mergeCell ref="R65:R67"/>
    <mergeCell ref="P62:P64"/>
    <mergeCell ref="Q62:Q64"/>
    <mergeCell ref="R62:R64"/>
    <mergeCell ref="H55:H58"/>
    <mergeCell ref="I55:I58"/>
    <mergeCell ref="X71:X73"/>
    <mergeCell ref="Y71:Y73"/>
    <mergeCell ref="Z71:Z73"/>
    <mergeCell ref="AA71:AA73"/>
    <mergeCell ref="H74:H76"/>
    <mergeCell ref="I74:I76"/>
    <mergeCell ref="J74:J76"/>
    <mergeCell ref="K74:K76"/>
    <mergeCell ref="L74:L76"/>
    <mergeCell ref="M74:M76"/>
    <mergeCell ref="N74:N76"/>
    <mergeCell ref="O74:O76"/>
    <mergeCell ref="P74:P76"/>
    <mergeCell ref="Q74:Q76"/>
    <mergeCell ref="R74:R76"/>
    <mergeCell ref="S74:S76"/>
    <mergeCell ref="S71:S73"/>
    <mergeCell ref="T71:T73"/>
    <mergeCell ref="U71:U73"/>
    <mergeCell ref="V71:V73"/>
    <mergeCell ref="W71:W73"/>
    <mergeCell ref="N71:N73"/>
    <mergeCell ref="O71:O73"/>
    <mergeCell ref="P71:P73"/>
    <mergeCell ref="Y74:Y76"/>
    <mergeCell ref="Z74:Z76"/>
    <mergeCell ref="AA74:AA76"/>
    <mergeCell ref="H80:H81"/>
    <mergeCell ref="I80:I81"/>
    <mergeCell ref="J80:J81"/>
    <mergeCell ref="K80:K81"/>
    <mergeCell ref="L80:L81"/>
    <mergeCell ref="M80:M81"/>
    <mergeCell ref="T74:T76"/>
    <mergeCell ref="U74:U76"/>
    <mergeCell ref="V74:V76"/>
    <mergeCell ref="W74:W76"/>
    <mergeCell ref="X74:X76"/>
    <mergeCell ref="F79:F81"/>
    <mergeCell ref="A79:A81"/>
    <mergeCell ref="B79:B81"/>
    <mergeCell ref="C79:C81"/>
    <mergeCell ref="D79:D81"/>
    <mergeCell ref="E79:E81"/>
    <mergeCell ref="N80:N81"/>
    <mergeCell ref="O80:O81"/>
    <mergeCell ref="P80:P81"/>
    <mergeCell ref="Z80:Z81"/>
    <mergeCell ref="AA80:AA81"/>
    <mergeCell ref="H83:H84"/>
    <mergeCell ref="I83:I84"/>
    <mergeCell ref="J83:J84"/>
    <mergeCell ref="K83:K84"/>
    <mergeCell ref="L83:L84"/>
    <mergeCell ref="M83:M84"/>
    <mergeCell ref="G83:G91"/>
    <mergeCell ref="U80:U81"/>
    <mergeCell ref="V80:V81"/>
    <mergeCell ref="W80:W81"/>
    <mergeCell ref="X80:X81"/>
    <mergeCell ref="Y80:Y81"/>
    <mergeCell ref="S80:S81"/>
    <mergeCell ref="T80:T81"/>
    <mergeCell ref="G79:G81"/>
    <mergeCell ref="Q80:Q81"/>
    <mergeCell ref="R80:R81"/>
    <mergeCell ref="AA83:AA84"/>
    <mergeCell ref="AA88:AA89"/>
    <mergeCell ref="K85:K87"/>
    <mergeCell ref="L85:L87"/>
    <mergeCell ref="M85:M87"/>
    <mergeCell ref="N85:N87"/>
    <mergeCell ref="O85:O87"/>
    <mergeCell ref="P85:P87"/>
    <mergeCell ref="Q85:Q87"/>
    <mergeCell ref="R85:R87"/>
    <mergeCell ref="S85:S87"/>
    <mergeCell ref="AA85:AA87"/>
    <mergeCell ref="Y85:Y87"/>
    <mergeCell ref="U85:U87"/>
    <mergeCell ref="V85:V87"/>
    <mergeCell ref="W85:W87"/>
    <mergeCell ref="W83:W84"/>
    <mergeCell ref="X83:X84"/>
    <mergeCell ref="Y83:Y84"/>
    <mergeCell ref="Z83:Z84"/>
    <mergeCell ref="R83:R84"/>
    <mergeCell ref="S83:S84"/>
    <mergeCell ref="T83:T84"/>
    <mergeCell ref="U83:U84"/>
    <mergeCell ref="V83:V84"/>
    <mergeCell ref="Z88:Z89"/>
    <mergeCell ref="Y88:Y89"/>
    <mergeCell ref="X88:X89"/>
    <mergeCell ref="U88:U89"/>
    <mergeCell ref="V88:V89"/>
    <mergeCell ref="W88:W89"/>
    <mergeCell ref="T85:T87"/>
    <mergeCell ref="Z85:Z87"/>
    <mergeCell ref="X85:X87"/>
    <mergeCell ref="T88:T89"/>
    <mergeCell ref="J88:J89"/>
    <mergeCell ref="K88:K89"/>
    <mergeCell ref="L88:L89"/>
    <mergeCell ref="M88:M89"/>
    <mergeCell ref="N88:N89"/>
    <mergeCell ref="O88:O89"/>
    <mergeCell ref="P88:P89"/>
    <mergeCell ref="Q88:Q89"/>
    <mergeCell ref="R88:R89"/>
    <mergeCell ref="S88:S89"/>
    <mergeCell ref="F83:F91"/>
    <mergeCell ref="N83:N84"/>
    <mergeCell ref="O83:O84"/>
    <mergeCell ref="P83:P84"/>
    <mergeCell ref="Q83:Q84"/>
    <mergeCell ref="A83:A91"/>
    <mergeCell ref="B83:B91"/>
    <mergeCell ref="C83:C91"/>
    <mergeCell ref="D83:D91"/>
    <mergeCell ref="E83:E91"/>
    <mergeCell ref="H85:H87"/>
    <mergeCell ref="I85:I87"/>
    <mergeCell ref="J85:J87"/>
    <mergeCell ref="H88:H89"/>
    <mergeCell ref="I88:I89"/>
  </mergeCells>
  <dataValidations count="3">
    <dataValidation type="list" allowBlank="1" showInputMessage="1" showErrorMessage="1" sqref="M9:M14 M229:M311 M227 M218:M225 M210:M216 M202:M208 M189:M200 M178:M187 M162:M176 M152:M160 M135:M150 M129:M133 M120:M127 M109:M118 M71:M77 M93:M96 M83:M91 M79:M81 M59:M67 M19:M41 M44:M53 M16:M17 M55 M69 M98:M103 M106:M107" xr:uid="{00000000-0002-0000-0100-000000000000}">
      <formula1>$AC$10:$AC$11</formula1>
    </dataValidation>
    <dataValidation type="list" allowBlank="1" showInputMessage="1" showErrorMessage="1" sqref="M15 M226 M217 M209 M201 M188 M177 M161 M151 M134 M128 M119 M108 M97 M92 M82 M78 M68 M54 M43 M18" xr:uid="{59D6D26B-E969-494F-B1CC-3F41EAD5F135}">
      <formula1>$AA$10:$AA$12</formula1>
    </dataValidation>
    <dataValidation type="list" allowBlank="1" showErrorMessage="1" sqref="M228" xr:uid="{4210DD5B-917A-40CC-A940-04E971B3D838}">
      <formula1>$AC$10:$AC$12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205"/>
  <sheetViews>
    <sheetView topLeftCell="A203" zoomScale="70" zoomScaleNormal="70" workbookViewId="0">
      <selection activeCell="E9" sqref="E9"/>
    </sheetView>
  </sheetViews>
  <sheetFormatPr baseColWidth="10" defaultColWidth="11.42578125" defaultRowHeight="15" x14ac:dyDescent="0.25"/>
  <cols>
    <col min="1" max="1" width="20.85546875" customWidth="1"/>
    <col min="2" max="2" width="22.140625" customWidth="1"/>
    <col min="3" max="3" width="26" customWidth="1"/>
    <col min="4" max="4" width="32" customWidth="1"/>
    <col min="5" max="6" width="28.5703125" customWidth="1"/>
    <col min="7" max="7" width="23.85546875" customWidth="1"/>
    <col min="8" max="8" width="20.5703125" customWidth="1"/>
    <col min="9" max="9" width="21.140625" customWidth="1"/>
    <col min="10" max="10" width="19.7109375" customWidth="1"/>
    <col min="11" max="11" width="13.5703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1.28515625" customWidth="1"/>
    <col min="24" max="24" width="23" customWidth="1"/>
    <col min="25" max="25" width="39.28515625" bestFit="1" customWidth="1"/>
    <col min="26" max="26" width="73.42578125" customWidth="1"/>
    <col min="29" max="29" width="0" hidden="1" customWidth="1"/>
  </cols>
  <sheetData>
    <row r="1" spans="1:29" s="1" customFormat="1" x14ac:dyDescent="0.25">
      <c r="A1" s="639"/>
      <c r="B1" s="640"/>
      <c r="C1" s="645" t="s">
        <v>125</v>
      </c>
      <c r="D1" s="646"/>
      <c r="E1" s="646"/>
      <c r="F1" s="646"/>
      <c r="G1" s="646"/>
      <c r="H1" s="646"/>
      <c r="I1" s="646"/>
      <c r="J1" s="646"/>
      <c r="K1" s="646"/>
      <c r="L1" s="646"/>
      <c r="M1" s="646"/>
      <c r="N1" s="646"/>
      <c r="O1" s="646"/>
      <c r="P1" s="646"/>
      <c r="Q1" s="646"/>
      <c r="R1" s="646"/>
      <c r="S1" s="646"/>
      <c r="T1" s="646"/>
      <c r="U1" s="646"/>
      <c r="V1" s="646"/>
      <c r="W1" s="646"/>
      <c r="X1" s="646"/>
      <c r="Y1" s="647"/>
      <c r="Z1" s="22" t="s">
        <v>126</v>
      </c>
    </row>
    <row r="2" spans="1:29" s="1" customFormat="1" ht="30.75" customHeight="1" x14ac:dyDescent="0.25">
      <c r="A2" s="641"/>
      <c r="B2" s="642"/>
      <c r="C2" s="645" t="s">
        <v>127</v>
      </c>
      <c r="D2" s="646"/>
      <c r="E2" s="646"/>
      <c r="F2" s="646"/>
      <c r="G2" s="646"/>
      <c r="H2" s="646"/>
      <c r="I2" s="646"/>
      <c r="J2" s="646"/>
      <c r="K2" s="646"/>
      <c r="L2" s="646"/>
      <c r="M2" s="646"/>
      <c r="N2" s="646"/>
      <c r="O2" s="646"/>
      <c r="P2" s="646"/>
      <c r="Q2" s="646"/>
      <c r="R2" s="646"/>
      <c r="S2" s="646"/>
      <c r="T2" s="646"/>
      <c r="U2" s="646"/>
      <c r="V2" s="646"/>
      <c r="W2" s="646"/>
      <c r="X2" s="646"/>
      <c r="Y2" s="647"/>
      <c r="Z2" s="22" t="s">
        <v>128</v>
      </c>
    </row>
    <row r="3" spans="1:29" s="1" customFormat="1" ht="30" customHeight="1" x14ac:dyDescent="0.25">
      <c r="A3" s="641"/>
      <c r="B3" s="642"/>
      <c r="C3" s="645" t="s">
        <v>129</v>
      </c>
      <c r="D3" s="646"/>
      <c r="E3" s="646"/>
      <c r="F3" s="646"/>
      <c r="G3" s="646"/>
      <c r="H3" s="646"/>
      <c r="I3" s="646"/>
      <c r="J3" s="646"/>
      <c r="K3" s="646"/>
      <c r="L3" s="646"/>
      <c r="M3" s="646"/>
      <c r="N3" s="646"/>
      <c r="O3" s="646"/>
      <c r="P3" s="646"/>
      <c r="Q3" s="646"/>
      <c r="R3" s="646"/>
      <c r="S3" s="646"/>
      <c r="T3" s="646"/>
      <c r="U3" s="646"/>
      <c r="V3" s="646"/>
      <c r="W3" s="646"/>
      <c r="X3" s="646"/>
      <c r="Y3" s="647"/>
      <c r="Z3" s="22" t="s">
        <v>130</v>
      </c>
    </row>
    <row r="4" spans="1:29" s="1" customFormat="1" ht="27" customHeight="1" x14ac:dyDescent="0.25">
      <c r="A4" s="643"/>
      <c r="B4" s="644"/>
      <c r="C4" s="645" t="s">
        <v>131</v>
      </c>
      <c r="D4" s="646"/>
      <c r="E4" s="646"/>
      <c r="F4" s="646"/>
      <c r="G4" s="646"/>
      <c r="H4" s="646"/>
      <c r="I4" s="646"/>
      <c r="J4" s="646"/>
      <c r="K4" s="646"/>
      <c r="L4" s="646"/>
      <c r="M4" s="646"/>
      <c r="N4" s="646"/>
      <c r="O4" s="646"/>
      <c r="P4" s="646"/>
      <c r="Q4" s="646"/>
      <c r="R4" s="646"/>
      <c r="S4" s="646"/>
      <c r="T4" s="646"/>
      <c r="U4" s="646"/>
      <c r="V4" s="646"/>
      <c r="W4" s="646"/>
      <c r="X4" s="646"/>
      <c r="Y4" s="647"/>
      <c r="Z4" s="22" t="s">
        <v>558</v>
      </c>
    </row>
    <row r="5" spans="1:29" s="1" customFormat="1" ht="26.25" x14ac:dyDescent="0.25">
      <c r="A5" s="637" t="s">
        <v>559</v>
      </c>
      <c r="B5" s="638"/>
      <c r="C5" s="637"/>
      <c r="D5" s="648"/>
      <c r="E5" s="648"/>
      <c r="F5" s="648"/>
      <c r="G5" s="648"/>
      <c r="H5" s="648"/>
      <c r="I5" s="648"/>
      <c r="J5" s="648"/>
      <c r="K5" s="648"/>
      <c r="L5" s="648"/>
      <c r="M5" s="648"/>
      <c r="N5" s="648"/>
      <c r="O5" s="648"/>
      <c r="P5" s="648"/>
      <c r="Q5" s="648"/>
      <c r="R5" s="648"/>
      <c r="S5" s="648"/>
      <c r="T5" s="648"/>
      <c r="U5" s="648"/>
      <c r="V5" s="648"/>
      <c r="W5" s="648"/>
      <c r="X5" s="648"/>
      <c r="Y5" s="648"/>
      <c r="Z5" s="648"/>
    </row>
    <row r="6" spans="1:29" s="1" customFormat="1" x14ac:dyDescent="0.25">
      <c r="A6" s="633" t="s">
        <v>560</v>
      </c>
      <c r="B6" s="633"/>
      <c r="C6" s="633"/>
      <c r="D6" s="633"/>
      <c r="E6" s="633"/>
      <c r="F6" s="633"/>
      <c r="G6" s="633"/>
      <c r="H6" s="633"/>
      <c r="I6" s="633"/>
      <c r="J6" s="633"/>
      <c r="K6" s="633"/>
      <c r="L6" s="633"/>
      <c r="M6" s="633"/>
      <c r="N6" s="633"/>
      <c r="O6" s="633"/>
      <c r="P6" s="633"/>
      <c r="Q6" s="633"/>
      <c r="R6" s="633"/>
      <c r="S6" s="633"/>
      <c r="T6" s="633"/>
      <c r="U6" s="633"/>
      <c r="V6" s="633"/>
      <c r="W6" s="633"/>
      <c r="X6" s="634"/>
      <c r="Y6" s="629" t="s">
        <v>561</v>
      </c>
      <c r="Z6" s="630"/>
    </row>
    <row r="7" spans="1:29" s="1" customFormat="1" ht="15.75" thickBot="1" x14ac:dyDescent="0.3">
      <c r="A7" s="635"/>
      <c r="B7" s="635"/>
      <c r="C7" s="635"/>
      <c r="D7" s="635"/>
      <c r="E7" s="635"/>
      <c r="F7" s="635"/>
      <c r="G7" s="635"/>
      <c r="H7" s="635"/>
      <c r="I7" s="635"/>
      <c r="J7" s="635"/>
      <c r="K7" s="635"/>
      <c r="L7" s="635"/>
      <c r="M7" s="635"/>
      <c r="N7" s="635"/>
      <c r="O7" s="635"/>
      <c r="P7" s="635"/>
      <c r="Q7" s="635"/>
      <c r="R7" s="635"/>
      <c r="S7" s="635"/>
      <c r="T7" s="635"/>
      <c r="U7" s="635"/>
      <c r="V7" s="635"/>
      <c r="W7" s="635"/>
      <c r="X7" s="636"/>
      <c r="Y7" s="631"/>
      <c r="Z7" s="632"/>
    </row>
    <row r="8" spans="1:29" s="16" customFormat="1" ht="61.5" customHeight="1" thickBot="1" x14ac:dyDescent="0.3">
      <c r="A8" s="2" t="s">
        <v>10</v>
      </c>
      <c r="B8" s="2" t="s">
        <v>562</v>
      </c>
      <c r="C8" s="2" t="s">
        <v>563</v>
      </c>
      <c r="D8" s="2" t="s">
        <v>564</v>
      </c>
      <c r="E8" s="2" t="s">
        <v>42</v>
      </c>
      <c r="F8" s="2" t="s">
        <v>44</v>
      </c>
      <c r="G8" s="2" t="s">
        <v>46</v>
      </c>
      <c r="H8" s="2" t="s">
        <v>48</v>
      </c>
      <c r="I8" s="2" t="s">
        <v>50</v>
      </c>
      <c r="J8" s="59" t="s">
        <v>52</v>
      </c>
      <c r="K8" s="60" t="s">
        <v>565</v>
      </c>
      <c r="L8" s="60" t="s">
        <v>566</v>
      </c>
      <c r="M8" s="60" t="s">
        <v>567</v>
      </c>
      <c r="N8" s="60" t="s">
        <v>568</v>
      </c>
      <c r="O8" s="60" t="s">
        <v>569</v>
      </c>
      <c r="P8" s="60" t="s">
        <v>570</v>
      </c>
      <c r="Q8" s="60" t="s">
        <v>571</v>
      </c>
      <c r="R8" s="60" t="s">
        <v>572</v>
      </c>
      <c r="S8" s="60" t="s">
        <v>573</v>
      </c>
      <c r="T8" s="60" t="s">
        <v>574</v>
      </c>
      <c r="U8" s="60" t="s">
        <v>575</v>
      </c>
      <c r="V8" s="60" t="s">
        <v>576</v>
      </c>
      <c r="W8" s="60" t="s">
        <v>577</v>
      </c>
      <c r="X8" s="62" t="s">
        <v>56</v>
      </c>
      <c r="Y8" s="2" t="s">
        <v>60</v>
      </c>
      <c r="Z8" s="2" t="s">
        <v>62</v>
      </c>
    </row>
    <row r="9" spans="1:29" ht="276" x14ac:dyDescent="0.25">
      <c r="A9" s="36" t="s">
        <v>153</v>
      </c>
      <c r="B9" s="32" t="s">
        <v>578</v>
      </c>
      <c r="C9" s="32" t="s">
        <v>579</v>
      </c>
      <c r="D9" s="63" t="s">
        <v>580</v>
      </c>
      <c r="E9" s="37" t="s">
        <v>581</v>
      </c>
      <c r="F9" s="37" t="s">
        <v>582</v>
      </c>
      <c r="G9" s="37" t="s">
        <v>583</v>
      </c>
      <c r="H9" s="37" t="s">
        <v>584</v>
      </c>
      <c r="I9" s="37" t="s">
        <v>585</v>
      </c>
      <c r="J9" s="37" t="s">
        <v>586</v>
      </c>
      <c r="K9" s="61"/>
      <c r="L9" s="61"/>
      <c r="M9" s="61"/>
      <c r="N9" s="61"/>
      <c r="O9" s="61"/>
      <c r="P9" s="61"/>
      <c r="Q9" s="61"/>
      <c r="R9" s="61"/>
      <c r="S9" s="61"/>
      <c r="T9" s="61"/>
      <c r="U9" s="61"/>
      <c r="V9" s="61"/>
      <c r="W9" s="61"/>
      <c r="X9" s="37">
        <v>0</v>
      </c>
      <c r="Y9" s="37" t="s">
        <v>587</v>
      </c>
      <c r="Z9" s="37" t="s">
        <v>588</v>
      </c>
    </row>
    <row r="10" spans="1:29" ht="276" x14ac:dyDescent="0.25">
      <c r="A10" s="38" t="s">
        <v>153</v>
      </c>
      <c r="B10" s="32" t="s">
        <v>578</v>
      </c>
      <c r="C10" s="32" t="s">
        <v>579</v>
      </c>
      <c r="D10" s="37" t="s">
        <v>580</v>
      </c>
      <c r="E10" s="37" t="s">
        <v>581</v>
      </c>
      <c r="F10" s="37" t="s">
        <v>582</v>
      </c>
      <c r="G10" s="37" t="s">
        <v>583</v>
      </c>
      <c r="H10" s="37" t="s">
        <v>584</v>
      </c>
      <c r="I10" s="37" t="s">
        <v>585</v>
      </c>
      <c r="J10" s="37" t="s">
        <v>586</v>
      </c>
      <c r="K10" s="61"/>
      <c r="L10" s="61"/>
      <c r="M10" s="61"/>
      <c r="N10" s="61"/>
      <c r="O10" s="61"/>
      <c r="P10" s="61"/>
      <c r="Q10" s="61"/>
      <c r="R10" s="61"/>
      <c r="S10" s="61"/>
      <c r="T10" s="61"/>
      <c r="U10" s="61"/>
      <c r="V10" s="61"/>
      <c r="W10" s="61"/>
      <c r="X10" s="37">
        <v>0</v>
      </c>
      <c r="Y10" s="37" t="s">
        <v>587</v>
      </c>
      <c r="Z10" s="37" t="s">
        <v>588</v>
      </c>
      <c r="AC10" t="s">
        <v>589</v>
      </c>
    </row>
    <row r="11" spans="1:29" ht="276" x14ac:dyDescent="0.25">
      <c r="A11" s="38" t="s">
        <v>153</v>
      </c>
      <c r="B11" s="32" t="s">
        <v>578</v>
      </c>
      <c r="C11" s="32" t="s">
        <v>579</v>
      </c>
      <c r="D11" s="37" t="s">
        <v>580</v>
      </c>
      <c r="E11" s="37" t="s">
        <v>581</v>
      </c>
      <c r="F11" s="37" t="s">
        <v>582</v>
      </c>
      <c r="G11" s="37" t="s">
        <v>583</v>
      </c>
      <c r="H11" s="37" t="s">
        <v>584</v>
      </c>
      <c r="I11" s="37" t="s">
        <v>585</v>
      </c>
      <c r="J11" s="37" t="s">
        <v>586</v>
      </c>
      <c r="K11" s="61"/>
      <c r="L11" s="61"/>
      <c r="M11" s="61"/>
      <c r="N11" s="61"/>
      <c r="O11" s="61"/>
      <c r="P11" s="61"/>
      <c r="Q11" s="61"/>
      <c r="R11" s="61"/>
      <c r="S11" s="61"/>
      <c r="T11" s="61"/>
      <c r="U11" s="61"/>
      <c r="V11" s="61"/>
      <c r="W11" s="61"/>
      <c r="X11" s="37">
        <v>0</v>
      </c>
      <c r="Y11" s="37" t="s">
        <v>587</v>
      </c>
      <c r="Z11" s="37" t="s">
        <v>588</v>
      </c>
      <c r="AC11" t="s">
        <v>590</v>
      </c>
    </row>
    <row r="12" spans="1:29" ht="276" x14ac:dyDescent="0.25">
      <c r="A12" s="38" t="s">
        <v>153</v>
      </c>
      <c r="B12" s="32" t="s">
        <v>578</v>
      </c>
      <c r="C12" s="32" t="s">
        <v>579</v>
      </c>
      <c r="D12" s="37" t="s">
        <v>580</v>
      </c>
      <c r="E12" s="37" t="s">
        <v>581</v>
      </c>
      <c r="F12" s="37" t="s">
        <v>582</v>
      </c>
      <c r="G12" s="37" t="s">
        <v>591</v>
      </c>
      <c r="H12" s="37" t="s">
        <v>591</v>
      </c>
      <c r="I12" s="37" t="s">
        <v>591</v>
      </c>
      <c r="J12" s="37" t="s">
        <v>591</v>
      </c>
      <c r="K12" s="61"/>
      <c r="L12" s="61"/>
      <c r="M12" s="61"/>
      <c r="N12" s="61"/>
      <c r="O12" s="61"/>
      <c r="P12" s="61"/>
      <c r="Q12" s="61"/>
      <c r="R12" s="61"/>
      <c r="S12" s="61"/>
      <c r="T12" s="61"/>
      <c r="U12" s="61"/>
      <c r="V12" s="61"/>
      <c r="W12" s="61"/>
      <c r="X12" s="37">
        <v>0</v>
      </c>
      <c r="Y12" s="37" t="s">
        <v>587</v>
      </c>
      <c r="Z12" s="37" t="s">
        <v>588</v>
      </c>
      <c r="AC12" t="s">
        <v>592</v>
      </c>
    </row>
    <row r="13" spans="1:29" ht="276" x14ac:dyDescent="0.25">
      <c r="A13" s="38" t="s">
        <v>153</v>
      </c>
      <c r="B13" s="32" t="s">
        <v>578</v>
      </c>
      <c r="C13" s="32" t="s">
        <v>579</v>
      </c>
      <c r="D13" s="37" t="s">
        <v>580</v>
      </c>
      <c r="E13" s="37" t="s">
        <v>581</v>
      </c>
      <c r="F13" s="37" t="s">
        <v>582</v>
      </c>
      <c r="G13" s="37" t="s">
        <v>591</v>
      </c>
      <c r="H13" s="37" t="s">
        <v>591</v>
      </c>
      <c r="I13" s="37" t="s">
        <v>591</v>
      </c>
      <c r="J13" s="37" t="s">
        <v>591</v>
      </c>
      <c r="K13" s="61"/>
      <c r="L13" s="61"/>
      <c r="M13" s="61"/>
      <c r="N13" s="61"/>
      <c r="O13" s="61"/>
      <c r="P13" s="61"/>
      <c r="Q13" s="61"/>
      <c r="R13" s="61"/>
      <c r="S13" s="61"/>
      <c r="T13" s="61"/>
      <c r="U13" s="61"/>
      <c r="V13" s="61"/>
      <c r="W13" s="61"/>
      <c r="X13" s="37">
        <v>0</v>
      </c>
      <c r="Y13" s="37" t="s">
        <v>587</v>
      </c>
      <c r="Z13" s="37" t="s">
        <v>588</v>
      </c>
      <c r="AC13" t="s">
        <v>593</v>
      </c>
    </row>
    <row r="14" spans="1:29" ht="276.75" thickBot="1" x14ac:dyDescent="0.3">
      <c r="A14" s="39" t="s">
        <v>153</v>
      </c>
      <c r="B14" s="32" t="s">
        <v>578</v>
      </c>
      <c r="C14" s="32" t="s">
        <v>579</v>
      </c>
      <c r="D14" s="37" t="s">
        <v>580</v>
      </c>
      <c r="E14" s="37" t="s">
        <v>581</v>
      </c>
      <c r="F14" s="37" t="s">
        <v>582</v>
      </c>
      <c r="G14" s="37" t="s">
        <v>591</v>
      </c>
      <c r="H14" s="37" t="s">
        <v>591</v>
      </c>
      <c r="I14" s="37" t="s">
        <v>591</v>
      </c>
      <c r="J14" s="37" t="s">
        <v>591</v>
      </c>
      <c r="K14" s="61"/>
      <c r="L14" s="61"/>
      <c r="M14" s="61"/>
      <c r="N14" s="61"/>
      <c r="O14" s="61"/>
      <c r="P14" s="61"/>
      <c r="Q14" s="61"/>
      <c r="R14" s="61"/>
      <c r="S14" s="61"/>
      <c r="T14" s="61"/>
      <c r="U14" s="61"/>
      <c r="V14" s="61"/>
      <c r="W14" s="61"/>
      <c r="X14" s="37">
        <v>0</v>
      </c>
      <c r="Y14" s="37" t="s">
        <v>587</v>
      </c>
      <c r="Z14" s="37" t="s">
        <v>588</v>
      </c>
    </row>
    <row r="15" spans="1:29" ht="276" x14ac:dyDescent="0.25">
      <c r="A15" s="40" t="s">
        <v>153</v>
      </c>
      <c r="B15" s="32" t="s">
        <v>578</v>
      </c>
      <c r="C15" s="32" t="s">
        <v>579</v>
      </c>
      <c r="D15" s="37" t="s">
        <v>580</v>
      </c>
      <c r="E15" s="37" t="s">
        <v>581</v>
      </c>
      <c r="F15" s="37" t="s">
        <v>582</v>
      </c>
      <c r="G15" s="37" t="s">
        <v>591</v>
      </c>
      <c r="H15" s="37" t="s">
        <v>591</v>
      </c>
      <c r="I15" s="37" t="s">
        <v>591</v>
      </c>
      <c r="J15" s="37" t="s">
        <v>591</v>
      </c>
      <c r="K15" s="61"/>
      <c r="L15" s="61"/>
      <c r="M15" s="61"/>
      <c r="N15" s="61"/>
      <c r="O15" s="61"/>
      <c r="P15" s="61"/>
      <c r="Q15" s="61"/>
      <c r="R15" s="61"/>
      <c r="S15" s="61"/>
      <c r="T15" s="61"/>
      <c r="U15" s="61"/>
      <c r="V15" s="61"/>
      <c r="W15" s="61"/>
      <c r="X15" s="37">
        <v>0</v>
      </c>
      <c r="Y15" s="37" t="s">
        <v>587</v>
      </c>
      <c r="Z15" s="37" t="s">
        <v>588</v>
      </c>
    </row>
    <row r="16" spans="1:29" ht="276.75" thickBot="1" x14ac:dyDescent="0.3">
      <c r="A16" s="41" t="s">
        <v>153</v>
      </c>
      <c r="B16" s="32" t="s">
        <v>578</v>
      </c>
      <c r="C16" s="32" t="s">
        <v>579</v>
      </c>
      <c r="D16" s="37" t="s">
        <v>580</v>
      </c>
      <c r="E16" s="37" t="s">
        <v>581</v>
      </c>
      <c r="F16" s="37" t="s">
        <v>582</v>
      </c>
      <c r="G16" s="37" t="s">
        <v>591</v>
      </c>
      <c r="H16" s="37" t="s">
        <v>591</v>
      </c>
      <c r="I16" s="37" t="s">
        <v>591</v>
      </c>
      <c r="J16" s="37" t="s">
        <v>591</v>
      </c>
      <c r="K16" s="61"/>
      <c r="L16" s="61"/>
      <c r="M16" s="61"/>
      <c r="N16" s="61"/>
      <c r="O16" s="61"/>
      <c r="P16" s="61"/>
      <c r="Q16" s="61"/>
      <c r="R16" s="61"/>
      <c r="S16" s="61"/>
      <c r="T16" s="61"/>
      <c r="U16" s="61"/>
      <c r="V16" s="61"/>
      <c r="W16" s="61"/>
      <c r="X16" s="37">
        <v>0</v>
      </c>
      <c r="Y16" s="37" t="s">
        <v>587</v>
      </c>
      <c r="Z16" s="37" t="s">
        <v>588</v>
      </c>
    </row>
    <row r="17" spans="1:26" ht="276" x14ac:dyDescent="0.25">
      <c r="A17" s="42" t="s">
        <v>187</v>
      </c>
      <c r="B17" s="32" t="s">
        <v>578</v>
      </c>
      <c r="C17" s="32" t="s">
        <v>579</v>
      </c>
      <c r="D17" s="37" t="s">
        <v>580</v>
      </c>
      <c r="E17" s="37" t="s">
        <v>581</v>
      </c>
      <c r="F17" s="37" t="s">
        <v>582</v>
      </c>
      <c r="G17" s="37" t="s">
        <v>594</v>
      </c>
      <c r="H17" s="37" t="s">
        <v>595</v>
      </c>
      <c r="I17" s="37" t="s">
        <v>596</v>
      </c>
      <c r="J17" s="37" t="s">
        <v>586</v>
      </c>
      <c r="K17" s="61"/>
      <c r="L17" s="61"/>
      <c r="M17" s="61"/>
      <c r="N17" s="61"/>
      <c r="O17" s="61"/>
      <c r="P17" s="61"/>
      <c r="Q17" s="61"/>
      <c r="R17" s="61"/>
      <c r="S17" s="61"/>
      <c r="T17" s="61"/>
      <c r="U17" s="61"/>
      <c r="V17" s="61"/>
      <c r="W17" s="61"/>
      <c r="X17" s="37">
        <v>0</v>
      </c>
      <c r="Y17" s="37" t="s">
        <v>587</v>
      </c>
      <c r="Z17" s="37" t="s">
        <v>588</v>
      </c>
    </row>
    <row r="18" spans="1:26" ht="276" x14ac:dyDescent="0.25">
      <c r="A18" s="40" t="s">
        <v>187</v>
      </c>
      <c r="B18" s="32" t="s">
        <v>578</v>
      </c>
      <c r="C18" s="32" t="s">
        <v>579</v>
      </c>
      <c r="D18" s="37" t="s">
        <v>580</v>
      </c>
      <c r="E18" s="37" t="s">
        <v>581</v>
      </c>
      <c r="F18" s="37" t="s">
        <v>582</v>
      </c>
      <c r="G18" s="37" t="s">
        <v>594</v>
      </c>
      <c r="H18" s="37" t="s">
        <v>595</v>
      </c>
      <c r="I18" s="37" t="s">
        <v>596</v>
      </c>
      <c r="J18" s="37" t="s">
        <v>586</v>
      </c>
      <c r="K18" s="61"/>
      <c r="L18" s="61"/>
      <c r="M18" s="61"/>
      <c r="N18" s="61"/>
      <c r="O18" s="61"/>
      <c r="P18" s="61"/>
      <c r="Q18" s="61"/>
      <c r="R18" s="61"/>
      <c r="S18" s="61"/>
      <c r="T18" s="61"/>
      <c r="U18" s="61"/>
      <c r="V18" s="61"/>
      <c r="W18" s="61"/>
      <c r="X18" s="37">
        <v>0</v>
      </c>
      <c r="Y18" s="37" t="s">
        <v>587</v>
      </c>
      <c r="Z18" s="37" t="s">
        <v>588</v>
      </c>
    </row>
    <row r="19" spans="1:26" ht="276" x14ac:dyDescent="0.25">
      <c r="A19" s="40" t="s">
        <v>187</v>
      </c>
      <c r="B19" s="32" t="s">
        <v>578</v>
      </c>
      <c r="C19" s="32" t="s">
        <v>579</v>
      </c>
      <c r="D19" s="37" t="s">
        <v>580</v>
      </c>
      <c r="E19" s="37" t="s">
        <v>581</v>
      </c>
      <c r="F19" s="37" t="s">
        <v>582</v>
      </c>
      <c r="G19" s="37" t="s">
        <v>594</v>
      </c>
      <c r="H19" s="37" t="s">
        <v>595</v>
      </c>
      <c r="I19" s="37" t="s">
        <v>596</v>
      </c>
      <c r="J19" s="37" t="s">
        <v>586</v>
      </c>
      <c r="K19" s="61"/>
      <c r="L19" s="61"/>
      <c r="M19" s="61"/>
      <c r="N19" s="61"/>
      <c r="O19" s="61"/>
      <c r="P19" s="61"/>
      <c r="Q19" s="61"/>
      <c r="R19" s="61"/>
      <c r="S19" s="61"/>
      <c r="T19" s="61"/>
      <c r="U19" s="61"/>
      <c r="V19" s="61"/>
      <c r="W19" s="61"/>
      <c r="X19" s="37">
        <v>0</v>
      </c>
      <c r="Y19" s="37" t="s">
        <v>587</v>
      </c>
      <c r="Z19" s="37" t="s">
        <v>588</v>
      </c>
    </row>
    <row r="20" spans="1:26" ht="276" x14ac:dyDescent="0.25">
      <c r="A20" s="40" t="s">
        <v>187</v>
      </c>
      <c r="B20" s="32" t="s">
        <v>578</v>
      </c>
      <c r="C20" s="32" t="s">
        <v>579</v>
      </c>
      <c r="D20" s="37" t="s">
        <v>580</v>
      </c>
      <c r="E20" s="37" t="s">
        <v>581</v>
      </c>
      <c r="F20" s="37" t="s">
        <v>582</v>
      </c>
      <c r="G20" s="37" t="s">
        <v>594</v>
      </c>
      <c r="H20" s="37" t="s">
        <v>595</v>
      </c>
      <c r="I20" s="37" t="s">
        <v>596</v>
      </c>
      <c r="J20" s="37" t="s">
        <v>586</v>
      </c>
      <c r="K20" s="61"/>
      <c r="L20" s="61"/>
      <c r="M20" s="61"/>
      <c r="N20" s="61"/>
      <c r="O20" s="61"/>
      <c r="P20" s="61"/>
      <c r="Q20" s="61"/>
      <c r="R20" s="61"/>
      <c r="S20" s="61"/>
      <c r="T20" s="61"/>
      <c r="U20" s="61"/>
      <c r="V20" s="61"/>
      <c r="W20" s="61"/>
      <c r="X20" s="37">
        <v>0</v>
      </c>
      <c r="Y20" s="37" t="s">
        <v>587</v>
      </c>
      <c r="Z20" s="37" t="s">
        <v>588</v>
      </c>
    </row>
    <row r="21" spans="1:26" ht="276" x14ac:dyDescent="0.25">
      <c r="A21" s="40" t="s">
        <v>187</v>
      </c>
      <c r="B21" s="32" t="s">
        <v>578</v>
      </c>
      <c r="C21" s="32" t="s">
        <v>579</v>
      </c>
      <c r="D21" s="37" t="s">
        <v>580</v>
      </c>
      <c r="E21" s="37" t="s">
        <v>581</v>
      </c>
      <c r="F21" s="37" t="s">
        <v>582</v>
      </c>
      <c r="G21" s="37" t="s">
        <v>594</v>
      </c>
      <c r="H21" s="37" t="s">
        <v>595</v>
      </c>
      <c r="I21" s="37" t="s">
        <v>596</v>
      </c>
      <c r="J21" s="37" t="s">
        <v>586</v>
      </c>
      <c r="K21" s="61"/>
      <c r="L21" s="61"/>
      <c r="M21" s="61"/>
      <c r="N21" s="61"/>
      <c r="O21" s="61"/>
      <c r="P21" s="61"/>
      <c r="Q21" s="61"/>
      <c r="R21" s="61"/>
      <c r="S21" s="61"/>
      <c r="T21" s="61"/>
      <c r="U21" s="61"/>
      <c r="V21" s="61"/>
      <c r="W21" s="61"/>
      <c r="X21" s="37">
        <v>0</v>
      </c>
      <c r="Y21" s="37" t="s">
        <v>587</v>
      </c>
      <c r="Z21" s="37" t="s">
        <v>588</v>
      </c>
    </row>
    <row r="22" spans="1:26" ht="276" x14ac:dyDescent="0.25">
      <c r="A22" s="40" t="s">
        <v>187</v>
      </c>
      <c r="B22" s="32" t="s">
        <v>578</v>
      </c>
      <c r="C22" s="32" t="s">
        <v>579</v>
      </c>
      <c r="D22" s="37" t="s">
        <v>580</v>
      </c>
      <c r="E22" s="37" t="s">
        <v>581</v>
      </c>
      <c r="F22" s="37" t="s">
        <v>582</v>
      </c>
      <c r="G22" s="37" t="s">
        <v>594</v>
      </c>
      <c r="H22" s="37" t="s">
        <v>595</v>
      </c>
      <c r="I22" s="37" t="s">
        <v>596</v>
      </c>
      <c r="J22" s="37" t="s">
        <v>586</v>
      </c>
      <c r="K22" s="61"/>
      <c r="L22" s="61"/>
      <c r="M22" s="61"/>
      <c r="N22" s="61"/>
      <c r="O22" s="61"/>
      <c r="P22" s="61"/>
      <c r="Q22" s="61"/>
      <c r="R22" s="61"/>
      <c r="S22" s="61"/>
      <c r="T22" s="61"/>
      <c r="U22" s="61"/>
      <c r="V22" s="61"/>
      <c r="W22" s="61"/>
      <c r="X22" s="37">
        <v>0</v>
      </c>
      <c r="Y22" s="37" t="s">
        <v>587</v>
      </c>
      <c r="Z22" s="37" t="s">
        <v>588</v>
      </c>
    </row>
    <row r="23" spans="1:26" ht="276" x14ac:dyDescent="0.25">
      <c r="A23" s="40" t="s">
        <v>187</v>
      </c>
      <c r="B23" s="32" t="s">
        <v>578</v>
      </c>
      <c r="C23" s="32" t="s">
        <v>579</v>
      </c>
      <c r="D23" s="37" t="s">
        <v>580</v>
      </c>
      <c r="E23" s="37" t="s">
        <v>581</v>
      </c>
      <c r="F23" s="37" t="s">
        <v>582</v>
      </c>
      <c r="G23" s="37" t="s">
        <v>594</v>
      </c>
      <c r="H23" s="37" t="s">
        <v>595</v>
      </c>
      <c r="I23" s="37" t="s">
        <v>596</v>
      </c>
      <c r="J23" s="37" t="s">
        <v>586</v>
      </c>
      <c r="K23" s="61"/>
      <c r="L23" s="61"/>
      <c r="M23" s="61"/>
      <c r="N23" s="61"/>
      <c r="O23" s="61"/>
      <c r="P23" s="61"/>
      <c r="Q23" s="61"/>
      <c r="R23" s="61"/>
      <c r="S23" s="61"/>
      <c r="T23" s="61"/>
      <c r="U23" s="61"/>
      <c r="V23" s="61"/>
      <c r="W23" s="61"/>
      <c r="X23" s="37">
        <v>0</v>
      </c>
      <c r="Y23" s="37" t="s">
        <v>587</v>
      </c>
      <c r="Z23" s="37" t="s">
        <v>588</v>
      </c>
    </row>
    <row r="24" spans="1:26" ht="276" x14ac:dyDescent="0.25">
      <c r="A24" s="40" t="s">
        <v>187</v>
      </c>
      <c r="B24" s="32" t="s">
        <v>578</v>
      </c>
      <c r="C24" s="32" t="s">
        <v>579</v>
      </c>
      <c r="D24" s="37" t="s">
        <v>580</v>
      </c>
      <c r="E24" s="37" t="s">
        <v>581</v>
      </c>
      <c r="F24" s="37" t="s">
        <v>582</v>
      </c>
      <c r="G24" s="37" t="s">
        <v>594</v>
      </c>
      <c r="H24" s="37" t="s">
        <v>595</v>
      </c>
      <c r="I24" s="37" t="s">
        <v>596</v>
      </c>
      <c r="J24" s="37" t="s">
        <v>586</v>
      </c>
      <c r="K24" s="61"/>
      <c r="L24" s="61"/>
      <c r="M24" s="61"/>
      <c r="N24" s="61"/>
      <c r="O24" s="61"/>
      <c r="P24" s="61"/>
      <c r="Q24" s="61"/>
      <c r="R24" s="61"/>
      <c r="S24" s="61"/>
      <c r="T24" s="61"/>
      <c r="U24" s="61"/>
      <c r="V24" s="61"/>
      <c r="W24" s="61"/>
      <c r="X24" s="37">
        <v>0</v>
      </c>
      <c r="Y24" s="37" t="s">
        <v>587</v>
      </c>
      <c r="Z24" s="37" t="s">
        <v>588</v>
      </c>
    </row>
    <row r="25" spans="1:26" ht="276" x14ac:dyDescent="0.25">
      <c r="A25" s="40" t="s">
        <v>187</v>
      </c>
      <c r="B25" s="32" t="s">
        <v>578</v>
      </c>
      <c r="C25" s="32" t="s">
        <v>579</v>
      </c>
      <c r="D25" s="37" t="s">
        <v>580</v>
      </c>
      <c r="E25" s="37" t="s">
        <v>581</v>
      </c>
      <c r="F25" s="37" t="s">
        <v>582</v>
      </c>
      <c r="G25" s="37" t="s">
        <v>591</v>
      </c>
      <c r="H25" s="37" t="s">
        <v>591</v>
      </c>
      <c r="I25" s="37" t="s">
        <v>591</v>
      </c>
      <c r="J25" s="37" t="s">
        <v>591</v>
      </c>
      <c r="K25" s="61"/>
      <c r="L25" s="61"/>
      <c r="M25" s="61"/>
      <c r="N25" s="61"/>
      <c r="O25" s="61"/>
      <c r="P25" s="61"/>
      <c r="Q25" s="61"/>
      <c r="R25" s="61"/>
      <c r="S25" s="61"/>
      <c r="T25" s="61"/>
      <c r="U25" s="61"/>
      <c r="V25" s="61"/>
      <c r="W25" s="61"/>
      <c r="X25" s="37">
        <v>0</v>
      </c>
      <c r="Y25" s="37" t="s">
        <v>587</v>
      </c>
      <c r="Z25" s="37" t="s">
        <v>588</v>
      </c>
    </row>
    <row r="26" spans="1:26" ht="276" x14ac:dyDescent="0.25">
      <c r="A26" s="40" t="s">
        <v>187</v>
      </c>
      <c r="B26" s="32" t="s">
        <v>578</v>
      </c>
      <c r="C26" s="32" t="s">
        <v>579</v>
      </c>
      <c r="D26" s="37" t="s">
        <v>580</v>
      </c>
      <c r="E26" s="37" t="s">
        <v>581</v>
      </c>
      <c r="F26" s="37" t="s">
        <v>582</v>
      </c>
      <c r="G26" s="37" t="s">
        <v>591</v>
      </c>
      <c r="H26" s="37" t="s">
        <v>591</v>
      </c>
      <c r="I26" s="37" t="s">
        <v>591</v>
      </c>
      <c r="J26" s="37" t="s">
        <v>591</v>
      </c>
      <c r="K26" s="61"/>
      <c r="L26" s="61"/>
      <c r="M26" s="61"/>
      <c r="N26" s="61"/>
      <c r="O26" s="61"/>
      <c r="P26" s="61"/>
      <c r="Q26" s="61"/>
      <c r="R26" s="61"/>
      <c r="S26" s="61"/>
      <c r="T26" s="61"/>
      <c r="U26" s="61"/>
      <c r="V26" s="61"/>
      <c r="W26" s="61"/>
      <c r="X26" s="37">
        <v>0</v>
      </c>
      <c r="Y26" s="37" t="s">
        <v>587</v>
      </c>
      <c r="Z26" s="37" t="s">
        <v>588</v>
      </c>
    </row>
    <row r="27" spans="1:26" ht="276" x14ac:dyDescent="0.25">
      <c r="A27" s="40" t="s">
        <v>187</v>
      </c>
      <c r="B27" s="32" t="s">
        <v>578</v>
      </c>
      <c r="C27" s="32" t="s">
        <v>579</v>
      </c>
      <c r="D27" s="37" t="s">
        <v>580</v>
      </c>
      <c r="E27" s="37" t="s">
        <v>581</v>
      </c>
      <c r="F27" s="37" t="s">
        <v>582</v>
      </c>
      <c r="G27" s="37" t="s">
        <v>591</v>
      </c>
      <c r="H27" s="37" t="s">
        <v>591</v>
      </c>
      <c r="I27" s="37" t="s">
        <v>591</v>
      </c>
      <c r="J27" s="37" t="s">
        <v>591</v>
      </c>
      <c r="K27" s="61"/>
      <c r="L27" s="61"/>
      <c r="M27" s="61"/>
      <c r="N27" s="61"/>
      <c r="O27" s="61"/>
      <c r="P27" s="61"/>
      <c r="Q27" s="61"/>
      <c r="R27" s="61"/>
      <c r="S27" s="61"/>
      <c r="T27" s="61"/>
      <c r="U27" s="61"/>
      <c r="V27" s="61"/>
      <c r="W27" s="61"/>
      <c r="X27" s="37">
        <v>0</v>
      </c>
      <c r="Y27" s="37" t="s">
        <v>587</v>
      </c>
      <c r="Z27" s="37" t="s">
        <v>588</v>
      </c>
    </row>
    <row r="28" spans="1:26" ht="276" x14ac:dyDescent="0.25">
      <c r="A28" s="40" t="s">
        <v>187</v>
      </c>
      <c r="B28" s="32" t="s">
        <v>578</v>
      </c>
      <c r="C28" s="32" t="s">
        <v>579</v>
      </c>
      <c r="D28" s="37" t="s">
        <v>580</v>
      </c>
      <c r="E28" s="37" t="s">
        <v>581</v>
      </c>
      <c r="F28" s="37" t="s">
        <v>582</v>
      </c>
      <c r="G28" s="37" t="s">
        <v>591</v>
      </c>
      <c r="H28" s="37" t="s">
        <v>591</v>
      </c>
      <c r="I28" s="37" t="s">
        <v>591</v>
      </c>
      <c r="J28" s="37" t="s">
        <v>591</v>
      </c>
      <c r="K28" s="61"/>
      <c r="L28" s="61"/>
      <c r="M28" s="61"/>
      <c r="N28" s="61"/>
      <c r="O28" s="61"/>
      <c r="P28" s="61"/>
      <c r="Q28" s="61"/>
      <c r="R28" s="61"/>
      <c r="S28" s="61"/>
      <c r="T28" s="61"/>
      <c r="U28" s="61"/>
      <c r="V28" s="61"/>
      <c r="W28" s="61"/>
      <c r="X28" s="37">
        <v>0</v>
      </c>
      <c r="Y28" s="37" t="s">
        <v>587</v>
      </c>
      <c r="Z28" s="37" t="s">
        <v>588</v>
      </c>
    </row>
    <row r="29" spans="1:26" ht="276" x14ac:dyDescent="0.25">
      <c r="A29" s="40" t="s">
        <v>187</v>
      </c>
      <c r="B29" s="32" t="s">
        <v>578</v>
      </c>
      <c r="C29" s="32" t="s">
        <v>579</v>
      </c>
      <c r="D29" s="37" t="s">
        <v>580</v>
      </c>
      <c r="E29" s="37" t="s">
        <v>581</v>
      </c>
      <c r="F29" s="37" t="s">
        <v>582</v>
      </c>
      <c r="G29" s="37" t="s">
        <v>591</v>
      </c>
      <c r="H29" s="37" t="s">
        <v>591</v>
      </c>
      <c r="I29" s="37" t="s">
        <v>591</v>
      </c>
      <c r="J29" s="37" t="s">
        <v>591</v>
      </c>
      <c r="K29" s="61"/>
      <c r="L29" s="61"/>
      <c r="M29" s="61"/>
      <c r="N29" s="61"/>
      <c r="O29" s="61"/>
      <c r="P29" s="61"/>
      <c r="Q29" s="61"/>
      <c r="R29" s="61"/>
      <c r="S29" s="61"/>
      <c r="T29" s="61"/>
      <c r="U29" s="61"/>
      <c r="V29" s="61"/>
      <c r="W29" s="61"/>
      <c r="X29" s="37">
        <v>0</v>
      </c>
      <c r="Y29" s="37" t="s">
        <v>587</v>
      </c>
      <c r="Z29" s="37" t="s">
        <v>588</v>
      </c>
    </row>
    <row r="30" spans="1:26" ht="276" x14ac:dyDescent="0.25">
      <c r="A30" s="40" t="s">
        <v>187</v>
      </c>
      <c r="B30" s="32" t="s">
        <v>578</v>
      </c>
      <c r="C30" s="32" t="s">
        <v>579</v>
      </c>
      <c r="D30" s="37" t="s">
        <v>580</v>
      </c>
      <c r="E30" s="37" t="s">
        <v>581</v>
      </c>
      <c r="F30" s="37" t="s">
        <v>582</v>
      </c>
      <c r="G30" s="37" t="s">
        <v>591</v>
      </c>
      <c r="H30" s="37" t="s">
        <v>591</v>
      </c>
      <c r="I30" s="37" t="s">
        <v>591</v>
      </c>
      <c r="J30" s="37" t="s">
        <v>591</v>
      </c>
      <c r="K30" s="61"/>
      <c r="L30" s="61"/>
      <c r="M30" s="61"/>
      <c r="N30" s="61"/>
      <c r="O30" s="61"/>
      <c r="P30" s="61"/>
      <c r="Q30" s="61"/>
      <c r="R30" s="61"/>
      <c r="S30" s="61"/>
      <c r="T30" s="61"/>
      <c r="U30" s="61"/>
      <c r="V30" s="61"/>
      <c r="W30" s="61"/>
      <c r="X30" s="37">
        <v>0</v>
      </c>
      <c r="Y30" s="37" t="s">
        <v>587</v>
      </c>
      <c r="Z30" s="37" t="s">
        <v>588</v>
      </c>
    </row>
    <row r="31" spans="1:26" ht="276" x14ac:dyDescent="0.25">
      <c r="A31" s="40" t="s">
        <v>187</v>
      </c>
      <c r="B31" s="32" t="s">
        <v>578</v>
      </c>
      <c r="C31" s="32" t="s">
        <v>579</v>
      </c>
      <c r="D31" s="37" t="s">
        <v>580</v>
      </c>
      <c r="E31" s="37" t="s">
        <v>581</v>
      </c>
      <c r="F31" s="37" t="s">
        <v>582</v>
      </c>
      <c r="G31" s="37" t="s">
        <v>591</v>
      </c>
      <c r="H31" s="37" t="s">
        <v>591</v>
      </c>
      <c r="I31" s="37" t="s">
        <v>591</v>
      </c>
      <c r="J31" s="37" t="s">
        <v>591</v>
      </c>
      <c r="K31" s="61"/>
      <c r="L31" s="61"/>
      <c r="M31" s="61"/>
      <c r="N31" s="61"/>
      <c r="O31" s="61"/>
      <c r="P31" s="61"/>
      <c r="Q31" s="61"/>
      <c r="R31" s="61"/>
      <c r="S31" s="61"/>
      <c r="T31" s="61"/>
      <c r="U31" s="61"/>
      <c r="V31" s="61"/>
      <c r="W31" s="61"/>
      <c r="X31" s="37">
        <v>0</v>
      </c>
      <c r="Y31" s="37" t="s">
        <v>587</v>
      </c>
      <c r="Z31" s="37" t="s">
        <v>588</v>
      </c>
    </row>
    <row r="32" spans="1:26" ht="276" x14ac:dyDescent="0.25">
      <c r="A32" s="40" t="s">
        <v>187</v>
      </c>
      <c r="B32" s="32" t="s">
        <v>578</v>
      </c>
      <c r="C32" s="32" t="s">
        <v>579</v>
      </c>
      <c r="D32" s="37" t="s">
        <v>580</v>
      </c>
      <c r="E32" s="37" t="s">
        <v>581</v>
      </c>
      <c r="F32" s="37" t="s">
        <v>582</v>
      </c>
      <c r="G32" s="37" t="s">
        <v>591</v>
      </c>
      <c r="H32" s="37" t="s">
        <v>591</v>
      </c>
      <c r="I32" s="37" t="s">
        <v>591</v>
      </c>
      <c r="J32" s="37" t="s">
        <v>591</v>
      </c>
      <c r="K32" s="61"/>
      <c r="L32" s="61"/>
      <c r="M32" s="61"/>
      <c r="N32" s="61"/>
      <c r="O32" s="61"/>
      <c r="P32" s="61"/>
      <c r="Q32" s="61"/>
      <c r="R32" s="61"/>
      <c r="S32" s="61"/>
      <c r="T32" s="61"/>
      <c r="U32" s="61"/>
      <c r="V32" s="61"/>
      <c r="W32" s="61"/>
      <c r="X32" s="37">
        <v>0</v>
      </c>
      <c r="Y32" s="37" t="s">
        <v>587</v>
      </c>
      <c r="Z32" s="37" t="s">
        <v>588</v>
      </c>
    </row>
    <row r="33" spans="1:26" ht="276" x14ac:dyDescent="0.25">
      <c r="A33" s="40" t="s">
        <v>187</v>
      </c>
      <c r="B33" s="32" t="s">
        <v>578</v>
      </c>
      <c r="C33" s="32" t="s">
        <v>579</v>
      </c>
      <c r="D33" s="37" t="s">
        <v>580</v>
      </c>
      <c r="E33" s="37" t="s">
        <v>581</v>
      </c>
      <c r="F33" s="37" t="s">
        <v>582</v>
      </c>
      <c r="G33" s="37" t="s">
        <v>591</v>
      </c>
      <c r="H33" s="37" t="s">
        <v>591</v>
      </c>
      <c r="I33" s="37" t="s">
        <v>591</v>
      </c>
      <c r="J33" s="37" t="s">
        <v>591</v>
      </c>
      <c r="K33" s="61"/>
      <c r="L33" s="61"/>
      <c r="M33" s="61"/>
      <c r="N33" s="61"/>
      <c r="O33" s="61"/>
      <c r="P33" s="61"/>
      <c r="Q33" s="61"/>
      <c r="R33" s="61"/>
      <c r="S33" s="61"/>
      <c r="T33" s="61"/>
      <c r="U33" s="61"/>
      <c r="V33" s="61"/>
      <c r="W33" s="61"/>
      <c r="X33" s="37">
        <v>0</v>
      </c>
      <c r="Y33" s="37" t="s">
        <v>587</v>
      </c>
      <c r="Z33" s="37" t="s">
        <v>588</v>
      </c>
    </row>
    <row r="34" spans="1:26" ht="276" x14ac:dyDescent="0.25">
      <c r="A34" s="38" t="s">
        <v>187</v>
      </c>
      <c r="B34" s="32" t="s">
        <v>578</v>
      </c>
      <c r="C34" s="32" t="s">
        <v>579</v>
      </c>
      <c r="D34" s="37" t="s">
        <v>580</v>
      </c>
      <c r="E34" s="37" t="s">
        <v>581</v>
      </c>
      <c r="F34" s="37" t="s">
        <v>582</v>
      </c>
      <c r="G34" s="37" t="s">
        <v>591</v>
      </c>
      <c r="H34" s="37" t="s">
        <v>591</v>
      </c>
      <c r="I34" s="37" t="s">
        <v>591</v>
      </c>
      <c r="J34" s="37" t="s">
        <v>591</v>
      </c>
      <c r="K34" s="61"/>
      <c r="L34" s="61"/>
      <c r="M34" s="61"/>
      <c r="N34" s="61"/>
      <c r="O34" s="61"/>
      <c r="P34" s="61"/>
      <c r="Q34" s="61"/>
      <c r="R34" s="61"/>
      <c r="S34" s="61"/>
      <c r="T34" s="61"/>
      <c r="U34" s="61"/>
      <c r="V34" s="61"/>
      <c r="W34" s="61"/>
      <c r="X34" s="37">
        <v>0</v>
      </c>
      <c r="Y34" s="37" t="s">
        <v>587</v>
      </c>
      <c r="Z34" s="37" t="s">
        <v>588</v>
      </c>
    </row>
    <row r="35" spans="1:26" ht="276" x14ac:dyDescent="0.25">
      <c r="A35" s="38" t="s">
        <v>187</v>
      </c>
      <c r="B35" s="32" t="s">
        <v>578</v>
      </c>
      <c r="C35" s="32" t="s">
        <v>579</v>
      </c>
      <c r="D35" s="37" t="s">
        <v>580</v>
      </c>
      <c r="E35" s="37" t="s">
        <v>581</v>
      </c>
      <c r="F35" s="37" t="s">
        <v>582</v>
      </c>
      <c r="G35" s="37" t="s">
        <v>591</v>
      </c>
      <c r="H35" s="37" t="s">
        <v>591</v>
      </c>
      <c r="I35" s="37" t="s">
        <v>591</v>
      </c>
      <c r="J35" s="37" t="s">
        <v>591</v>
      </c>
      <c r="K35" s="61"/>
      <c r="L35" s="61"/>
      <c r="M35" s="61"/>
      <c r="N35" s="61"/>
      <c r="O35" s="61"/>
      <c r="P35" s="61"/>
      <c r="Q35" s="61"/>
      <c r="R35" s="61"/>
      <c r="S35" s="61"/>
      <c r="T35" s="61"/>
      <c r="U35" s="61"/>
      <c r="V35" s="61"/>
      <c r="W35" s="61"/>
      <c r="X35" s="37">
        <v>0</v>
      </c>
      <c r="Y35" s="37" t="s">
        <v>587</v>
      </c>
      <c r="Z35" s="37" t="s">
        <v>588</v>
      </c>
    </row>
    <row r="36" spans="1:26" ht="276" x14ac:dyDescent="0.25">
      <c r="A36" s="40" t="s">
        <v>187</v>
      </c>
      <c r="B36" s="32" t="s">
        <v>578</v>
      </c>
      <c r="C36" s="32" t="s">
        <v>579</v>
      </c>
      <c r="D36" s="37" t="s">
        <v>580</v>
      </c>
      <c r="E36" s="37" t="s">
        <v>581</v>
      </c>
      <c r="F36" s="37" t="s">
        <v>582</v>
      </c>
      <c r="G36" s="37" t="s">
        <v>591</v>
      </c>
      <c r="H36" s="37" t="s">
        <v>591</v>
      </c>
      <c r="I36" s="37" t="s">
        <v>591</v>
      </c>
      <c r="J36" s="37" t="s">
        <v>591</v>
      </c>
      <c r="K36" s="61"/>
      <c r="L36" s="61"/>
      <c r="M36" s="61"/>
      <c r="N36" s="61"/>
      <c r="O36" s="61"/>
      <c r="P36" s="61"/>
      <c r="Q36" s="61"/>
      <c r="R36" s="61"/>
      <c r="S36" s="61"/>
      <c r="T36" s="61"/>
      <c r="U36" s="61"/>
      <c r="V36" s="61"/>
      <c r="W36" s="61"/>
      <c r="X36" s="37">
        <v>0</v>
      </c>
      <c r="Y36" s="37" t="s">
        <v>587</v>
      </c>
      <c r="Z36" s="37" t="s">
        <v>588</v>
      </c>
    </row>
    <row r="37" spans="1:26" ht="276.75" thickBot="1" x14ac:dyDescent="0.3">
      <c r="A37" s="41" t="s">
        <v>187</v>
      </c>
      <c r="B37" s="32" t="s">
        <v>578</v>
      </c>
      <c r="C37" s="32" t="s">
        <v>579</v>
      </c>
      <c r="D37" s="37" t="s">
        <v>580</v>
      </c>
      <c r="E37" s="37" t="s">
        <v>581</v>
      </c>
      <c r="F37" s="37" t="s">
        <v>582</v>
      </c>
      <c r="G37" s="37" t="s">
        <v>591</v>
      </c>
      <c r="H37" s="37" t="s">
        <v>591</v>
      </c>
      <c r="I37" s="37" t="s">
        <v>591</v>
      </c>
      <c r="J37" s="37" t="s">
        <v>591</v>
      </c>
      <c r="K37" s="61"/>
      <c r="L37" s="61"/>
      <c r="M37" s="61"/>
      <c r="N37" s="61"/>
      <c r="O37" s="61"/>
      <c r="P37" s="61"/>
      <c r="Q37" s="61"/>
      <c r="R37" s="61"/>
      <c r="S37" s="61"/>
      <c r="T37" s="61"/>
      <c r="U37" s="61"/>
      <c r="V37" s="61"/>
      <c r="W37" s="61"/>
      <c r="X37" s="37">
        <v>0</v>
      </c>
      <c r="Y37" s="37" t="s">
        <v>587</v>
      </c>
      <c r="Z37" s="37" t="s">
        <v>588</v>
      </c>
    </row>
    <row r="38" spans="1:26" ht="276" x14ac:dyDescent="0.25">
      <c r="A38" s="43" t="s">
        <v>187</v>
      </c>
      <c r="B38" s="34" t="s">
        <v>578</v>
      </c>
      <c r="C38" s="34" t="s">
        <v>579</v>
      </c>
      <c r="D38" s="37" t="s">
        <v>580</v>
      </c>
      <c r="E38" s="37" t="s">
        <v>581</v>
      </c>
      <c r="F38" s="37" t="s">
        <v>582</v>
      </c>
      <c r="G38" s="37" t="s">
        <v>591</v>
      </c>
      <c r="H38" s="37" t="s">
        <v>591</v>
      </c>
      <c r="I38" s="37" t="s">
        <v>591</v>
      </c>
      <c r="J38" s="37" t="s">
        <v>591</v>
      </c>
      <c r="K38" s="61"/>
      <c r="L38" s="61"/>
      <c r="M38" s="61"/>
      <c r="N38" s="61"/>
      <c r="O38" s="61"/>
      <c r="P38" s="61"/>
      <c r="Q38" s="61"/>
      <c r="R38" s="61"/>
      <c r="S38" s="61"/>
      <c r="T38" s="61"/>
      <c r="U38" s="61"/>
      <c r="V38" s="61"/>
      <c r="W38" s="61"/>
      <c r="X38" s="37">
        <v>0</v>
      </c>
      <c r="Y38" s="37" t="s">
        <v>587</v>
      </c>
      <c r="Z38" s="37" t="s">
        <v>588</v>
      </c>
    </row>
    <row r="39" spans="1:26" ht="276" x14ac:dyDescent="0.25">
      <c r="A39" s="44" t="s">
        <v>187</v>
      </c>
      <c r="B39" s="34" t="s">
        <v>578</v>
      </c>
      <c r="C39" s="34" t="s">
        <v>579</v>
      </c>
      <c r="D39" s="37" t="s">
        <v>580</v>
      </c>
      <c r="E39" s="37" t="s">
        <v>581</v>
      </c>
      <c r="F39" s="37" t="s">
        <v>582</v>
      </c>
      <c r="G39" s="37">
        <v>0</v>
      </c>
      <c r="H39" s="37" t="s">
        <v>591</v>
      </c>
      <c r="I39" s="37" t="s">
        <v>591</v>
      </c>
      <c r="J39" s="37" t="s">
        <v>591</v>
      </c>
      <c r="K39" s="61"/>
      <c r="L39" s="61"/>
      <c r="M39" s="61"/>
      <c r="N39" s="61"/>
      <c r="O39" s="61"/>
      <c r="P39" s="61"/>
      <c r="Q39" s="61"/>
      <c r="R39" s="61"/>
      <c r="S39" s="61"/>
      <c r="T39" s="61"/>
      <c r="U39" s="61"/>
      <c r="V39" s="61"/>
      <c r="W39" s="61"/>
      <c r="X39" s="37">
        <v>0</v>
      </c>
      <c r="Y39" s="37" t="s">
        <v>587</v>
      </c>
      <c r="Z39" s="37" t="s">
        <v>588</v>
      </c>
    </row>
    <row r="40" spans="1:26" ht="276.75" thickBot="1" x14ac:dyDescent="0.3">
      <c r="A40" s="45" t="s">
        <v>187</v>
      </c>
      <c r="B40" s="34" t="s">
        <v>578</v>
      </c>
      <c r="C40" s="34" t="s">
        <v>579</v>
      </c>
      <c r="D40" s="37" t="s">
        <v>580</v>
      </c>
      <c r="E40" s="37" t="s">
        <v>581</v>
      </c>
      <c r="F40" s="37" t="s">
        <v>582</v>
      </c>
      <c r="G40" s="37" t="s">
        <v>591</v>
      </c>
      <c r="H40" s="37" t="s">
        <v>591</v>
      </c>
      <c r="I40" s="37" t="s">
        <v>591</v>
      </c>
      <c r="J40" s="37" t="s">
        <v>591</v>
      </c>
      <c r="K40" s="61"/>
      <c r="L40" s="61"/>
      <c r="M40" s="61"/>
      <c r="N40" s="61"/>
      <c r="O40" s="61"/>
      <c r="P40" s="61"/>
      <c r="Q40" s="61"/>
      <c r="R40" s="61"/>
      <c r="S40" s="61"/>
      <c r="T40" s="61"/>
      <c r="U40" s="61"/>
      <c r="V40" s="61"/>
      <c r="W40" s="61"/>
      <c r="X40" s="37">
        <v>0</v>
      </c>
      <c r="Y40" s="37" t="s">
        <v>587</v>
      </c>
      <c r="Z40" s="37" t="s">
        <v>588</v>
      </c>
    </row>
    <row r="41" spans="1:26" ht="276" x14ac:dyDescent="0.25">
      <c r="A41" s="44" t="s">
        <v>222</v>
      </c>
      <c r="B41" s="34" t="s">
        <v>578</v>
      </c>
      <c r="C41" s="34" t="s">
        <v>579</v>
      </c>
      <c r="D41" s="37" t="s">
        <v>580</v>
      </c>
      <c r="E41" s="37" t="s">
        <v>581</v>
      </c>
      <c r="F41" s="37" t="s">
        <v>582</v>
      </c>
      <c r="G41" s="37" t="s">
        <v>594</v>
      </c>
      <c r="H41" s="37" t="s">
        <v>595</v>
      </c>
      <c r="I41" s="37" t="s">
        <v>596</v>
      </c>
      <c r="J41" s="37" t="s">
        <v>586</v>
      </c>
      <c r="K41" s="61"/>
      <c r="L41" s="61"/>
      <c r="M41" s="61"/>
      <c r="N41" s="61"/>
      <c r="O41" s="61"/>
      <c r="P41" s="61"/>
      <c r="Q41" s="61"/>
      <c r="R41" s="61"/>
      <c r="S41" s="61"/>
      <c r="T41" s="61"/>
      <c r="U41" s="61"/>
      <c r="V41" s="61"/>
      <c r="W41" s="61"/>
      <c r="X41" s="37">
        <v>0</v>
      </c>
      <c r="Y41" s="37" t="s">
        <v>587</v>
      </c>
      <c r="Z41" s="37" t="s">
        <v>588</v>
      </c>
    </row>
    <row r="42" spans="1:26" ht="276" x14ac:dyDescent="0.25">
      <c r="A42" s="44" t="s">
        <v>222</v>
      </c>
      <c r="B42" s="34" t="s">
        <v>578</v>
      </c>
      <c r="C42" s="34" t="s">
        <v>579</v>
      </c>
      <c r="D42" s="37" t="s">
        <v>580</v>
      </c>
      <c r="E42" s="37" t="s">
        <v>581</v>
      </c>
      <c r="F42" s="37" t="s">
        <v>582</v>
      </c>
      <c r="G42" s="37" t="s">
        <v>594</v>
      </c>
      <c r="H42" s="37" t="s">
        <v>595</v>
      </c>
      <c r="I42" s="37" t="s">
        <v>596</v>
      </c>
      <c r="J42" s="37" t="s">
        <v>586</v>
      </c>
      <c r="K42" s="61"/>
      <c r="L42" s="61"/>
      <c r="M42" s="61"/>
      <c r="N42" s="61"/>
      <c r="O42" s="61"/>
      <c r="P42" s="61"/>
      <c r="Q42" s="61"/>
      <c r="R42" s="61"/>
      <c r="S42" s="61"/>
      <c r="T42" s="61"/>
      <c r="U42" s="61"/>
      <c r="V42" s="61"/>
      <c r="W42" s="61"/>
      <c r="X42" s="37">
        <v>0</v>
      </c>
      <c r="Y42" s="37" t="s">
        <v>587</v>
      </c>
      <c r="Z42" s="37" t="s">
        <v>588</v>
      </c>
    </row>
    <row r="43" spans="1:26" ht="276" x14ac:dyDescent="0.25">
      <c r="A43" s="44" t="s">
        <v>222</v>
      </c>
      <c r="B43" s="34" t="s">
        <v>578</v>
      </c>
      <c r="C43" s="34" t="s">
        <v>579</v>
      </c>
      <c r="D43" s="37" t="s">
        <v>580</v>
      </c>
      <c r="E43" s="37" t="s">
        <v>581</v>
      </c>
      <c r="F43" s="37" t="s">
        <v>582</v>
      </c>
      <c r="G43" s="37" t="s">
        <v>594</v>
      </c>
      <c r="H43" s="37" t="s">
        <v>595</v>
      </c>
      <c r="I43" s="37" t="s">
        <v>596</v>
      </c>
      <c r="J43" s="37" t="s">
        <v>586</v>
      </c>
      <c r="K43" s="61"/>
      <c r="L43" s="61"/>
      <c r="M43" s="61"/>
      <c r="N43" s="61"/>
      <c r="O43" s="61"/>
      <c r="P43" s="61"/>
      <c r="Q43" s="61"/>
      <c r="R43" s="61"/>
      <c r="S43" s="61"/>
      <c r="T43" s="61"/>
      <c r="U43" s="61"/>
      <c r="V43" s="61"/>
      <c r="W43" s="61"/>
      <c r="X43" s="37">
        <v>0</v>
      </c>
      <c r="Y43" s="37" t="s">
        <v>587</v>
      </c>
      <c r="Z43" s="37" t="s">
        <v>588</v>
      </c>
    </row>
    <row r="44" spans="1:26" ht="276" x14ac:dyDescent="0.25">
      <c r="A44" s="44" t="s">
        <v>222</v>
      </c>
      <c r="B44" s="34" t="s">
        <v>578</v>
      </c>
      <c r="C44" s="34" t="s">
        <v>579</v>
      </c>
      <c r="D44" s="37" t="s">
        <v>580</v>
      </c>
      <c r="E44" s="37" t="s">
        <v>581</v>
      </c>
      <c r="F44" s="37" t="s">
        <v>582</v>
      </c>
      <c r="G44" s="37" t="s">
        <v>594</v>
      </c>
      <c r="H44" s="37" t="s">
        <v>595</v>
      </c>
      <c r="I44" s="37" t="s">
        <v>596</v>
      </c>
      <c r="J44" s="37" t="s">
        <v>586</v>
      </c>
      <c r="K44" s="61"/>
      <c r="L44" s="61"/>
      <c r="M44" s="61"/>
      <c r="N44" s="61"/>
      <c r="O44" s="61"/>
      <c r="P44" s="61"/>
      <c r="Q44" s="61"/>
      <c r="R44" s="61"/>
      <c r="S44" s="61"/>
      <c r="T44" s="61"/>
      <c r="U44" s="61"/>
      <c r="V44" s="61"/>
      <c r="W44" s="61"/>
      <c r="X44" s="37">
        <v>0</v>
      </c>
      <c r="Y44" s="37" t="s">
        <v>587</v>
      </c>
      <c r="Z44" s="37" t="s">
        <v>588</v>
      </c>
    </row>
    <row r="45" spans="1:26" ht="276" x14ac:dyDescent="0.25">
      <c r="A45" s="44" t="s">
        <v>222</v>
      </c>
      <c r="B45" s="34" t="s">
        <v>578</v>
      </c>
      <c r="C45" s="34" t="s">
        <v>579</v>
      </c>
      <c r="D45" s="37" t="s">
        <v>580</v>
      </c>
      <c r="E45" s="37" t="s">
        <v>581</v>
      </c>
      <c r="F45" s="37" t="s">
        <v>582</v>
      </c>
      <c r="G45" s="37" t="s">
        <v>594</v>
      </c>
      <c r="H45" s="37" t="s">
        <v>595</v>
      </c>
      <c r="I45" s="37" t="s">
        <v>596</v>
      </c>
      <c r="J45" s="37" t="s">
        <v>586</v>
      </c>
      <c r="K45" s="61"/>
      <c r="L45" s="61"/>
      <c r="M45" s="61"/>
      <c r="N45" s="61"/>
      <c r="O45" s="61"/>
      <c r="P45" s="61"/>
      <c r="Q45" s="61"/>
      <c r="R45" s="61"/>
      <c r="S45" s="61"/>
      <c r="T45" s="61"/>
      <c r="U45" s="61"/>
      <c r="V45" s="61"/>
      <c r="W45" s="61"/>
      <c r="X45" s="37">
        <v>0</v>
      </c>
      <c r="Y45" s="37" t="s">
        <v>587</v>
      </c>
      <c r="Z45" s="37" t="s">
        <v>588</v>
      </c>
    </row>
    <row r="46" spans="1:26" ht="276" x14ac:dyDescent="0.25">
      <c r="A46" s="44" t="s">
        <v>222</v>
      </c>
      <c r="B46" s="34" t="s">
        <v>578</v>
      </c>
      <c r="C46" s="34" t="s">
        <v>579</v>
      </c>
      <c r="D46" s="37" t="s">
        <v>580</v>
      </c>
      <c r="E46" s="37" t="s">
        <v>581</v>
      </c>
      <c r="F46" s="37" t="s">
        <v>582</v>
      </c>
      <c r="G46" s="37" t="s">
        <v>594</v>
      </c>
      <c r="H46" s="37" t="s">
        <v>595</v>
      </c>
      <c r="I46" s="37" t="s">
        <v>596</v>
      </c>
      <c r="J46" s="37" t="s">
        <v>586</v>
      </c>
      <c r="K46" s="61"/>
      <c r="L46" s="61"/>
      <c r="M46" s="61"/>
      <c r="N46" s="61"/>
      <c r="O46" s="61"/>
      <c r="P46" s="61"/>
      <c r="Q46" s="61"/>
      <c r="R46" s="61"/>
      <c r="S46" s="61"/>
      <c r="T46" s="61"/>
      <c r="U46" s="61"/>
      <c r="V46" s="61"/>
      <c r="W46" s="61"/>
      <c r="X46" s="37">
        <v>0</v>
      </c>
      <c r="Y46" s="37" t="s">
        <v>587</v>
      </c>
      <c r="Z46" s="37" t="s">
        <v>588</v>
      </c>
    </row>
    <row r="47" spans="1:26" ht="276" x14ac:dyDescent="0.25">
      <c r="A47" s="44" t="s">
        <v>222</v>
      </c>
      <c r="B47" s="34" t="s">
        <v>578</v>
      </c>
      <c r="C47" s="34" t="s">
        <v>579</v>
      </c>
      <c r="D47" s="37" t="s">
        <v>580</v>
      </c>
      <c r="E47" s="37" t="s">
        <v>581</v>
      </c>
      <c r="F47" s="37" t="s">
        <v>582</v>
      </c>
      <c r="G47" s="37" t="s">
        <v>594</v>
      </c>
      <c r="H47" s="37" t="s">
        <v>595</v>
      </c>
      <c r="I47" s="37" t="s">
        <v>596</v>
      </c>
      <c r="J47" s="37" t="s">
        <v>586</v>
      </c>
      <c r="K47" s="61"/>
      <c r="L47" s="61"/>
      <c r="M47" s="61"/>
      <c r="N47" s="61"/>
      <c r="O47" s="61"/>
      <c r="P47" s="61"/>
      <c r="Q47" s="61"/>
      <c r="R47" s="61"/>
      <c r="S47" s="61"/>
      <c r="T47" s="61"/>
      <c r="U47" s="61"/>
      <c r="V47" s="61"/>
      <c r="W47" s="61"/>
      <c r="X47" s="37">
        <v>0</v>
      </c>
      <c r="Y47" s="37" t="s">
        <v>587</v>
      </c>
      <c r="Z47" s="37" t="s">
        <v>588</v>
      </c>
    </row>
    <row r="48" spans="1:26" ht="276" x14ac:dyDescent="0.25">
      <c r="A48" s="44" t="s">
        <v>222</v>
      </c>
      <c r="B48" s="34" t="s">
        <v>578</v>
      </c>
      <c r="C48" s="34" t="s">
        <v>579</v>
      </c>
      <c r="D48" s="37" t="s">
        <v>580</v>
      </c>
      <c r="E48" s="37" t="s">
        <v>581</v>
      </c>
      <c r="F48" s="37" t="s">
        <v>582</v>
      </c>
      <c r="G48" s="37" t="s">
        <v>597</v>
      </c>
      <c r="H48" s="37" t="s">
        <v>598</v>
      </c>
      <c r="I48" s="37" t="s">
        <v>596</v>
      </c>
      <c r="J48" s="37" t="s">
        <v>586</v>
      </c>
      <c r="K48" s="61"/>
      <c r="L48" s="61"/>
      <c r="M48" s="61"/>
      <c r="N48" s="61"/>
      <c r="O48" s="61"/>
      <c r="P48" s="61"/>
      <c r="Q48" s="61"/>
      <c r="R48" s="61"/>
      <c r="S48" s="61"/>
      <c r="T48" s="61"/>
      <c r="U48" s="61"/>
      <c r="V48" s="61"/>
      <c r="W48" s="61"/>
      <c r="X48" s="37">
        <v>0</v>
      </c>
      <c r="Y48" s="37" t="s">
        <v>587</v>
      </c>
      <c r="Z48" s="37" t="s">
        <v>588</v>
      </c>
    </row>
    <row r="49" spans="1:26" ht="276" x14ac:dyDescent="0.25">
      <c r="A49" s="44" t="s">
        <v>222</v>
      </c>
      <c r="B49" s="34" t="s">
        <v>578</v>
      </c>
      <c r="C49" s="34" t="s">
        <v>579</v>
      </c>
      <c r="D49" s="37" t="s">
        <v>580</v>
      </c>
      <c r="E49" s="37" t="s">
        <v>581</v>
      </c>
      <c r="F49" s="37" t="s">
        <v>582</v>
      </c>
      <c r="G49" s="37" t="s">
        <v>597</v>
      </c>
      <c r="H49" s="37" t="s">
        <v>598</v>
      </c>
      <c r="I49" s="37" t="s">
        <v>596</v>
      </c>
      <c r="J49" s="37" t="s">
        <v>586</v>
      </c>
      <c r="K49" s="61"/>
      <c r="L49" s="61"/>
      <c r="M49" s="61"/>
      <c r="N49" s="61"/>
      <c r="O49" s="61"/>
      <c r="P49" s="61"/>
      <c r="Q49" s="61"/>
      <c r="R49" s="61"/>
      <c r="S49" s="61"/>
      <c r="T49" s="61"/>
      <c r="U49" s="61"/>
      <c r="V49" s="61"/>
      <c r="W49" s="61"/>
      <c r="X49" s="37">
        <v>0</v>
      </c>
      <c r="Y49" s="37" t="s">
        <v>587</v>
      </c>
      <c r="Z49" s="37" t="s">
        <v>588</v>
      </c>
    </row>
    <row r="50" spans="1:26" ht="276.75" thickBot="1" x14ac:dyDescent="0.3">
      <c r="A50" s="45" t="s">
        <v>222</v>
      </c>
      <c r="B50" s="34" t="s">
        <v>578</v>
      </c>
      <c r="C50" s="34" t="s">
        <v>579</v>
      </c>
      <c r="D50" s="37" t="s">
        <v>580</v>
      </c>
      <c r="E50" s="37" t="s">
        <v>581</v>
      </c>
      <c r="F50" s="37" t="s">
        <v>582</v>
      </c>
      <c r="G50" s="37" t="s">
        <v>597</v>
      </c>
      <c r="H50" s="37" t="s">
        <v>598</v>
      </c>
      <c r="I50" s="37" t="s">
        <v>596</v>
      </c>
      <c r="J50" s="37" t="s">
        <v>586</v>
      </c>
      <c r="K50" s="61"/>
      <c r="L50" s="61"/>
      <c r="M50" s="61"/>
      <c r="N50" s="61"/>
      <c r="O50" s="61"/>
      <c r="P50" s="61"/>
      <c r="Q50" s="61"/>
      <c r="R50" s="61"/>
      <c r="S50" s="61"/>
      <c r="T50" s="61"/>
      <c r="U50" s="61"/>
      <c r="V50" s="61"/>
      <c r="W50" s="61"/>
      <c r="X50" s="37">
        <v>0</v>
      </c>
      <c r="Y50" s="37" t="s">
        <v>587</v>
      </c>
      <c r="Z50" s="37" t="s">
        <v>588</v>
      </c>
    </row>
    <row r="51" spans="1:26" ht="180" x14ac:dyDescent="0.25">
      <c r="A51" s="44" t="s">
        <v>222</v>
      </c>
      <c r="B51" s="34" t="s">
        <v>578</v>
      </c>
      <c r="C51" s="34" t="s">
        <v>579</v>
      </c>
      <c r="D51" s="37" t="s">
        <v>580</v>
      </c>
      <c r="E51" s="37" t="s">
        <v>581</v>
      </c>
      <c r="F51" s="37" t="s">
        <v>582</v>
      </c>
      <c r="G51" s="37" t="s">
        <v>599</v>
      </c>
      <c r="H51" s="37" t="s">
        <v>600</v>
      </c>
      <c r="I51" s="37" t="s">
        <v>596</v>
      </c>
      <c r="J51" s="37" t="s">
        <v>586</v>
      </c>
      <c r="K51" s="61"/>
      <c r="L51" s="61"/>
      <c r="M51" s="61"/>
      <c r="N51" s="61"/>
      <c r="O51" s="61"/>
      <c r="P51" s="61"/>
      <c r="Q51" s="61"/>
      <c r="R51" s="61"/>
      <c r="S51" s="61"/>
      <c r="T51" s="61"/>
      <c r="U51" s="61"/>
      <c r="V51" s="61"/>
      <c r="W51" s="61"/>
      <c r="X51" s="37">
        <v>0</v>
      </c>
      <c r="Y51" s="37" t="s">
        <v>601</v>
      </c>
      <c r="Z51" s="37" t="s">
        <v>602</v>
      </c>
    </row>
    <row r="52" spans="1:26" ht="180" x14ac:dyDescent="0.25">
      <c r="A52" s="44" t="s">
        <v>222</v>
      </c>
      <c r="B52" s="34" t="s">
        <v>578</v>
      </c>
      <c r="C52" s="34" t="s">
        <v>579</v>
      </c>
      <c r="D52" s="37" t="s">
        <v>580</v>
      </c>
      <c r="E52" s="37" t="s">
        <v>581</v>
      </c>
      <c r="F52" s="37" t="s">
        <v>582</v>
      </c>
      <c r="G52" s="37" t="s">
        <v>599</v>
      </c>
      <c r="H52" s="37" t="s">
        <v>600</v>
      </c>
      <c r="I52" s="37" t="s">
        <v>596</v>
      </c>
      <c r="J52" s="37" t="s">
        <v>586</v>
      </c>
      <c r="K52" s="61"/>
      <c r="L52" s="61"/>
      <c r="M52" s="61"/>
      <c r="N52" s="61"/>
      <c r="O52" s="61"/>
      <c r="P52" s="61"/>
      <c r="Q52" s="61"/>
      <c r="R52" s="61"/>
      <c r="S52" s="61"/>
      <c r="T52" s="61"/>
      <c r="U52" s="61"/>
      <c r="V52" s="61"/>
      <c r="W52" s="61"/>
      <c r="X52" s="37">
        <v>0</v>
      </c>
      <c r="Y52" s="37" t="s">
        <v>601</v>
      </c>
      <c r="Z52" s="37" t="s">
        <v>602</v>
      </c>
    </row>
    <row r="53" spans="1:26" ht="180" x14ac:dyDescent="0.25">
      <c r="A53" s="44" t="s">
        <v>222</v>
      </c>
      <c r="B53" s="34" t="s">
        <v>578</v>
      </c>
      <c r="C53" s="34" t="s">
        <v>579</v>
      </c>
      <c r="D53" s="37" t="s">
        <v>580</v>
      </c>
      <c r="E53" s="37" t="s">
        <v>581</v>
      </c>
      <c r="F53" s="37" t="s">
        <v>582</v>
      </c>
      <c r="G53" s="37" t="s">
        <v>599</v>
      </c>
      <c r="H53" s="37" t="s">
        <v>600</v>
      </c>
      <c r="I53" s="37" t="s">
        <v>596</v>
      </c>
      <c r="J53" s="37" t="s">
        <v>586</v>
      </c>
      <c r="K53" s="61"/>
      <c r="L53" s="61"/>
      <c r="M53" s="61"/>
      <c r="N53" s="61"/>
      <c r="O53" s="61"/>
      <c r="P53" s="61"/>
      <c r="Q53" s="61"/>
      <c r="R53" s="61"/>
      <c r="S53" s="61"/>
      <c r="T53" s="61"/>
      <c r="U53" s="61"/>
      <c r="V53" s="61"/>
      <c r="W53" s="61"/>
      <c r="X53" s="37">
        <v>0</v>
      </c>
      <c r="Y53" s="37" t="s">
        <v>601</v>
      </c>
      <c r="Z53" s="37" t="s">
        <v>602</v>
      </c>
    </row>
    <row r="54" spans="1:26" ht="180" x14ac:dyDescent="0.25">
      <c r="A54" s="44" t="s">
        <v>222</v>
      </c>
      <c r="B54" s="34" t="s">
        <v>578</v>
      </c>
      <c r="C54" s="34" t="s">
        <v>579</v>
      </c>
      <c r="D54" s="37" t="s">
        <v>580</v>
      </c>
      <c r="E54" s="37" t="s">
        <v>581</v>
      </c>
      <c r="F54" s="37" t="s">
        <v>582</v>
      </c>
      <c r="G54" s="37" t="s">
        <v>599</v>
      </c>
      <c r="H54" s="37" t="s">
        <v>600</v>
      </c>
      <c r="I54" s="37" t="s">
        <v>596</v>
      </c>
      <c r="J54" s="37" t="s">
        <v>586</v>
      </c>
      <c r="K54" s="61"/>
      <c r="L54" s="61"/>
      <c r="M54" s="61"/>
      <c r="N54" s="61"/>
      <c r="O54" s="61"/>
      <c r="P54" s="61"/>
      <c r="Q54" s="61"/>
      <c r="R54" s="61"/>
      <c r="S54" s="61"/>
      <c r="T54" s="61"/>
      <c r="U54" s="61"/>
      <c r="V54" s="61"/>
      <c r="W54" s="61"/>
      <c r="X54" s="37">
        <v>0</v>
      </c>
      <c r="Y54" s="37" t="s">
        <v>601</v>
      </c>
      <c r="Z54" s="37" t="s">
        <v>602</v>
      </c>
    </row>
    <row r="55" spans="1:26" ht="180" x14ac:dyDescent="0.25">
      <c r="A55" s="44" t="s">
        <v>222</v>
      </c>
      <c r="B55" s="34" t="s">
        <v>578</v>
      </c>
      <c r="C55" s="34" t="s">
        <v>579</v>
      </c>
      <c r="D55" s="37" t="s">
        <v>603</v>
      </c>
      <c r="E55" s="37" t="s">
        <v>604</v>
      </c>
      <c r="F55" s="37" t="s">
        <v>605</v>
      </c>
      <c r="G55" s="37" t="s">
        <v>591</v>
      </c>
      <c r="H55" s="37" t="s">
        <v>591</v>
      </c>
      <c r="I55" s="37" t="s">
        <v>591</v>
      </c>
      <c r="J55" s="37" t="s">
        <v>591</v>
      </c>
      <c r="K55" s="61"/>
      <c r="L55" s="61"/>
      <c r="M55" s="61"/>
      <c r="N55" s="61"/>
      <c r="O55" s="61"/>
      <c r="P55" s="61"/>
      <c r="Q55" s="61"/>
      <c r="R55" s="61"/>
      <c r="S55" s="61"/>
      <c r="T55" s="61"/>
      <c r="U55" s="61"/>
      <c r="V55" s="61"/>
      <c r="W55" s="61"/>
      <c r="X55" s="37">
        <v>0</v>
      </c>
      <c r="Y55" s="37" t="s">
        <v>601</v>
      </c>
      <c r="Z55" s="37" t="s">
        <v>602</v>
      </c>
    </row>
    <row r="56" spans="1:26" ht="180" x14ac:dyDescent="0.25">
      <c r="A56" s="44" t="s">
        <v>222</v>
      </c>
      <c r="B56" s="34" t="s">
        <v>578</v>
      </c>
      <c r="C56" s="34" t="s">
        <v>579</v>
      </c>
      <c r="D56" s="37" t="s">
        <v>603</v>
      </c>
      <c r="E56" s="37" t="s">
        <v>604</v>
      </c>
      <c r="F56" s="37" t="s">
        <v>605</v>
      </c>
      <c r="G56" s="37" t="s">
        <v>591</v>
      </c>
      <c r="H56" s="37" t="s">
        <v>591</v>
      </c>
      <c r="I56" s="37" t="s">
        <v>591</v>
      </c>
      <c r="J56" s="37" t="s">
        <v>591</v>
      </c>
      <c r="K56" s="61"/>
      <c r="L56" s="61"/>
      <c r="M56" s="61"/>
      <c r="N56" s="61"/>
      <c r="O56" s="61"/>
      <c r="P56" s="61"/>
      <c r="Q56" s="61"/>
      <c r="R56" s="61"/>
      <c r="S56" s="61"/>
      <c r="T56" s="61"/>
      <c r="U56" s="61"/>
      <c r="V56" s="61"/>
      <c r="W56" s="61"/>
      <c r="X56" s="37">
        <v>0</v>
      </c>
      <c r="Y56" s="37" t="s">
        <v>601</v>
      </c>
      <c r="Z56" s="37" t="s">
        <v>602</v>
      </c>
    </row>
    <row r="57" spans="1:26" ht="180" x14ac:dyDescent="0.25">
      <c r="A57" s="44" t="s">
        <v>222</v>
      </c>
      <c r="B57" s="34" t="s">
        <v>578</v>
      </c>
      <c r="C57" s="34" t="s">
        <v>579</v>
      </c>
      <c r="D57" s="37" t="s">
        <v>603</v>
      </c>
      <c r="E57" s="37" t="s">
        <v>604</v>
      </c>
      <c r="F57" s="37" t="s">
        <v>605</v>
      </c>
      <c r="G57" s="37" t="s">
        <v>591</v>
      </c>
      <c r="H57" s="37" t="s">
        <v>591</v>
      </c>
      <c r="I57" s="37" t="s">
        <v>591</v>
      </c>
      <c r="J57" s="37" t="s">
        <v>591</v>
      </c>
      <c r="K57" s="61"/>
      <c r="L57" s="61"/>
      <c r="M57" s="61"/>
      <c r="N57" s="61"/>
      <c r="O57" s="61"/>
      <c r="P57" s="61"/>
      <c r="Q57" s="61"/>
      <c r="R57" s="61"/>
      <c r="S57" s="61"/>
      <c r="T57" s="61"/>
      <c r="U57" s="61"/>
      <c r="V57" s="61"/>
      <c r="W57" s="61"/>
      <c r="X57" s="37">
        <v>0</v>
      </c>
      <c r="Y57" s="37" t="s">
        <v>601</v>
      </c>
      <c r="Z57" s="37" t="s">
        <v>602</v>
      </c>
    </row>
    <row r="58" spans="1:26" ht="180" x14ac:dyDescent="0.25">
      <c r="A58" s="44" t="s">
        <v>222</v>
      </c>
      <c r="B58" s="34" t="s">
        <v>578</v>
      </c>
      <c r="C58" s="34" t="s">
        <v>579</v>
      </c>
      <c r="D58" s="37" t="s">
        <v>603</v>
      </c>
      <c r="E58" s="37" t="s">
        <v>604</v>
      </c>
      <c r="F58" s="37" t="s">
        <v>605</v>
      </c>
      <c r="G58" s="37" t="s">
        <v>606</v>
      </c>
      <c r="H58" s="37" t="s">
        <v>607</v>
      </c>
      <c r="I58" s="37" t="s">
        <v>585</v>
      </c>
      <c r="J58" s="37" t="s">
        <v>586</v>
      </c>
      <c r="K58" s="61"/>
      <c r="L58" s="61"/>
      <c r="M58" s="61"/>
      <c r="N58" s="61"/>
      <c r="O58" s="61"/>
      <c r="P58" s="61"/>
      <c r="Q58" s="61"/>
      <c r="R58" s="61"/>
      <c r="S58" s="61"/>
      <c r="T58" s="61"/>
      <c r="U58" s="61"/>
      <c r="V58" s="61"/>
      <c r="W58" s="61"/>
      <c r="X58" s="37">
        <v>0</v>
      </c>
      <c r="Y58" s="37" t="s">
        <v>601</v>
      </c>
      <c r="Z58" s="37" t="s">
        <v>602</v>
      </c>
    </row>
    <row r="59" spans="1:26" ht="180" x14ac:dyDescent="0.25">
      <c r="A59" s="44" t="s">
        <v>222</v>
      </c>
      <c r="B59" s="34" t="s">
        <v>578</v>
      </c>
      <c r="C59" s="34" t="s">
        <v>579</v>
      </c>
      <c r="D59" s="37" t="s">
        <v>603</v>
      </c>
      <c r="E59" s="37" t="s">
        <v>604</v>
      </c>
      <c r="F59" s="37" t="s">
        <v>605</v>
      </c>
      <c r="G59" s="37" t="s">
        <v>606</v>
      </c>
      <c r="H59" s="37" t="s">
        <v>607</v>
      </c>
      <c r="I59" s="37" t="s">
        <v>585</v>
      </c>
      <c r="J59" s="37" t="s">
        <v>586</v>
      </c>
      <c r="K59" s="61"/>
      <c r="L59" s="61"/>
      <c r="M59" s="61"/>
      <c r="N59" s="61"/>
      <c r="O59" s="61"/>
      <c r="P59" s="61"/>
      <c r="Q59" s="61"/>
      <c r="R59" s="61"/>
      <c r="S59" s="61"/>
      <c r="T59" s="61"/>
      <c r="U59" s="61"/>
      <c r="V59" s="61"/>
      <c r="W59" s="61"/>
      <c r="X59" s="37">
        <v>0</v>
      </c>
      <c r="Y59" s="37" t="s">
        <v>601</v>
      </c>
      <c r="Z59" s="37" t="s">
        <v>602</v>
      </c>
    </row>
    <row r="60" spans="1:26" ht="180" x14ac:dyDescent="0.25">
      <c r="A60" s="44" t="s">
        <v>222</v>
      </c>
      <c r="B60" s="34" t="s">
        <v>578</v>
      </c>
      <c r="C60" s="34" t="s">
        <v>579</v>
      </c>
      <c r="D60" s="37" t="s">
        <v>603</v>
      </c>
      <c r="E60" s="37" t="s">
        <v>604</v>
      </c>
      <c r="F60" s="37" t="s">
        <v>605</v>
      </c>
      <c r="G60" s="37" t="s">
        <v>606</v>
      </c>
      <c r="H60" s="37" t="s">
        <v>607</v>
      </c>
      <c r="I60" s="37" t="s">
        <v>585</v>
      </c>
      <c r="J60" s="37" t="s">
        <v>586</v>
      </c>
      <c r="K60" s="61"/>
      <c r="L60" s="61"/>
      <c r="M60" s="61"/>
      <c r="N60" s="61"/>
      <c r="O60" s="61"/>
      <c r="P60" s="61"/>
      <c r="Q60" s="61"/>
      <c r="R60" s="61"/>
      <c r="S60" s="61"/>
      <c r="T60" s="61"/>
      <c r="U60" s="61"/>
      <c r="V60" s="61"/>
      <c r="W60" s="61"/>
      <c r="X60" s="37">
        <v>0</v>
      </c>
      <c r="Y60" s="37" t="s">
        <v>601</v>
      </c>
      <c r="Z60" s="37" t="s">
        <v>602</v>
      </c>
    </row>
    <row r="61" spans="1:26" ht="180" x14ac:dyDescent="0.25">
      <c r="A61" s="44" t="s">
        <v>222</v>
      </c>
      <c r="B61" s="34" t="s">
        <v>578</v>
      </c>
      <c r="C61" s="34" t="s">
        <v>579</v>
      </c>
      <c r="D61" s="37" t="s">
        <v>603</v>
      </c>
      <c r="E61" s="37" t="s">
        <v>608</v>
      </c>
      <c r="F61" s="37" t="s">
        <v>609</v>
      </c>
      <c r="G61" s="37" t="s">
        <v>610</v>
      </c>
      <c r="H61" s="37" t="s">
        <v>611</v>
      </c>
      <c r="I61" s="37" t="s">
        <v>612</v>
      </c>
      <c r="J61" s="37" t="s">
        <v>586</v>
      </c>
      <c r="K61" s="61"/>
      <c r="L61" s="61"/>
      <c r="M61" s="61"/>
      <c r="N61" s="61"/>
      <c r="O61" s="61"/>
      <c r="P61" s="61"/>
      <c r="Q61" s="61"/>
      <c r="R61" s="61"/>
      <c r="S61" s="61"/>
      <c r="T61" s="61"/>
      <c r="U61" s="61"/>
      <c r="V61" s="61"/>
      <c r="W61" s="61"/>
      <c r="X61" s="37">
        <v>0</v>
      </c>
      <c r="Y61" s="37" t="s">
        <v>601</v>
      </c>
      <c r="Z61" s="37" t="s">
        <v>602</v>
      </c>
    </row>
    <row r="62" spans="1:26" ht="180" x14ac:dyDescent="0.25">
      <c r="A62" s="44" t="s">
        <v>222</v>
      </c>
      <c r="B62" s="34" t="s">
        <v>578</v>
      </c>
      <c r="C62" s="34" t="s">
        <v>579</v>
      </c>
      <c r="D62" s="37" t="s">
        <v>603</v>
      </c>
      <c r="E62" s="37" t="s">
        <v>608</v>
      </c>
      <c r="F62" s="37" t="s">
        <v>609</v>
      </c>
      <c r="G62" s="37" t="s">
        <v>610</v>
      </c>
      <c r="H62" s="37" t="s">
        <v>611</v>
      </c>
      <c r="I62" s="37" t="s">
        <v>612</v>
      </c>
      <c r="J62" s="37" t="s">
        <v>586</v>
      </c>
      <c r="K62" s="61"/>
      <c r="L62" s="61"/>
      <c r="M62" s="61"/>
      <c r="N62" s="61"/>
      <c r="O62" s="61"/>
      <c r="P62" s="61"/>
      <c r="Q62" s="61"/>
      <c r="R62" s="61"/>
      <c r="S62" s="61"/>
      <c r="T62" s="61"/>
      <c r="U62" s="61"/>
      <c r="V62" s="61"/>
      <c r="W62" s="61"/>
      <c r="X62" s="37">
        <v>0</v>
      </c>
      <c r="Y62" s="37" t="s">
        <v>601</v>
      </c>
      <c r="Z62" s="37" t="s">
        <v>602</v>
      </c>
    </row>
    <row r="63" spans="1:26" ht="180.75" thickBot="1" x14ac:dyDescent="0.3">
      <c r="A63" s="45" t="s">
        <v>222</v>
      </c>
      <c r="B63" s="34" t="s">
        <v>578</v>
      </c>
      <c r="C63" s="34" t="s">
        <v>579</v>
      </c>
      <c r="D63" s="37" t="s">
        <v>603</v>
      </c>
      <c r="E63" s="37" t="s">
        <v>608</v>
      </c>
      <c r="F63" s="37" t="s">
        <v>609</v>
      </c>
      <c r="G63" s="37" t="s">
        <v>610</v>
      </c>
      <c r="H63" s="37" t="s">
        <v>611</v>
      </c>
      <c r="I63" s="37" t="s">
        <v>612</v>
      </c>
      <c r="J63" s="37" t="s">
        <v>586</v>
      </c>
      <c r="K63" s="61"/>
      <c r="L63" s="61"/>
      <c r="M63" s="61"/>
      <c r="N63" s="61"/>
      <c r="O63" s="61"/>
      <c r="P63" s="61"/>
      <c r="Q63" s="61"/>
      <c r="R63" s="61"/>
      <c r="S63" s="61"/>
      <c r="T63" s="61"/>
      <c r="U63" s="61"/>
      <c r="V63" s="61"/>
      <c r="W63" s="61"/>
      <c r="X63" s="37">
        <v>0</v>
      </c>
      <c r="Y63" s="37" t="s">
        <v>601</v>
      </c>
      <c r="Z63" s="37" t="s">
        <v>602</v>
      </c>
    </row>
    <row r="64" spans="1:26" ht="276" x14ac:dyDescent="0.25">
      <c r="A64" s="42" t="s">
        <v>249</v>
      </c>
      <c r="B64" s="32" t="s">
        <v>578</v>
      </c>
      <c r="C64" s="32" t="s">
        <v>579</v>
      </c>
      <c r="D64" s="37" t="s">
        <v>580</v>
      </c>
      <c r="E64" s="37" t="s">
        <v>581</v>
      </c>
      <c r="F64" s="37" t="s">
        <v>582</v>
      </c>
      <c r="G64" s="37" t="s">
        <v>591</v>
      </c>
      <c r="H64" s="37" t="s">
        <v>591</v>
      </c>
      <c r="I64" s="37" t="s">
        <v>591</v>
      </c>
      <c r="J64" s="37" t="s">
        <v>591</v>
      </c>
      <c r="K64" s="61"/>
      <c r="L64" s="61"/>
      <c r="M64" s="61"/>
      <c r="N64" s="61"/>
      <c r="O64" s="61"/>
      <c r="P64" s="61"/>
      <c r="Q64" s="61"/>
      <c r="R64" s="61"/>
      <c r="S64" s="61"/>
      <c r="T64" s="61"/>
      <c r="U64" s="61"/>
      <c r="V64" s="61"/>
      <c r="W64" s="61"/>
      <c r="X64" s="37">
        <v>0</v>
      </c>
      <c r="Y64" s="37" t="s">
        <v>587</v>
      </c>
      <c r="Z64" s="37" t="s">
        <v>588</v>
      </c>
    </row>
    <row r="65" spans="1:26" ht="276" x14ac:dyDescent="0.25">
      <c r="A65" s="40" t="s">
        <v>249</v>
      </c>
      <c r="B65" s="32" t="s">
        <v>578</v>
      </c>
      <c r="C65" s="32" t="s">
        <v>579</v>
      </c>
      <c r="D65" s="37" t="s">
        <v>580</v>
      </c>
      <c r="E65" s="37" t="s">
        <v>581</v>
      </c>
      <c r="F65" s="37" t="s">
        <v>582</v>
      </c>
      <c r="G65" s="37" t="s">
        <v>591</v>
      </c>
      <c r="H65" s="37" t="s">
        <v>591</v>
      </c>
      <c r="I65" s="37" t="s">
        <v>591</v>
      </c>
      <c r="J65" s="37" t="s">
        <v>591</v>
      </c>
      <c r="K65" s="61"/>
      <c r="L65" s="61"/>
      <c r="M65" s="61"/>
      <c r="N65" s="61"/>
      <c r="O65" s="61"/>
      <c r="P65" s="61"/>
      <c r="Q65" s="61"/>
      <c r="R65" s="61"/>
      <c r="S65" s="61"/>
      <c r="T65" s="61"/>
      <c r="U65" s="61"/>
      <c r="V65" s="61"/>
      <c r="W65" s="61"/>
      <c r="X65" s="37">
        <v>0</v>
      </c>
      <c r="Y65" s="37" t="s">
        <v>587</v>
      </c>
      <c r="Z65" s="37" t="s">
        <v>588</v>
      </c>
    </row>
    <row r="66" spans="1:26" ht="276" x14ac:dyDescent="0.25">
      <c r="A66" s="40" t="s">
        <v>249</v>
      </c>
      <c r="B66" s="32" t="s">
        <v>578</v>
      </c>
      <c r="C66" s="32" t="s">
        <v>579</v>
      </c>
      <c r="D66" s="37" t="s">
        <v>580</v>
      </c>
      <c r="E66" s="37" t="s">
        <v>581</v>
      </c>
      <c r="F66" s="37" t="s">
        <v>582</v>
      </c>
      <c r="G66" s="37" t="s">
        <v>594</v>
      </c>
      <c r="H66" s="37" t="s">
        <v>595</v>
      </c>
      <c r="I66" s="37" t="s">
        <v>596</v>
      </c>
      <c r="J66" s="37" t="s">
        <v>586</v>
      </c>
      <c r="K66" s="61"/>
      <c r="L66" s="61"/>
      <c r="M66" s="61"/>
      <c r="N66" s="61"/>
      <c r="O66" s="61"/>
      <c r="P66" s="61"/>
      <c r="Q66" s="61"/>
      <c r="R66" s="61"/>
      <c r="S66" s="61"/>
      <c r="T66" s="61"/>
      <c r="U66" s="61"/>
      <c r="V66" s="61"/>
      <c r="W66" s="61"/>
      <c r="X66" s="37">
        <v>0</v>
      </c>
      <c r="Y66" s="37" t="s">
        <v>587</v>
      </c>
      <c r="Z66" s="37" t="s">
        <v>588</v>
      </c>
    </row>
    <row r="67" spans="1:26" ht="276" x14ac:dyDescent="0.25">
      <c r="A67" s="40" t="s">
        <v>249</v>
      </c>
      <c r="B67" s="32" t="s">
        <v>578</v>
      </c>
      <c r="C67" s="32" t="s">
        <v>579</v>
      </c>
      <c r="D67" s="37" t="s">
        <v>580</v>
      </c>
      <c r="E67" s="37" t="s">
        <v>581</v>
      </c>
      <c r="F67" s="37" t="s">
        <v>582</v>
      </c>
      <c r="G67" s="37" t="s">
        <v>594</v>
      </c>
      <c r="H67" s="37" t="s">
        <v>595</v>
      </c>
      <c r="I67" s="37" t="s">
        <v>596</v>
      </c>
      <c r="J67" s="37" t="s">
        <v>586</v>
      </c>
      <c r="K67" s="61"/>
      <c r="L67" s="61"/>
      <c r="M67" s="61"/>
      <c r="N67" s="61"/>
      <c r="O67" s="61"/>
      <c r="P67" s="61"/>
      <c r="Q67" s="61"/>
      <c r="R67" s="61"/>
      <c r="S67" s="61"/>
      <c r="T67" s="61"/>
      <c r="U67" s="61"/>
      <c r="V67" s="61"/>
      <c r="W67" s="61"/>
      <c r="X67" s="37">
        <v>0</v>
      </c>
      <c r="Y67" s="37" t="s">
        <v>587</v>
      </c>
      <c r="Z67" s="37" t="s">
        <v>588</v>
      </c>
    </row>
    <row r="68" spans="1:26" ht="276" x14ac:dyDescent="0.25">
      <c r="A68" s="40" t="s">
        <v>249</v>
      </c>
      <c r="B68" s="32" t="s">
        <v>578</v>
      </c>
      <c r="C68" s="32" t="s">
        <v>579</v>
      </c>
      <c r="D68" s="37" t="s">
        <v>580</v>
      </c>
      <c r="E68" s="37" t="s">
        <v>581</v>
      </c>
      <c r="F68" s="37" t="s">
        <v>582</v>
      </c>
      <c r="G68" s="37" t="s">
        <v>594</v>
      </c>
      <c r="H68" s="37" t="s">
        <v>595</v>
      </c>
      <c r="I68" s="37" t="s">
        <v>596</v>
      </c>
      <c r="J68" s="37" t="s">
        <v>586</v>
      </c>
      <c r="K68" s="61"/>
      <c r="L68" s="61"/>
      <c r="M68" s="61"/>
      <c r="N68" s="61"/>
      <c r="O68" s="61"/>
      <c r="P68" s="61"/>
      <c r="Q68" s="61"/>
      <c r="R68" s="61"/>
      <c r="S68" s="61"/>
      <c r="T68" s="61"/>
      <c r="U68" s="61"/>
      <c r="V68" s="61"/>
      <c r="W68" s="61"/>
      <c r="X68" s="37">
        <v>0</v>
      </c>
      <c r="Y68" s="37" t="s">
        <v>587</v>
      </c>
      <c r="Z68" s="37" t="s">
        <v>588</v>
      </c>
    </row>
    <row r="69" spans="1:26" ht="276" x14ac:dyDescent="0.25">
      <c r="A69" s="40" t="s">
        <v>249</v>
      </c>
      <c r="B69" s="32" t="s">
        <v>578</v>
      </c>
      <c r="C69" s="32" t="s">
        <v>579</v>
      </c>
      <c r="D69" s="37" t="s">
        <v>580</v>
      </c>
      <c r="E69" s="37" t="s">
        <v>581</v>
      </c>
      <c r="F69" s="37" t="s">
        <v>582</v>
      </c>
      <c r="G69" s="37" t="s">
        <v>591</v>
      </c>
      <c r="H69" s="37" t="s">
        <v>591</v>
      </c>
      <c r="I69" s="37" t="s">
        <v>591</v>
      </c>
      <c r="J69" s="37" t="s">
        <v>591</v>
      </c>
      <c r="K69" s="61"/>
      <c r="L69" s="61"/>
      <c r="M69" s="61"/>
      <c r="N69" s="61"/>
      <c r="O69" s="61"/>
      <c r="P69" s="61"/>
      <c r="Q69" s="61"/>
      <c r="R69" s="61"/>
      <c r="S69" s="61"/>
      <c r="T69" s="61"/>
      <c r="U69" s="61"/>
      <c r="V69" s="61"/>
      <c r="W69" s="61"/>
      <c r="X69" s="37">
        <v>0</v>
      </c>
      <c r="Y69" s="37" t="s">
        <v>587</v>
      </c>
      <c r="Z69" s="37" t="s">
        <v>588</v>
      </c>
    </row>
    <row r="70" spans="1:26" ht="276" x14ac:dyDescent="0.25">
      <c r="A70" s="40" t="s">
        <v>249</v>
      </c>
      <c r="B70" s="32" t="s">
        <v>578</v>
      </c>
      <c r="C70" s="32" t="s">
        <v>579</v>
      </c>
      <c r="D70" s="37" t="s">
        <v>580</v>
      </c>
      <c r="E70" s="37" t="s">
        <v>581</v>
      </c>
      <c r="F70" s="37" t="s">
        <v>582</v>
      </c>
      <c r="G70" s="37" t="s">
        <v>591</v>
      </c>
      <c r="H70" s="37" t="s">
        <v>591</v>
      </c>
      <c r="I70" s="37" t="s">
        <v>591</v>
      </c>
      <c r="J70" s="37" t="s">
        <v>591</v>
      </c>
      <c r="K70" s="61"/>
      <c r="L70" s="61"/>
      <c r="M70" s="61"/>
      <c r="N70" s="61"/>
      <c r="O70" s="61"/>
      <c r="P70" s="61"/>
      <c r="Q70" s="61"/>
      <c r="R70" s="61"/>
      <c r="S70" s="61"/>
      <c r="T70" s="61"/>
      <c r="U70" s="61"/>
      <c r="V70" s="61"/>
      <c r="W70" s="61"/>
      <c r="X70" s="37">
        <v>0</v>
      </c>
      <c r="Y70" s="37" t="s">
        <v>587</v>
      </c>
      <c r="Z70" s="37" t="s">
        <v>588</v>
      </c>
    </row>
    <row r="71" spans="1:26" ht="276" x14ac:dyDescent="0.25">
      <c r="A71" s="40" t="s">
        <v>249</v>
      </c>
      <c r="B71" s="32" t="s">
        <v>578</v>
      </c>
      <c r="C71" s="32" t="s">
        <v>579</v>
      </c>
      <c r="D71" s="37" t="s">
        <v>580</v>
      </c>
      <c r="E71" s="37" t="s">
        <v>581</v>
      </c>
      <c r="F71" s="37" t="s">
        <v>582</v>
      </c>
      <c r="G71" s="37" t="s">
        <v>591</v>
      </c>
      <c r="H71" s="37" t="s">
        <v>591</v>
      </c>
      <c r="I71" s="37" t="s">
        <v>591</v>
      </c>
      <c r="J71" s="37" t="s">
        <v>591</v>
      </c>
      <c r="K71" s="61"/>
      <c r="L71" s="61"/>
      <c r="M71" s="61"/>
      <c r="N71" s="61"/>
      <c r="O71" s="61"/>
      <c r="P71" s="61"/>
      <c r="Q71" s="61"/>
      <c r="R71" s="61"/>
      <c r="S71" s="61"/>
      <c r="T71" s="61"/>
      <c r="U71" s="61"/>
      <c r="V71" s="61"/>
      <c r="W71" s="61"/>
      <c r="X71" s="37">
        <v>0</v>
      </c>
      <c r="Y71" s="37" t="s">
        <v>587</v>
      </c>
      <c r="Z71" s="37" t="s">
        <v>588</v>
      </c>
    </row>
    <row r="72" spans="1:26" ht="276.75" thickBot="1" x14ac:dyDescent="0.3">
      <c r="A72" s="41" t="s">
        <v>249</v>
      </c>
      <c r="B72" s="32" t="s">
        <v>578</v>
      </c>
      <c r="C72" s="32" t="s">
        <v>579</v>
      </c>
      <c r="D72" s="37" t="s">
        <v>580</v>
      </c>
      <c r="E72" s="37" t="s">
        <v>581</v>
      </c>
      <c r="F72" s="37" t="s">
        <v>582</v>
      </c>
      <c r="G72" s="37" t="s">
        <v>591</v>
      </c>
      <c r="H72" s="37" t="s">
        <v>591</v>
      </c>
      <c r="I72" s="37" t="s">
        <v>591</v>
      </c>
      <c r="J72" s="37" t="s">
        <v>591</v>
      </c>
      <c r="K72" s="61"/>
      <c r="L72" s="61"/>
      <c r="M72" s="61"/>
      <c r="N72" s="61"/>
      <c r="O72" s="61"/>
      <c r="P72" s="61"/>
      <c r="Q72" s="61"/>
      <c r="R72" s="61"/>
      <c r="S72" s="61"/>
      <c r="T72" s="61"/>
      <c r="U72" s="61"/>
      <c r="V72" s="61"/>
      <c r="W72" s="61"/>
      <c r="X72" s="37">
        <v>0</v>
      </c>
      <c r="Y72" s="37" t="s">
        <v>587</v>
      </c>
      <c r="Z72" s="37" t="s">
        <v>588</v>
      </c>
    </row>
    <row r="73" spans="1:26" ht="144" x14ac:dyDescent="0.25">
      <c r="A73" s="40" t="s">
        <v>267</v>
      </c>
      <c r="B73" s="32" t="s">
        <v>578</v>
      </c>
      <c r="C73" s="32" t="s">
        <v>579</v>
      </c>
      <c r="D73" s="37" t="s">
        <v>603</v>
      </c>
      <c r="E73" s="37" t="s">
        <v>604</v>
      </c>
      <c r="F73" s="37" t="s">
        <v>605</v>
      </c>
      <c r="G73" s="37">
        <v>0</v>
      </c>
      <c r="H73" s="37">
        <v>0</v>
      </c>
      <c r="I73" s="37">
        <v>0</v>
      </c>
      <c r="J73" s="37">
        <v>0</v>
      </c>
      <c r="K73" s="61"/>
      <c r="L73" s="61"/>
      <c r="M73" s="61"/>
      <c r="N73" s="61"/>
      <c r="O73" s="61"/>
      <c r="P73" s="61"/>
      <c r="Q73" s="61"/>
      <c r="R73" s="61"/>
      <c r="S73" s="61"/>
      <c r="T73" s="61"/>
      <c r="U73" s="61"/>
      <c r="V73" s="61"/>
      <c r="W73" s="61"/>
      <c r="X73" s="37">
        <v>0</v>
      </c>
      <c r="Y73" s="37" t="s">
        <v>601</v>
      </c>
      <c r="Z73" s="37" t="s">
        <v>602</v>
      </c>
    </row>
    <row r="74" spans="1:26" ht="144" x14ac:dyDescent="0.25">
      <c r="A74" s="40" t="s">
        <v>267</v>
      </c>
      <c r="B74" s="32" t="s">
        <v>578</v>
      </c>
      <c r="C74" s="32" t="s">
        <v>579</v>
      </c>
      <c r="D74" s="37" t="s">
        <v>603</v>
      </c>
      <c r="E74" s="37" t="s">
        <v>608</v>
      </c>
      <c r="F74" s="37" t="s">
        <v>609</v>
      </c>
      <c r="G74" s="37">
        <v>0</v>
      </c>
      <c r="H74" s="37">
        <v>0</v>
      </c>
      <c r="I74" s="37">
        <v>0</v>
      </c>
      <c r="J74" s="37">
        <v>0</v>
      </c>
      <c r="K74" s="61"/>
      <c r="L74" s="61"/>
      <c r="M74" s="61"/>
      <c r="N74" s="61"/>
      <c r="O74" s="61"/>
      <c r="P74" s="61"/>
      <c r="Q74" s="61"/>
      <c r="R74" s="61"/>
      <c r="S74" s="61"/>
      <c r="T74" s="61"/>
      <c r="U74" s="61"/>
      <c r="V74" s="61"/>
      <c r="W74" s="61"/>
      <c r="X74" s="37">
        <v>0</v>
      </c>
      <c r="Y74" s="37" t="s">
        <v>601</v>
      </c>
      <c r="Z74" s="37" t="s">
        <v>602</v>
      </c>
    </row>
    <row r="75" spans="1:26" ht="144.75" thickBot="1" x14ac:dyDescent="0.3">
      <c r="A75" s="41" t="s">
        <v>267</v>
      </c>
      <c r="B75" s="32" t="s">
        <v>578</v>
      </c>
      <c r="C75" s="32" t="s">
        <v>579</v>
      </c>
      <c r="D75" s="37" t="s">
        <v>603</v>
      </c>
      <c r="E75" s="37" t="s">
        <v>608</v>
      </c>
      <c r="F75" s="37" t="s">
        <v>609</v>
      </c>
      <c r="G75" s="37">
        <v>0</v>
      </c>
      <c r="H75" s="37">
        <v>0</v>
      </c>
      <c r="I75" s="37">
        <v>0</v>
      </c>
      <c r="J75" s="37">
        <v>0</v>
      </c>
      <c r="K75" s="61"/>
      <c r="L75" s="61"/>
      <c r="M75" s="61"/>
      <c r="N75" s="61"/>
      <c r="O75" s="61"/>
      <c r="P75" s="61"/>
      <c r="Q75" s="61"/>
      <c r="R75" s="61"/>
      <c r="S75" s="61"/>
      <c r="T75" s="61"/>
      <c r="U75" s="61"/>
      <c r="V75" s="61"/>
      <c r="W75" s="61"/>
      <c r="X75" s="37">
        <v>0</v>
      </c>
      <c r="Y75" s="37" t="s">
        <v>601</v>
      </c>
      <c r="Z75" s="37" t="s">
        <v>602</v>
      </c>
    </row>
    <row r="76" spans="1:26" ht="144" x14ac:dyDescent="0.25">
      <c r="A76" s="42" t="s">
        <v>278</v>
      </c>
      <c r="B76" s="32" t="s">
        <v>578</v>
      </c>
      <c r="C76" s="32" t="s">
        <v>579</v>
      </c>
      <c r="D76" s="37" t="s">
        <v>603</v>
      </c>
      <c r="E76" s="37" t="s">
        <v>608</v>
      </c>
      <c r="F76" s="37" t="s">
        <v>609</v>
      </c>
      <c r="G76" s="37" t="s">
        <v>610</v>
      </c>
      <c r="H76" s="37" t="s">
        <v>611</v>
      </c>
      <c r="I76" s="37" t="s">
        <v>612</v>
      </c>
      <c r="J76" s="37" t="s">
        <v>586</v>
      </c>
      <c r="K76" s="61"/>
      <c r="L76" s="61"/>
      <c r="M76" s="61"/>
      <c r="N76" s="61"/>
      <c r="O76" s="61"/>
      <c r="P76" s="61"/>
      <c r="Q76" s="61"/>
      <c r="R76" s="61"/>
      <c r="S76" s="61"/>
      <c r="T76" s="61"/>
      <c r="U76" s="61"/>
      <c r="V76" s="61"/>
      <c r="W76" s="61"/>
      <c r="X76" s="37">
        <v>0</v>
      </c>
      <c r="Y76" s="37" t="s">
        <v>601</v>
      </c>
      <c r="Z76" s="37" t="s">
        <v>602</v>
      </c>
    </row>
    <row r="77" spans="1:26" ht="144" x14ac:dyDescent="0.25">
      <c r="A77" s="40" t="s">
        <v>278</v>
      </c>
      <c r="B77" s="32" t="s">
        <v>578</v>
      </c>
      <c r="C77" s="32" t="s">
        <v>579</v>
      </c>
      <c r="D77" s="37" t="s">
        <v>603</v>
      </c>
      <c r="E77" s="37" t="s">
        <v>608</v>
      </c>
      <c r="F77" s="37" t="s">
        <v>609</v>
      </c>
      <c r="G77" s="37" t="s">
        <v>610</v>
      </c>
      <c r="H77" s="37" t="s">
        <v>611</v>
      </c>
      <c r="I77" s="37" t="s">
        <v>612</v>
      </c>
      <c r="J77" s="37" t="s">
        <v>586</v>
      </c>
      <c r="K77" s="61"/>
      <c r="L77" s="61"/>
      <c r="M77" s="61"/>
      <c r="N77" s="61"/>
      <c r="O77" s="61"/>
      <c r="P77" s="61"/>
      <c r="Q77" s="61"/>
      <c r="R77" s="61"/>
      <c r="S77" s="61"/>
      <c r="T77" s="61"/>
      <c r="U77" s="61"/>
      <c r="V77" s="61"/>
      <c r="W77" s="61"/>
      <c r="X77" s="37">
        <v>0</v>
      </c>
      <c r="Y77" s="37" t="s">
        <v>601</v>
      </c>
      <c r="Z77" s="37" t="s">
        <v>602</v>
      </c>
    </row>
    <row r="78" spans="1:26" ht="144" x14ac:dyDescent="0.25">
      <c r="A78" s="40" t="s">
        <v>278</v>
      </c>
      <c r="B78" s="32" t="s">
        <v>578</v>
      </c>
      <c r="C78" s="32" t="s">
        <v>579</v>
      </c>
      <c r="D78" s="37" t="s">
        <v>603</v>
      </c>
      <c r="E78" s="37" t="s">
        <v>604</v>
      </c>
      <c r="F78" s="37" t="s">
        <v>605</v>
      </c>
      <c r="G78" s="37" t="s">
        <v>606</v>
      </c>
      <c r="H78" s="37" t="s">
        <v>607</v>
      </c>
      <c r="I78" s="37" t="s">
        <v>585</v>
      </c>
      <c r="J78" s="37" t="s">
        <v>586</v>
      </c>
      <c r="K78" s="61"/>
      <c r="L78" s="61"/>
      <c r="M78" s="61"/>
      <c r="N78" s="61"/>
      <c r="O78" s="61"/>
      <c r="P78" s="61"/>
      <c r="Q78" s="61"/>
      <c r="R78" s="61"/>
      <c r="S78" s="61"/>
      <c r="T78" s="61"/>
      <c r="U78" s="61"/>
      <c r="V78" s="61"/>
      <c r="W78" s="61"/>
      <c r="X78" s="37">
        <v>0</v>
      </c>
      <c r="Y78" s="37" t="s">
        <v>601</v>
      </c>
      <c r="Z78" s="37" t="s">
        <v>602</v>
      </c>
    </row>
    <row r="79" spans="1:26" ht="144" x14ac:dyDescent="0.25">
      <c r="A79" s="40" t="s">
        <v>278</v>
      </c>
      <c r="B79" s="32" t="s">
        <v>578</v>
      </c>
      <c r="C79" s="32" t="s">
        <v>579</v>
      </c>
      <c r="D79" s="37" t="s">
        <v>603</v>
      </c>
      <c r="E79" s="37" t="s">
        <v>604</v>
      </c>
      <c r="F79" s="37" t="s">
        <v>605</v>
      </c>
      <c r="G79" s="37" t="s">
        <v>606</v>
      </c>
      <c r="H79" s="37" t="s">
        <v>607</v>
      </c>
      <c r="I79" s="37" t="s">
        <v>585</v>
      </c>
      <c r="J79" s="37" t="s">
        <v>586</v>
      </c>
      <c r="K79" s="61"/>
      <c r="L79" s="61"/>
      <c r="M79" s="61"/>
      <c r="N79" s="61"/>
      <c r="O79" s="61"/>
      <c r="P79" s="61"/>
      <c r="Q79" s="61"/>
      <c r="R79" s="61"/>
      <c r="S79" s="61"/>
      <c r="T79" s="61"/>
      <c r="U79" s="61"/>
      <c r="V79" s="61"/>
      <c r="W79" s="61"/>
      <c r="X79" s="37">
        <v>0</v>
      </c>
      <c r="Y79" s="37" t="s">
        <v>601</v>
      </c>
      <c r="Z79" s="37" t="s">
        <v>602</v>
      </c>
    </row>
    <row r="80" spans="1:26" ht="144" x14ac:dyDescent="0.25">
      <c r="A80" s="40" t="s">
        <v>278</v>
      </c>
      <c r="B80" s="32" t="s">
        <v>578</v>
      </c>
      <c r="C80" s="32" t="s">
        <v>579</v>
      </c>
      <c r="D80" s="37" t="s">
        <v>603</v>
      </c>
      <c r="E80" s="37" t="s">
        <v>604</v>
      </c>
      <c r="F80" s="37" t="s">
        <v>605</v>
      </c>
      <c r="G80" s="37" t="s">
        <v>606</v>
      </c>
      <c r="H80" s="37" t="s">
        <v>607</v>
      </c>
      <c r="I80" s="37" t="s">
        <v>585</v>
      </c>
      <c r="J80" s="37" t="s">
        <v>586</v>
      </c>
      <c r="K80" s="61"/>
      <c r="L80" s="61"/>
      <c r="M80" s="61"/>
      <c r="N80" s="61"/>
      <c r="O80" s="61"/>
      <c r="P80" s="61"/>
      <c r="Q80" s="61"/>
      <c r="R80" s="61"/>
      <c r="S80" s="61"/>
      <c r="T80" s="61"/>
      <c r="U80" s="61"/>
      <c r="V80" s="61"/>
      <c r="W80" s="61"/>
      <c r="X80" s="37">
        <v>0</v>
      </c>
      <c r="Y80" s="37" t="s">
        <v>601</v>
      </c>
      <c r="Z80" s="37" t="s">
        <v>602</v>
      </c>
    </row>
    <row r="81" spans="1:26" ht="276" x14ac:dyDescent="0.25">
      <c r="A81" s="40" t="s">
        <v>278</v>
      </c>
      <c r="B81" s="32" t="s">
        <v>578</v>
      </c>
      <c r="C81" s="32" t="s">
        <v>579</v>
      </c>
      <c r="D81" s="37" t="s">
        <v>580</v>
      </c>
      <c r="E81" s="37" t="s">
        <v>613</v>
      </c>
      <c r="F81" s="37" t="s">
        <v>582</v>
      </c>
      <c r="G81" s="37">
        <v>0</v>
      </c>
      <c r="H81" s="37">
        <v>0</v>
      </c>
      <c r="I81" s="37">
        <v>0</v>
      </c>
      <c r="J81" s="37">
        <v>0</v>
      </c>
      <c r="K81" s="61"/>
      <c r="L81" s="61"/>
      <c r="M81" s="61"/>
      <c r="N81" s="61"/>
      <c r="O81" s="61"/>
      <c r="P81" s="61"/>
      <c r="Q81" s="61"/>
      <c r="R81" s="61"/>
      <c r="S81" s="61"/>
      <c r="T81" s="61"/>
      <c r="U81" s="61"/>
      <c r="V81" s="61"/>
      <c r="W81" s="61"/>
      <c r="X81" s="37">
        <v>0</v>
      </c>
      <c r="Y81" s="37" t="s">
        <v>587</v>
      </c>
      <c r="Z81" s="37" t="s">
        <v>588</v>
      </c>
    </row>
    <row r="82" spans="1:26" ht="276" x14ac:dyDescent="0.25">
      <c r="A82" s="40" t="s">
        <v>278</v>
      </c>
      <c r="B82" s="32" t="s">
        <v>578</v>
      </c>
      <c r="C82" s="32" t="s">
        <v>579</v>
      </c>
      <c r="D82" s="37" t="s">
        <v>580</v>
      </c>
      <c r="E82" s="37" t="s">
        <v>613</v>
      </c>
      <c r="F82" s="37" t="s">
        <v>582</v>
      </c>
      <c r="G82" s="37">
        <v>0</v>
      </c>
      <c r="H82" s="37">
        <v>0</v>
      </c>
      <c r="I82" s="37">
        <v>0</v>
      </c>
      <c r="J82" s="37">
        <v>0</v>
      </c>
      <c r="K82" s="61"/>
      <c r="L82" s="61"/>
      <c r="M82" s="61"/>
      <c r="N82" s="61"/>
      <c r="O82" s="61"/>
      <c r="P82" s="61"/>
      <c r="Q82" s="61"/>
      <c r="R82" s="61"/>
      <c r="S82" s="61"/>
      <c r="T82" s="61"/>
      <c r="U82" s="61"/>
      <c r="V82" s="61"/>
      <c r="W82" s="61"/>
      <c r="X82" s="37">
        <v>0</v>
      </c>
      <c r="Y82" s="37" t="s">
        <v>587</v>
      </c>
      <c r="Z82" s="37" t="s">
        <v>588</v>
      </c>
    </row>
    <row r="83" spans="1:26" ht="276" x14ac:dyDescent="0.25">
      <c r="A83" s="40" t="s">
        <v>278</v>
      </c>
      <c r="B83" s="32" t="s">
        <v>578</v>
      </c>
      <c r="C83" s="32" t="s">
        <v>579</v>
      </c>
      <c r="D83" s="37" t="s">
        <v>580</v>
      </c>
      <c r="E83" s="37" t="s">
        <v>613</v>
      </c>
      <c r="F83" s="37" t="s">
        <v>582</v>
      </c>
      <c r="G83" s="37">
        <v>0</v>
      </c>
      <c r="H83" s="37">
        <v>0</v>
      </c>
      <c r="I83" s="37">
        <v>0</v>
      </c>
      <c r="J83" s="37">
        <v>0</v>
      </c>
      <c r="K83" s="61"/>
      <c r="L83" s="61"/>
      <c r="M83" s="61"/>
      <c r="N83" s="61"/>
      <c r="O83" s="61"/>
      <c r="P83" s="61"/>
      <c r="Q83" s="61"/>
      <c r="R83" s="61"/>
      <c r="S83" s="61"/>
      <c r="T83" s="61"/>
      <c r="U83" s="61"/>
      <c r="V83" s="61"/>
      <c r="W83" s="61"/>
      <c r="X83" s="37">
        <v>0</v>
      </c>
      <c r="Y83" s="37" t="s">
        <v>587</v>
      </c>
      <c r="Z83" s="37" t="s">
        <v>588</v>
      </c>
    </row>
    <row r="84" spans="1:26" ht="276.75" thickBot="1" x14ac:dyDescent="0.3">
      <c r="A84" s="41" t="s">
        <v>278</v>
      </c>
      <c r="B84" s="32" t="s">
        <v>578</v>
      </c>
      <c r="C84" s="32" t="s">
        <v>579</v>
      </c>
      <c r="D84" s="37" t="s">
        <v>580</v>
      </c>
      <c r="E84" s="37" t="s">
        <v>613</v>
      </c>
      <c r="F84" s="37" t="s">
        <v>582</v>
      </c>
      <c r="G84" s="37">
        <v>0</v>
      </c>
      <c r="H84" s="37">
        <v>0</v>
      </c>
      <c r="I84" s="37">
        <v>0</v>
      </c>
      <c r="J84" s="37">
        <v>0</v>
      </c>
      <c r="K84" s="61"/>
      <c r="L84" s="61"/>
      <c r="M84" s="61"/>
      <c r="N84" s="61"/>
      <c r="O84" s="61"/>
      <c r="P84" s="61"/>
      <c r="Q84" s="61"/>
      <c r="R84" s="61"/>
      <c r="S84" s="61"/>
      <c r="T84" s="61"/>
      <c r="U84" s="61"/>
      <c r="V84" s="61"/>
      <c r="W84" s="61"/>
      <c r="X84" s="37">
        <v>0</v>
      </c>
      <c r="Y84" s="37" t="s">
        <v>587</v>
      </c>
      <c r="Z84" s="37" t="s">
        <v>588</v>
      </c>
    </row>
    <row r="85" spans="1:26" ht="276" x14ac:dyDescent="0.25">
      <c r="A85" s="42" t="s">
        <v>278</v>
      </c>
      <c r="B85" s="32" t="s">
        <v>578</v>
      </c>
      <c r="C85" s="32" t="s">
        <v>579</v>
      </c>
      <c r="D85" s="37" t="s">
        <v>580</v>
      </c>
      <c r="E85" s="37" t="s">
        <v>613</v>
      </c>
      <c r="F85" s="37" t="s">
        <v>582</v>
      </c>
      <c r="G85" s="37">
        <v>0</v>
      </c>
      <c r="H85" s="37">
        <v>0</v>
      </c>
      <c r="I85" s="37">
        <v>0</v>
      </c>
      <c r="J85" s="37">
        <v>0</v>
      </c>
      <c r="K85" s="61"/>
      <c r="L85" s="61"/>
      <c r="M85" s="61"/>
      <c r="N85" s="61"/>
      <c r="O85" s="61"/>
      <c r="P85" s="61"/>
      <c r="Q85" s="61"/>
      <c r="R85" s="61"/>
      <c r="S85" s="61"/>
      <c r="T85" s="61"/>
      <c r="U85" s="61"/>
      <c r="V85" s="61"/>
      <c r="W85" s="61"/>
      <c r="X85" s="37">
        <v>0</v>
      </c>
      <c r="Y85" s="37" t="s">
        <v>587</v>
      </c>
      <c r="Z85" s="37" t="s">
        <v>588</v>
      </c>
    </row>
    <row r="86" spans="1:26" ht="276" x14ac:dyDescent="0.25">
      <c r="A86" s="40" t="s">
        <v>278</v>
      </c>
      <c r="B86" s="32" t="s">
        <v>578</v>
      </c>
      <c r="C86" s="32" t="s">
        <v>579</v>
      </c>
      <c r="D86" s="37" t="s">
        <v>580</v>
      </c>
      <c r="E86" s="37" t="s">
        <v>613</v>
      </c>
      <c r="F86" s="37" t="s">
        <v>582</v>
      </c>
      <c r="G86" s="37" t="s">
        <v>594</v>
      </c>
      <c r="H86" s="37" t="s">
        <v>595</v>
      </c>
      <c r="I86" s="37" t="s">
        <v>596</v>
      </c>
      <c r="J86" s="37" t="s">
        <v>586</v>
      </c>
      <c r="K86" s="61"/>
      <c r="L86" s="61"/>
      <c r="M86" s="61"/>
      <c r="N86" s="61"/>
      <c r="O86" s="61"/>
      <c r="P86" s="61"/>
      <c r="Q86" s="61"/>
      <c r="R86" s="61"/>
      <c r="S86" s="61"/>
      <c r="T86" s="61"/>
      <c r="U86" s="61"/>
      <c r="V86" s="61"/>
      <c r="W86" s="61"/>
      <c r="X86" s="37">
        <v>0</v>
      </c>
      <c r="Y86" s="37" t="s">
        <v>587</v>
      </c>
      <c r="Z86" s="37" t="s">
        <v>588</v>
      </c>
    </row>
    <row r="87" spans="1:26" ht="276" x14ac:dyDescent="0.25">
      <c r="A87" s="40" t="s">
        <v>278</v>
      </c>
      <c r="B87" s="32" t="s">
        <v>578</v>
      </c>
      <c r="C87" s="32" t="s">
        <v>579</v>
      </c>
      <c r="D87" s="37" t="s">
        <v>580</v>
      </c>
      <c r="E87" s="37" t="s">
        <v>613</v>
      </c>
      <c r="F87" s="37" t="s">
        <v>582</v>
      </c>
      <c r="G87" s="37">
        <v>0</v>
      </c>
      <c r="H87" s="37">
        <v>0</v>
      </c>
      <c r="I87" s="37">
        <v>0</v>
      </c>
      <c r="J87" s="37">
        <v>0</v>
      </c>
      <c r="K87" s="61"/>
      <c r="L87" s="61"/>
      <c r="M87" s="61"/>
      <c r="N87" s="61"/>
      <c r="O87" s="61"/>
      <c r="P87" s="61"/>
      <c r="Q87" s="61"/>
      <c r="R87" s="61"/>
      <c r="S87" s="61"/>
      <c r="T87" s="61"/>
      <c r="U87" s="61"/>
      <c r="V87" s="61"/>
      <c r="W87" s="61"/>
      <c r="X87" s="37">
        <v>0</v>
      </c>
      <c r="Y87" s="37" t="s">
        <v>587</v>
      </c>
      <c r="Z87" s="37" t="s">
        <v>588</v>
      </c>
    </row>
    <row r="88" spans="1:26" ht="276.75" thickBot="1" x14ac:dyDescent="0.3">
      <c r="A88" s="41" t="s">
        <v>278</v>
      </c>
      <c r="B88" s="32" t="s">
        <v>578</v>
      </c>
      <c r="C88" s="32" t="s">
        <v>579</v>
      </c>
      <c r="D88" s="37" t="s">
        <v>580</v>
      </c>
      <c r="E88" s="37" t="s">
        <v>613</v>
      </c>
      <c r="F88" s="37" t="s">
        <v>582</v>
      </c>
      <c r="G88" s="37">
        <v>0</v>
      </c>
      <c r="H88" s="37">
        <v>0</v>
      </c>
      <c r="I88" s="37">
        <v>0</v>
      </c>
      <c r="J88" s="37">
        <v>0</v>
      </c>
      <c r="K88" s="61"/>
      <c r="L88" s="61"/>
      <c r="M88" s="61"/>
      <c r="N88" s="61"/>
      <c r="O88" s="61"/>
      <c r="P88" s="61"/>
      <c r="Q88" s="61"/>
      <c r="R88" s="61"/>
      <c r="S88" s="61"/>
      <c r="T88" s="61"/>
      <c r="U88" s="61"/>
      <c r="V88" s="61"/>
      <c r="W88" s="61"/>
      <c r="X88" s="37">
        <v>0</v>
      </c>
      <c r="Y88" s="37" t="s">
        <v>587</v>
      </c>
      <c r="Z88" s="37" t="s">
        <v>588</v>
      </c>
    </row>
    <row r="89" spans="1:26" ht="276" x14ac:dyDescent="0.25">
      <c r="A89" s="40" t="s">
        <v>314</v>
      </c>
      <c r="B89" s="32" t="s">
        <v>578</v>
      </c>
      <c r="C89" s="32" t="s">
        <v>579</v>
      </c>
      <c r="D89" s="37" t="s">
        <v>580</v>
      </c>
      <c r="E89" s="37" t="s">
        <v>613</v>
      </c>
      <c r="F89" s="37" t="s">
        <v>582</v>
      </c>
      <c r="G89" s="37" t="s">
        <v>594</v>
      </c>
      <c r="H89" s="37" t="s">
        <v>595</v>
      </c>
      <c r="I89" s="37" t="s">
        <v>596</v>
      </c>
      <c r="J89" s="37" t="s">
        <v>586</v>
      </c>
      <c r="K89" s="61"/>
      <c r="L89" s="61"/>
      <c r="M89" s="61"/>
      <c r="N89" s="61"/>
      <c r="O89" s="61"/>
      <c r="P89" s="61"/>
      <c r="Q89" s="61"/>
      <c r="R89" s="61"/>
      <c r="S89" s="61"/>
      <c r="T89" s="61"/>
      <c r="U89" s="61"/>
      <c r="V89" s="61"/>
      <c r="W89" s="61"/>
      <c r="X89" s="37">
        <v>0</v>
      </c>
      <c r="Y89" s="37" t="s">
        <v>587</v>
      </c>
      <c r="Z89" s="37" t="s">
        <v>588</v>
      </c>
    </row>
    <row r="90" spans="1:26" ht="276" x14ac:dyDescent="0.25">
      <c r="A90" s="40" t="s">
        <v>314</v>
      </c>
      <c r="B90" s="32" t="s">
        <v>578</v>
      </c>
      <c r="C90" s="32" t="s">
        <v>579</v>
      </c>
      <c r="D90" s="37" t="s">
        <v>580</v>
      </c>
      <c r="E90" s="37" t="s">
        <v>613</v>
      </c>
      <c r="F90" s="37" t="s">
        <v>582</v>
      </c>
      <c r="G90" s="37" t="s">
        <v>594</v>
      </c>
      <c r="H90" s="37" t="s">
        <v>595</v>
      </c>
      <c r="I90" s="37" t="s">
        <v>596</v>
      </c>
      <c r="J90" s="37" t="s">
        <v>586</v>
      </c>
      <c r="K90" s="61"/>
      <c r="L90" s="61"/>
      <c r="M90" s="61"/>
      <c r="N90" s="61"/>
      <c r="O90" s="61"/>
      <c r="P90" s="61"/>
      <c r="Q90" s="61"/>
      <c r="R90" s="61"/>
      <c r="S90" s="61"/>
      <c r="T90" s="61"/>
      <c r="U90" s="61"/>
      <c r="V90" s="61"/>
      <c r="W90" s="61"/>
      <c r="X90" s="37">
        <v>0</v>
      </c>
      <c r="Y90" s="37" t="s">
        <v>587</v>
      </c>
      <c r="Z90" s="37" t="s">
        <v>588</v>
      </c>
    </row>
    <row r="91" spans="1:26" ht="276" x14ac:dyDescent="0.25">
      <c r="A91" s="40" t="s">
        <v>314</v>
      </c>
      <c r="B91" s="32" t="s">
        <v>578</v>
      </c>
      <c r="C91" s="32" t="s">
        <v>579</v>
      </c>
      <c r="D91" s="37" t="s">
        <v>580</v>
      </c>
      <c r="E91" s="37" t="s">
        <v>613</v>
      </c>
      <c r="F91" s="37" t="s">
        <v>582</v>
      </c>
      <c r="G91" s="37" t="s">
        <v>594</v>
      </c>
      <c r="H91" s="37" t="s">
        <v>595</v>
      </c>
      <c r="I91" s="37" t="s">
        <v>596</v>
      </c>
      <c r="J91" s="37" t="s">
        <v>586</v>
      </c>
      <c r="K91" s="61"/>
      <c r="L91" s="61"/>
      <c r="M91" s="61"/>
      <c r="N91" s="61"/>
      <c r="O91" s="61"/>
      <c r="P91" s="61"/>
      <c r="Q91" s="61"/>
      <c r="R91" s="61"/>
      <c r="S91" s="61"/>
      <c r="T91" s="61"/>
      <c r="U91" s="61"/>
      <c r="V91" s="61"/>
      <c r="W91" s="61"/>
      <c r="X91" s="37">
        <v>0</v>
      </c>
      <c r="Y91" s="37" t="s">
        <v>587</v>
      </c>
      <c r="Z91" s="37" t="s">
        <v>588</v>
      </c>
    </row>
    <row r="92" spans="1:26" ht="276" x14ac:dyDescent="0.25">
      <c r="A92" s="40" t="s">
        <v>314</v>
      </c>
      <c r="B92" s="32" t="s">
        <v>578</v>
      </c>
      <c r="C92" s="32" t="s">
        <v>579</v>
      </c>
      <c r="D92" s="37" t="s">
        <v>580</v>
      </c>
      <c r="E92" s="37" t="s">
        <v>613</v>
      </c>
      <c r="F92" s="37" t="s">
        <v>582</v>
      </c>
      <c r="G92" s="37" t="s">
        <v>594</v>
      </c>
      <c r="H92" s="37" t="s">
        <v>595</v>
      </c>
      <c r="I92" s="37" t="s">
        <v>596</v>
      </c>
      <c r="J92" s="37" t="s">
        <v>586</v>
      </c>
      <c r="K92" s="61"/>
      <c r="L92" s="61"/>
      <c r="M92" s="61"/>
      <c r="N92" s="61"/>
      <c r="O92" s="61"/>
      <c r="P92" s="61"/>
      <c r="Q92" s="61"/>
      <c r="R92" s="61"/>
      <c r="S92" s="61"/>
      <c r="T92" s="61"/>
      <c r="U92" s="61"/>
      <c r="V92" s="61"/>
      <c r="W92" s="61"/>
      <c r="X92" s="37">
        <v>0</v>
      </c>
      <c r="Y92" s="37" t="s">
        <v>587</v>
      </c>
      <c r="Z92" s="37" t="s">
        <v>588</v>
      </c>
    </row>
    <row r="93" spans="1:26" ht="276" x14ac:dyDescent="0.25">
      <c r="A93" s="40" t="s">
        <v>314</v>
      </c>
      <c r="B93" s="32" t="s">
        <v>578</v>
      </c>
      <c r="C93" s="32" t="s">
        <v>579</v>
      </c>
      <c r="D93" s="37" t="s">
        <v>580</v>
      </c>
      <c r="E93" s="37" t="s">
        <v>613</v>
      </c>
      <c r="F93" s="37" t="s">
        <v>582</v>
      </c>
      <c r="G93" s="37" t="s">
        <v>594</v>
      </c>
      <c r="H93" s="37" t="s">
        <v>595</v>
      </c>
      <c r="I93" s="37" t="s">
        <v>596</v>
      </c>
      <c r="J93" s="37" t="s">
        <v>586</v>
      </c>
      <c r="K93" s="61"/>
      <c r="L93" s="61"/>
      <c r="M93" s="61"/>
      <c r="N93" s="61"/>
      <c r="O93" s="61"/>
      <c r="P93" s="61"/>
      <c r="Q93" s="61"/>
      <c r="R93" s="61"/>
      <c r="S93" s="61"/>
      <c r="T93" s="61"/>
      <c r="U93" s="61"/>
      <c r="V93" s="61"/>
      <c r="W93" s="61"/>
      <c r="X93" s="37">
        <v>0</v>
      </c>
      <c r="Y93" s="37" t="s">
        <v>587</v>
      </c>
      <c r="Z93" s="37" t="s">
        <v>588</v>
      </c>
    </row>
    <row r="94" spans="1:26" ht="276" x14ac:dyDescent="0.25">
      <c r="A94" s="40" t="s">
        <v>314</v>
      </c>
      <c r="B94" s="32" t="s">
        <v>578</v>
      </c>
      <c r="C94" s="32" t="s">
        <v>579</v>
      </c>
      <c r="D94" s="37" t="s">
        <v>580</v>
      </c>
      <c r="E94" s="37" t="s">
        <v>613</v>
      </c>
      <c r="F94" s="37" t="s">
        <v>582</v>
      </c>
      <c r="G94" s="37" t="s">
        <v>614</v>
      </c>
      <c r="H94" s="37" t="s">
        <v>615</v>
      </c>
      <c r="I94" s="37" t="s">
        <v>596</v>
      </c>
      <c r="J94" s="37" t="s">
        <v>586</v>
      </c>
      <c r="K94" s="61"/>
      <c r="L94" s="61"/>
      <c r="M94" s="61"/>
      <c r="N94" s="61"/>
      <c r="O94" s="61"/>
      <c r="P94" s="61"/>
      <c r="Q94" s="61"/>
      <c r="R94" s="61"/>
      <c r="S94" s="61"/>
      <c r="T94" s="61"/>
      <c r="U94" s="61"/>
      <c r="V94" s="61"/>
      <c r="W94" s="61"/>
      <c r="X94" s="37">
        <v>0</v>
      </c>
      <c r="Y94" s="37" t="s">
        <v>587</v>
      </c>
      <c r="Z94" s="37" t="s">
        <v>588</v>
      </c>
    </row>
    <row r="95" spans="1:26" ht="276" x14ac:dyDescent="0.25">
      <c r="A95" s="40" t="s">
        <v>314</v>
      </c>
      <c r="B95" s="32" t="s">
        <v>578</v>
      </c>
      <c r="C95" s="32" t="s">
        <v>579</v>
      </c>
      <c r="D95" s="37" t="s">
        <v>580</v>
      </c>
      <c r="E95" s="37" t="s">
        <v>613</v>
      </c>
      <c r="F95" s="37" t="s">
        <v>582</v>
      </c>
      <c r="G95" s="37" t="s">
        <v>614</v>
      </c>
      <c r="H95" s="37" t="s">
        <v>615</v>
      </c>
      <c r="I95" s="37" t="s">
        <v>596</v>
      </c>
      <c r="J95" s="37" t="s">
        <v>586</v>
      </c>
      <c r="K95" s="61"/>
      <c r="L95" s="61"/>
      <c r="M95" s="61"/>
      <c r="N95" s="61"/>
      <c r="O95" s="61"/>
      <c r="P95" s="61"/>
      <c r="Q95" s="61"/>
      <c r="R95" s="61"/>
      <c r="S95" s="61"/>
      <c r="T95" s="61"/>
      <c r="U95" s="61"/>
      <c r="V95" s="61"/>
      <c r="W95" s="61"/>
      <c r="X95" s="37">
        <v>0</v>
      </c>
      <c r="Y95" s="37" t="s">
        <v>587</v>
      </c>
      <c r="Z95" s="37" t="s">
        <v>588</v>
      </c>
    </row>
    <row r="96" spans="1:26" ht="276" x14ac:dyDescent="0.25">
      <c r="A96" s="40" t="s">
        <v>314</v>
      </c>
      <c r="B96" s="32" t="s">
        <v>578</v>
      </c>
      <c r="C96" s="32" t="s">
        <v>579</v>
      </c>
      <c r="D96" s="37" t="s">
        <v>580</v>
      </c>
      <c r="E96" s="37" t="s">
        <v>613</v>
      </c>
      <c r="F96" s="37" t="s">
        <v>582</v>
      </c>
      <c r="G96" s="37" t="s">
        <v>614</v>
      </c>
      <c r="H96" s="37" t="s">
        <v>615</v>
      </c>
      <c r="I96" s="37" t="s">
        <v>596</v>
      </c>
      <c r="J96" s="37" t="s">
        <v>586</v>
      </c>
      <c r="K96" s="61"/>
      <c r="L96" s="61"/>
      <c r="M96" s="61"/>
      <c r="N96" s="61"/>
      <c r="O96" s="61"/>
      <c r="P96" s="61"/>
      <c r="Q96" s="61"/>
      <c r="R96" s="61"/>
      <c r="S96" s="61"/>
      <c r="T96" s="61"/>
      <c r="U96" s="61"/>
      <c r="V96" s="61"/>
      <c r="W96" s="61"/>
      <c r="X96" s="37">
        <v>0</v>
      </c>
      <c r="Y96" s="37" t="s">
        <v>587</v>
      </c>
      <c r="Z96" s="37" t="s">
        <v>588</v>
      </c>
    </row>
    <row r="97" spans="1:26" ht="276" x14ac:dyDescent="0.25">
      <c r="A97" s="40" t="s">
        <v>314</v>
      </c>
      <c r="B97" s="32" t="s">
        <v>578</v>
      </c>
      <c r="C97" s="32" t="s">
        <v>579</v>
      </c>
      <c r="D97" s="37" t="s">
        <v>580</v>
      </c>
      <c r="E97" s="37" t="s">
        <v>613</v>
      </c>
      <c r="F97" s="37" t="s">
        <v>582</v>
      </c>
      <c r="G97" s="37">
        <v>0</v>
      </c>
      <c r="H97" s="37">
        <v>0</v>
      </c>
      <c r="I97" s="37">
        <v>0</v>
      </c>
      <c r="J97" s="37">
        <v>0</v>
      </c>
      <c r="K97" s="61"/>
      <c r="L97" s="61"/>
      <c r="M97" s="61"/>
      <c r="N97" s="61"/>
      <c r="O97" s="61"/>
      <c r="P97" s="61"/>
      <c r="Q97" s="61"/>
      <c r="R97" s="61"/>
      <c r="S97" s="61"/>
      <c r="T97" s="61"/>
      <c r="U97" s="61"/>
      <c r="V97" s="61"/>
      <c r="W97" s="61"/>
      <c r="X97" s="37">
        <v>0</v>
      </c>
      <c r="Y97" s="37" t="s">
        <v>587</v>
      </c>
      <c r="Z97" s="37" t="s">
        <v>588</v>
      </c>
    </row>
    <row r="98" spans="1:26" ht="276.75" thickBot="1" x14ac:dyDescent="0.3">
      <c r="A98" s="41" t="s">
        <v>314</v>
      </c>
      <c r="B98" s="32" t="s">
        <v>578</v>
      </c>
      <c r="C98" s="32" t="s">
        <v>579</v>
      </c>
      <c r="D98" s="37" t="s">
        <v>580</v>
      </c>
      <c r="E98" s="37" t="s">
        <v>613</v>
      </c>
      <c r="F98" s="37" t="s">
        <v>582</v>
      </c>
      <c r="G98" s="37">
        <v>0</v>
      </c>
      <c r="H98" s="37">
        <v>0</v>
      </c>
      <c r="I98" s="37">
        <v>0</v>
      </c>
      <c r="J98" s="37">
        <v>0</v>
      </c>
      <c r="K98" s="61"/>
      <c r="L98" s="61"/>
      <c r="M98" s="61"/>
      <c r="N98" s="61"/>
      <c r="O98" s="61"/>
      <c r="P98" s="61"/>
      <c r="Q98" s="61"/>
      <c r="R98" s="61"/>
      <c r="S98" s="61"/>
      <c r="T98" s="61"/>
      <c r="U98" s="61"/>
      <c r="V98" s="61"/>
      <c r="W98" s="61"/>
      <c r="X98" s="37">
        <v>0</v>
      </c>
      <c r="Y98" s="37" t="s">
        <v>587</v>
      </c>
      <c r="Z98" s="37" t="s">
        <v>588</v>
      </c>
    </row>
    <row r="99" spans="1:26" ht="276" x14ac:dyDescent="0.25">
      <c r="A99" s="42" t="s">
        <v>314</v>
      </c>
      <c r="B99" s="32" t="s">
        <v>578</v>
      </c>
      <c r="C99" s="32" t="s">
        <v>579</v>
      </c>
      <c r="D99" s="37" t="s">
        <v>580</v>
      </c>
      <c r="E99" s="37" t="s">
        <v>613</v>
      </c>
      <c r="F99" s="37" t="s">
        <v>582</v>
      </c>
      <c r="G99" s="37" t="s">
        <v>594</v>
      </c>
      <c r="H99" s="37" t="s">
        <v>595</v>
      </c>
      <c r="I99" s="37" t="s">
        <v>596</v>
      </c>
      <c r="J99" s="37" t="s">
        <v>586</v>
      </c>
      <c r="K99" s="61"/>
      <c r="L99" s="61"/>
      <c r="M99" s="61"/>
      <c r="N99" s="61"/>
      <c r="O99" s="61"/>
      <c r="P99" s="61"/>
      <c r="Q99" s="61"/>
      <c r="R99" s="61"/>
      <c r="S99" s="61"/>
      <c r="T99" s="61"/>
      <c r="U99" s="61"/>
      <c r="V99" s="61"/>
      <c r="W99" s="61"/>
      <c r="X99" s="37">
        <v>0</v>
      </c>
      <c r="Y99" s="37" t="s">
        <v>587</v>
      </c>
      <c r="Z99" s="37" t="s">
        <v>588</v>
      </c>
    </row>
    <row r="100" spans="1:26" ht="276" x14ac:dyDescent="0.25">
      <c r="A100" s="40" t="s">
        <v>314</v>
      </c>
      <c r="B100" s="32" t="s">
        <v>578</v>
      </c>
      <c r="C100" s="32" t="s">
        <v>579</v>
      </c>
      <c r="D100" s="37" t="s">
        <v>580</v>
      </c>
      <c r="E100" s="37" t="s">
        <v>613</v>
      </c>
      <c r="F100" s="37" t="s">
        <v>582</v>
      </c>
      <c r="G100" s="37" t="s">
        <v>594</v>
      </c>
      <c r="H100" s="37" t="s">
        <v>595</v>
      </c>
      <c r="I100" s="37" t="s">
        <v>596</v>
      </c>
      <c r="J100" s="37" t="s">
        <v>586</v>
      </c>
      <c r="K100" s="61"/>
      <c r="L100" s="61"/>
      <c r="M100" s="61"/>
      <c r="N100" s="61"/>
      <c r="O100" s="61"/>
      <c r="P100" s="61"/>
      <c r="Q100" s="61"/>
      <c r="R100" s="61"/>
      <c r="S100" s="61"/>
      <c r="T100" s="61"/>
      <c r="U100" s="61"/>
      <c r="V100" s="61"/>
      <c r="W100" s="61"/>
      <c r="X100" s="37">
        <v>0</v>
      </c>
      <c r="Y100" s="37" t="s">
        <v>587</v>
      </c>
      <c r="Z100" s="37" t="s">
        <v>588</v>
      </c>
    </row>
    <row r="101" spans="1:26" ht="276" x14ac:dyDescent="0.25">
      <c r="A101" s="40" t="s">
        <v>314</v>
      </c>
      <c r="B101" s="32" t="s">
        <v>578</v>
      </c>
      <c r="C101" s="32" t="s">
        <v>579</v>
      </c>
      <c r="D101" s="37" t="s">
        <v>580</v>
      </c>
      <c r="E101" s="37" t="s">
        <v>613</v>
      </c>
      <c r="F101" s="37" t="s">
        <v>582</v>
      </c>
      <c r="G101" s="37" t="s">
        <v>594</v>
      </c>
      <c r="H101" s="37" t="s">
        <v>595</v>
      </c>
      <c r="I101" s="37" t="s">
        <v>596</v>
      </c>
      <c r="J101" s="37" t="s">
        <v>586</v>
      </c>
      <c r="K101" s="61"/>
      <c r="L101" s="61"/>
      <c r="M101" s="61"/>
      <c r="N101" s="61"/>
      <c r="O101" s="61"/>
      <c r="P101" s="61"/>
      <c r="Q101" s="61"/>
      <c r="R101" s="61"/>
      <c r="S101" s="61"/>
      <c r="T101" s="61"/>
      <c r="U101" s="61"/>
      <c r="V101" s="61"/>
      <c r="W101" s="61"/>
      <c r="X101" s="37">
        <v>0</v>
      </c>
      <c r="Y101" s="37" t="s">
        <v>587</v>
      </c>
      <c r="Z101" s="37" t="s">
        <v>588</v>
      </c>
    </row>
    <row r="102" spans="1:26" ht="276" x14ac:dyDescent="0.25">
      <c r="A102" s="40" t="s">
        <v>314</v>
      </c>
      <c r="B102" s="32" t="s">
        <v>578</v>
      </c>
      <c r="C102" s="32" t="s">
        <v>579</v>
      </c>
      <c r="D102" s="37" t="s">
        <v>580</v>
      </c>
      <c r="E102" s="37" t="s">
        <v>613</v>
      </c>
      <c r="F102" s="37" t="s">
        <v>582</v>
      </c>
      <c r="G102" s="37" t="s">
        <v>594</v>
      </c>
      <c r="H102" s="37" t="s">
        <v>595</v>
      </c>
      <c r="I102" s="37" t="s">
        <v>596</v>
      </c>
      <c r="J102" s="37" t="s">
        <v>586</v>
      </c>
      <c r="K102" s="61"/>
      <c r="L102" s="61"/>
      <c r="M102" s="61"/>
      <c r="N102" s="61"/>
      <c r="O102" s="61"/>
      <c r="P102" s="61"/>
      <c r="Q102" s="61"/>
      <c r="R102" s="61"/>
      <c r="S102" s="61"/>
      <c r="T102" s="61"/>
      <c r="U102" s="61"/>
      <c r="V102" s="61"/>
      <c r="W102" s="61"/>
      <c r="X102" s="37">
        <v>0</v>
      </c>
      <c r="Y102" s="37" t="s">
        <v>587</v>
      </c>
      <c r="Z102" s="37" t="s">
        <v>588</v>
      </c>
    </row>
    <row r="103" spans="1:26" ht="276" x14ac:dyDescent="0.25">
      <c r="A103" s="40" t="s">
        <v>314</v>
      </c>
      <c r="B103" s="32" t="s">
        <v>578</v>
      </c>
      <c r="C103" s="32" t="s">
        <v>579</v>
      </c>
      <c r="D103" s="37" t="s">
        <v>580</v>
      </c>
      <c r="E103" s="37" t="s">
        <v>613</v>
      </c>
      <c r="F103" s="37" t="s">
        <v>582</v>
      </c>
      <c r="G103" s="37" t="s">
        <v>594</v>
      </c>
      <c r="H103" s="37" t="s">
        <v>595</v>
      </c>
      <c r="I103" s="37" t="s">
        <v>596</v>
      </c>
      <c r="J103" s="37" t="s">
        <v>586</v>
      </c>
      <c r="K103" s="61"/>
      <c r="L103" s="61"/>
      <c r="M103" s="61"/>
      <c r="N103" s="61"/>
      <c r="O103" s="61"/>
      <c r="P103" s="61"/>
      <c r="Q103" s="61"/>
      <c r="R103" s="61"/>
      <c r="S103" s="61"/>
      <c r="T103" s="61"/>
      <c r="U103" s="61"/>
      <c r="V103" s="61"/>
      <c r="W103" s="61"/>
      <c r="X103" s="37">
        <v>0</v>
      </c>
      <c r="Y103" s="37" t="s">
        <v>587</v>
      </c>
      <c r="Z103" s="37" t="s">
        <v>588</v>
      </c>
    </row>
    <row r="104" spans="1:26" ht="276" x14ac:dyDescent="0.25">
      <c r="A104" s="40" t="s">
        <v>314</v>
      </c>
      <c r="B104" s="32" t="s">
        <v>578</v>
      </c>
      <c r="C104" s="32" t="s">
        <v>579</v>
      </c>
      <c r="D104" s="37" t="s">
        <v>580</v>
      </c>
      <c r="E104" s="37" t="s">
        <v>613</v>
      </c>
      <c r="F104" s="37" t="s">
        <v>582</v>
      </c>
      <c r="G104" s="37">
        <v>0</v>
      </c>
      <c r="H104" s="37">
        <v>0</v>
      </c>
      <c r="I104" s="37">
        <v>0</v>
      </c>
      <c r="J104" s="37">
        <v>0</v>
      </c>
      <c r="K104" s="61"/>
      <c r="L104" s="61"/>
      <c r="M104" s="61"/>
      <c r="N104" s="61"/>
      <c r="O104" s="61"/>
      <c r="P104" s="61"/>
      <c r="Q104" s="61"/>
      <c r="R104" s="61"/>
      <c r="S104" s="61"/>
      <c r="T104" s="61"/>
      <c r="U104" s="61"/>
      <c r="V104" s="61"/>
      <c r="W104" s="61"/>
      <c r="X104" s="37">
        <v>0</v>
      </c>
      <c r="Y104" s="37" t="s">
        <v>587</v>
      </c>
      <c r="Z104" s="37" t="s">
        <v>588</v>
      </c>
    </row>
    <row r="105" spans="1:26" ht="276" x14ac:dyDescent="0.25">
      <c r="A105" s="40" t="s">
        <v>314</v>
      </c>
      <c r="B105" s="32" t="s">
        <v>578</v>
      </c>
      <c r="C105" s="32" t="s">
        <v>579</v>
      </c>
      <c r="D105" s="37" t="s">
        <v>580</v>
      </c>
      <c r="E105" s="37" t="s">
        <v>613</v>
      </c>
      <c r="F105" s="37" t="s">
        <v>582</v>
      </c>
      <c r="G105" s="37">
        <v>0</v>
      </c>
      <c r="H105" s="37">
        <v>0</v>
      </c>
      <c r="I105" s="37">
        <v>0</v>
      </c>
      <c r="J105" s="37">
        <v>0</v>
      </c>
      <c r="K105" s="61"/>
      <c r="L105" s="61"/>
      <c r="M105" s="61"/>
      <c r="N105" s="61"/>
      <c r="O105" s="61"/>
      <c r="P105" s="61"/>
      <c r="Q105" s="61"/>
      <c r="R105" s="61"/>
      <c r="S105" s="61"/>
      <c r="T105" s="61"/>
      <c r="U105" s="61"/>
      <c r="V105" s="61"/>
      <c r="W105" s="61"/>
      <c r="X105" s="37">
        <v>0</v>
      </c>
      <c r="Y105" s="37" t="s">
        <v>587</v>
      </c>
      <c r="Z105" s="37" t="s">
        <v>588</v>
      </c>
    </row>
    <row r="106" spans="1:26" ht="276" x14ac:dyDescent="0.25">
      <c r="A106" s="40" t="s">
        <v>314</v>
      </c>
      <c r="B106" s="32" t="s">
        <v>578</v>
      </c>
      <c r="C106" s="32" t="s">
        <v>579</v>
      </c>
      <c r="D106" s="37" t="s">
        <v>580</v>
      </c>
      <c r="E106" s="37" t="s">
        <v>613</v>
      </c>
      <c r="F106" s="37" t="s">
        <v>582</v>
      </c>
      <c r="G106" s="37" t="s">
        <v>614</v>
      </c>
      <c r="H106" s="37" t="s">
        <v>615</v>
      </c>
      <c r="I106" s="37" t="s">
        <v>596</v>
      </c>
      <c r="J106" s="37" t="s">
        <v>586</v>
      </c>
      <c r="K106" s="61"/>
      <c r="L106" s="61"/>
      <c r="M106" s="61"/>
      <c r="N106" s="61"/>
      <c r="O106" s="61"/>
      <c r="P106" s="61"/>
      <c r="Q106" s="61"/>
      <c r="R106" s="61"/>
      <c r="S106" s="61"/>
      <c r="T106" s="61"/>
      <c r="U106" s="61"/>
      <c r="V106" s="61"/>
      <c r="W106" s="61"/>
      <c r="X106" s="37">
        <v>0</v>
      </c>
      <c r="Y106" s="37" t="s">
        <v>587</v>
      </c>
      <c r="Z106" s="37" t="s">
        <v>588</v>
      </c>
    </row>
    <row r="107" spans="1:26" ht="276" x14ac:dyDescent="0.25">
      <c r="A107" s="40" t="s">
        <v>314</v>
      </c>
      <c r="B107" s="32" t="s">
        <v>578</v>
      </c>
      <c r="C107" s="32" t="s">
        <v>579</v>
      </c>
      <c r="D107" s="37" t="s">
        <v>580</v>
      </c>
      <c r="E107" s="37" t="s">
        <v>613</v>
      </c>
      <c r="F107" s="37" t="s">
        <v>582</v>
      </c>
      <c r="G107" s="37" t="s">
        <v>614</v>
      </c>
      <c r="H107" s="37" t="s">
        <v>615</v>
      </c>
      <c r="I107" s="37" t="s">
        <v>596</v>
      </c>
      <c r="J107" s="37" t="s">
        <v>586</v>
      </c>
      <c r="K107" s="61"/>
      <c r="L107" s="61"/>
      <c r="M107" s="61"/>
      <c r="N107" s="61"/>
      <c r="O107" s="61"/>
      <c r="P107" s="61"/>
      <c r="Q107" s="61"/>
      <c r="R107" s="61"/>
      <c r="S107" s="61"/>
      <c r="T107" s="61"/>
      <c r="U107" s="61"/>
      <c r="V107" s="61"/>
      <c r="W107" s="61"/>
      <c r="X107" s="37">
        <v>0</v>
      </c>
      <c r="Y107" s="37" t="s">
        <v>587</v>
      </c>
      <c r="Z107" s="37" t="s">
        <v>588</v>
      </c>
    </row>
    <row r="108" spans="1:26" ht="276.75" thickBot="1" x14ac:dyDescent="0.3">
      <c r="A108" s="41" t="s">
        <v>314</v>
      </c>
      <c r="B108" s="32" t="s">
        <v>578</v>
      </c>
      <c r="C108" s="32" t="s">
        <v>579</v>
      </c>
      <c r="D108" s="37" t="s">
        <v>580</v>
      </c>
      <c r="E108" s="37" t="s">
        <v>613</v>
      </c>
      <c r="F108" s="37" t="s">
        <v>582</v>
      </c>
      <c r="G108" s="37" t="s">
        <v>614</v>
      </c>
      <c r="H108" s="37" t="s">
        <v>615</v>
      </c>
      <c r="I108" s="37" t="s">
        <v>596</v>
      </c>
      <c r="J108" s="37" t="s">
        <v>586</v>
      </c>
      <c r="K108" s="61"/>
      <c r="L108" s="61"/>
      <c r="M108" s="61"/>
      <c r="N108" s="61"/>
      <c r="O108" s="61"/>
      <c r="P108" s="61"/>
      <c r="Q108" s="61"/>
      <c r="R108" s="61"/>
      <c r="S108" s="61"/>
      <c r="T108" s="61"/>
      <c r="U108" s="61"/>
      <c r="V108" s="61"/>
      <c r="W108" s="61"/>
      <c r="X108" s="37">
        <v>0</v>
      </c>
      <c r="Y108" s="37" t="s">
        <v>587</v>
      </c>
      <c r="Z108" s="37" t="s">
        <v>588</v>
      </c>
    </row>
    <row r="109" spans="1:26" ht="276" x14ac:dyDescent="0.25">
      <c r="A109" s="43" t="s">
        <v>314</v>
      </c>
      <c r="B109" s="34" t="s">
        <v>578</v>
      </c>
      <c r="C109" s="34" t="s">
        <v>579</v>
      </c>
      <c r="D109" s="37" t="s">
        <v>580</v>
      </c>
      <c r="E109" s="37" t="s">
        <v>613</v>
      </c>
      <c r="F109" s="37" t="s">
        <v>582</v>
      </c>
      <c r="G109" s="37" t="s">
        <v>597</v>
      </c>
      <c r="H109" s="37" t="s">
        <v>598</v>
      </c>
      <c r="I109" s="37" t="s">
        <v>596</v>
      </c>
      <c r="J109" s="37" t="s">
        <v>586</v>
      </c>
      <c r="K109" s="61"/>
      <c r="L109" s="61"/>
      <c r="M109" s="61"/>
      <c r="N109" s="61"/>
      <c r="O109" s="61"/>
      <c r="P109" s="61"/>
      <c r="Q109" s="61"/>
      <c r="R109" s="61"/>
      <c r="S109" s="61"/>
      <c r="T109" s="61"/>
      <c r="U109" s="61"/>
      <c r="V109" s="61"/>
      <c r="W109" s="61"/>
      <c r="X109" s="37">
        <v>0</v>
      </c>
      <c r="Y109" s="37" t="s">
        <v>587</v>
      </c>
      <c r="Z109" s="37" t="s">
        <v>588</v>
      </c>
    </row>
    <row r="110" spans="1:26" ht="276" x14ac:dyDescent="0.25">
      <c r="A110" s="44" t="s">
        <v>314</v>
      </c>
      <c r="B110" s="34" t="s">
        <v>578</v>
      </c>
      <c r="C110" s="34" t="s">
        <v>579</v>
      </c>
      <c r="D110" s="37" t="s">
        <v>580</v>
      </c>
      <c r="E110" s="37" t="s">
        <v>613</v>
      </c>
      <c r="F110" s="37" t="s">
        <v>582</v>
      </c>
      <c r="G110" s="37" t="s">
        <v>597</v>
      </c>
      <c r="H110" s="37" t="s">
        <v>598</v>
      </c>
      <c r="I110" s="37" t="s">
        <v>596</v>
      </c>
      <c r="J110" s="37" t="s">
        <v>586</v>
      </c>
      <c r="K110" s="61"/>
      <c r="L110" s="61"/>
      <c r="M110" s="61"/>
      <c r="N110" s="61"/>
      <c r="O110" s="61"/>
      <c r="P110" s="61"/>
      <c r="Q110" s="61"/>
      <c r="R110" s="61"/>
      <c r="S110" s="61"/>
      <c r="T110" s="61"/>
      <c r="U110" s="61"/>
      <c r="V110" s="61"/>
      <c r="W110" s="61"/>
      <c r="X110" s="37">
        <v>0</v>
      </c>
      <c r="Y110" s="37" t="s">
        <v>587</v>
      </c>
      <c r="Z110" s="37" t="s">
        <v>588</v>
      </c>
    </row>
    <row r="111" spans="1:26" ht="276" x14ac:dyDescent="0.25">
      <c r="A111" s="44" t="s">
        <v>314</v>
      </c>
      <c r="B111" s="34" t="s">
        <v>578</v>
      </c>
      <c r="C111" s="34" t="s">
        <v>579</v>
      </c>
      <c r="D111" s="37" t="s">
        <v>580</v>
      </c>
      <c r="E111" s="37" t="s">
        <v>613</v>
      </c>
      <c r="F111" s="37" t="s">
        <v>582</v>
      </c>
      <c r="G111" s="37" t="s">
        <v>597</v>
      </c>
      <c r="H111" s="37" t="s">
        <v>598</v>
      </c>
      <c r="I111" s="37" t="s">
        <v>596</v>
      </c>
      <c r="J111" s="37" t="s">
        <v>586</v>
      </c>
      <c r="K111" s="61"/>
      <c r="L111" s="61"/>
      <c r="M111" s="61"/>
      <c r="N111" s="61"/>
      <c r="O111" s="61"/>
      <c r="P111" s="61"/>
      <c r="Q111" s="61"/>
      <c r="R111" s="61"/>
      <c r="S111" s="61"/>
      <c r="T111" s="61"/>
      <c r="U111" s="61"/>
      <c r="V111" s="61"/>
      <c r="W111" s="61"/>
      <c r="X111" s="37">
        <v>0</v>
      </c>
      <c r="Y111" s="37" t="s">
        <v>587</v>
      </c>
      <c r="Z111" s="37" t="s">
        <v>588</v>
      </c>
    </row>
    <row r="112" spans="1:26" ht="276" x14ac:dyDescent="0.25">
      <c r="A112" s="44" t="s">
        <v>314</v>
      </c>
      <c r="B112" s="34" t="s">
        <v>578</v>
      </c>
      <c r="C112" s="34" t="s">
        <v>579</v>
      </c>
      <c r="D112" s="37" t="s">
        <v>580</v>
      </c>
      <c r="E112" s="37" t="s">
        <v>613</v>
      </c>
      <c r="F112" s="37" t="s">
        <v>582</v>
      </c>
      <c r="G112" s="37" t="s">
        <v>597</v>
      </c>
      <c r="H112" s="37" t="s">
        <v>598</v>
      </c>
      <c r="I112" s="37" t="s">
        <v>596</v>
      </c>
      <c r="J112" s="37" t="s">
        <v>586</v>
      </c>
      <c r="K112" s="61"/>
      <c r="L112" s="61"/>
      <c r="M112" s="61"/>
      <c r="N112" s="61"/>
      <c r="O112" s="61"/>
      <c r="P112" s="61"/>
      <c r="Q112" s="61"/>
      <c r="R112" s="61"/>
      <c r="S112" s="61"/>
      <c r="T112" s="61"/>
      <c r="U112" s="61"/>
      <c r="V112" s="61"/>
      <c r="W112" s="61"/>
      <c r="X112" s="37">
        <v>0</v>
      </c>
      <c r="Y112" s="37" t="s">
        <v>587</v>
      </c>
      <c r="Z112" s="37" t="s">
        <v>588</v>
      </c>
    </row>
    <row r="113" spans="1:26" ht="276" x14ac:dyDescent="0.25">
      <c r="A113" s="44" t="s">
        <v>314</v>
      </c>
      <c r="B113" s="34" t="s">
        <v>578</v>
      </c>
      <c r="C113" s="34" t="s">
        <v>579</v>
      </c>
      <c r="D113" s="37" t="s">
        <v>580</v>
      </c>
      <c r="E113" s="37" t="s">
        <v>613</v>
      </c>
      <c r="F113" s="37" t="s">
        <v>582</v>
      </c>
      <c r="G113" s="37" t="s">
        <v>597</v>
      </c>
      <c r="H113" s="37" t="s">
        <v>598</v>
      </c>
      <c r="I113" s="37" t="s">
        <v>596</v>
      </c>
      <c r="J113" s="37" t="s">
        <v>586</v>
      </c>
      <c r="K113" s="61"/>
      <c r="L113" s="61"/>
      <c r="M113" s="61"/>
      <c r="N113" s="61"/>
      <c r="O113" s="61"/>
      <c r="P113" s="61"/>
      <c r="Q113" s="61"/>
      <c r="R113" s="61"/>
      <c r="S113" s="61"/>
      <c r="T113" s="61"/>
      <c r="U113" s="61"/>
      <c r="V113" s="61"/>
      <c r="W113" s="61"/>
      <c r="X113" s="37">
        <v>0</v>
      </c>
      <c r="Y113" s="37" t="s">
        <v>587</v>
      </c>
      <c r="Z113" s="37" t="s">
        <v>588</v>
      </c>
    </row>
    <row r="114" spans="1:26" ht="276" x14ac:dyDescent="0.25">
      <c r="A114" s="44" t="s">
        <v>314</v>
      </c>
      <c r="B114" s="34" t="s">
        <v>578</v>
      </c>
      <c r="C114" s="34" t="s">
        <v>579</v>
      </c>
      <c r="D114" s="37" t="s">
        <v>580</v>
      </c>
      <c r="E114" s="37" t="s">
        <v>613</v>
      </c>
      <c r="F114" s="37" t="s">
        <v>582</v>
      </c>
      <c r="G114" s="37" t="s">
        <v>597</v>
      </c>
      <c r="H114" s="37" t="s">
        <v>598</v>
      </c>
      <c r="I114" s="37" t="s">
        <v>596</v>
      </c>
      <c r="J114" s="37" t="s">
        <v>586</v>
      </c>
      <c r="K114" s="61"/>
      <c r="L114" s="61"/>
      <c r="M114" s="61"/>
      <c r="N114" s="61"/>
      <c r="O114" s="61"/>
      <c r="P114" s="61"/>
      <c r="Q114" s="61"/>
      <c r="R114" s="61"/>
      <c r="S114" s="61"/>
      <c r="T114" s="61"/>
      <c r="U114" s="61"/>
      <c r="V114" s="61"/>
      <c r="W114" s="61"/>
      <c r="X114" s="37">
        <v>0</v>
      </c>
      <c r="Y114" s="37" t="s">
        <v>587</v>
      </c>
      <c r="Z114" s="37" t="s">
        <v>588</v>
      </c>
    </row>
    <row r="115" spans="1:26" ht="276" x14ac:dyDescent="0.25">
      <c r="A115" s="44" t="s">
        <v>314</v>
      </c>
      <c r="B115" s="34" t="s">
        <v>578</v>
      </c>
      <c r="C115" s="34" t="s">
        <v>579</v>
      </c>
      <c r="D115" s="37" t="s">
        <v>580</v>
      </c>
      <c r="E115" s="37" t="s">
        <v>613</v>
      </c>
      <c r="F115" s="37" t="s">
        <v>582</v>
      </c>
      <c r="G115" s="37" t="s">
        <v>594</v>
      </c>
      <c r="H115" s="37" t="s">
        <v>595</v>
      </c>
      <c r="I115" s="37" t="s">
        <v>596</v>
      </c>
      <c r="J115" s="37" t="s">
        <v>586</v>
      </c>
      <c r="K115" s="61"/>
      <c r="L115" s="61"/>
      <c r="M115" s="61"/>
      <c r="N115" s="61"/>
      <c r="O115" s="61"/>
      <c r="P115" s="61"/>
      <c r="Q115" s="61"/>
      <c r="R115" s="61"/>
      <c r="S115" s="61"/>
      <c r="T115" s="61"/>
      <c r="U115" s="61"/>
      <c r="V115" s="61"/>
      <c r="W115" s="61"/>
      <c r="X115" s="37">
        <v>0</v>
      </c>
      <c r="Y115" s="37" t="s">
        <v>587</v>
      </c>
      <c r="Z115" s="37" t="s">
        <v>588</v>
      </c>
    </row>
    <row r="116" spans="1:26" ht="276.75" thickBot="1" x14ac:dyDescent="0.3">
      <c r="A116" s="45" t="s">
        <v>314</v>
      </c>
      <c r="B116" s="34" t="s">
        <v>578</v>
      </c>
      <c r="C116" s="34" t="s">
        <v>579</v>
      </c>
      <c r="D116" s="37" t="s">
        <v>580</v>
      </c>
      <c r="E116" s="37" t="s">
        <v>613</v>
      </c>
      <c r="F116" s="37" t="s">
        <v>582</v>
      </c>
      <c r="G116" s="37" t="s">
        <v>594</v>
      </c>
      <c r="H116" s="37" t="s">
        <v>595</v>
      </c>
      <c r="I116" s="37" t="s">
        <v>596</v>
      </c>
      <c r="J116" s="37" t="s">
        <v>586</v>
      </c>
      <c r="K116" s="61"/>
      <c r="L116" s="61"/>
      <c r="M116" s="61"/>
      <c r="N116" s="61"/>
      <c r="O116" s="61"/>
      <c r="P116" s="61"/>
      <c r="Q116" s="61"/>
      <c r="R116" s="61"/>
      <c r="S116" s="61"/>
      <c r="T116" s="61"/>
      <c r="U116" s="61"/>
      <c r="V116" s="61"/>
      <c r="W116" s="61"/>
      <c r="X116" s="37">
        <v>0</v>
      </c>
      <c r="Y116" s="37" t="s">
        <v>587</v>
      </c>
      <c r="Z116" s="37" t="s">
        <v>588</v>
      </c>
    </row>
    <row r="117" spans="1:26" ht="144" x14ac:dyDescent="0.25">
      <c r="A117" s="46" t="s">
        <v>364</v>
      </c>
      <c r="B117" s="33" t="s">
        <v>578</v>
      </c>
      <c r="C117" s="33" t="s">
        <v>579</v>
      </c>
      <c r="D117" s="37" t="s">
        <v>603</v>
      </c>
      <c r="E117" s="37" t="s">
        <v>608</v>
      </c>
      <c r="F117" s="37" t="s">
        <v>609</v>
      </c>
      <c r="G117" s="37" t="s">
        <v>610</v>
      </c>
      <c r="H117" s="37" t="s">
        <v>611</v>
      </c>
      <c r="I117" s="37" t="s">
        <v>612</v>
      </c>
      <c r="J117" s="37" t="s">
        <v>586</v>
      </c>
      <c r="K117" s="61"/>
      <c r="L117" s="61"/>
      <c r="M117" s="61"/>
      <c r="N117" s="61"/>
      <c r="O117" s="61"/>
      <c r="P117" s="61"/>
      <c r="Q117" s="61"/>
      <c r="R117" s="61"/>
      <c r="S117" s="61"/>
      <c r="T117" s="61"/>
      <c r="U117" s="61"/>
      <c r="V117" s="61"/>
      <c r="W117" s="61"/>
      <c r="X117" s="37">
        <v>0</v>
      </c>
      <c r="Y117" s="37" t="s">
        <v>601</v>
      </c>
      <c r="Z117" s="37" t="s">
        <v>602</v>
      </c>
    </row>
    <row r="118" spans="1:26" ht="144" x14ac:dyDescent="0.25">
      <c r="A118" s="47" t="s">
        <v>364</v>
      </c>
      <c r="B118" s="33" t="s">
        <v>578</v>
      </c>
      <c r="C118" s="33" t="s">
        <v>579</v>
      </c>
      <c r="D118" s="37" t="s">
        <v>603</v>
      </c>
      <c r="E118" s="37" t="s">
        <v>608</v>
      </c>
      <c r="F118" s="37" t="s">
        <v>609</v>
      </c>
      <c r="G118" s="37" t="s">
        <v>610</v>
      </c>
      <c r="H118" s="37" t="s">
        <v>611</v>
      </c>
      <c r="I118" s="37" t="s">
        <v>612</v>
      </c>
      <c r="J118" s="37" t="s">
        <v>586</v>
      </c>
      <c r="K118" s="61"/>
      <c r="L118" s="61"/>
      <c r="M118" s="61"/>
      <c r="N118" s="61"/>
      <c r="O118" s="61"/>
      <c r="P118" s="61"/>
      <c r="Q118" s="61"/>
      <c r="R118" s="61"/>
      <c r="S118" s="61"/>
      <c r="T118" s="61"/>
      <c r="U118" s="61"/>
      <c r="V118" s="61"/>
      <c r="W118" s="61"/>
      <c r="X118" s="37">
        <v>0</v>
      </c>
      <c r="Y118" s="37" t="s">
        <v>601</v>
      </c>
      <c r="Z118" s="37" t="s">
        <v>602</v>
      </c>
    </row>
    <row r="119" spans="1:26" ht="144" x14ac:dyDescent="0.25">
      <c r="A119" s="47" t="s">
        <v>364</v>
      </c>
      <c r="B119" s="33" t="s">
        <v>578</v>
      </c>
      <c r="C119" s="33" t="s">
        <v>579</v>
      </c>
      <c r="D119" s="37" t="s">
        <v>603</v>
      </c>
      <c r="E119" s="37" t="s">
        <v>608</v>
      </c>
      <c r="F119" s="37" t="s">
        <v>609</v>
      </c>
      <c r="G119" s="37" t="s">
        <v>610</v>
      </c>
      <c r="H119" s="37" t="s">
        <v>611</v>
      </c>
      <c r="I119" s="37" t="s">
        <v>612</v>
      </c>
      <c r="J119" s="37" t="s">
        <v>586</v>
      </c>
      <c r="K119" s="61"/>
      <c r="L119" s="61"/>
      <c r="M119" s="61"/>
      <c r="N119" s="61"/>
      <c r="O119" s="61"/>
      <c r="P119" s="61"/>
      <c r="Q119" s="61"/>
      <c r="R119" s="61"/>
      <c r="S119" s="61"/>
      <c r="T119" s="61"/>
      <c r="U119" s="61"/>
      <c r="V119" s="61"/>
      <c r="W119" s="61"/>
      <c r="X119" s="37">
        <v>0</v>
      </c>
      <c r="Y119" s="37" t="s">
        <v>601</v>
      </c>
      <c r="Z119" s="37" t="s">
        <v>602</v>
      </c>
    </row>
    <row r="120" spans="1:26" ht="144" x14ac:dyDescent="0.25">
      <c r="A120" s="47" t="s">
        <v>364</v>
      </c>
      <c r="B120" s="33" t="s">
        <v>578</v>
      </c>
      <c r="C120" s="33" t="s">
        <v>579</v>
      </c>
      <c r="D120" s="37" t="s">
        <v>603</v>
      </c>
      <c r="E120" s="37" t="s">
        <v>608</v>
      </c>
      <c r="F120" s="37" t="s">
        <v>609</v>
      </c>
      <c r="G120" s="37" t="s">
        <v>610</v>
      </c>
      <c r="H120" s="37" t="s">
        <v>611</v>
      </c>
      <c r="I120" s="37" t="s">
        <v>612</v>
      </c>
      <c r="J120" s="37" t="s">
        <v>586</v>
      </c>
      <c r="K120" s="61"/>
      <c r="L120" s="61"/>
      <c r="M120" s="61"/>
      <c r="N120" s="61"/>
      <c r="O120" s="61"/>
      <c r="P120" s="61"/>
      <c r="Q120" s="61"/>
      <c r="R120" s="61"/>
      <c r="S120" s="61"/>
      <c r="T120" s="61"/>
      <c r="U120" s="61"/>
      <c r="V120" s="61"/>
      <c r="W120" s="61"/>
      <c r="X120" s="37">
        <v>0</v>
      </c>
      <c r="Y120" s="37" t="s">
        <v>601</v>
      </c>
      <c r="Z120" s="37" t="s">
        <v>602</v>
      </c>
    </row>
    <row r="121" spans="1:26" ht="144.75" thickBot="1" x14ac:dyDescent="0.3">
      <c r="A121" s="48" t="s">
        <v>364</v>
      </c>
      <c r="B121" s="33" t="s">
        <v>578</v>
      </c>
      <c r="C121" s="33" t="s">
        <v>579</v>
      </c>
      <c r="D121" s="37" t="s">
        <v>603</v>
      </c>
      <c r="E121" s="37" t="s">
        <v>608</v>
      </c>
      <c r="F121" s="37" t="s">
        <v>609</v>
      </c>
      <c r="G121" s="37" t="s">
        <v>610</v>
      </c>
      <c r="H121" s="37" t="s">
        <v>611</v>
      </c>
      <c r="I121" s="37" t="s">
        <v>612</v>
      </c>
      <c r="J121" s="37" t="s">
        <v>586</v>
      </c>
      <c r="K121" s="61"/>
      <c r="L121" s="61"/>
      <c r="M121" s="61"/>
      <c r="N121" s="61"/>
      <c r="O121" s="61"/>
      <c r="P121" s="61"/>
      <c r="Q121" s="61"/>
      <c r="R121" s="61"/>
      <c r="S121" s="61"/>
      <c r="T121" s="61"/>
      <c r="U121" s="61"/>
      <c r="V121" s="61"/>
      <c r="W121" s="61"/>
      <c r="X121" s="37">
        <v>0</v>
      </c>
      <c r="Y121" s="37" t="s">
        <v>601</v>
      </c>
      <c r="Z121" s="37" t="s">
        <v>602</v>
      </c>
    </row>
    <row r="122" spans="1:26" ht="144" x14ac:dyDescent="0.25">
      <c r="A122" s="40" t="s">
        <v>374</v>
      </c>
      <c r="B122" s="32" t="s">
        <v>578</v>
      </c>
      <c r="C122" s="32" t="s">
        <v>579</v>
      </c>
      <c r="D122" s="37" t="s">
        <v>603</v>
      </c>
      <c r="E122" s="37" t="s">
        <v>604</v>
      </c>
      <c r="F122" s="37" t="s">
        <v>605</v>
      </c>
      <c r="G122" s="37">
        <v>0</v>
      </c>
      <c r="H122" s="37">
        <v>0</v>
      </c>
      <c r="I122" s="37">
        <v>0</v>
      </c>
      <c r="J122" s="37">
        <v>0</v>
      </c>
      <c r="K122" s="61"/>
      <c r="L122" s="61"/>
      <c r="M122" s="61"/>
      <c r="N122" s="61"/>
      <c r="O122" s="61"/>
      <c r="P122" s="61"/>
      <c r="Q122" s="61"/>
      <c r="R122" s="61"/>
      <c r="S122" s="61"/>
      <c r="T122" s="61"/>
      <c r="U122" s="61"/>
      <c r="V122" s="61"/>
      <c r="W122" s="61"/>
      <c r="X122" s="37">
        <v>0</v>
      </c>
      <c r="Y122" s="37" t="s">
        <v>601</v>
      </c>
      <c r="Z122" s="37" t="s">
        <v>602</v>
      </c>
    </row>
    <row r="123" spans="1:26" ht="144" x14ac:dyDescent="0.25">
      <c r="A123" s="40" t="s">
        <v>374</v>
      </c>
      <c r="B123" s="32" t="s">
        <v>578</v>
      </c>
      <c r="C123" s="32" t="s">
        <v>579</v>
      </c>
      <c r="D123" s="37" t="s">
        <v>603</v>
      </c>
      <c r="E123" s="37" t="s">
        <v>604</v>
      </c>
      <c r="F123" s="37" t="s">
        <v>605</v>
      </c>
      <c r="G123" s="37">
        <v>0</v>
      </c>
      <c r="H123" s="37">
        <v>0</v>
      </c>
      <c r="I123" s="37">
        <v>0</v>
      </c>
      <c r="J123" s="37">
        <v>0</v>
      </c>
      <c r="K123" s="61"/>
      <c r="L123" s="61"/>
      <c r="M123" s="61"/>
      <c r="N123" s="61"/>
      <c r="O123" s="61"/>
      <c r="P123" s="61"/>
      <c r="Q123" s="61"/>
      <c r="R123" s="61"/>
      <c r="S123" s="61"/>
      <c r="T123" s="61"/>
      <c r="U123" s="61"/>
      <c r="V123" s="61"/>
      <c r="W123" s="61"/>
      <c r="X123" s="37">
        <v>0</v>
      </c>
      <c r="Y123" s="37" t="s">
        <v>601</v>
      </c>
      <c r="Z123" s="37" t="s">
        <v>602</v>
      </c>
    </row>
    <row r="124" spans="1:26" ht="144" x14ac:dyDescent="0.25">
      <c r="A124" s="40" t="s">
        <v>374</v>
      </c>
      <c r="B124" s="32" t="s">
        <v>578</v>
      </c>
      <c r="C124" s="32" t="s">
        <v>579</v>
      </c>
      <c r="D124" s="37" t="s">
        <v>603</v>
      </c>
      <c r="E124" s="37" t="s">
        <v>604</v>
      </c>
      <c r="F124" s="37" t="s">
        <v>605</v>
      </c>
      <c r="G124" s="37">
        <v>0</v>
      </c>
      <c r="H124" s="37">
        <v>0</v>
      </c>
      <c r="I124" s="37">
        <v>0</v>
      </c>
      <c r="J124" s="37">
        <v>0</v>
      </c>
      <c r="K124" s="61"/>
      <c r="L124" s="61"/>
      <c r="M124" s="61"/>
      <c r="N124" s="61"/>
      <c r="O124" s="61"/>
      <c r="P124" s="61"/>
      <c r="Q124" s="61"/>
      <c r="R124" s="61"/>
      <c r="S124" s="61"/>
      <c r="T124" s="61"/>
      <c r="U124" s="61"/>
      <c r="V124" s="61"/>
      <c r="W124" s="61"/>
      <c r="X124" s="37">
        <v>0</v>
      </c>
      <c r="Y124" s="37" t="s">
        <v>601</v>
      </c>
      <c r="Z124" s="37" t="s">
        <v>602</v>
      </c>
    </row>
    <row r="125" spans="1:26" ht="144" x14ac:dyDescent="0.25">
      <c r="A125" s="40" t="s">
        <v>374</v>
      </c>
      <c r="B125" s="32" t="s">
        <v>578</v>
      </c>
      <c r="C125" s="32" t="s">
        <v>579</v>
      </c>
      <c r="D125" s="37" t="s">
        <v>603</v>
      </c>
      <c r="E125" s="37" t="s">
        <v>604</v>
      </c>
      <c r="F125" s="37" t="s">
        <v>605</v>
      </c>
      <c r="G125" s="37" t="s">
        <v>606</v>
      </c>
      <c r="H125" s="37" t="s">
        <v>607</v>
      </c>
      <c r="I125" s="37" t="s">
        <v>585</v>
      </c>
      <c r="J125" s="37" t="s">
        <v>586</v>
      </c>
      <c r="K125" s="61"/>
      <c r="L125" s="61"/>
      <c r="M125" s="61"/>
      <c r="N125" s="61"/>
      <c r="O125" s="61"/>
      <c r="P125" s="61"/>
      <c r="Q125" s="61"/>
      <c r="R125" s="61"/>
      <c r="S125" s="61"/>
      <c r="T125" s="61"/>
      <c r="U125" s="61"/>
      <c r="V125" s="61"/>
      <c r="W125" s="61"/>
      <c r="X125" s="37">
        <v>0</v>
      </c>
      <c r="Y125" s="37" t="s">
        <v>601</v>
      </c>
      <c r="Z125" s="37" t="s">
        <v>602</v>
      </c>
    </row>
    <row r="126" spans="1:26" ht="144" x14ac:dyDescent="0.25">
      <c r="A126" s="40" t="s">
        <v>374</v>
      </c>
      <c r="B126" s="32" t="s">
        <v>578</v>
      </c>
      <c r="C126" s="32" t="s">
        <v>579</v>
      </c>
      <c r="D126" s="37" t="s">
        <v>603</v>
      </c>
      <c r="E126" s="37" t="s">
        <v>604</v>
      </c>
      <c r="F126" s="37" t="s">
        <v>605</v>
      </c>
      <c r="G126" s="37" t="s">
        <v>606</v>
      </c>
      <c r="H126" s="37" t="s">
        <v>607</v>
      </c>
      <c r="I126" s="37" t="s">
        <v>585</v>
      </c>
      <c r="J126" s="37" t="s">
        <v>586</v>
      </c>
      <c r="K126" s="61"/>
      <c r="L126" s="61"/>
      <c r="M126" s="61"/>
      <c r="N126" s="61"/>
      <c r="O126" s="61"/>
      <c r="P126" s="61"/>
      <c r="Q126" s="61"/>
      <c r="R126" s="61"/>
      <c r="S126" s="61"/>
      <c r="T126" s="61"/>
      <c r="U126" s="61"/>
      <c r="V126" s="61"/>
      <c r="W126" s="61"/>
      <c r="X126" s="37">
        <v>0</v>
      </c>
      <c r="Y126" s="37" t="s">
        <v>601</v>
      </c>
      <c r="Z126" s="37" t="s">
        <v>602</v>
      </c>
    </row>
    <row r="127" spans="1:26" ht="144.75" thickBot="1" x14ac:dyDescent="0.3">
      <c r="A127" s="41" t="s">
        <v>374</v>
      </c>
      <c r="B127" s="32" t="s">
        <v>578</v>
      </c>
      <c r="C127" s="32" t="s">
        <v>579</v>
      </c>
      <c r="D127" s="37" t="s">
        <v>603</v>
      </c>
      <c r="E127" s="37" t="s">
        <v>604</v>
      </c>
      <c r="F127" s="37" t="s">
        <v>605</v>
      </c>
      <c r="G127" s="37" t="s">
        <v>606</v>
      </c>
      <c r="H127" s="37" t="s">
        <v>607</v>
      </c>
      <c r="I127" s="37" t="s">
        <v>585</v>
      </c>
      <c r="J127" s="37" t="s">
        <v>586</v>
      </c>
      <c r="K127" s="61"/>
      <c r="L127" s="61"/>
      <c r="M127" s="61"/>
      <c r="N127" s="61"/>
      <c r="O127" s="61"/>
      <c r="P127" s="61"/>
      <c r="Q127" s="61"/>
      <c r="R127" s="61"/>
      <c r="S127" s="61"/>
      <c r="T127" s="61"/>
      <c r="U127" s="61"/>
      <c r="V127" s="61"/>
      <c r="W127" s="61"/>
      <c r="X127" s="37">
        <v>0</v>
      </c>
      <c r="Y127" s="37" t="s">
        <v>601</v>
      </c>
      <c r="Z127" s="37" t="s">
        <v>602</v>
      </c>
    </row>
    <row r="128" spans="1:26" ht="144" x14ac:dyDescent="0.25">
      <c r="A128" s="42" t="s">
        <v>374</v>
      </c>
      <c r="B128" s="32" t="s">
        <v>578</v>
      </c>
      <c r="C128" s="32" t="s">
        <v>579</v>
      </c>
      <c r="D128" s="37" t="s">
        <v>603</v>
      </c>
      <c r="E128" s="37" t="s">
        <v>604</v>
      </c>
      <c r="F128" s="37" t="s">
        <v>605</v>
      </c>
      <c r="G128" s="37" t="s">
        <v>606</v>
      </c>
      <c r="H128" s="37" t="s">
        <v>607</v>
      </c>
      <c r="I128" s="37" t="s">
        <v>585</v>
      </c>
      <c r="J128" s="37" t="s">
        <v>586</v>
      </c>
      <c r="K128" s="61"/>
      <c r="L128" s="61"/>
      <c r="M128" s="61"/>
      <c r="N128" s="61"/>
      <c r="O128" s="61"/>
      <c r="P128" s="61"/>
      <c r="Q128" s="61"/>
      <c r="R128" s="61"/>
      <c r="S128" s="61"/>
      <c r="T128" s="61"/>
      <c r="U128" s="61"/>
      <c r="V128" s="61"/>
      <c r="W128" s="61"/>
      <c r="X128" s="37">
        <v>0</v>
      </c>
      <c r="Y128" s="37" t="s">
        <v>601</v>
      </c>
      <c r="Z128" s="37" t="s">
        <v>602</v>
      </c>
    </row>
    <row r="129" spans="1:26" ht="144" x14ac:dyDescent="0.25">
      <c r="A129" s="40" t="s">
        <v>374</v>
      </c>
      <c r="B129" s="32" t="s">
        <v>578</v>
      </c>
      <c r="C129" s="32" t="s">
        <v>579</v>
      </c>
      <c r="D129" s="37" t="s">
        <v>603</v>
      </c>
      <c r="E129" s="37" t="s">
        <v>604</v>
      </c>
      <c r="F129" s="37" t="s">
        <v>605</v>
      </c>
      <c r="G129" s="37" t="s">
        <v>606</v>
      </c>
      <c r="H129" s="37" t="s">
        <v>607</v>
      </c>
      <c r="I129" s="37" t="s">
        <v>585</v>
      </c>
      <c r="J129" s="37" t="s">
        <v>586</v>
      </c>
      <c r="K129" s="61"/>
      <c r="L129" s="61"/>
      <c r="M129" s="61"/>
      <c r="N129" s="61"/>
      <c r="O129" s="61"/>
      <c r="P129" s="61"/>
      <c r="Q129" s="61"/>
      <c r="R129" s="61"/>
      <c r="S129" s="61"/>
      <c r="T129" s="61"/>
      <c r="U129" s="61"/>
      <c r="V129" s="61"/>
      <c r="W129" s="61"/>
      <c r="X129" s="37">
        <v>0</v>
      </c>
      <c r="Y129" s="37" t="s">
        <v>601</v>
      </c>
      <c r="Z129" s="37" t="s">
        <v>602</v>
      </c>
    </row>
    <row r="130" spans="1:26" ht="144" x14ac:dyDescent="0.25">
      <c r="A130" s="40" t="s">
        <v>374</v>
      </c>
      <c r="B130" s="32" t="s">
        <v>578</v>
      </c>
      <c r="C130" s="32" t="s">
        <v>579</v>
      </c>
      <c r="D130" s="37" t="s">
        <v>603</v>
      </c>
      <c r="E130" s="37" t="s">
        <v>604</v>
      </c>
      <c r="F130" s="37" t="s">
        <v>605</v>
      </c>
      <c r="G130" s="37" t="s">
        <v>606</v>
      </c>
      <c r="H130" s="37" t="s">
        <v>607</v>
      </c>
      <c r="I130" s="37" t="s">
        <v>585</v>
      </c>
      <c r="J130" s="37" t="s">
        <v>586</v>
      </c>
      <c r="K130" s="61"/>
      <c r="L130" s="61"/>
      <c r="M130" s="61"/>
      <c r="N130" s="61"/>
      <c r="O130" s="61"/>
      <c r="P130" s="61"/>
      <c r="Q130" s="61"/>
      <c r="R130" s="61"/>
      <c r="S130" s="61"/>
      <c r="T130" s="61"/>
      <c r="U130" s="61"/>
      <c r="V130" s="61"/>
      <c r="W130" s="61"/>
      <c r="X130" s="37">
        <v>0</v>
      </c>
      <c r="Y130" s="37" t="s">
        <v>601</v>
      </c>
      <c r="Z130" s="37" t="s">
        <v>602</v>
      </c>
    </row>
    <row r="131" spans="1:26" ht="144.75" thickBot="1" x14ac:dyDescent="0.3">
      <c r="A131" s="41" t="s">
        <v>374</v>
      </c>
      <c r="B131" s="32" t="s">
        <v>578</v>
      </c>
      <c r="C131" s="32" t="s">
        <v>579</v>
      </c>
      <c r="D131" s="37" t="s">
        <v>603</v>
      </c>
      <c r="E131" s="37" t="s">
        <v>604</v>
      </c>
      <c r="F131" s="37" t="s">
        <v>605</v>
      </c>
      <c r="G131" s="37" t="s">
        <v>606</v>
      </c>
      <c r="H131" s="37" t="s">
        <v>607</v>
      </c>
      <c r="I131" s="37" t="s">
        <v>585</v>
      </c>
      <c r="J131" s="37" t="s">
        <v>586</v>
      </c>
      <c r="K131" s="61"/>
      <c r="L131" s="61"/>
      <c r="M131" s="61"/>
      <c r="N131" s="61"/>
      <c r="O131" s="61"/>
      <c r="P131" s="61"/>
      <c r="Q131" s="61"/>
      <c r="R131" s="61"/>
      <c r="S131" s="61"/>
      <c r="T131" s="61"/>
      <c r="U131" s="61"/>
      <c r="V131" s="61"/>
      <c r="W131" s="61"/>
      <c r="X131" s="37">
        <v>0</v>
      </c>
      <c r="Y131" s="37" t="s">
        <v>601</v>
      </c>
      <c r="Z131" s="37" t="s">
        <v>602</v>
      </c>
    </row>
    <row r="132" spans="1:26" ht="144" x14ac:dyDescent="0.25">
      <c r="A132" s="40" t="s">
        <v>374</v>
      </c>
      <c r="B132" s="32" t="s">
        <v>578</v>
      </c>
      <c r="C132" s="32" t="s">
        <v>579</v>
      </c>
      <c r="D132" s="37" t="s">
        <v>603</v>
      </c>
      <c r="E132" s="37" t="s">
        <v>604</v>
      </c>
      <c r="F132" s="37" t="s">
        <v>605</v>
      </c>
      <c r="G132" s="37" t="s">
        <v>616</v>
      </c>
      <c r="H132" s="37" t="s">
        <v>617</v>
      </c>
      <c r="I132" s="37" t="s">
        <v>585</v>
      </c>
      <c r="J132" s="37" t="s">
        <v>586</v>
      </c>
      <c r="K132" s="61"/>
      <c r="L132" s="61"/>
      <c r="M132" s="61"/>
      <c r="N132" s="61"/>
      <c r="O132" s="61"/>
      <c r="P132" s="61"/>
      <c r="Q132" s="61"/>
      <c r="R132" s="61"/>
      <c r="S132" s="61"/>
      <c r="T132" s="61"/>
      <c r="U132" s="61"/>
      <c r="V132" s="61"/>
      <c r="W132" s="61"/>
      <c r="X132" s="37">
        <v>0</v>
      </c>
      <c r="Y132" s="37" t="s">
        <v>601</v>
      </c>
      <c r="Z132" s="37" t="s">
        <v>602</v>
      </c>
    </row>
    <row r="133" spans="1:26" ht="144" x14ac:dyDescent="0.25">
      <c r="A133" s="40" t="s">
        <v>374</v>
      </c>
      <c r="B133" s="32" t="s">
        <v>578</v>
      </c>
      <c r="C133" s="32" t="s">
        <v>579</v>
      </c>
      <c r="D133" s="37" t="s">
        <v>603</v>
      </c>
      <c r="E133" s="37" t="s">
        <v>604</v>
      </c>
      <c r="F133" s="37" t="s">
        <v>605</v>
      </c>
      <c r="G133" s="37" t="s">
        <v>618</v>
      </c>
      <c r="H133" s="37" t="s">
        <v>619</v>
      </c>
      <c r="I133" s="37" t="s">
        <v>585</v>
      </c>
      <c r="J133" s="37" t="s">
        <v>586</v>
      </c>
      <c r="K133" s="61"/>
      <c r="L133" s="61"/>
      <c r="M133" s="61"/>
      <c r="N133" s="61"/>
      <c r="O133" s="61"/>
      <c r="P133" s="61"/>
      <c r="Q133" s="61"/>
      <c r="R133" s="61"/>
      <c r="S133" s="61"/>
      <c r="T133" s="61"/>
      <c r="U133" s="61"/>
      <c r="V133" s="61"/>
      <c r="W133" s="61"/>
      <c r="X133" s="37">
        <v>0</v>
      </c>
      <c r="Y133" s="37" t="s">
        <v>601</v>
      </c>
      <c r="Z133" s="37" t="s">
        <v>602</v>
      </c>
    </row>
    <row r="134" spans="1:26" ht="144" x14ac:dyDescent="0.25">
      <c r="A134" s="40" t="s">
        <v>374</v>
      </c>
      <c r="B134" s="32" t="s">
        <v>578</v>
      </c>
      <c r="C134" s="32" t="s">
        <v>579</v>
      </c>
      <c r="D134" s="37" t="s">
        <v>603</v>
      </c>
      <c r="E134" s="37" t="s">
        <v>604</v>
      </c>
      <c r="F134" s="37" t="s">
        <v>605</v>
      </c>
      <c r="G134" s="37" t="s">
        <v>618</v>
      </c>
      <c r="H134" s="37" t="s">
        <v>619</v>
      </c>
      <c r="I134" s="37" t="s">
        <v>585</v>
      </c>
      <c r="J134" s="37" t="s">
        <v>586</v>
      </c>
      <c r="K134" s="61"/>
      <c r="L134" s="61"/>
      <c r="M134" s="61"/>
      <c r="N134" s="61"/>
      <c r="O134" s="61"/>
      <c r="P134" s="61"/>
      <c r="Q134" s="61"/>
      <c r="R134" s="61"/>
      <c r="S134" s="61"/>
      <c r="T134" s="61"/>
      <c r="U134" s="61"/>
      <c r="V134" s="61"/>
      <c r="W134" s="61"/>
      <c r="X134" s="37">
        <v>0</v>
      </c>
      <c r="Y134" s="37" t="s">
        <v>601</v>
      </c>
      <c r="Z134" s="37" t="s">
        <v>602</v>
      </c>
    </row>
    <row r="135" spans="1:26" ht="144" x14ac:dyDescent="0.25">
      <c r="A135" s="40" t="s">
        <v>374</v>
      </c>
      <c r="B135" s="32" t="s">
        <v>578</v>
      </c>
      <c r="C135" s="32" t="s">
        <v>579</v>
      </c>
      <c r="D135" s="37" t="s">
        <v>603</v>
      </c>
      <c r="E135" s="37" t="s">
        <v>608</v>
      </c>
      <c r="F135" s="37" t="s">
        <v>609</v>
      </c>
      <c r="G135" s="37" t="s">
        <v>610</v>
      </c>
      <c r="H135" s="37" t="s">
        <v>611</v>
      </c>
      <c r="I135" s="37" t="s">
        <v>612</v>
      </c>
      <c r="J135" s="37" t="s">
        <v>586</v>
      </c>
      <c r="K135" s="61"/>
      <c r="L135" s="61"/>
      <c r="M135" s="61"/>
      <c r="N135" s="61"/>
      <c r="O135" s="61"/>
      <c r="P135" s="61"/>
      <c r="Q135" s="61"/>
      <c r="R135" s="61"/>
      <c r="S135" s="61"/>
      <c r="T135" s="61"/>
      <c r="U135" s="61"/>
      <c r="V135" s="61"/>
      <c r="W135" s="61"/>
      <c r="X135" s="37">
        <v>0</v>
      </c>
      <c r="Y135" s="37" t="s">
        <v>601</v>
      </c>
      <c r="Z135" s="37" t="s">
        <v>602</v>
      </c>
    </row>
    <row r="136" spans="1:26" ht="144" x14ac:dyDescent="0.25">
      <c r="A136" s="40" t="s">
        <v>374</v>
      </c>
      <c r="B136" s="32" t="s">
        <v>578</v>
      </c>
      <c r="C136" s="32" t="s">
        <v>579</v>
      </c>
      <c r="D136" s="37" t="s">
        <v>603</v>
      </c>
      <c r="E136" s="37" t="s">
        <v>608</v>
      </c>
      <c r="F136" s="37" t="s">
        <v>609</v>
      </c>
      <c r="G136" s="37" t="s">
        <v>610</v>
      </c>
      <c r="H136" s="37" t="s">
        <v>611</v>
      </c>
      <c r="I136" s="37" t="s">
        <v>612</v>
      </c>
      <c r="J136" s="37" t="s">
        <v>586</v>
      </c>
      <c r="K136" s="61"/>
      <c r="L136" s="61"/>
      <c r="M136" s="61"/>
      <c r="N136" s="61"/>
      <c r="O136" s="61"/>
      <c r="P136" s="61"/>
      <c r="Q136" s="61"/>
      <c r="R136" s="61"/>
      <c r="S136" s="61"/>
      <c r="T136" s="61"/>
      <c r="U136" s="61"/>
      <c r="V136" s="61"/>
      <c r="W136" s="61"/>
      <c r="X136" s="37">
        <v>0</v>
      </c>
      <c r="Y136" s="37" t="s">
        <v>601</v>
      </c>
      <c r="Z136" s="37" t="s">
        <v>602</v>
      </c>
    </row>
    <row r="137" spans="1:26" ht="144.75" thickBot="1" x14ac:dyDescent="0.3">
      <c r="A137" s="41" t="s">
        <v>374</v>
      </c>
      <c r="B137" s="32" t="s">
        <v>578</v>
      </c>
      <c r="C137" s="32" t="s">
        <v>579</v>
      </c>
      <c r="D137" s="37" t="s">
        <v>603</v>
      </c>
      <c r="E137" s="37" t="s">
        <v>608</v>
      </c>
      <c r="F137" s="37" t="s">
        <v>609</v>
      </c>
      <c r="G137" s="37" t="s">
        <v>610</v>
      </c>
      <c r="H137" s="37" t="s">
        <v>611</v>
      </c>
      <c r="I137" s="37" t="s">
        <v>612</v>
      </c>
      <c r="J137" s="37" t="s">
        <v>586</v>
      </c>
      <c r="K137" s="61"/>
      <c r="L137" s="61"/>
      <c r="M137" s="61"/>
      <c r="N137" s="61"/>
      <c r="O137" s="61"/>
      <c r="P137" s="61"/>
      <c r="Q137" s="61"/>
      <c r="R137" s="61"/>
      <c r="S137" s="61"/>
      <c r="T137" s="61"/>
      <c r="U137" s="61"/>
      <c r="V137" s="61"/>
      <c r="W137" s="61"/>
      <c r="X137" s="37">
        <v>0</v>
      </c>
      <c r="Y137" s="37" t="s">
        <v>601</v>
      </c>
      <c r="Z137" s="37" t="s">
        <v>602</v>
      </c>
    </row>
    <row r="138" spans="1:26" ht="144" x14ac:dyDescent="0.25">
      <c r="A138" s="49" t="s">
        <v>405</v>
      </c>
      <c r="B138" s="34" t="s">
        <v>578</v>
      </c>
      <c r="C138" s="34" t="s">
        <v>579</v>
      </c>
      <c r="D138" s="37" t="s">
        <v>620</v>
      </c>
      <c r="E138" s="37" t="s">
        <v>621</v>
      </c>
      <c r="F138" s="37" t="s">
        <v>622</v>
      </c>
      <c r="G138" s="37" t="s">
        <v>623</v>
      </c>
      <c r="H138" s="37" t="s">
        <v>624</v>
      </c>
      <c r="I138" s="37" t="s">
        <v>585</v>
      </c>
      <c r="J138" s="37" t="s">
        <v>586</v>
      </c>
      <c r="K138" s="61"/>
      <c r="L138" s="61"/>
      <c r="M138" s="61"/>
      <c r="N138" s="61"/>
      <c r="O138" s="61"/>
      <c r="P138" s="61"/>
      <c r="Q138" s="61"/>
      <c r="R138" s="61"/>
      <c r="S138" s="61"/>
      <c r="T138" s="61"/>
      <c r="U138" s="61"/>
      <c r="V138" s="61"/>
      <c r="W138" s="61"/>
      <c r="X138" s="37">
        <v>0</v>
      </c>
      <c r="Y138" s="37" t="s">
        <v>625</v>
      </c>
      <c r="Z138" s="37" t="s">
        <v>626</v>
      </c>
    </row>
    <row r="139" spans="1:26" ht="144" x14ac:dyDescent="0.25">
      <c r="A139" s="50" t="s">
        <v>405</v>
      </c>
      <c r="B139" s="34" t="s">
        <v>578</v>
      </c>
      <c r="C139" s="34" t="s">
        <v>579</v>
      </c>
      <c r="D139" s="37" t="s">
        <v>620</v>
      </c>
      <c r="E139" s="37" t="s">
        <v>621</v>
      </c>
      <c r="F139" s="37" t="s">
        <v>622</v>
      </c>
      <c r="G139" s="37" t="s">
        <v>623</v>
      </c>
      <c r="H139" s="37" t="s">
        <v>624</v>
      </c>
      <c r="I139" s="37" t="s">
        <v>585</v>
      </c>
      <c r="J139" s="37" t="s">
        <v>586</v>
      </c>
      <c r="K139" s="61"/>
      <c r="L139" s="61"/>
      <c r="M139" s="61"/>
      <c r="N139" s="61"/>
      <c r="O139" s="61"/>
      <c r="P139" s="61"/>
      <c r="Q139" s="61"/>
      <c r="R139" s="61"/>
      <c r="S139" s="61"/>
      <c r="T139" s="61"/>
      <c r="U139" s="61"/>
      <c r="V139" s="61"/>
      <c r="W139" s="61"/>
      <c r="X139" s="37">
        <v>0</v>
      </c>
      <c r="Y139" s="37" t="s">
        <v>625</v>
      </c>
      <c r="Z139" s="37" t="s">
        <v>626</v>
      </c>
    </row>
    <row r="140" spans="1:26" ht="144" x14ac:dyDescent="0.25">
      <c r="A140" s="50" t="s">
        <v>405</v>
      </c>
      <c r="B140" s="34" t="s">
        <v>578</v>
      </c>
      <c r="C140" s="34" t="s">
        <v>579</v>
      </c>
      <c r="D140" s="37" t="s">
        <v>620</v>
      </c>
      <c r="E140" s="37" t="s">
        <v>621</v>
      </c>
      <c r="F140" s="37" t="s">
        <v>622</v>
      </c>
      <c r="G140" s="37" t="s">
        <v>623</v>
      </c>
      <c r="H140" s="37" t="s">
        <v>624</v>
      </c>
      <c r="I140" s="37" t="s">
        <v>585</v>
      </c>
      <c r="J140" s="37" t="s">
        <v>586</v>
      </c>
      <c r="K140" s="61"/>
      <c r="L140" s="61"/>
      <c r="M140" s="61"/>
      <c r="N140" s="61"/>
      <c r="O140" s="61"/>
      <c r="P140" s="61"/>
      <c r="Q140" s="61"/>
      <c r="R140" s="61"/>
      <c r="S140" s="61"/>
      <c r="T140" s="61"/>
      <c r="U140" s="61"/>
      <c r="V140" s="61"/>
      <c r="W140" s="61"/>
      <c r="X140" s="37">
        <v>0</v>
      </c>
      <c r="Y140" s="37" t="s">
        <v>625</v>
      </c>
      <c r="Z140" s="37" t="s">
        <v>626</v>
      </c>
    </row>
    <row r="141" spans="1:26" ht="144" x14ac:dyDescent="0.25">
      <c r="A141" s="50" t="s">
        <v>405</v>
      </c>
      <c r="B141" s="34" t="s">
        <v>578</v>
      </c>
      <c r="C141" s="34" t="s">
        <v>579</v>
      </c>
      <c r="D141" s="37" t="s">
        <v>620</v>
      </c>
      <c r="E141" s="37" t="s">
        <v>621</v>
      </c>
      <c r="F141" s="37" t="s">
        <v>622</v>
      </c>
      <c r="G141" s="37" t="s">
        <v>623</v>
      </c>
      <c r="H141" s="37" t="s">
        <v>624</v>
      </c>
      <c r="I141" s="37" t="s">
        <v>585</v>
      </c>
      <c r="J141" s="37" t="s">
        <v>586</v>
      </c>
      <c r="K141" s="61"/>
      <c r="L141" s="61"/>
      <c r="M141" s="61"/>
      <c r="N141" s="61"/>
      <c r="O141" s="61"/>
      <c r="P141" s="61"/>
      <c r="Q141" s="61"/>
      <c r="R141" s="61"/>
      <c r="S141" s="61"/>
      <c r="T141" s="61"/>
      <c r="U141" s="61"/>
      <c r="V141" s="61"/>
      <c r="W141" s="61"/>
      <c r="X141" s="37">
        <v>0</v>
      </c>
      <c r="Y141" s="37" t="s">
        <v>625</v>
      </c>
      <c r="Z141" s="37" t="s">
        <v>626</v>
      </c>
    </row>
    <row r="142" spans="1:26" ht="144" x14ac:dyDescent="0.25">
      <c r="A142" s="51" t="s">
        <v>418</v>
      </c>
      <c r="B142" s="34" t="s">
        <v>578</v>
      </c>
      <c r="C142" s="34" t="s">
        <v>579</v>
      </c>
      <c r="D142" s="37" t="s">
        <v>620</v>
      </c>
      <c r="E142" s="37" t="s">
        <v>621</v>
      </c>
      <c r="F142" s="37" t="s">
        <v>622</v>
      </c>
      <c r="G142" s="37">
        <v>0</v>
      </c>
      <c r="H142" s="37">
        <v>0</v>
      </c>
      <c r="I142" s="37">
        <v>0</v>
      </c>
      <c r="J142" s="37">
        <v>0</v>
      </c>
      <c r="K142" s="61"/>
      <c r="L142" s="61"/>
      <c r="M142" s="61"/>
      <c r="N142" s="61"/>
      <c r="O142" s="61"/>
      <c r="P142" s="61"/>
      <c r="Q142" s="61"/>
      <c r="R142" s="61"/>
      <c r="S142" s="61"/>
      <c r="T142" s="61"/>
      <c r="U142" s="61"/>
      <c r="V142" s="61"/>
      <c r="W142" s="61"/>
      <c r="X142" s="37">
        <v>0</v>
      </c>
      <c r="Y142" s="37" t="s">
        <v>625</v>
      </c>
      <c r="Z142" s="37" t="s">
        <v>626</v>
      </c>
    </row>
    <row r="143" spans="1:26" ht="144" x14ac:dyDescent="0.25">
      <c r="A143" s="51" t="s">
        <v>418</v>
      </c>
      <c r="B143" s="34" t="s">
        <v>578</v>
      </c>
      <c r="C143" s="34" t="s">
        <v>579</v>
      </c>
      <c r="D143" s="37" t="s">
        <v>620</v>
      </c>
      <c r="E143" s="37" t="s">
        <v>621</v>
      </c>
      <c r="F143" s="37" t="s">
        <v>622</v>
      </c>
      <c r="G143" s="37">
        <v>0</v>
      </c>
      <c r="H143" s="37">
        <v>0</v>
      </c>
      <c r="I143" s="37">
        <v>0</v>
      </c>
      <c r="J143" s="37">
        <v>0</v>
      </c>
      <c r="K143" s="61"/>
      <c r="L143" s="61"/>
      <c r="M143" s="61"/>
      <c r="N143" s="61"/>
      <c r="O143" s="61"/>
      <c r="P143" s="61"/>
      <c r="Q143" s="61"/>
      <c r="R143" s="61"/>
      <c r="S143" s="61"/>
      <c r="T143" s="61"/>
      <c r="U143" s="61"/>
      <c r="V143" s="61"/>
      <c r="W143" s="61"/>
      <c r="X143" s="37">
        <v>0</v>
      </c>
      <c r="Y143" s="37" t="s">
        <v>625</v>
      </c>
      <c r="Z143" s="37" t="s">
        <v>626</v>
      </c>
    </row>
    <row r="144" spans="1:26" ht="144" x14ac:dyDescent="0.25">
      <c r="A144" s="50" t="s">
        <v>405</v>
      </c>
      <c r="B144" s="34" t="s">
        <v>578</v>
      </c>
      <c r="C144" s="34" t="s">
        <v>579</v>
      </c>
      <c r="D144" s="37" t="s">
        <v>620</v>
      </c>
      <c r="E144" s="37" t="s">
        <v>621</v>
      </c>
      <c r="F144" s="37" t="s">
        <v>622</v>
      </c>
      <c r="G144" s="37">
        <v>0</v>
      </c>
      <c r="H144" s="37">
        <v>0</v>
      </c>
      <c r="I144" s="37">
        <v>0</v>
      </c>
      <c r="J144" s="37">
        <v>0</v>
      </c>
      <c r="K144" s="61"/>
      <c r="L144" s="61"/>
      <c r="M144" s="61"/>
      <c r="N144" s="61"/>
      <c r="O144" s="61"/>
      <c r="P144" s="61"/>
      <c r="Q144" s="61"/>
      <c r="R144" s="61"/>
      <c r="S144" s="61"/>
      <c r="T144" s="61"/>
      <c r="U144" s="61"/>
      <c r="V144" s="61"/>
      <c r="W144" s="61"/>
      <c r="X144" s="37">
        <v>0</v>
      </c>
      <c r="Y144" s="37" t="s">
        <v>625</v>
      </c>
      <c r="Z144" s="37" t="s">
        <v>626</v>
      </c>
    </row>
    <row r="145" spans="1:26" ht="144" x14ac:dyDescent="0.25">
      <c r="A145" s="50" t="s">
        <v>405</v>
      </c>
      <c r="B145" s="34" t="s">
        <v>578</v>
      </c>
      <c r="C145" s="34" t="s">
        <v>579</v>
      </c>
      <c r="D145" s="37" t="s">
        <v>620</v>
      </c>
      <c r="E145" s="37" t="s">
        <v>621</v>
      </c>
      <c r="F145" s="37" t="s">
        <v>622</v>
      </c>
      <c r="G145" s="37">
        <v>0</v>
      </c>
      <c r="H145" s="37">
        <v>0</v>
      </c>
      <c r="I145" s="37">
        <v>0</v>
      </c>
      <c r="J145" s="37">
        <v>0</v>
      </c>
      <c r="K145" s="61"/>
      <c r="L145" s="61"/>
      <c r="M145" s="61"/>
      <c r="N145" s="61"/>
      <c r="O145" s="61"/>
      <c r="P145" s="61"/>
      <c r="Q145" s="61"/>
      <c r="R145" s="61"/>
      <c r="S145" s="61"/>
      <c r="T145" s="61"/>
      <c r="U145" s="61"/>
      <c r="V145" s="61"/>
      <c r="W145" s="61"/>
      <c r="X145" s="37">
        <v>0</v>
      </c>
      <c r="Y145" s="37" t="s">
        <v>625</v>
      </c>
      <c r="Z145" s="37" t="s">
        <v>626</v>
      </c>
    </row>
    <row r="146" spans="1:26" ht="144.75" thickBot="1" x14ac:dyDescent="0.3">
      <c r="A146" s="52" t="s">
        <v>405</v>
      </c>
      <c r="B146" s="34" t="s">
        <v>578</v>
      </c>
      <c r="C146" s="34" t="s">
        <v>579</v>
      </c>
      <c r="D146" s="37" t="s">
        <v>620</v>
      </c>
      <c r="E146" s="37" t="s">
        <v>621</v>
      </c>
      <c r="F146" s="37" t="s">
        <v>622</v>
      </c>
      <c r="G146" s="37">
        <v>0</v>
      </c>
      <c r="H146" s="37">
        <v>0</v>
      </c>
      <c r="I146" s="37">
        <v>0</v>
      </c>
      <c r="J146" s="37">
        <v>0</v>
      </c>
      <c r="K146" s="61"/>
      <c r="L146" s="61"/>
      <c r="M146" s="61"/>
      <c r="N146" s="61"/>
      <c r="O146" s="61"/>
      <c r="P146" s="61"/>
      <c r="Q146" s="61"/>
      <c r="R146" s="61"/>
      <c r="S146" s="61"/>
      <c r="T146" s="61"/>
      <c r="U146" s="61"/>
      <c r="V146" s="61"/>
      <c r="W146" s="61"/>
      <c r="X146" s="37">
        <v>0</v>
      </c>
      <c r="Y146" s="37" t="s">
        <v>625</v>
      </c>
      <c r="Z146" s="37" t="s">
        <v>626</v>
      </c>
    </row>
    <row r="147" spans="1:26" ht="144" x14ac:dyDescent="0.25">
      <c r="A147" s="49" t="s">
        <v>425</v>
      </c>
      <c r="B147" s="34" t="s">
        <v>578</v>
      </c>
      <c r="C147" s="34" t="s">
        <v>579</v>
      </c>
      <c r="D147" s="37" t="s">
        <v>620</v>
      </c>
      <c r="E147" s="37" t="s">
        <v>621</v>
      </c>
      <c r="F147" s="37" t="s">
        <v>622</v>
      </c>
      <c r="G147" s="37">
        <v>0</v>
      </c>
      <c r="H147" s="37">
        <v>0</v>
      </c>
      <c r="I147" s="37">
        <v>0</v>
      </c>
      <c r="J147" s="37">
        <v>0</v>
      </c>
      <c r="K147" s="61"/>
      <c r="L147" s="61"/>
      <c r="M147" s="61"/>
      <c r="N147" s="61"/>
      <c r="O147" s="61"/>
      <c r="P147" s="61"/>
      <c r="Q147" s="61"/>
      <c r="R147" s="61"/>
      <c r="S147" s="61"/>
      <c r="T147" s="61"/>
      <c r="U147" s="61"/>
      <c r="V147" s="61"/>
      <c r="W147" s="61"/>
      <c r="X147" s="37">
        <v>0</v>
      </c>
      <c r="Y147" s="37" t="s">
        <v>625</v>
      </c>
      <c r="Z147" s="37" t="s">
        <v>626</v>
      </c>
    </row>
    <row r="148" spans="1:26" ht="144" x14ac:dyDescent="0.25">
      <c r="A148" s="50" t="s">
        <v>425</v>
      </c>
      <c r="B148" s="34" t="s">
        <v>578</v>
      </c>
      <c r="C148" s="34" t="s">
        <v>579</v>
      </c>
      <c r="D148" s="37" t="s">
        <v>620</v>
      </c>
      <c r="E148" s="37" t="s">
        <v>621</v>
      </c>
      <c r="F148" s="37" t="s">
        <v>622</v>
      </c>
      <c r="G148" s="37">
        <v>0</v>
      </c>
      <c r="H148" s="37">
        <v>0</v>
      </c>
      <c r="I148" s="37">
        <v>0</v>
      </c>
      <c r="J148" s="37">
        <v>0</v>
      </c>
      <c r="K148" s="61"/>
      <c r="L148" s="61"/>
      <c r="M148" s="61"/>
      <c r="N148" s="61"/>
      <c r="O148" s="61"/>
      <c r="P148" s="61"/>
      <c r="Q148" s="61"/>
      <c r="R148" s="61"/>
      <c r="S148" s="61"/>
      <c r="T148" s="61"/>
      <c r="U148" s="61"/>
      <c r="V148" s="61"/>
      <c r="W148" s="61"/>
      <c r="X148" s="37">
        <v>0</v>
      </c>
      <c r="Y148" s="37" t="s">
        <v>625</v>
      </c>
      <c r="Z148" s="37" t="s">
        <v>626</v>
      </c>
    </row>
    <row r="149" spans="1:26" ht="144" x14ac:dyDescent="0.25">
      <c r="A149" s="50" t="s">
        <v>425</v>
      </c>
      <c r="B149" s="34" t="s">
        <v>578</v>
      </c>
      <c r="C149" s="34" t="s">
        <v>579</v>
      </c>
      <c r="D149" s="37" t="s">
        <v>620</v>
      </c>
      <c r="E149" s="37" t="s">
        <v>621</v>
      </c>
      <c r="F149" s="37" t="s">
        <v>622</v>
      </c>
      <c r="G149" s="37" t="s">
        <v>623</v>
      </c>
      <c r="H149" s="37" t="s">
        <v>624</v>
      </c>
      <c r="I149" s="37" t="s">
        <v>585</v>
      </c>
      <c r="J149" s="37" t="s">
        <v>586</v>
      </c>
      <c r="K149" s="61"/>
      <c r="L149" s="61"/>
      <c r="M149" s="61"/>
      <c r="N149" s="61"/>
      <c r="O149" s="61"/>
      <c r="P149" s="61"/>
      <c r="Q149" s="61"/>
      <c r="R149" s="61"/>
      <c r="S149" s="61"/>
      <c r="T149" s="61"/>
      <c r="U149" s="61"/>
      <c r="V149" s="61"/>
      <c r="W149" s="61"/>
      <c r="X149" s="37">
        <v>0</v>
      </c>
      <c r="Y149" s="37" t="s">
        <v>625</v>
      </c>
      <c r="Z149" s="37" t="s">
        <v>626</v>
      </c>
    </row>
    <row r="150" spans="1:26" ht="144" x14ac:dyDescent="0.25">
      <c r="A150" s="50" t="s">
        <v>425</v>
      </c>
      <c r="B150" s="34" t="s">
        <v>578</v>
      </c>
      <c r="C150" s="34" t="s">
        <v>579</v>
      </c>
      <c r="D150" s="37" t="s">
        <v>620</v>
      </c>
      <c r="E150" s="37" t="s">
        <v>621</v>
      </c>
      <c r="F150" s="37" t="s">
        <v>622</v>
      </c>
      <c r="G150" s="37" t="s">
        <v>623</v>
      </c>
      <c r="H150" s="37" t="s">
        <v>624</v>
      </c>
      <c r="I150" s="37" t="s">
        <v>585</v>
      </c>
      <c r="J150" s="37" t="s">
        <v>586</v>
      </c>
      <c r="K150" s="61"/>
      <c r="L150" s="61"/>
      <c r="M150" s="61"/>
      <c r="N150" s="61"/>
      <c r="O150" s="61"/>
      <c r="P150" s="61"/>
      <c r="Q150" s="61"/>
      <c r="R150" s="61"/>
      <c r="S150" s="61"/>
      <c r="T150" s="61"/>
      <c r="U150" s="61"/>
      <c r="V150" s="61"/>
      <c r="W150" s="61"/>
      <c r="X150" s="37">
        <v>0</v>
      </c>
      <c r="Y150" s="37" t="s">
        <v>625</v>
      </c>
      <c r="Z150" s="37" t="s">
        <v>626</v>
      </c>
    </row>
    <row r="151" spans="1:26" ht="144" x14ac:dyDescent="0.25">
      <c r="A151" s="50" t="s">
        <v>425</v>
      </c>
      <c r="B151" s="34" t="s">
        <v>578</v>
      </c>
      <c r="C151" s="34" t="s">
        <v>579</v>
      </c>
      <c r="D151" s="37" t="s">
        <v>620</v>
      </c>
      <c r="E151" s="37" t="s">
        <v>621</v>
      </c>
      <c r="F151" s="37" t="s">
        <v>622</v>
      </c>
      <c r="G151" s="37" t="s">
        <v>623</v>
      </c>
      <c r="H151" s="37" t="s">
        <v>624</v>
      </c>
      <c r="I151" s="37" t="s">
        <v>585</v>
      </c>
      <c r="J151" s="37" t="s">
        <v>586</v>
      </c>
      <c r="K151" s="61"/>
      <c r="L151" s="61"/>
      <c r="M151" s="61"/>
      <c r="N151" s="61"/>
      <c r="O151" s="61"/>
      <c r="P151" s="61"/>
      <c r="Q151" s="61"/>
      <c r="R151" s="61"/>
      <c r="S151" s="61"/>
      <c r="T151" s="61"/>
      <c r="U151" s="61"/>
      <c r="V151" s="61"/>
      <c r="W151" s="61"/>
      <c r="X151" s="37">
        <v>0</v>
      </c>
      <c r="Y151" s="37" t="s">
        <v>625</v>
      </c>
      <c r="Z151" s="37" t="s">
        <v>626</v>
      </c>
    </row>
    <row r="152" spans="1:26" ht="144" x14ac:dyDescent="0.25">
      <c r="A152" s="50" t="s">
        <v>425</v>
      </c>
      <c r="B152" s="34" t="s">
        <v>578</v>
      </c>
      <c r="C152" s="34" t="s">
        <v>579</v>
      </c>
      <c r="D152" s="37" t="s">
        <v>620</v>
      </c>
      <c r="E152" s="37" t="s">
        <v>621</v>
      </c>
      <c r="F152" s="37" t="s">
        <v>622</v>
      </c>
      <c r="G152" s="37">
        <v>0</v>
      </c>
      <c r="H152" s="37">
        <v>0</v>
      </c>
      <c r="I152" s="37">
        <v>0</v>
      </c>
      <c r="J152" s="37">
        <v>0</v>
      </c>
      <c r="K152" s="61"/>
      <c r="L152" s="61"/>
      <c r="M152" s="61"/>
      <c r="N152" s="61"/>
      <c r="O152" s="61"/>
      <c r="P152" s="61"/>
      <c r="Q152" s="61"/>
      <c r="R152" s="61"/>
      <c r="S152" s="61"/>
      <c r="T152" s="61"/>
      <c r="U152" s="61"/>
      <c r="V152" s="61"/>
      <c r="W152" s="61"/>
      <c r="X152" s="37">
        <v>0</v>
      </c>
      <c r="Y152" s="37" t="s">
        <v>625</v>
      </c>
      <c r="Z152" s="37" t="s">
        <v>626</v>
      </c>
    </row>
    <row r="153" spans="1:26" ht="144" x14ac:dyDescent="0.25">
      <c r="A153" s="50" t="s">
        <v>425</v>
      </c>
      <c r="B153" s="34" t="s">
        <v>578</v>
      </c>
      <c r="C153" s="34" t="s">
        <v>579</v>
      </c>
      <c r="D153" s="37" t="s">
        <v>620</v>
      </c>
      <c r="E153" s="37" t="s">
        <v>621</v>
      </c>
      <c r="F153" s="37" t="s">
        <v>622</v>
      </c>
      <c r="G153" s="37">
        <v>0</v>
      </c>
      <c r="H153" s="37">
        <v>0</v>
      </c>
      <c r="I153" s="37">
        <v>0</v>
      </c>
      <c r="J153" s="37">
        <v>0</v>
      </c>
      <c r="K153" s="61"/>
      <c r="L153" s="61"/>
      <c r="M153" s="61"/>
      <c r="N153" s="61"/>
      <c r="O153" s="61"/>
      <c r="P153" s="61"/>
      <c r="Q153" s="61"/>
      <c r="R153" s="61"/>
      <c r="S153" s="61"/>
      <c r="T153" s="61"/>
      <c r="U153" s="61"/>
      <c r="V153" s="61"/>
      <c r="W153" s="61"/>
      <c r="X153" s="37">
        <v>0</v>
      </c>
      <c r="Y153" s="37" t="s">
        <v>625</v>
      </c>
      <c r="Z153" s="37" t="s">
        <v>626</v>
      </c>
    </row>
    <row r="154" spans="1:26" ht="144" x14ac:dyDescent="0.25">
      <c r="A154" s="50" t="s">
        <v>425</v>
      </c>
      <c r="B154" s="34" t="s">
        <v>578</v>
      </c>
      <c r="C154" s="34" t="s">
        <v>579</v>
      </c>
      <c r="D154" s="37" t="s">
        <v>620</v>
      </c>
      <c r="E154" s="37" t="s">
        <v>621</v>
      </c>
      <c r="F154" s="37" t="s">
        <v>622</v>
      </c>
      <c r="G154" s="37">
        <v>0</v>
      </c>
      <c r="H154" s="37">
        <v>0</v>
      </c>
      <c r="I154" s="37">
        <v>0</v>
      </c>
      <c r="J154" s="37">
        <v>0</v>
      </c>
      <c r="K154" s="61"/>
      <c r="L154" s="61"/>
      <c r="M154" s="61"/>
      <c r="N154" s="61"/>
      <c r="O154" s="61"/>
      <c r="P154" s="61"/>
      <c r="Q154" s="61"/>
      <c r="R154" s="61"/>
      <c r="S154" s="61"/>
      <c r="T154" s="61"/>
      <c r="U154" s="61"/>
      <c r="V154" s="61"/>
      <c r="W154" s="61"/>
      <c r="X154" s="37">
        <v>0</v>
      </c>
      <c r="Y154" s="37" t="s">
        <v>625</v>
      </c>
      <c r="Z154" s="37" t="s">
        <v>626</v>
      </c>
    </row>
    <row r="155" spans="1:26" ht="144" x14ac:dyDescent="0.25">
      <c r="A155" s="50" t="s">
        <v>425</v>
      </c>
      <c r="B155" s="34" t="s">
        <v>578</v>
      </c>
      <c r="C155" s="34" t="s">
        <v>579</v>
      </c>
      <c r="D155" s="37" t="s">
        <v>620</v>
      </c>
      <c r="E155" s="37" t="s">
        <v>621</v>
      </c>
      <c r="F155" s="37" t="s">
        <v>622</v>
      </c>
      <c r="G155" s="37">
        <v>0</v>
      </c>
      <c r="H155" s="37">
        <v>0</v>
      </c>
      <c r="I155" s="37">
        <v>0</v>
      </c>
      <c r="J155" s="37">
        <v>0</v>
      </c>
      <c r="K155" s="61"/>
      <c r="L155" s="61"/>
      <c r="M155" s="61"/>
      <c r="N155" s="61"/>
      <c r="O155" s="61"/>
      <c r="P155" s="61"/>
      <c r="Q155" s="61"/>
      <c r="R155" s="61"/>
      <c r="S155" s="61"/>
      <c r="T155" s="61"/>
      <c r="U155" s="61"/>
      <c r="V155" s="61"/>
      <c r="W155" s="61"/>
      <c r="X155" s="37">
        <v>0</v>
      </c>
      <c r="Y155" s="37" t="s">
        <v>625</v>
      </c>
      <c r="Z155" s="37" t="s">
        <v>626</v>
      </c>
    </row>
    <row r="156" spans="1:26" ht="144" x14ac:dyDescent="0.25">
      <c r="A156" s="50" t="s">
        <v>425</v>
      </c>
      <c r="B156" s="34" t="s">
        <v>578</v>
      </c>
      <c r="C156" s="34" t="s">
        <v>579</v>
      </c>
      <c r="D156" s="37" t="s">
        <v>620</v>
      </c>
      <c r="E156" s="37" t="s">
        <v>621</v>
      </c>
      <c r="F156" s="37" t="s">
        <v>622</v>
      </c>
      <c r="G156" s="37">
        <v>0</v>
      </c>
      <c r="H156" s="37">
        <v>0</v>
      </c>
      <c r="I156" s="37">
        <v>0</v>
      </c>
      <c r="J156" s="37">
        <v>0</v>
      </c>
      <c r="K156" s="61"/>
      <c r="L156" s="61"/>
      <c r="M156" s="61"/>
      <c r="N156" s="61"/>
      <c r="O156" s="61"/>
      <c r="P156" s="61"/>
      <c r="Q156" s="61"/>
      <c r="R156" s="61"/>
      <c r="S156" s="61"/>
      <c r="T156" s="61"/>
      <c r="U156" s="61"/>
      <c r="V156" s="61"/>
      <c r="W156" s="61"/>
      <c r="X156" s="37">
        <v>0</v>
      </c>
      <c r="Y156" s="37" t="s">
        <v>625</v>
      </c>
      <c r="Z156" s="37" t="s">
        <v>626</v>
      </c>
    </row>
    <row r="157" spans="1:26" ht="144" x14ac:dyDescent="0.25">
      <c r="A157" s="50" t="s">
        <v>425</v>
      </c>
      <c r="B157" s="34" t="s">
        <v>578</v>
      </c>
      <c r="C157" s="34" t="s">
        <v>579</v>
      </c>
      <c r="D157" s="37" t="s">
        <v>620</v>
      </c>
      <c r="E157" s="37" t="s">
        <v>621</v>
      </c>
      <c r="F157" s="37" t="s">
        <v>622</v>
      </c>
      <c r="G157" s="37">
        <v>0</v>
      </c>
      <c r="H157" s="37">
        <v>0</v>
      </c>
      <c r="I157" s="37">
        <v>0</v>
      </c>
      <c r="J157" s="37">
        <v>0</v>
      </c>
      <c r="K157" s="61"/>
      <c r="L157" s="61"/>
      <c r="M157" s="61"/>
      <c r="N157" s="61"/>
      <c r="O157" s="61"/>
      <c r="P157" s="61"/>
      <c r="Q157" s="61"/>
      <c r="R157" s="61"/>
      <c r="S157" s="61"/>
      <c r="T157" s="61"/>
      <c r="U157" s="61"/>
      <c r="V157" s="61"/>
      <c r="W157" s="61"/>
      <c r="X157" s="37">
        <v>0</v>
      </c>
      <c r="Y157" s="37" t="s">
        <v>625</v>
      </c>
      <c r="Z157" s="37" t="s">
        <v>626</v>
      </c>
    </row>
    <row r="158" spans="1:26" ht="144" x14ac:dyDescent="0.25">
      <c r="A158" s="50" t="s">
        <v>425</v>
      </c>
      <c r="B158" s="34" t="s">
        <v>578</v>
      </c>
      <c r="C158" s="34" t="s">
        <v>579</v>
      </c>
      <c r="D158" s="37" t="s">
        <v>620</v>
      </c>
      <c r="E158" s="37" t="s">
        <v>621</v>
      </c>
      <c r="F158" s="37" t="s">
        <v>622</v>
      </c>
      <c r="G158" s="37">
        <v>0</v>
      </c>
      <c r="H158" s="37">
        <v>0</v>
      </c>
      <c r="I158" s="37">
        <v>0</v>
      </c>
      <c r="J158" s="37">
        <v>0</v>
      </c>
      <c r="K158" s="61"/>
      <c r="L158" s="61"/>
      <c r="M158" s="61"/>
      <c r="N158" s="61"/>
      <c r="O158" s="61"/>
      <c r="P158" s="61"/>
      <c r="Q158" s="61"/>
      <c r="R158" s="61"/>
      <c r="S158" s="61"/>
      <c r="T158" s="61"/>
      <c r="U158" s="61"/>
      <c r="V158" s="61"/>
      <c r="W158" s="61"/>
      <c r="X158" s="37">
        <v>0</v>
      </c>
      <c r="Y158" s="37" t="s">
        <v>625</v>
      </c>
      <c r="Z158" s="37" t="s">
        <v>626</v>
      </c>
    </row>
    <row r="159" spans="1:26" ht="144" x14ac:dyDescent="0.25">
      <c r="A159" s="50" t="s">
        <v>425</v>
      </c>
      <c r="B159" s="34" t="s">
        <v>578</v>
      </c>
      <c r="C159" s="34" t="s">
        <v>579</v>
      </c>
      <c r="D159" s="37" t="s">
        <v>620</v>
      </c>
      <c r="E159" s="37" t="s">
        <v>621</v>
      </c>
      <c r="F159" s="37" t="s">
        <v>622</v>
      </c>
      <c r="G159" s="37">
        <v>0</v>
      </c>
      <c r="H159" s="37">
        <v>0</v>
      </c>
      <c r="I159" s="37">
        <v>0</v>
      </c>
      <c r="J159" s="37">
        <v>0</v>
      </c>
      <c r="K159" s="61"/>
      <c r="L159" s="61"/>
      <c r="M159" s="61"/>
      <c r="N159" s="61"/>
      <c r="O159" s="61"/>
      <c r="P159" s="61"/>
      <c r="Q159" s="61"/>
      <c r="R159" s="61"/>
      <c r="S159" s="61"/>
      <c r="T159" s="61"/>
      <c r="U159" s="61"/>
      <c r="V159" s="61"/>
      <c r="W159" s="61"/>
      <c r="X159" s="37">
        <v>0</v>
      </c>
      <c r="Y159" s="37" t="s">
        <v>625</v>
      </c>
      <c r="Z159" s="37" t="s">
        <v>626</v>
      </c>
    </row>
    <row r="160" spans="1:26" ht="144" x14ac:dyDescent="0.25">
      <c r="A160" s="50" t="s">
        <v>425</v>
      </c>
      <c r="B160" s="34" t="s">
        <v>578</v>
      </c>
      <c r="C160" s="34" t="s">
        <v>579</v>
      </c>
      <c r="D160" s="37" t="s">
        <v>620</v>
      </c>
      <c r="E160" s="37" t="s">
        <v>621</v>
      </c>
      <c r="F160" s="37" t="s">
        <v>622</v>
      </c>
      <c r="G160" s="37">
        <v>0</v>
      </c>
      <c r="H160" s="37">
        <v>0</v>
      </c>
      <c r="I160" s="37">
        <v>0</v>
      </c>
      <c r="J160" s="37">
        <v>0</v>
      </c>
      <c r="K160" s="61"/>
      <c r="L160" s="61"/>
      <c r="M160" s="61"/>
      <c r="N160" s="61"/>
      <c r="O160" s="61"/>
      <c r="P160" s="61"/>
      <c r="Q160" s="61"/>
      <c r="R160" s="61"/>
      <c r="S160" s="61"/>
      <c r="T160" s="61"/>
      <c r="U160" s="61"/>
      <c r="V160" s="61"/>
      <c r="W160" s="61"/>
      <c r="X160" s="37">
        <v>0</v>
      </c>
      <c r="Y160" s="37" t="s">
        <v>625</v>
      </c>
      <c r="Z160" s="37" t="s">
        <v>626</v>
      </c>
    </row>
    <row r="161" spans="1:26" ht="144.75" thickBot="1" x14ac:dyDescent="0.3">
      <c r="A161" s="52" t="s">
        <v>425</v>
      </c>
      <c r="B161" s="34" t="s">
        <v>578</v>
      </c>
      <c r="C161" s="34" t="s">
        <v>579</v>
      </c>
      <c r="D161" s="37" t="s">
        <v>620</v>
      </c>
      <c r="E161" s="37" t="s">
        <v>621</v>
      </c>
      <c r="F161" s="37" t="s">
        <v>622</v>
      </c>
      <c r="G161" s="37">
        <v>0</v>
      </c>
      <c r="H161" s="37">
        <v>0</v>
      </c>
      <c r="I161" s="37">
        <v>0</v>
      </c>
      <c r="J161" s="37">
        <v>0</v>
      </c>
      <c r="K161" s="61"/>
      <c r="L161" s="61"/>
      <c r="M161" s="61"/>
      <c r="N161" s="61"/>
      <c r="O161" s="61"/>
      <c r="P161" s="61"/>
      <c r="Q161" s="61"/>
      <c r="R161" s="61"/>
      <c r="S161" s="61"/>
      <c r="T161" s="61"/>
      <c r="U161" s="61"/>
      <c r="V161" s="61"/>
      <c r="W161" s="61"/>
      <c r="X161" s="37">
        <v>0</v>
      </c>
      <c r="Y161" s="37" t="s">
        <v>625</v>
      </c>
      <c r="Z161" s="37" t="s">
        <v>626</v>
      </c>
    </row>
    <row r="162" spans="1:26" ht="144" x14ac:dyDescent="0.25">
      <c r="A162" s="43" t="s">
        <v>425</v>
      </c>
      <c r="B162" s="34" t="s">
        <v>578</v>
      </c>
      <c r="C162" s="34" t="s">
        <v>579</v>
      </c>
      <c r="D162" s="37" t="s">
        <v>620</v>
      </c>
      <c r="E162" s="37" t="s">
        <v>621</v>
      </c>
      <c r="F162" s="37" t="s">
        <v>622</v>
      </c>
      <c r="G162" s="37">
        <v>0</v>
      </c>
      <c r="H162" s="37">
        <v>0</v>
      </c>
      <c r="I162" s="37">
        <v>0</v>
      </c>
      <c r="J162" s="37">
        <v>0</v>
      </c>
      <c r="K162" s="61"/>
      <c r="L162" s="61"/>
      <c r="M162" s="61"/>
      <c r="N162" s="61"/>
      <c r="O162" s="61"/>
      <c r="P162" s="61"/>
      <c r="Q162" s="61"/>
      <c r="R162" s="61"/>
      <c r="S162" s="61"/>
      <c r="T162" s="61"/>
      <c r="U162" s="61"/>
      <c r="V162" s="61"/>
      <c r="W162" s="61"/>
      <c r="X162" s="37">
        <v>0</v>
      </c>
      <c r="Y162" s="37" t="s">
        <v>625</v>
      </c>
      <c r="Z162" s="37" t="s">
        <v>626</v>
      </c>
    </row>
    <row r="163" spans="1:26" ht="144" x14ac:dyDescent="0.25">
      <c r="A163" s="44" t="s">
        <v>425</v>
      </c>
      <c r="B163" s="34" t="s">
        <v>578</v>
      </c>
      <c r="C163" s="34" t="s">
        <v>579</v>
      </c>
      <c r="D163" s="37" t="s">
        <v>620</v>
      </c>
      <c r="E163" s="37" t="s">
        <v>621</v>
      </c>
      <c r="F163" s="37" t="s">
        <v>622</v>
      </c>
      <c r="G163" s="37">
        <v>0</v>
      </c>
      <c r="H163" s="37">
        <v>0</v>
      </c>
      <c r="I163" s="37">
        <v>0</v>
      </c>
      <c r="J163" s="37">
        <v>0</v>
      </c>
      <c r="K163" s="61"/>
      <c r="L163" s="61"/>
      <c r="M163" s="61"/>
      <c r="N163" s="61"/>
      <c r="O163" s="61"/>
      <c r="P163" s="61"/>
      <c r="Q163" s="61"/>
      <c r="R163" s="61"/>
      <c r="S163" s="61"/>
      <c r="T163" s="61"/>
      <c r="U163" s="61"/>
      <c r="V163" s="61"/>
      <c r="W163" s="61"/>
      <c r="X163" s="37">
        <v>0</v>
      </c>
      <c r="Y163" s="37" t="s">
        <v>625</v>
      </c>
      <c r="Z163" s="37" t="s">
        <v>626</v>
      </c>
    </row>
    <row r="164" spans="1:26" ht="144" x14ac:dyDescent="0.25">
      <c r="A164" s="44" t="s">
        <v>425</v>
      </c>
      <c r="B164" s="34" t="s">
        <v>578</v>
      </c>
      <c r="C164" s="34" t="s">
        <v>579</v>
      </c>
      <c r="D164" s="37" t="s">
        <v>620</v>
      </c>
      <c r="E164" s="37" t="s">
        <v>621</v>
      </c>
      <c r="F164" s="37" t="s">
        <v>622</v>
      </c>
      <c r="G164" s="37">
        <v>0</v>
      </c>
      <c r="H164" s="37">
        <v>0</v>
      </c>
      <c r="I164" s="37">
        <v>0</v>
      </c>
      <c r="J164" s="37">
        <v>0</v>
      </c>
      <c r="K164" s="61"/>
      <c r="L164" s="61"/>
      <c r="M164" s="61"/>
      <c r="N164" s="61"/>
      <c r="O164" s="61"/>
      <c r="P164" s="61"/>
      <c r="Q164" s="61"/>
      <c r="R164" s="61"/>
      <c r="S164" s="61"/>
      <c r="T164" s="61"/>
      <c r="U164" s="61"/>
      <c r="V164" s="61"/>
      <c r="W164" s="61"/>
      <c r="X164" s="37">
        <v>0</v>
      </c>
      <c r="Y164" s="37" t="s">
        <v>625</v>
      </c>
      <c r="Z164" s="37" t="s">
        <v>626</v>
      </c>
    </row>
    <row r="165" spans="1:26" ht="144" x14ac:dyDescent="0.25">
      <c r="A165" s="44" t="s">
        <v>425</v>
      </c>
      <c r="B165" s="34" t="s">
        <v>578</v>
      </c>
      <c r="C165" s="34" t="s">
        <v>579</v>
      </c>
      <c r="D165" s="37" t="s">
        <v>620</v>
      </c>
      <c r="E165" s="37" t="s">
        <v>621</v>
      </c>
      <c r="F165" s="37" t="s">
        <v>622</v>
      </c>
      <c r="G165" s="37">
        <v>0</v>
      </c>
      <c r="H165" s="37">
        <v>0</v>
      </c>
      <c r="I165" s="37">
        <v>0</v>
      </c>
      <c r="J165" s="37">
        <v>0</v>
      </c>
      <c r="K165" s="61"/>
      <c r="L165" s="61"/>
      <c r="M165" s="61"/>
      <c r="N165" s="61"/>
      <c r="O165" s="61"/>
      <c r="P165" s="61"/>
      <c r="Q165" s="61"/>
      <c r="R165" s="61"/>
      <c r="S165" s="61"/>
      <c r="T165" s="61"/>
      <c r="U165" s="61"/>
      <c r="V165" s="61"/>
      <c r="W165" s="61"/>
      <c r="X165" s="37">
        <v>0</v>
      </c>
      <c r="Y165" s="37" t="s">
        <v>625</v>
      </c>
      <c r="Z165" s="37" t="s">
        <v>626</v>
      </c>
    </row>
    <row r="166" spans="1:26" ht="144" x14ac:dyDescent="0.25">
      <c r="A166" s="44" t="s">
        <v>425</v>
      </c>
      <c r="B166" s="34" t="s">
        <v>578</v>
      </c>
      <c r="C166" s="34" t="s">
        <v>579</v>
      </c>
      <c r="D166" s="37" t="s">
        <v>620</v>
      </c>
      <c r="E166" s="37" t="s">
        <v>621</v>
      </c>
      <c r="F166" s="37" t="s">
        <v>622</v>
      </c>
      <c r="G166" s="37">
        <v>0</v>
      </c>
      <c r="H166" s="37">
        <v>0</v>
      </c>
      <c r="I166" s="37">
        <v>0</v>
      </c>
      <c r="J166" s="37">
        <v>0</v>
      </c>
      <c r="K166" s="61"/>
      <c r="L166" s="61"/>
      <c r="M166" s="61"/>
      <c r="N166" s="61"/>
      <c r="O166" s="61"/>
      <c r="P166" s="61"/>
      <c r="Q166" s="61"/>
      <c r="R166" s="61"/>
      <c r="S166" s="61"/>
      <c r="T166" s="61"/>
      <c r="U166" s="61"/>
      <c r="V166" s="61"/>
      <c r="W166" s="61"/>
      <c r="X166" s="37">
        <v>0</v>
      </c>
      <c r="Y166" s="37" t="s">
        <v>625</v>
      </c>
      <c r="Z166" s="37" t="s">
        <v>626</v>
      </c>
    </row>
    <row r="167" spans="1:26" ht="144" x14ac:dyDescent="0.25">
      <c r="A167" s="44" t="s">
        <v>425</v>
      </c>
      <c r="B167" s="34" t="s">
        <v>578</v>
      </c>
      <c r="C167" s="34" t="s">
        <v>579</v>
      </c>
      <c r="D167" s="37" t="s">
        <v>620</v>
      </c>
      <c r="E167" s="37" t="s">
        <v>621</v>
      </c>
      <c r="F167" s="37" t="s">
        <v>622</v>
      </c>
      <c r="G167" s="37">
        <v>0</v>
      </c>
      <c r="H167" s="37">
        <v>0</v>
      </c>
      <c r="I167" s="37">
        <v>0</v>
      </c>
      <c r="J167" s="37">
        <v>0</v>
      </c>
      <c r="K167" s="61"/>
      <c r="L167" s="61"/>
      <c r="M167" s="61"/>
      <c r="N167" s="61"/>
      <c r="O167" s="61"/>
      <c r="P167" s="61"/>
      <c r="Q167" s="61"/>
      <c r="R167" s="61"/>
      <c r="S167" s="61"/>
      <c r="T167" s="61"/>
      <c r="U167" s="61"/>
      <c r="V167" s="61"/>
      <c r="W167" s="61"/>
      <c r="X167" s="37">
        <v>0</v>
      </c>
      <c r="Y167" s="37" t="s">
        <v>625</v>
      </c>
      <c r="Z167" s="37" t="s">
        <v>626</v>
      </c>
    </row>
    <row r="168" spans="1:26" ht="144" x14ac:dyDescent="0.25">
      <c r="A168" s="44" t="s">
        <v>425</v>
      </c>
      <c r="B168" s="34" t="s">
        <v>578</v>
      </c>
      <c r="C168" s="34" t="s">
        <v>579</v>
      </c>
      <c r="D168" s="37" t="s">
        <v>620</v>
      </c>
      <c r="E168" s="37" t="s">
        <v>621</v>
      </c>
      <c r="F168" s="37" t="s">
        <v>622</v>
      </c>
      <c r="G168" s="37">
        <v>0</v>
      </c>
      <c r="H168" s="37">
        <v>0</v>
      </c>
      <c r="I168" s="37">
        <v>0</v>
      </c>
      <c r="J168" s="37">
        <v>0</v>
      </c>
      <c r="K168" s="61"/>
      <c r="L168" s="61"/>
      <c r="M168" s="61"/>
      <c r="N168" s="61"/>
      <c r="O168" s="61"/>
      <c r="P168" s="61"/>
      <c r="Q168" s="61"/>
      <c r="R168" s="61"/>
      <c r="S168" s="61"/>
      <c r="T168" s="61"/>
      <c r="U168" s="61"/>
      <c r="V168" s="61"/>
      <c r="W168" s="61"/>
      <c r="X168" s="37">
        <v>0</v>
      </c>
      <c r="Y168" s="37" t="s">
        <v>625</v>
      </c>
      <c r="Z168" s="37" t="s">
        <v>626</v>
      </c>
    </row>
    <row r="169" spans="1:26" ht="144" x14ac:dyDescent="0.25">
      <c r="A169" s="44" t="s">
        <v>425</v>
      </c>
      <c r="B169" s="34" t="s">
        <v>578</v>
      </c>
      <c r="C169" s="34" t="s">
        <v>579</v>
      </c>
      <c r="D169" s="37" t="s">
        <v>620</v>
      </c>
      <c r="E169" s="37" t="s">
        <v>621</v>
      </c>
      <c r="F169" s="37" t="s">
        <v>622</v>
      </c>
      <c r="G169" s="37">
        <v>0</v>
      </c>
      <c r="H169" s="37">
        <v>0</v>
      </c>
      <c r="I169" s="37">
        <v>0</v>
      </c>
      <c r="J169" s="37">
        <v>0</v>
      </c>
      <c r="K169" s="61"/>
      <c r="L169" s="61"/>
      <c r="M169" s="61"/>
      <c r="N169" s="61"/>
      <c r="O169" s="61"/>
      <c r="P169" s="61"/>
      <c r="Q169" s="61"/>
      <c r="R169" s="61"/>
      <c r="S169" s="61"/>
      <c r="T169" s="61"/>
      <c r="U169" s="61"/>
      <c r="V169" s="61"/>
      <c r="W169" s="61"/>
      <c r="X169" s="37">
        <v>0</v>
      </c>
      <c r="Y169" s="37" t="s">
        <v>625</v>
      </c>
      <c r="Z169" s="37" t="s">
        <v>626</v>
      </c>
    </row>
    <row r="170" spans="1:26" ht="144" x14ac:dyDescent="0.25">
      <c r="A170" s="44" t="s">
        <v>425</v>
      </c>
      <c r="B170" s="34" t="s">
        <v>578</v>
      </c>
      <c r="C170" s="34" t="s">
        <v>579</v>
      </c>
      <c r="D170" s="37" t="s">
        <v>620</v>
      </c>
      <c r="E170" s="37" t="s">
        <v>627</v>
      </c>
      <c r="F170" s="37" t="s">
        <v>628</v>
      </c>
      <c r="G170" s="37" t="s">
        <v>629</v>
      </c>
      <c r="H170" s="37" t="s">
        <v>630</v>
      </c>
      <c r="I170" s="37" t="s">
        <v>585</v>
      </c>
      <c r="J170" s="37" t="s">
        <v>586</v>
      </c>
      <c r="K170" s="61"/>
      <c r="L170" s="61"/>
      <c r="M170" s="61"/>
      <c r="N170" s="61"/>
      <c r="O170" s="61"/>
      <c r="P170" s="61"/>
      <c r="Q170" s="61"/>
      <c r="R170" s="61"/>
      <c r="S170" s="61"/>
      <c r="T170" s="61"/>
      <c r="U170" s="61"/>
      <c r="V170" s="61"/>
      <c r="W170" s="61"/>
      <c r="X170" s="37">
        <v>0</v>
      </c>
      <c r="Y170" s="37" t="s">
        <v>625</v>
      </c>
      <c r="Z170" s="37" t="s">
        <v>626</v>
      </c>
    </row>
    <row r="171" spans="1:26" ht="144.75" thickBot="1" x14ac:dyDescent="0.3">
      <c r="A171" s="53" t="s">
        <v>425</v>
      </c>
      <c r="B171" s="34" t="s">
        <v>578</v>
      </c>
      <c r="C171" s="34" t="s">
        <v>579</v>
      </c>
      <c r="D171" s="37" t="s">
        <v>620</v>
      </c>
      <c r="E171" s="37" t="s">
        <v>627</v>
      </c>
      <c r="F171" s="37" t="s">
        <v>628</v>
      </c>
      <c r="G171" s="37" t="s">
        <v>629</v>
      </c>
      <c r="H171" s="37" t="s">
        <v>630</v>
      </c>
      <c r="I171" s="37" t="s">
        <v>585</v>
      </c>
      <c r="J171" s="37" t="s">
        <v>586</v>
      </c>
      <c r="K171" s="61"/>
      <c r="L171" s="61"/>
      <c r="M171" s="61"/>
      <c r="N171" s="61"/>
      <c r="O171" s="61"/>
      <c r="P171" s="61"/>
      <c r="Q171" s="61"/>
      <c r="R171" s="61"/>
      <c r="S171" s="61"/>
      <c r="T171" s="61"/>
      <c r="U171" s="61"/>
      <c r="V171" s="61"/>
      <c r="W171" s="61"/>
      <c r="X171" s="37">
        <v>0</v>
      </c>
      <c r="Y171" s="37" t="s">
        <v>625</v>
      </c>
      <c r="Z171" s="37" t="s">
        <v>626</v>
      </c>
    </row>
    <row r="172" spans="1:26" ht="144" x14ac:dyDescent="0.25">
      <c r="A172" s="54" t="s">
        <v>474</v>
      </c>
      <c r="B172" s="55" t="s">
        <v>578</v>
      </c>
      <c r="C172" s="55" t="s">
        <v>579</v>
      </c>
      <c r="D172" s="37" t="s">
        <v>620</v>
      </c>
      <c r="E172" s="37" t="s">
        <v>627</v>
      </c>
      <c r="F172" s="37" t="s">
        <v>628</v>
      </c>
      <c r="G172" s="37" t="s">
        <v>629</v>
      </c>
      <c r="H172" s="37" t="s">
        <v>630</v>
      </c>
      <c r="I172" s="37" t="s">
        <v>585</v>
      </c>
      <c r="J172" s="37" t="s">
        <v>586</v>
      </c>
      <c r="K172" s="61"/>
      <c r="L172" s="61"/>
      <c r="M172" s="61"/>
      <c r="N172" s="61"/>
      <c r="O172" s="61"/>
      <c r="P172" s="61"/>
      <c r="Q172" s="61"/>
      <c r="R172" s="61"/>
      <c r="S172" s="61"/>
      <c r="T172" s="61"/>
      <c r="U172" s="61"/>
      <c r="V172" s="61"/>
      <c r="W172" s="61"/>
      <c r="X172" s="37">
        <v>0</v>
      </c>
      <c r="Y172" s="37" t="s">
        <v>625</v>
      </c>
      <c r="Z172" s="37" t="s">
        <v>626</v>
      </c>
    </row>
    <row r="173" spans="1:26" ht="144" x14ac:dyDescent="0.25">
      <c r="A173" s="54" t="s">
        <v>474</v>
      </c>
      <c r="B173" s="55" t="s">
        <v>578</v>
      </c>
      <c r="C173" s="55" t="s">
        <v>579</v>
      </c>
      <c r="D173" s="37" t="s">
        <v>620</v>
      </c>
      <c r="E173" s="37" t="s">
        <v>627</v>
      </c>
      <c r="F173" s="37" t="s">
        <v>628</v>
      </c>
      <c r="G173" s="37" t="s">
        <v>629</v>
      </c>
      <c r="H173" s="37" t="s">
        <v>630</v>
      </c>
      <c r="I173" s="37" t="s">
        <v>585</v>
      </c>
      <c r="J173" s="37" t="s">
        <v>586</v>
      </c>
      <c r="K173" s="61"/>
      <c r="L173" s="61"/>
      <c r="M173" s="61"/>
      <c r="N173" s="61"/>
      <c r="O173" s="61"/>
      <c r="P173" s="61"/>
      <c r="Q173" s="61"/>
      <c r="R173" s="61"/>
      <c r="S173" s="61"/>
      <c r="T173" s="61"/>
      <c r="U173" s="61"/>
      <c r="V173" s="61"/>
      <c r="W173" s="61"/>
      <c r="X173" s="37">
        <v>0</v>
      </c>
      <c r="Y173" s="37" t="s">
        <v>625</v>
      </c>
      <c r="Z173" s="37" t="s">
        <v>626</v>
      </c>
    </row>
    <row r="174" spans="1:26" ht="144" x14ac:dyDescent="0.25">
      <c r="A174" s="56" t="s">
        <v>480</v>
      </c>
      <c r="B174" s="55" t="s">
        <v>578</v>
      </c>
      <c r="C174" s="55" t="s">
        <v>579</v>
      </c>
      <c r="D174" s="37" t="s">
        <v>620</v>
      </c>
      <c r="E174" s="37" t="s">
        <v>627</v>
      </c>
      <c r="F174" s="37" t="s">
        <v>628</v>
      </c>
      <c r="G174" s="37">
        <v>0</v>
      </c>
      <c r="H174" s="37">
        <v>0</v>
      </c>
      <c r="I174" s="37">
        <v>0</v>
      </c>
      <c r="J174" s="37">
        <v>0</v>
      </c>
      <c r="K174" s="61"/>
      <c r="L174" s="61"/>
      <c r="M174" s="61"/>
      <c r="N174" s="61"/>
      <c r="O174" s="61"/>
      <c r="P174" s="61"/>
      <c r="Q174" s="61"/>
      <c r="R174" s="61"/>
      <c r="S174" s="61"/>
      <c r="T174" s="61"/>
      <c r="U174" s="61"/>
      <c r="V174" s="61"/>
      <c r="W174" s="61"/>
      <c r="X174" s="37">
        <v>0</v>
      </c>
      <c r="Y174" s="37" t="s">
        <v>625</v>
      </c>
      <c r="Z174" s="37" t="s">
        <v>626</v>
      </c>
    </row>
    <row r="175" spans="1:26" ht="144.75" thickBot="1" x14ac:dyDescent="0.3">
      <c r="A175" s="57" t="s">
        <v>480</v>
      </c>
      <c r="B175" s="55" t="s">
        <v>578</v>
      </c>
      <c r="C175" s="55" t="s">
        <v>579</v>
      </c>
      <c r="D175" s="37" t="s">
        <v>620</v>
      </c>
      <c r="E175" s="37" t="s">
        <v>627</v>
      </c>
      <c r="F175" s="37" t="s">
        <v>628</v>
      </c>
      <c r="G175" s="37">
        <v>0</v>
      </c>
      <c r="H175" s="37">
        <v>0</v>
      </c>
      <c r="I175" s="37">
        <v>0</v>
      </c>
      <c r="J175" s="37">
        <v>0</v>
      </c>
      <c r="K175" s="61"/>
      <c r="L175" s="61"/>
      <c r="M175" s="61"/>
      <c r="N175" s="61"/>
      <c r="O175" s="61"/>
      <c r="P175" s="61"/>
      <c r="Q175" s="61"/>
      <c r="R175" s="61"/>
      <c r="S175" s="61"/>
      <c r="T175" s="61"/>
      <c r="U175" s="61"/>
      <c r="V175" s="61"/>
      <c r="W175" s="61"/>
      <c r="X175" s="37">
        <v>0</v>
      </c>
      <c r="Y175" s="37" t="s">
        <v>625</v>
      </c>
      <c r="Z175" s="37" t="s">
        <v>626</v>
      </c>
    </row>
    <row r="176" spans="1:26" ht="144" x14ac:dyDescent="0.25">
      <c r="A176" s="49" t="s">
        <v>487</v>
      </c>
      <c r="B176" s="35" t="s">
        <v>578</v>
      </c>
      <c r="C176" s="35" t="s">
        <v>579</v>
      </c>
      <c r="D176" s="37" t="s">
        <v>620</v>
      </c>
      <c r="E176" s="37" t="s">
        <v>627</v>
      </c>
      <c r="F176" s="37" t="s">
        <v>628</v>
      </c>
      <c r="G176" s="37" t="s">
        <v>629</v>
      </c>
      <c r="H176" s="37" t="s">
        <v>630</v>
      </c>
      <c r="I176" s="37" t="s">
        <v>585</v>
      </c>
      <c r="J176" s="37" t="s">
        <v>586</v>
      </c>
      <c r="K176" s="61"/>
      <c r="L176" s="61"/>
      <c r="M176" s="61"/>
      <c r="N176" s="61"/>
      <c r="O176" s="61"/>
      <c r="P176" s="61"/>
      <c r="Q176" s="61"/>
      <c r="R176" s="61"/>
      <c r="S176" s="61"/>
      <c r="T176" s="61"/>
      <c r="U176" s="61"/>
      <c r="V176" s="61"/>
      <c r="W176" s="61"/>
      <c r="X176" s="37">
        <v>0</v>
      </c>
      <c r="Y176" s="37" t="s">
        <v>625</v>
      </c>
      <c r="Z176" s="37" t="s">
        <v>626</v>
      </c>
    </row>
    <row r="177" spans="1:26" ht="144" x14ac:dyDescent="0.25">
      <c r="A177" s="50" t="s">
        <v>487</v>
      </c>
      <c r="B177" s="35" t="s">
        <v>578</v>
      </c>
      <c r="C177" s="35" t="s">
        <v>579</v>
      </c>
      <c r="D177" s="37" t="s">
        <v>620</v>
      </c>
      <c r="E177" s="37" t="s">
        <v>627</v>
      </c>
      <c r="F177" s="37" t="s">
        <v>628</v>
      </c>
      <c r="G177" s="37" t="s">
        <v>629</v>
      </c>
      <c r="H177" s="37" t="s">
        <v>630</v>
      </c>
      <c r="I177" s="37" t="s">
        <v>585</v>
      </c>
      <c r="J177" s="37" t="s">
        <v>586</v>
      </c>
      <c r="K177" s="61"/>
      <c r="L177" s="61"/>
      <c r="M177" s="61"/>
      <c r="N177" s="61"/>
      <c r="O177" s="61"/>
      <c r="P177" s="61"/>
      <c r="Q177" s="61"/>
      <c r="R177" s="61"/>
      <c r="S177" s="61"/>
      <c r="T177" s="61"/>
      <c r="U177" s="61"/>
      <c r="V177" s="61"/>
      <c r="W177" s="61"/>
      <c r="X177" s="37">
        <v>0</v>
      </c>
      <c r="Y177" s="37" t="s">
        <v>625</v>
      </c>
      <c r="Z177" s="37" t="s">
        <v>626</v>
      </c>
    </row>
    <row r="178" spans="1:26" ht="144" x14ac:dyDescent="0.25">
      <c r="A178" s="50" t="s">
        <v>487</v>
      </c>
      <c r="B178" s="35" t="s">
        <v>578</v>
      </c>
      <c r="C178" s="35" t="s">
        <v>579</v>
      </c>
      <c r="D178" s="37" t="s">
        <v>620</v>
      </c>
      <c r="E178" s="37" t="s">
        <v>627</v>
      </c>
      <c r="F178" s="37" t="s">
        <v>628</v>
      </c>
      <c r="G178" s="37" t="s">
        <v>629</v>
      </c>
      <c r="H178" s="37" t="s">
        <v>630</v>
      </c>
      <c r="I178" s="37" t="s">
        <v>585</v>
      </c>
      <c r="J178" s="37" t="s">
        <v>586</v>
      </c>
      <c r="K178" s="61"/>
      <c r="L178" s="61"/>
      <c r="M178" s="61"/>
      <c r="N178" s="61"/>
      <c r="O178" s="61"/>
      <c r="P178" s="61"/>
      <c r="Q178" s="61"/>
      <c r="R178" s="61"/>
      <c r="S178" s="61"/>
      <c r="T178" s="61"/>
      <c r="U178" s="61"/>
      <c r="V178" s="61"/>
      <c r="W178" s="61"/>
      <c r="X178" s="37">
        <v>0</v>
      </c>
      <c r="Y178" s="37" t="s">
        <v>625</v>
      </c>
      <c r="Z178" s="37" t="s">
        <v>626</v>
      </c>
    </row>
    <row r="179" spans="1:26" ht="144" x14ac:dyDescent="0.25">
      <c r="A179" s="50" t="s">
        <v>487</v>
      </c>
      <c r="B179" s="35" t="s">
        <v>578</v>
      </c>
      <c r="C179" s="35" t="s">
        <v>579</v>
      </c>
      <c r="D179" s="37" t="s">
        <v>620</v>
      </c>
      <c r="E179" s="37" t="s">
        <v>627</v>
      </c>
      <c r="F179" s="37" t="s">
        <v>628</v>
      </c>
      <c r="G179" s="37">
        <v>0</v>
      </c>
      <c r="H179" s="37">
        <v>0</v>
      </c>
      <c r="I179" s="37">
        <v>0</v>
      </c>
      <c r="J179" s="37">
        <v>0</v>
      </c>
      <c r="K179" s="61"/>
      <c r="L179" s="61"/>
      <c r="M179" s="61"/>
      <c r="N179" s="61"/>
      <c r="O179" s="61"/>
      <c r="P179" s="61"/>
      <c r="Q179" s="61"/>
      <c r="R179" s="61"/>
      <c r="S179" s="61"/>
      <c r="T179" s="61"/>
      <c r="U179" s="61"/>
      <c r="V179" s="61"/>
      <c r="W179" s="61"/>
      <c r="X179" s="37">
        <v>0</v>
      </c>
      <c r="Y179" s="37" t="s">
        <v>625</v>
      </c>
      <c r="Z179" s="37" t="s">
        <v>626</v>
      </c>
    </row>
    <row r="180" spans="1:26" ht="144" x14ac:dyDescent="0.25">
      <c r="A180" s="50" t="s">
        <v>487</v>
      </c>
      <c r="B180" s="35" t="s">
        <v>578</v>
      </c>
      <c r="C180" s="35" t="s">
        <v>579</v>
      </c>
      <c r="D180" s="37" t="s">
        <v>620</v>
      </c>
      <c r="E180" s="37" t="s">
        <v>627</v>
      </c>
      <c r="F180" s="37" t="s">
        <v>628</v>
      </c>
      <c r="G180" s="37">
        <v>0</v>
      </c>
      <c r="H180" s="37">
        <v>0</v>
      </c>
      <c r="I180" s="37">
        <v>0</v>
      </c>
      <c r="J180" s="37">
        <v>0</v>
      </c>
      <c r="K180" s="61"/>
      <c r="L180" s="61"/>
      <c r="M180" s="61"/>
      <c r="N180" s="61"/>
      <c r="O180" s="61"/>
      <c r="P180" s="61"/>
      <c r="Q180" s="61"/>
      <c r="R180" s="61"/>
      <c r="S180" s="61"/>
      <c r="T180" s="61"/>
      <c r="U180" s="61"/>
      <c r="V180" s="61"/>
      <c r="W180" s="61"/>
      <c r="X180" s="37">
        <v>0</v>
      </c>
      <c r="Y180" s="37" t="s">
        <v>625</v>
      </c>
      <c r="Z180" s="37" t="s">
        <v>626</v>
      </c>
    </row>
    <row r="181" spans="1:26" ht="144" x14ac:dyDescent="0.25">
      <c r="A181" s="51" t="s">
        <v>496</v>
      </c>
      <c r="B181" s="35" t="s">
        <v>578</v>
      </c>
      <c r="C181" s="35" t="s">
        <v>579</v>
      </c>
      <c r="D181" s="37" t="s">
        <v>620</v>
      </c>
      <c r="E181" s="37" t="s">
        <v>627</v>
      </c>
      <c r="F181" s="37" t="s">
        <v>628</v>
      </c>
      <c r="G181" s="37">
        <v>0</v>
      </c>
      <c r="H181" s="37">
        <v>0</v>
      </c>
      <c r="I181" s="37">
        <v>0</v>
      </c>
      <c r="J181" s="37">
        <v>0</v>
      </c>
      <c r="K181" s="61"/>
      <c r="L181" s="61"/>
      <c r="M181" s="61"/>
      <c r="N181" s="61"/>
      <c r="O181" s="61"/>
      <c r="P181" s="61"/>
      <c r="Q181" s="61"/>
      <c r="R181" s="61"/>
      <c r="S181" s="61"/>
      <c r="T181" s="61"/>
      <c r="U181" s="61"/>
      <c r="V181" s="61"/>
      <c r="W181" s="61"/>
      <c r="X181" s="37">
        <v>0</v>
      </c>
      <c r="Y181" s="37" t="s">
        <v>625</v>
      </c>
      <c r="Z181" s="37" t="s">
        <v>626</v>
      </c>
    </row>
    <row r="182" spans="1:26" ht="144" x14ac:dyDescent="0.25">
      <c r="A182" s="51" t="s">
        <v>496</v>
      </c>
      <c r="B182" s="35" t="s">
        <v>578</v>
      </c>
      <c r="C182" s="35" t="s">
        <v>579</v>
      </c>
      <c r="D182" s="37" t="s">
        <v>620</v>
      </c>
      <c r="E182" s="37" t="s">
        <v>627</v>
      </c>
      <c r="F182" s="37" t="s">
        <v>628</v>
      </c>
      <c r="G182" s="37">
        <v>0</v>
      </c>
      <c r="H182" s="37">
        <v>0</v>
      </c>
      <c r="I182" s="37">
        <v>0</v>
      </c>
      <c r="J182" s="37">
        <v>0</v>
      </c>
      <c r="K182" s="61"/>
      <c r="L182" s="61"/>
      <c r="M182" s="61"/>
      <c r="N182" s="61"/>
      <c r="O182" s="61"/>
      <c r="P182" s="61"/>
      <c r="Q182" s="61"/>
      <c r="R182" s="61"/>
      <c r="S182" s="61"/>
      <c r="T182" s="61"/>
      <c r="U182" s="61"/>
      <c r="V182" s="61"/>
      <c r="W182" s="61"/>
      <c r="X182" s="37">
        <v>0</v>
      </c>
      <c r="Y182" s="37" t="s">
        <v>625</v>
      </c>
      <c r="Z182" s="37" t="s">
        <v>626</v>
      </c>
    </row>
    <row r="183" spans="1:26" ht="144.75" thickBot="1" x14ac:dyDescent="0.3">
      <c r="A183" s="58" t="s">
        <v>496</v>
      </c>
      <c r="B183" s="35" t="s">
        <v>578</v>
      </c>
      <c r="C183" s="35" t="s">
        <v>579</v>
      </c>
      <c r="D183" s="37" t="s">
        <v>620</v>
      </c>
      <c r="E183" s="37" t="s">
        <v>627</v>
      </c>
      <c r="F183" s="37" t="s">
        <v>628</v>
      </c>
      <c r="G183" s="37">
        <v>0</v>
      </c>
      <c r="H183" s="37">
        <v>0</v>
      </c>
      <c r="I183" s="37">
        <v>0</v>
      </c>
      <c r="J183" s="37">
        <v>0</v>
      </c>
      <c r="K183" s="61"/>
      <c r="L183" s="61"/>
      <c r="M183" s="61"/>
      <c r="N183" s="61"/>
      <c r="O183" s="61"/>
      <c r="P183" s="61"/>
      <c r="Q183" s="61"/>
      <c r="R183" s="61"/>
      <c r="S183" s="61"/>
      <c r="T183" s="61"/>
      <c r="U183" s="61"/>
      <c r="V183" s="61"/>
      <c r="W183" s="61"/>
      <c r="X183" s="37">
        <v>0</v>
      </c>
      <c r="Y183" s="37" t="s">
        <v>625</v>
      </c>
      <c r="Z183" s="37" t="s">
        <v>626</v>
      </c>
    </row>
    <row r="184" spans="1:26" ht="276" x14ac:dyDescent="0.25">
      <c r="A184" s="42" t="s">
        <v>508</v>
      </c>
      <c r="B184" s="35" t="s">
        <v>578</v>
      </c>
      <c r="C184" s="35" t="s">
        <v>579</v>
      </c>
      <c r="D184" s="37" t="s">
        <v>580</v>
      </c>
      <c r="E184" s="37" t="s">
        <v>581</v>
      </c>
      <c r="F184" s="37" t="s">
        <v>582</v>
      </c>
      <c r="G184" s="37">
        <v>0</v>
      </c>
      <c r="H184" s="37">
        <v>0</v>
      </c>
      <c r="I184" s="37">
        <v>0</v>
      </c>
      <c r="J184" s="37">
        <v>0</v>
      </c>
      <c r="K184" s="61"/>
      <c r="L184" s="61"/>
      <c r="M184" s="61"/>
      <c r="N184" s="61"/>
      <c r="O184" s="61"/>
      <c r="P184" s="61"/>
      <c r="Q184" s="61"/>
      <c r="R184" s="61"/>
      <c r="S184" s="61"/>
      <c r="T184" s="61"/>
      <c r="U184" s="61"/>
      <c r="V184" s="61"/>
      <c r="W184" s="61"/>
      <c r="X184" s="37">
        <v>0</v>
      </c>
      <c r="Y184" s="37" t="s">
        <v>587</v>
      </c>
      <c r="Z184" s="37" t="s">
        <v>588</v>
      </c>
    </row>
    <row r="185" spans="1:26" ht="276" x14ac:dyDescent="0.25">
      <c r="A185" s="40" t="s">
        <v>508</v>
      </c>
      <c r="B185" s="35" t="s">
        <v>578</v>
      </c>
      <c r="C185" s="35" t="s">
        <v>579</v>
      </c>
      <c r="D185" s="37" t="s">
        <v>580</v>
      </c>
      <c r="E185" s="37" t="s">
        <v>581</v>
      </c>
      <c r="F185" s="37" t="s">
        <v>582</v>
      </c>
      <c r="G185" s="37">
        <v>0</v>
      </c>
      <c r="H185" s="37">
        <v>0</v>
      </c>
      <c r="I185" s="37">
        <v>0</v>
      </c>
      <c r="J185" s="37">
        <v>0</v>
      </c>
      <c r="K185" s="61"/>
      <c r="L185" s="61"/>
      <c r="M185" s="61"/>
      <c r="N185" s="61"/>
      <c r="O185" s="61"/>
      <c r="P185" s="61"/>
      <c r="Q185" s="61"/>
      <c r="R185" s="61"/>
      <c r="S185" s="61"/>
      <c r="T185" s="61"/>
      <c r="U185" s="61"/>
      <c r="V185" s="61"/>
      <c r="W185" s="61"/>
      <c r="X185" s="37">
        <v>0</v>
      </c>
      <c r="Y185" s="37" t="s">
        <v>587</v>
      </c>
      <c r="Z185" s="37" t="s">
        <v>588</v>
      </c>
    </row>
    <row r="186" spans="1:26" ht="276" x14ac:dyDescent="0.25">
      <c r="A186" s="40" t="s">
        <v>508</v>
      </c>
      <c r="B186" s="35" t="s">
        <v>578</v>
      </c>
      <c r="C186" s="35" t="s">
        <v>579</v>
      </c>
      <c r="D186" s="37" t="s">
        <v>580</v>
      </c>
      <c r="E186" s="37" t="s">
        <v>581</v>
      </c>
      <c r="F186" s="37" t="s">
        <v>582</v>
      </c>
      <c r="G186" s="37">
        <v>0</v>
      </c>
      <c r="H186" s="37">
        <v>0</v>
      </c>
      <c r="I186" s="37">
        <v>0</v>
      </c>
      <c r="J186" s="37">
        <v>0</v>
      </c>
      <c r="K186" s="61"/>
      <c r="L186" s="61"/>
      <c r="M186" s="61"/>
      <c r="N186" s="61"/>
      <c r="O186" s="61"/>
      <c r="P186" s="61"/>
      <c r="Q186" s="61"/>
      <c r="R186" s="61"/>
      <c r="S186" s="61"/>
      <c r="T186" s="61"/>
      <c r="U186" s="61"/>
      <c r="V186" s="61"/>
      <c r="W186" s="61"/>
      <c r="X186" s="37">
        <v>0</v>
      </c>
      <c r="Y186" s="37" t="s">
        <v>587</v>
      </c>
      <c r="Z186" s="37" t="s">
        <v>588</v>
      </c>
    </row>
    <row r="187" spans="1:26" ht="276" x14ac:dyDescent="0.25">
      <c r="A187" s="40" t="s">
        <v>508</v>
      </c>
      <c r="B187" s="35" t="s">
        <v>578</v>
      </c>
      <c r="C187" s="35" t="s">
        <v>579</v>
      </c>
      <c r="D187" s="37" t="s">
        <v>580</v>
      </c>
      <c r="E187" s="37" t="s">
        <v>581</v>
      </c>
      <c r="F187" s="37" t="s">
        <v>582</v>
      </c>
      <c r="G187" s="37" t="s">
        <v>631</v>
      </c>
      <c r="H187" s="37" t="s">
        <v>632</v>
      </c>
      <c r="I187" s="37" t="s">
        <v>596</v>
      </c>
      <c r="J187" s="37" t="s">
        <v>586</v>
      </c>
      <c r="K187" s="61"/>
      <c r="L187" s="61"/>
      <c r="M187" s="61"/>
      <c r="N187" s="61"/>
      <c r="O187" s="61"/>
      <c r="P187" s="61"/>
      <c r="Q187" s="61"/>
      <c r="R187" s="61"/>
      <c r="S187" s="61"/>
      <c r="T187" s="61"/>
      <c r="U187" s="61"/>
      <c r="V187" s="61"/>
      <c r="W187" s="61"/>
      <c r="X187" s="37">
        <v>0</v>
      </c>
      <c r="Y187" s="37" t="s">
        <v>587</v>
      </c>
      <c r="Z187" s="37" t="s">
        <v>588</v>
      </c>
    </row>
    <row r="188" spans="1:26" ht="276" x14ac:dyDescent="0.25">
      <c r="A188" s="40" t="s">
        <v>508</v>
      </c>
      <c r="B188" s="35" t="s">
        <v>578</v>
      </c>
      <c r="C188" s="35" t="s">
        <v>579</v>
      </c>
      <c r="D188" s="37" t="s">
        <v>580</v>
      </c>
      <c r="E188" s="37" t="s">
        <v>581</v>
      </c>
      <c r="F188" s="37" t="s">
        <v>582</v>
      </c>
      <c r="G188" s="37">
        <v>0</v>
      </c>
      <c r="H188" s="37">
        <v>0</v>
      </c>
      <c r="I188" s="37">
        <v>0</v>
      </c>
      <c r="J188" s="37">
        <v>0</v>
      </c>
      <c r="K188" s="61"/>
      <c r="L188" s="61"/>
      <c r="M188" s="61"/>
      <c r="N188" s="61"/>
      <c r="O188" s="61"/>
      <c r="P188" s="61"/>
      <c r="Q188" s="61"/>
      <c r="R188" s="61"/>
      <c r="S188" s="61"/>
      <c r="T188" s="61"/>
      <c r="U188" s="61"/>
      <c r="V188" s="61"/>
      <c r="W188" s="61"/>
      <c r="X188" s="37">
        <v>0</v>
      </c>
      <c r="Y188" s="37" t="s">
        <v>587</v>
      </c>
      <c r="Z188" s="37" t="s">
        <v>588</v>
      </c>
    </row>
    <row r="189" spans="1:26" ht="276" x14ac:dyDescent="0.25">
      <c r="A189" s="40" t="s">
        <v>508</v>
      </c>
      <c r="B189" s="35" t="s">
        <v>578</v>
      </c>
      <c r="C189" s="35" t="s">
        <v>579</v>
      </c>
      <c r="D189" s="37" t="s">
        <v>580</v>
      </c>
      <c r="E189" s="37" t="s">
        <v>581</v>
      </c>
      <c r="F189" s="37" t="s">
        <v>582</v>
      </c>
      <c r="G189" s="37">
        <v>0</v>
      </c>
      <c r="H189" s="37">
        <v>0</v>
      </c>
      <c r="I189" s="37">
        <v>0</v>
      </c>
      <c r="J189" s="37">
        <v>0</v>
      </c>
      <c r="K189" s="61"/>
      <c r="L189" s="61"/>
      <c r="M189" s="61"/>
      <c r="N189" s="61"/>
      <c r="O189" s="61"/>
      <c r="P189" s="61"/>
      <c r="Q189" s="61"/>
      <c r="R189" s="61"/>
      <c r="S189" s="61"/>
      <c r="T189" s="61"/>
      <c r="U189" s="61"/>
      <c r="V189" s="61"/>
      <c r="W189" s="61"/>
      <c r="X189" s="37">
        <v>0</v>
      </c>
      <c r="Y189" s="37" t="s">
        <v>587</v>
      </c>
      <c r="Z189" s="37" t="s">
        <v>588</v>
      </c>
    </row>
    <row r="190" spans="1:26" ht="276.75" thickBot="1" x14ac:dyDescent="0.3">
      <c r="A190" s="41" t="s">
        <v>508</v>
      </c>
      <c r="B190" s="35" t="s">
        <v>578</v>
      </c>
      <c r="C190" s="35" t="s">
        <v>579</v>
      </c>
      <c r="D190" s="37" t="s">
        <v>580</v>
      </c>
      <c r="E190" s="37" t="s">
        <v>581</v>
      </c>
      <c r="F190" s="37" t="s">
        <v>582</v>
      </c>
      <c r="G190" s="37">
        <v>0</v>
      </c>
      <c r="H190" s="37">
        <v>0</v>
      </c>
      <c r="I190" s="37">
        <v>0</v>
      </c>
      <c r="J190" s="37">
        <v>0</v>
      </c>
      <c r="K190" s="61"/>
      <c r="L190" s="61"/>
      <c r="M190" s="61"/>
      <c r="N190" s="61"/>
      <c r="O190" s="61"/>
      <c r="P190" s="61"/>
      <c r="Q190" s="61"/>
      <c r="R190" s="61"/>
      <c r="S190" s="61"/>
      <c r="T190" s="61"/>
      <c r="U190" s="61"/>
      <c r="V190" s="61"/>
      <c r="W190" s="61"/>
      <c r="X190" s="37">
        <v>0</v>
      </c>
      <c r="Y190" s="37" t="s">
        <v>587</v>
      </c>
      <c r="Z190" s="37" t="s">
        <v>588</v>
      </c>
    </row>
    <row r="191" spans="1:26" ht="276" x14ac:dyDescent="0.25">
      <c r="A191" s="44" t="s">
        <v>528</v>
      </c>
      <c r="B191" s="35" t="s">
        <v>578</v>
      </c>
      <c r="C191" s="35" t="s">
        <v>579</v>
      </c>
      <c r="D191" s="37" t="s">
        <v>580</v>
      </c>
      <c r="E191" s="37" t="s">
        <v>581</v>
      </c>
      <c r="F191" s="37" t="s">
        <v>582</v>
      </c>
      <c r="G191" s="37">
        <v>0</v>
      </c>
      <c r="H191" s="37">
        <v>0</v>
      </c>
      <c r="I191" s="37">
        <v>0</v>
      </c>
      <c r="J191" s="37">
        <v>0</v>
      </c>
      <c r="K191" s="61"/>
      <c r="L191" s="61"/>
      <c r="M191" s="61"/>
      <c r="N191" s="61"/>
      <c r="O191" s="61"/>
      <c r="P191" s="61"/>
      <c r="Q191" s="61"/>
      <c r="R191" s="61"/>
      <c r="S191" s="61"/>
      <c r="T191" s="61"/>
      <c r="U191" s="61"/>
      <c r="V191" s="61"/>
      <c r="W191" s="61"/>
      <c r="X191" s="37">
        <v>0</v>
      </c>
      <c r="Y191" s="37" t="s">
        <v>587</v>
      </c>
      <c r="Z191" s="37" t="s">
        <v>588</v>
      </c>
    </row>
    <row r="192" spans="1:26" ht="276" x14ac:dyDescent="0.25">
      <c r="A192" s="44" t="s">
        <v>528</v>
      </c>
      <c r="B192" s="35" t="s">
        <v>578</v>
      </c>
      <c r="C192" s="35" t="s">
        <v>579</v>
      </c>
      <c r="D192" s="37" t="s">
        <v>580</v>
      </c>
      <c r="E192" s="37" t="s">
        <v>581</v>
      </c>
      <c r="F192" s="37" t="s">
        <v>582</v>
      </c>
      <c r="G192" s="37">
        <v>0</v>
      </c>
      <c r="H192" s="37">
        <v>0</v>
      </c>
      <c r="I192" s="37">
        <v>0</v>
      </c>
      <c r="J192" s="37">
        <v>0</v>
      </c>
      <c r="K192" s="61"/>
      <c r="L192" s="61"/>
      <c r="M192" s="61"/>
      <c r="N192" s="61"/>
      <c r="O192" s="61"/>
      <c r="P192" s="61"/>
      <c r="Q192" s="61"/>
      <c r="R192" s="61"/>
      <c r="S192" s="61"/>
      <c r="T192" s="61"/>
      <c r="U192" s="61"/>
      <c r="V192" s="61"/>
      <c r="W192" s="61"/>
      <c r="X192" s="37">
        <v>0</v>
      </c>
      <c r="Y192" s="37" t="s">
        <v>587</v>
      </c>
      <c r="Z192" s="37" t="s">
        <v>588</v>
      </c>
    </row>
    <row r="193" spans="1:26" ht="276" x14ac:dyDescent="0.25">
      <c r="A193" s="44" t="s">
        <v>528</v>
      </c>
      <c r="B193" s="35" t="s">
        <v>578</v>
      </c>
      <c r="C193" s="35" t="s">
        <v>579</v>
      </c>
      <c r="D193" s="37" t="s">
        <v>580</v>
      </c>
      <c r="E193" s="37" t="s">
        <v>581</v>
      </c>
      <c r="F193" s="37" t="s">
        <v>582</v>
      </c>
      <c r="G193" s="37">
        <v>0</v>
      </c>
      <c r="H193" s="37">
        <v>0</v>
      </c>
      <c r="I193" s="37">
        <v>0</v>
      </c>
      <c r="J193" s="37">
        <v>0</v>
      </c>
      <c r="K193" s="61"/>
      <c r="L193" s="61"/>
      <c r="M193" s="61"/>
      <c r="N193" s="61"/>
      <c r="O193" s="61"/>
      <c r="P193" s="61"/>
      <c r="Q193" s="61"/>
      <c r="R193" s="61"/>
      <c r="S193" s="61"/>
      <c r="T193" s="61"/>
      <c r="U193" s="61"/>
      <c r="V193" s="61"/>
      <c r="W193" s="61"/>
      <c r="X193" s="37">
        <v>0</v>
      </c>
      <c r="Y193" s="37" t="s">
        <v>587</v>
      </c>
      <c r="Z193" s="37" t="s">
        <v>588</v>
      </c>
    </row>
    <row r="194" spans="1:26" ht="276" x14ac:dyDescent="0.25">
      <c r="A194" s="44" t="s">
        <v>528</v>
      </c>
      <c r="B194" s="35" t="s">
        <v>578</v>
      </c>
      <c r="C194" s="35" t="s">
        <v>579</v>
      </c>
      <c r="D194" s="37" t="s">
        <v>580</v>
      </c>
      <c r="E194" s="37" t="s">
        <v>581</v>
      </c>
      <c r="F194" s="37" t="s">
        <v>582</v>
      </c>
      <c r="G194" s="37" t="s">
        <v>631</v>
      </c>
      <c r="H194" s="37" t="s">
        <v>632</v>
      </c>
      <c r="I194" s="37" t="s">
        <v>596</v>
      </c>
      <c r="J194" s="37" t="s">
        <v>586</v>
      </c>
      <c r="K194" s="61"/>
      <c r="L194" s="61"/>
      <c r="M194" s="61"/>
      <c r="N194" s="61"/>
      <c r="O194" s="61"/>
      <c r="P194" s="61"/>
      <c r="Q194" s="61"/>
      <c r="R194" s="61"/>
      <c r="S194" s="61"/>
      <c r="T194" s="61"/>
      <c r="U194" s="61"/>
      <c r="V194" s="61"/>
      <c r="W194" s="61"/>
      <c r="X194" s="37">
        <v>0</v>
      </c>
      <c r="Y194" s="37" t="s">
        <v>587</v>
      </c>
      <c r="Z194" s="37" t="s">
        <v>588</v>
      </c>
    </row>
    <row r="195" spans="1:26" ht="276" x14ac:dyDescent="0.25">
      <c r="A195" s="44" t="s">
        <v>528</v>
      </c>
      <c r="B195" s="35" t="s">
        <v>578</v>
      </c>
      <c r="C195" s="35" t="s">
        <v>579</v>
      </c>
      <c r="D195" s="37" t="s">
        <v>580</v>
      </c>
      <c r="E195" s="37" t="s">
        <v>581</v>
      </c>
      <c r="F195" s="37" t="s">
        <v>582</v>
      </c>
      <c r="G195" s="37" t="s">
        <v>631</v>
      </c>
      <c r="H195" s="37" t="s">
        <v>632</v>
      </c>
      <c r="I195" s="37" t="s">
        <v>596</v>
      </c>
      <c r="J195" s="37" t="s">
        <v>586</v>
      </c>
      <c r="K195" s="61"/>
      <c r="L195" s="61"/>
      <c r="M195" s="61"/>
      <c r="N195" s="61"/>
      <c r="O195" s="61"/>
      <c r="P195" s="61"/>
      <c r="Q195" s="61"/>
      <c r="R195" s="61"/>
      <c r="S195" s="61"/>
      <c r="T195" s="61"/>
      <c r="U195" s="61"/>
      <c r="V195" s="61"/>
      <c r="W195" s="61"/>
      <c r="X195" s="37">
        <v>0</v>
      </c>
      <c r="Y195" s="37" t="s">
        <v>587</v>
      </c>
      <c r="Z195" s="37" t="s">
        <v>588</v>
      </c>
    </row>
    <row r="196" spans="1:26" ht="276" x14ac:dyDescent="0.25">
      <c r="A196" s="44" t="s">
        <v>528</v>
      </c>
      <c r="B196" s="35" t="s">
        <v>578</v>
      </c>
      <c r="C196" s="35" t="s">
        <v>579</v>
      </c>
      <c r="D196" s="37" t="s">
        <v>580</v>
      </c>
      <c r="E196" s="37" t="s">
        <v>581</v>
      </c>
      <c r="F196" s="37" t="s">
        <v>582</v>
      </c>
      <c r="G196" s="37">
        <v>0</v>
      </c>
      <c r="H196" s="37">
        <v>0</v>
      </c>
      <c r="I196" s="37">
        <v>0</v>
      </c>
      <c r="J196" s="37">
        <v>0</v>
      </c>
      <c r="K196" s="61"/>
      <c r="L196" s="61"/>
      <c r="M196" s="61"/>
      <c r="N196" s="61"/>
      <c r="O196" s="61"/>
      <c r="P196" s="61"/>
      <c r="Q196" s="61"/>
      <c r="R196" s="61"/>
      <c r="S196" s="61"/>
      <c r="T196" s="61"/>
      <c r="U196" s="61"/>
      <c r="V196" s="61"/>
      <c r="W196" s="61"/>
      <c r="X196" s="37">
        <v>0</v>
      </c>
      <c r="Y196" s="37" t="s">
        <v>587</v>
      </c>
      <c r="Z196" s="37" t="s">
        <v>588</v>
      </c>
    </row>
    <row r="197" spans="1:26" ht="276.75" thickBot="1" x14ac:dyDescent="0.3">
      <c r="A197" s="45" t="s">
        <v>528</v>
      </c>
      <c r="B197" s="35" t="s">
        <v>578</v>
      </c>
      <c r="C197" s="35" t="s">
        <v>579</v>
      </c>
      <c r="D197" s="37" t="s">
        <v>580</v>
      </c>
      <c r="E197" s="37" t="s">
        <v>581</v>
      </c>
      <c r="F197" s="37" t="s">
        <v>582</v>
      </c>
      <c r="G197" s="37">
        <v>0</v>
      </c>
      <c r="H197" s="37">
        <v>0</v>
      </c>
      <c r="I197" s="37">
        <v>0</v>
      </c>
      <c r="J197" s="37">
        <v>0</v>
      </c>
      <c r="K197" s="61"/>
      <c r="L197" s="61"/>
      <c r="M197" s="61"/>
      <c r="N197" s="61"/>
      <c r="O197" s="61"/>
      <c r="P197" s="61"/>
      <c r="Q197" s="61"/>
      <c r="R197" s="61"/>
      <c r="S197" s="61"/>
      <c r="T197" s="61"/>
      <c r="U197" s="61"/>
      <c r="V197" s="61"/>
      <c r="W197" s="61"/>
      <c r="X197" s="37">
        <v>0</v>
      </c>
      <c r="Y197" s="37" t="s">
        <v>587</v>
      </c>
      <c r="Z197" s="37" t="s">
        <v>588</v>
      </c>
    </row>
    <row r="198" spans="1:26" ht="276" x14ac:dyDescent="0.25">
      <c r="A198" s="42" t="s">
        <v>544</v>
      </c>
      <c r="B198" s="35" t="s">
        <v>578</v>
      </c>
      <c r="C198" s="35" t="s">
        <v>579</v>
      </c>
      <c r="D198" s="37" t="s">
        <v>580</v>
      </c>
      <c r="E198" s="37" t="s">
        <v>581</v>
      </c>
      <c r="F198" s="37" t="s">
        <v>582</v>
      </c>
      <c r="G198" s="37" t="s">
        <v>597</v>
      </c>
      <c r="H198" s="37" t="s">
        <v>598</v>
      </c>
      <c r="I198" s="37" t="s">
        <v>596</v>
      </c>
      <c r="J198" s="37" t="s">
        <v>586</v>
      </c>
      <c r="K198" s="61"/>
      <c r="L198" s="61"/>
      <c r="M198" s="61"/>
      <c r="N198" s="61"/>
      <c r="O198" s="61"/>
      <c r="P198" s="61"/>
      <c r="Q198" s="61"/>
      <c r="R198" s="61"/>
      <c r="S198" s="61"/>
      <c r="T198" s="61"/>
      <c r="U198" s="61"/>
      <c r="V198" s="61"/>
      <c r="W198" s="61"/>
      <c r="X198" s="37">
        <v>0</v>
      </c>
      <c r="Y198" s="37" t="s">
        <v>587</v>
      </c>
      <c r="Z198" s="37" t="s">
        <v>588</v>
      </c>
    </row>
    <row r="199" spans="1:26" ht="276" x14ac:dyDescent="0.25">
      <c r="A199" s="40" t="s">
        <v>544</v>
      </c>
      <c r="B199" s="35" t="s">
        <v>578</v>
      </c>
      <c r="C199" s="35" t="s">
        <v>579</v>
      </c>
      <c r="D199" s="37" t="s">
        <v>580</v>
      </c>
      <c r="E199" s="37" t="s">
        <v>581</v>
      </c>
      <c r="F199" s="37" t="s">
        <v>582</v>
      </c>
      <c r="G199" s="37" t="s">
        <v>597</v>
      </c>
      <c r="H199" s="37" t="s">
        <v>598</v>
      </c>
      <c r="I199" s="37" t="s">
        <v>596</v>
      </c>
      <c r="J199" s="37" t="s">
        <v>586</v>
      </c>
      <c r="K199" s="61"/>
      <c r="L199" s="61"/>
      <c r="M199" s="61"/>
      <c r="N199" s="61"/>
      <c r="O199" s="61"/>
      <c r="P199" s="61"/>
      <c r="Q199" s="61"/>
      <c r="R199" s="61"/>
      <c r="S199" s="61"/>
      <c r="T199" s="61"/>
      <c r="U199" s="61"/>
      <c r="V199" s="61"/>
      <c r="W199" s="61"/>
      <c r="X199" s="37">
        <v>0</v>
      </c>
      <c r="Y199" s="37" t="s">
        <v>587</v>
      </c>
      <c r="Z199" s="37" t="s">
        <v>588</v>
      </c>
    </row>
    <row r="200" spans="1:26" ht="276.75" thickBot="1" x14ac:dyDescent="0.3">
      <c r="A200" s="41" t="s">
        <v>544</v>
      </c>
      <c r="B200" s="35" t="s">
        <v>578</v>
      </c>
      <c r="C200" s="35" t="s">
        <v>579</v>
      </c>
      <c r="D200" s="37" t="s">
        <v>580</v>
      </c>
      <c r="E200" s="37" t="s">
        <v>581</v>
      </c>
      <c r="F200" s="37" t="s">
        <v>582</v>
      </c>
      <c r="G200" s="37" t="s">
        <v>597</v>
      </c>
      <c r="H200" s="37" t="s">
        <v>598</v>
      </c>
      <c r="I200" s="37" t="s">
        <v>596</v>
      </c>
      <c r="J200" s="37" t="s">
        <v>586</v>
      </c>
      <c r="K200" s="61"/>
      <c r="L200" s="61"/>
      <c r="M200" s="61"/>
      <c r="N200" s="61"/>
      <c r="O200" s="61"/>
      <c r="P200" s="61"/>
      <c r="Q200" s="61"/>
      <c r="R200" s="61"/>
      <c r="S200" s="61"/>
      <c r="T200" s="61"/>
      <c r="U200" s="61"/>
      <c r="V200" s="61"/>
      <c r="W200" s="61"/>
      <c r="X200" s="37">
        <v>0</v>
      </c>
      <c r="Y200" s="37" t="s">
        <v>587</v>
      </c>
      <c r="Z200" s="37" t="s">
        <v>588</v>
      </c>
    </row>
    <row r="201" spans="1:26" ht="180" x14ac:dyDescent="0.25">
      <c r="A201" s="40" t="s">
        <v>544</v>
      </c>
      <c r="B201" s="35" t="s">
        <v>578</v>
      </c>
      <c r="C201" s="35" t="s">
        <v>579</v>
      </c>
      <c r="D201" s="37" t="s">
        <v>620</v>
      </c>
      <c r="E201" s="37" t="s">
        <v>621</v>
      </c>
      <c r="F201" s="37" t="s">
        <v>622</v>
      </c>
      <c r="G201" s="37" t="s">
        <v>623</v>
      </c>
      <c r="H201" s="37" t="s">
        <v>624</v>
      </c>
      <c r="I201" s="37" t="s">
        <v>585</v>
      </c>
      <c r="J201" s="37" t="s">
        <v>586</v>
      </c>
      <c r="K201" s="61"/>
      <c r="L201" s="61"/>
      <c r="M201" s="61"/>
      <c r="N201" s="61"/>
      <c r="O201" s="61"/>
      <c r="P201" s="61"/>
      <c r="Q201" s="61"/>
      <c r="R201" s="61"/>
      <c r="S201" s="61"/>
      <c r="T201" s="61"/>
      <c r="U201" s="61"/>
      <c r="V201" s="61"/>
      <c r="W201" s="61"/>
      <c r="X201" s="37">
        <v>0</v>
      </c>
      <c r="Y201" s="37" t="s">
        <v>625</v>
      </c>
      <c r="Z201" s="37" t="s">
        <v>626</v>
      </c>
    </row>
    <row r="202" spans="1:26" ht="180" x14ac:dyDescent="0.25">
      <c r="A202" s="40" t="s">
        <v>544</v>
      </c>
      <c r="B202" s="35" t="s">
        <v>578</v>
      </c>
      <c r="C202" s="35" t="s">
        <v>579</v>
      </c>
      <c r="D202" s="37" t="s">
        <v>620</v>
      </c>
      <c r="E202" s="37" t="s">
        <v>621</v>
      </c>
      <c r="F202" s="37" t="s">
        <v>622</v>
      </c>
      <c r="G202" s="37" t="s">
        <v>623</v>
      </c>
      <c r="H202" s="37" t="s">
        <v>624</v>
      </c>
      <c r="I202" s="37" t="s">
        <v>585</v>
      </c>
      <c r="J202" s="37" t="s">
        <v>586</v>
      </c>
      <c r="K202" s="61"/>
      <c r="L202" s="61"/>
      <c r="M202" s="61"/>
      <c r="N202" s="61"/>
      <c r="O202" s="61"/>
      <c r="P202" s="61"/>
      <c r="Q202" s="61"/>
      <c r="R202" s="61"/>
      <c r="S202" s="61"/>
      <c r="T202" s="61"/>
      <c r="U202" s="61"/>
      <c r="V202" s="61"/>
      <c r="W202" s="61"/>
      <c r="X202" s="37">
        <v>0</v>
      </c>
      <c r="Y202" s="37" t="s">
        <v>625</v>
      </c>
      <c r="Z202" s="37" t="s">
        <v>626</v>
      </c>
    </row>
    <row r="203" spans="1:26" ht="180.75" thickBot="1" x14ac:dyDescent="0.3">
      <c r="A203" s="41" t="s">
        <v>544</v>
      </c>
      <c r="B203" s="35" t="s">
        <v>578</v>
      </c>
      <c r="C203" s="35" t="s">
        <v>579</v>
      </c>
      <c r="D203" s="37" t="s">
        <v>620</v>
      </c>
      <c r="E203" s="37" t="s">
        <v>621</v>
      </c>
      <c r="F203" s="37" t="s">
        <v>622</v>
      </c>
      <c r="G203" s="37" t="s">
        <v>623</v>
      </c>
      <c r="H203" s="37" t="s">
        <v>624</v>
      </c>
      <c r="I203" s="37" t="s">
        <v>585</v>
      </c>
      <c r="J203" s="37" t="s">
        <v>586</v>
      </c>
      <c r="K203" s="61"/>
      <c r="L203" s="61"/>
      <c r="M203" s="61"/>
      <c r="N203" s="61"/>
      <c r="O203" s="61"/>
      <c r="P203" s="61"/>
      <c r="Q203" s="61"/>
      <c r="R203" s="61"/>
      <c r="S203" s="61"/>
      <c r="T203" s="61"/>
      <c r="U203" s="61"/>
      <c r="V203" s="61"/>
      <c r="W203" s="61"/>
      <c r="X203" s="37">
        <v>0</v>
      </c>
      <c r="Y203" s="37" t="s">
        <v>625</v>
      </c>
      <c r="Z203" s="37" t="s">
        <v>626</v>
      </c>
    </row>
    <row r="204" spans="1:26" ht="180" x14ac:dyDescent="0.25">
      <c r="A204" s="40" t="s">
        <v>544</v>
      </c>
      <c r="B204" s="35" t="s">
        <v>578</v>
      </c>
      <c r="C204" s="35" t="s">
        <v>579</v>
      </c>
      <c r="D204" s="37" t="s">
        <v>620</v>
      </c>
      <c r="E204" s="37" t="s">
        <v>621</v>
      </c>
      <c r="F204" s="37" t="s">
        <v>622</v>
      </c>
      <c r="G204" s="37" t="s">
        <v>623</v>
      </c>
      <c r="H204" s="37" t="s">
        <v>624</v>
      </c>
      <c r="I204" s="37" t="s">
        <v>585</v>
      </c>
      <c r="J204" s="37" t="s">
        <v>586</v>
      </c>
      <c r="K204" s="61"/>
      <c r="L204" s="61"/>
      <c r="M204" s="61"/>
      <c r="N204" s="61"/>
      <c r="O204" s="61"/>
      <c r="P204" s="61"/>
      <c r="Q204" s="61"/>
      <c r="R204" s="61"/>
      <c r="S204" s="61"/>
      <c r="T204" s="61"/>
      <c r="U204" s="61"/>
      <c r="V204" s="61"/>
      <c r="W204" s="61"/>
      <c r="X204" s="37">
        <v>0</v>
      </c>
      <c r="Y204" s="37" t="s">
        <v>625</v>
      </c>
      <c r="Z204" s="37" t="s">
        <v>626</v>
      </c>
    </row>
    <row r="205" spans="1:26" ht="180.75" thickBot="1" x14ac:dyDescent="0.3">
      <c r="A205" s="41" t="s">
        <v>544</v>
      </c>
      <c r="B205" s="35" t="s">
        <v>578</v>
      </c>
      <c r="C205" s="35" t="s">
        <v>579</v>
      </c>
      <c r="D205" s="37" t="s">
        <v>620</v>
      </c>
      <c r="E205" s="37" t="s">
        <v>621</v>
      </c>
      <c r="F205" s="37" t="s">
        <v>622</v>
      </c>
      <c r="G205" s="37" t="s">
        <v>623</v>
      </c>
      <c r="H205" s="37" t="s">
        <v>624</v>
      </c>
      <c r="I205" s="37" t="s">
        <v>585</v>
      </c>
      <c r="J205" s="37" t="s">
        <v>586</v>
      </c>
      <c r="K205" s="61"/>
      <c r="L205" s="61"/>
      <c r="M205" s="61"/>
      <c r="N205" s="61"/>
      <c r="O205" s="61"/>
      <c r="P205" s="61"/>
      <c r="Q205" s="61"/>
      <c r="R205" s="61"/>
      <c r="S205" s="61"/>
      <c r="T205" s="61"/>
      <c r="U205" s="61"/>
      <c r="V205" s="61"/>
      <c r="W205" s="61"/>
      <c r="X205" s="37">
        <v>0</v>
      </c>
      <c r="Y205" s="37" t="s">
        <v>625</v>
      </c>
      <c r="Z205" s="37" t="s">
        <v>626</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13" xr:uid="{00000000-0002-0000-0200-000000000000}">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9CD6-DD8F-4C61-85F5-DE875C7953D5}">
  <sheetPr>
    <tabColor theme="4" tint="0.39997558519241921"/>
  </sheetPr>
  <dimension ref="A1:AY231"/>
  <sheetViews>
    <sheetView topLeftCell="A8" zoomScale="30" zoomScaleNormal="20" workbookViewId="0">
      <pane ySplit="1" topLeftCell="A212" activePane="bottomLeft" state="frozen"/>
      <selection activeCell="A8" sqref="A8"/>
      <selection pane="bottomLeft" activeCell="F212" sqref="F212:F218"/>
    </sheetView>
  </sheetViews>
  <sheetFormatPr baseColWidth="10" defaultColWidth="11.42578125" defaultRowHeight="23.25" x14ac:dyDescent="0.35"/>
  <cols>
    <col min="1" max="1" width="37.7109375" style="118" customWidth="1"/>
    <col min="2" max="3" width="23.28515625" style="118" customWidth="1"/>
    <col min="4" max="4" width="20.42578125" style="118" customWidth="1"/>
    <col min="5" max="5" width="29.5703125" style="118" customWidth="1"/>
    <col min="6" max="6" width="39.85546875" style="118" customWidth="1"/>
    <col min="7" max="7" width="41.140625" style="118" bestFit="1" customWidth="1"/>
    <col min="8" max="8" width="36" style="118" customWidth="1"/>
    <col min="9" max="9" width="31.85546875" style="118" bestFit="1" customWidth="1"/>
    <col min="10" max="10" width="26.28515625" style="118" customWidth="1"/>
    <col min="11" max="11" width="26.5703125" style="118" hidden="1" customWidth="1"/>
    <col min="12" max="12" width="31.85546875" style="118" customWidth="1"/>
    <col min="13" max="13" width="45.140625" style="118" customWidth="1"/>
    <col min="14" max="14" width="45.140625" style="118" hidden="1" customWidth="1"/>
    <col min="15" max="15" width="31.140625" style="117" customWidth="1"/>
    <col min="16" max="16" width="29" style="564" hidden="1" customWidth="1"/>
    <col min="17" max="17" width="45.42578125" style="565" customWidth="1"/>
    <col min="18" max="18" width="45" style="566" customWidth="1"/>
    <col min="19" max="19" width="36.140625" style="118" hidden="1" customWidth="1"/>
    <col min="20" max="20" width="24.85546875" style="118" hidden="1" customWidth="1"/>
    <col min="21" max="21" width="24.85546875" style="567" customWidth="1"/>
    <col min="22" max="22" width="21.140625" style="118" customWidth="1"/>
    <col min="23" max="23" width="21.5703125" style="118" customWidth="1"/>
    <col min="24" max="24" width="20.85546875" style="118" customWidth="1"/>
    <col min="25" max="25" width="27.140625" style="118" customWidth="1"/>
    <col min="26" max="26" width="24" style="118" customWidth="1"/>
    <col min="27" max="27" width="25.85546875" style="118" customWidth="1"/>
    <col min="28" max="28" width="20.5703125" style="118" customWidth="1"/>
    <col min="29" max="29" width="30.28515625" style="118" customWidth="1"/>
    <col min="30" max="30" width="24.28515625" style="118" customWidth="1"/>
    <col min="31" max="31" width="71.85546875" style="118" customWidth="1"/>
    <col min="32" max="32" width="27.28515625" style="118" customWidth="1"/>
    <col min="33" max="34" width="23.42578125" style="118" customWidth="1"/>
    <col min="35" max="35" width="23.42578125" style="143" customWidth="1"/>
    <col min="36" max="36" width="40.28515625" style="118" bestFit="1" customWidth="1"/>
    <col min="37" max="37" width="36.42578125" style="118" customWidth="1"/>
    <col min="38" max="38" width="33.5703125" style="118" customWidth="1"/>
    <col min="39" max="39" width="34.140625" style="118" customWidth="1"/>
    <col min="40" max="40" width="36.140625" style="118" customWidth="1"/>
    <col min="41" max="42" width="30.85546875" style="118" customWidth="1"/>
    <col min="43" max="43" width="26.5703125" style="118" bestFit="1" customWidth="1"/>
    <col min="44" max="44" width="41" style="118" bestFit="1" customWidth="1"/>
    <col min="45" max="45" width="41" style="118" customWidth="1"/>
    <col min="46" max="46" width="76.7109375" style="568" customWidth="1"/>
    <col min="47" max="47" width="74.140625" style="568" customWidth="1"/>
    <col min="48" max="48" width="41" style="569" customWidth="1"/>
    <col min="49" max="49" width="40.28515625" style="117" customWidth="1"/>
    <col min="50" max="50" width="38.5703125" style="118" customWidth="1"/>
    <col min="51" max="51" width="30.140625" style="118" customWidth="1"/>
    <col min="52" max="16384" width="11.42578125" style="118"/>
  </cols>
  <sheetData>
    <row r="1" spans="1:51" s="119" customFormat="1" ht="23.25" hidden="1" customHeight="1" thickBot="1" x14ac:dyDescent="0.4">
      <c r="A1" s="702" t="s">
        <v>633</v>
      </c>
      <c r="B1" s="702"/>
      <c r="C1" s="703" t="s">
        <v>125</v>
      </c>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5"/>
      <c r="AR1" s="113" t="s">
        <v>126</v>
      </c>
      <c r="AS1" s="114"/>
      <c r="AT1" s="115"/>
      <c r="AU1" s="115"/>
      <c r="AV1" s="116"/>
      <c r="AW1" s="117"/>
      <c r="AX1" s="118"/>
    </row>
    <row r="2" spans="1:51" s="119" customFormat="1" ht="23.25" hidden="1" customHeight="1" thickBot="1" x14ac:dyDescent="0.4">
      <c r="A2" s="702"/>
      <c r="B2" s="702"/>
      <c r="C2" s="703" t="s">
        <v>127</v>
      </c>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5"/>
      <c r="AR2" s="113" t="s">
        <v>128</v>
      </c>
      <c r="AS2" s="114"/>
      <c r="AT2" s="115"/>
      <c r="AU2" s="115"/>
      <c r="AV2" s="116"/>
      <c r="AW2" s="117"/>
      <c r="AX2" s="118"/>
    </row>
    <row r="3" spans="1:51" s="119" customFormat="1" ht="23.25" hidden="1" customHeight="1" thickBot="1" x14ac:dyDescent="0.4">
      <c r="A3" s="702"/>
      <c r="B3" s="702"/>
      <c r="C3" s="703" t="s">
        <v>129</v>
      </c>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5"/>
      <c r="AR3" s="113" t="s">
        <v>130</v>
      </c>
      <c r="AS3" s="114"/>
      <c r="AT3" s="115"/>
      <c r="AU3" s="115"/>
      <c r="AV3" s="116"/>
      <c r="AW3" s="117"/>
      <c r="AX3" s="118"/>
    </row>
    <row r="4" spans="1:51" s="119" customFormat="1" ht="23.25" hidden="1" customHeight="1" thickBot="1" x14ac:dyDescent="0.4">
      <c r="A4" s="702"/>
      <c r="B4" s="702"/>
      <c r="C4" s="703" t="s">
        <v>131</v>
      </c>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5"/>
      <c r="AR4" s="113" t="s">
        <v>634</v>
      </c>
      <c r="AS4" s="114"/>
      <c r="AT4" s="115"/>
      <c r="AU4" s="115"/>
      <c r="AV4" s="116"/>
      <c r="AW4" s="117"/>
      <c r="AX4" s="118"/>
    </row>
    <row r="5" spans="1:51" s="119" customFormat="1" ht="26.25" hidden="1" customHeight="1" thickBot="1" x14ac:dyDescent="0.4">
      <c r="A5" s="702" t="s">
        <v>559</v>
      </c>
      <c r="B5" s="702"/>
      <c r="C5" s="703"/>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5"/>
      <c r="AS5" s="120"/>
      <c r="AT5" s="121"/>
      <c r="AU5" s="121"/>
      <c r="AV5" s="122"/>
      <c r="AW5" s="117"/>
      <c r="AX5" s="118"/>
    </row>
    <row r="6" spans="1:51" ht="15" hidden="1" customHeight="1" thickBot="1" x14ac:dyDescent="0.4">
      <c r="A6" s="706" t="s">
        <v>635</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7"/>
      <c r="AD6" s="710" t="s">
        <v>636</v>
      </c>
      <c r="AE6" s="711"/>
      <c r="AF6" s="711"/>
      <c r="AG6" s="711"/>
      <c r="AH6" s="711"/>
      <c r="AI6" s="711"/>
      <c r="AJ6" s="123"/>
      <c r="AK6" s="714" t="s">
        <v>637</v>
      </c>
      <c r="AL6" s="714"/>
      <c r="AM6" s="714"/>
      <c r="AN6" s="714"/>
      <c r="AO6" s="714"/>
      <c r="AP6" s="714"/>
      <c r="AQ6" s="714"/>
      <c r="AR6" s="714"/>
      <c r="AS6" s="124"/>
      <c r="AT6" s="125"/>
      <c r="AU6" s="125"/>
      <c r="AV6" s="126"/>
    </row>
    <row r="7" spans="1:51" ht="15" hidden="1" customHeight="1" thickBot="1" x14ac:dyDescent="0.4">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9"/>
      <c r="AD7" s="712"/>
      <c r="AE7" s="713"/>
      <c r="AF7" s="713"/>
      <c r="AG7" s="713"/>
      <c r="AH7" s="713"/>
      <c r="AI7" s="713"/>
      <c r="AJ7" s="127"/>
      <c r="AK7" s="714"/>
      <c r="AL7" s="714"/>
      <c r="AM7" s="714"/>
      <c r="AN7" s="714"/>
      <c r="AO7" s="714"/>
      <c r="AP7" s="714"/>
      <c r="AQ7" s="714"/>
      <c r="AR7" s="714"/>
      <c r="AS7" s="124"/>
      <c r="AT7" s="125"/>
      <c r="AU7" s="125"/>
      <c r="AV7" s="126"/>
    </row>
    <row r="8" spans="1:51" s="143" customFormat="1" ht="59.25" customHeight="1" thickBot="1" x14ac:dyDescent="0.4">
      <c r="A8" s="128" t="s">
        <v>10</v>
      </c>
      <c r="B8" s="128" t="s">
        <v>138</v>
      </c>
      <c r="C8" s="128" t="s">
        <v>14</v>
      </c>
      <c r="D8" s="129" t="s">
        <v>638</v>
      </c>
      <c r="E8" s="129" t="s">
        <v>65</v>
      </c>
      <c r="F8" s="130" t="s">
        <v>67</v>
      </c>
      <c r="G8" s="129" t="s">
        <v>69</v>
      </c>
      <c r="H8" s="129" t="s">
        <v>639</v>
      </c>
      <c r="I8" s="129" t="s">
        <v>73</v>
      </c>
      <c r="J8" s="131" t="s">
        <v>1349</v>
      </c>
      <c r="K8" s="129" t="s">
        <v>640</v>
      </c>
      <c r="L8" s="129" t="s">
        <v>641</v>
      </c>
      <c r="M8" s="131" t="s">
        <v>642</v>
      </c>
      <c r="N8" s="131" t="s">
        <v>79</v>
      </c>
      <c r="O8" s="131" t="s">
        <v>81</v>
      </c>
      <c r="P8" s="132" t="s">
        <v>643</v>
      </c>
      <c r="Q8" s="130" t="s">
        <v>643</v>
      </c>
      <c r="R8" s="131" t="s">
        <v>644</v>
      </c>
      <c r="S8" s="133" t="s">
        <v>644</v>
      </c>
      <c r="T8" s="133" t="s">
        <v>645</v>
      </c>
      <c r="U8" s="134" t="s">
        <v>646</v>
      </c>
      <c r="V8" s="135" t="s">
        <v>647</v>
      </c>
      <c r="W8" s="135" t="s">
        <v>648</v>
      </c>
      <c r="X8" s="128" t="s">
        <v>89</v>
      </c>
      <c r="Y8" s="130" t="s">
        <v>91</v>
      </c>
      <c r="Z8" s="130" t="s">
        <v>93</v>
      </c>
      <c r="AA8" s="130" t="s">
        <v>95</v>
      </c>
      <c r="AB8" s="130" t="s">
        <v>97</v>
      </c>
      <c r="AC8" s="128" t="s">
        <v>99</v>
      </c>
      <c r="AD8" s="136" t="s">
        <v>102</v>
      </c>
      <c r="AE8" s="136" t="s">
        <v>649</v>
      </c>
      <c r="AF8" s="136" t="s">
        <v>106</v>
      </c>
      <c r="AG8" s="136" t="s">
        <v>108</v>
      </c>
      <c r="AH8" s="136" t="s">
        <v>110</v>
      </c>
      <c r="AI8" s="136" t="s">
        <v>112</v>
      </c>
      <c r="AJ8" s="137" t="s">
        <v>650</v>
      </c>
      <c r="AK8" s="128" t="s">
        <v>115</v>
      </c>
      <c r="AL8" s="128" t="s">
        <v>651</v>
      </c>
      <c r="AM8" s="129" t="s">
        <v>652</v>
      </c>
      <c r="AN8" s="137" t="s">
        <v>653</v>
      </c>
      <c r="AO8" s="129" t="s">
        <v>654</v>
      </c>
      <c r="AP8" s="137" t="s">
        <v>655</v>
      </c>
      <c r="AQ8" s="128" t="s">
        <v>119</v>
      </c>
      <c r="AR8" s="128" t="s">
        <v>121</v>
      </c>
      <c r="AS8" s="138" t="s">
        <v>1447</v>
      </c>
      <c r="AT8" s="139" t="s">
        <v>656</v>
      </c>
      <c r="AU8" s="139" t="s">
        <v>657</v>
      </c>
      <c r="AV8" s="140" t="s">
        <v>658</v>
      </c>
      <c r="AW8" s="141" t="s">
        <v>1350</v>
      </c>
      <c r="AX8" s="141" t="s">
        <v>1351</v>
      </c>
      <c r="AY8" s="142" t="s">
        <v>95</v>
      </c>
    </row>
    <row r="9" spans="1:51" ht="348.75" x14ac:dyDescent="0.35">
      <c r="A9" s="689" t="s">
        <v>153</v>
      </c>
      <c r="B9" s="689" t="s">
        <v>154</v>
      </c>
      <c r="C9" s="689" t="s">
        <v>155</v>
      </c>
      <c r="D9" s="689">
        <v>3430</v>
      </c>
      <c r="E9" s="689" t="s">
        <v>659</v>
      </c>
      <c r="F9" s="716">
        <v>2024130010145</v>
      </c>
      <c r="G9" s="689" t="s">
        <v>660</v>
      </c>
      <c r="H9" s="718" t="s">
        <v>661</v>
      </c>
      <c r="I9" s="718" t="s">
        <v>662</v>
      </c>
      <c r="J9" s="718">
        <v>464</v>
      </c>
      <c r="K9" s="719"/>
      <c r="L9" s="722">
        <v>0.5</v>
      </c>
      <c r="M9" s="144" t="s">
        <v>663</v>
      </c>
      <c r="N9" s="145" t="s">
        <v>664</v>
      </c>
      <c r="O9" s="144" t="s">
        <v>665</v>
      </c>
      <c r="P9" s="146"/>
      <c r="Q9" s="147">
        <v>1</v>
      </c>
      <c r="R9" s="148">
        <v>0</v>
      </c>
      <c r="S9" s="149"/>
      <c r="T9" s="149"/>
      <c r="U9" s="150">
        <f>+R9/Q9</f>
        <v>0</v>
      </c>
      <c r="V9" s="151">
        <v>45474</v>
      </c>
      <c r="W9" s="151">
        <v>45657</v>
      </c>
      <c r="X9" s="152">
        <f t="shared" ref="X9:X78" si="0">+W9-V9</f>
        <v>183</v>
      </c>
      <c r="Y9" s="149"/>
      <c r="Z9" s="149"/>
      <c r="AA9" s="153" t="s">
        <v>666</v>
      </c>
      <c r="AB9" s="153" t="s">
        <v>667</v>
      </c>
      <c r="AC9" s="153" t="s">
        <v>668</v>
      </c>
      <c r="AD9" s="154" t="s">
        <v>669</v>
      </c>
      <c r="AE9" s="144" t="s">
        <v>670</v>
      </c>
      <c r="AF9" s="155">
        <f>68968000+63400000</f>
        <v>132368000</v>
      </c>
      <c r="AG9" s="147" t="s">
        <v>671</v>
      </c>
      <c r="AH9" s="156" t="s">
        <v>672</v>
      </c>
      <c r="AI9" s="156" t="s">
        <v>673</v>
      </c>
      <c r="AJ9" s="157" t="s">
        <v>674</v>
      </c>
      <c r="AK9" s="158">
        <v>132367506.79000001</v>
      </c>
      <c r="AL9" s="158">
        <v>272367506.79000002</v>
      </c>
      <c r="AM9" s="159">
        <v>21200000</v>
      </c>
      <c r="AN9" s="160"/>
      <c r="AO9" s="159">
        <v>0</v>
      </c>
      <c r="AP9" s="156"/>
      <c r="AQ9" s="153" t="s">
        <v>675</v>
      </c>
      <c r="AR9" s="161" t="s">
        <v>676</v>
      </c>
      <c r="AS9" s="162" t="s">
        <v>1448</v>
      </c>
      <c r="AT9" s="163">
        <v>0</v>
      </c>
      <c r="AU9" s="163">
        <v>0</v>
      </c>
      <c r="AV9" s="164">
        <v>0</v>
      </c>
      <c r="AW9" s="165" t="s">
        <v>1352</v>
      </c>
      <c r="AX9" s="147" t="s">
        <v>1353</v>
      </c>
      <c r="AY9" s="166" t="s">
        <v>666</v>
      </c>
    </row>
    <row r="10" spans="1:51" ht="115.5" customHeight="1" x14ac:dyDescent="0.35">
      <c r="A10" s="690"/>
      <c r="B10" s="690"/>
      <c r="C10" s="690"/>
      <c r="D10" s="690"/>
      <c r="E10" s="690"/>
      <c r="F10" s="717"/>
      <c r="G10" s="690"/>
      <c r="H10" s="659"/>
      <c r="I10" s="659"/>
      <c r="J10" s="659"/>
      <c r="K10" s="720"/>
      <c r="L10" s="723"/>
      <c r="M10" s="169" t="s">
        <v>677</v>
      </c>
      <c r="N10" s="170" t="s">
        <v>664</v>
      </c>
      <c r="O10" s="169" t="s">
        <v>678</v>
      </c>
      <c r="P10" s="171">
        <v>1000</v>
      </c>
      <c r="Q10" s="172">
        <v>120</v>
      </c>
      <c r="R10" s="173">
        <v>49</v>
      </c>
      <c r="S10" s="174"/>
      <c r="T10" s="174"/>
      <c r="U10" s="150">
        <f t="shared" ref="U10:U78" si="1">+R10/Q10</f>
        <v>0.40833333333333333</v>
      </c>
      <c r="V10" s="175">
        <v>45474</v>
      </c>
      <c r="W10" s="175">
        <v>45657</v>
      </c>
      <c r="X10" s="176">
        <f t="shared" si="0"/>
        <v>183</v>
      </c>
      <c r="Y10" s="177">
        <v>1000</v>
      </c>
      <c r="Z10" s="174"/>
      <c r="AA10" s="166" t="s">
        <v>666</v>
      </c>
      <c r="AB10" s="166" t="s">
        <v>667</v>
      </c>
      <c r="AC10" s="166" t="s">
        <v>668</v>
      </c>
      <c r="AD10" s="178" t="s">
        <v>669</v>
      </c>
      <c r="AE10" s="169" t="s">
        <v>679</v>
      </c>
      <c r="AF10" s="179">
        <v>47400000</v>
      </c>
      <c r="AG10" s="172" t="s">
        <v>680</v>
      </c>
      <c r="AH10" s="180" t="s">
        <v>672</v>
      </c>
      <c r="AI10" s="180" t="s">
        <v>681</v>
      </c>
      <c r="AJ10" s="174"/>
      <c r="AK10" s="181">
        <v>56800000</v>
      </c>
      <c r="AL10" s="181">
        <v>46800000</v>
      </c>
      <c r="AM10" s="182">
        <v>0</v>
      </c>
      <c r="AN10" s="183"/>
      <c r="AO10" s="182">
        <v>0</v>
      </c>
      <c r="AP10" s="180"/>
      <c r="AQ10" s="166" t="s">
        <v>675</v>
      </c>
      <c r="AR10" s="184" t="s">
        <v>676</v>
      </c>
      <c r="AS10" s="185"/>
      <c r="AT10" s="186"/>
      <c r="AU10" s="186"/>
      <c r="AV10" s="164"/>
      <c r="AW10" s="187" t="s">
        <v>1352</v>
      </c>
      <c r="AX10" s="188" t="s">
        <v>1354</v>
      </c>
      <c r="AY10" s="166" t="s">
        <v>666</v>
      </c>
    </row>
    <row r="11" spans="1:51" ht="232.5" x14ac:dyDescent="0.35">
      <c r="A11" s="690"/>
      <c r="B11" s="690"/>
      <c r="C11" s="690"/>
      <c r="D11" s="690"/>
      <c r="E11" s="690"/>
      <c r="F11" s="717"/>
      <c r="G11" s="690"/>
      <c r="H11" s="660"/>
      <c r="I11" s="660"/>
      <c r="J11" s="660"/>
      <c r="K11" s="721"/>
      <c r="L11" s="724"/>
      <c r="M11" s="169" t="s">
        <v>683</v>
      </c>
      <c r="N11" s="170" t="s">
        <v>664</v>
      </c>
      <c r="O11" s="169" t="s">
        <v>684</v>
      </c>
      <c r="P11" s="171">
        <v>2</v>
      </c>
      <c r="Q11" s="172">
        <v>1</v>
      </c>
      <c r="R11" s="173">
        <v>0</v>
      </c>
      <c r="S11" s="174"/>
      <c r="T11" s="174"/>
      <c r="U11" s="150">
        <f t="shared" si="1"/>
        <v>0</v>
      </c>
      <c r="V11" s="175">
        <v>45474</v>
      </c>
      <c r="W11" s="175">
        <v>45646</v>
      </c>
      <c r="X11" s="176">
        <f t="shared" si="0"/>
        <v>172</v>
      </c>
      <c r="Y11" s="177">
        <v>2100</v>
      </c>
      <c r="Z11" s="174"/>
      <c r="AA11" s="166" t="s">
        <v>666</v>
      </c>
      <c r="AB11" s="166" t="s">
        <v>667</v>
      </c>
      <c r="AC11" s="166" t="s">
        <v>668</v>
      </c>
      <c r="AD11" s="178" t="s">
        <v>685</v>
      </c>
      <c r="AE11" s="172" t="s">
        <v>686</v>
      </c>
      <c r="AF11" s="179">
        <v>170000000</v>
      </c>
      <c r="AG11" s="172" t="s">
        <v>687</v>
      </c>
      <c r="AH11" s="180" t="s">
        <v>672</v>
      </c>
      <c r="AI11" s="180" t="s">
        <v>681</v>
      </c>
      <c r="AJ11" s="157" t="s">
        <v>674</v>
      </c>
      <c r="AK11" s="181">
        <v>170000000</v>
      </c>
      <c r="AL11" s="181">
        <v>170000000</v>
      </c>
      <c r="AM11" s="182">
        <v>15649212</v>
      </c>
      <c r="AN11" s="183"/>
      <c r="AO11" s="182">
        <v>0</v>
      </c>
      <c r="AP11" s="180"/>
      <c r="AQ11" s="166" t="s">
        <v>675</v>
      </c>
      <c r="AR11" s="184" t="s">
        <v>676</v>
      </c>
      <c r="AS11" s="185" t="s">
        <v>1449</v>
      </c>
      <c r="AT11" s="186">
        <v>1572685826.21</v>
      </c>
      <c r="AU11" s="186">
        <v>962736825.63999999</v>
      </c>
      <c r="AV11" s="164">
        <f t="shared" ref="AV11:AV73" si="2">+AU11/AT11</f>
        <v>0.61216093487666889</v>
      </c>
      <c r="AW11" s="187" t="s">
        <v>1352</v>
      </c>
      <c r="AX11" s="188" t="s">
        <v>1355</v>
      </c>
      <c r="AY11" s="166" t="s">
        <v>666</v>
      </c>
    </row>
    <row r="12" spans="1:51" ht="215.25" customHeight="1" x14ac:dyDescent="0.35">
      <c r="A12" s="690"/>
      <c r="B12" s="690"/>
      <c r="C12" s="690"/>
      <c r="D12" s="690"/>
      <c r="E12" s="690"/>
      <c r="F12" s="717"/>
      <c r="G12" s="690"/>
      <c r="H12" s="172" t="s">
        <v>688</v>
      </c>
      <c r="I12" s="172" t="s">
        <v>689</v>
      </c>
      <c r="J12" s="172">
        <v>25</v>
      </c>
      <c r="K12" s="172"/>
      <c r="L12" s="192">
        <v>0.35</v>
      </c>
      <c r="M12" s="169" t="s">
        <v>690</v>
      </c>
      <c r="N12" s="170" t="s">
        <v>664</v>
      </c>
      <c r="O12" s="169" t="s">
        <v>691</v>
      </c>
      <c r="P12" s="171">
        <v>200</v>
      </c>
      <c r="Q12" s="172">
        <v>50</v>
      </c>
      <c r="R12" s="173">
        <v>25</v>
      </c>
      <c r="S12" s="174"/>
      <c r="T12" s="174"/>
      <c r="U12" s="150">
        <f t="shared" si="1"/>
        <v>0.5</v>
      </c>
      <c r="V12" s="175">
        <v>45474</v>
      </c>
      <c r="W12" s="175">
        <v>45657</v>
      </c>
      <c r="X12" s="176">
        <f t="shared" si="0"/>
        <v>183</v>
      </c>
      <c r="Y12" s="177">
        <v>200</v>
      </c>
      <c r="Z12" s="174"/>
      <c r="AA12" s="166" t="s">
        <v>666</v>
      </c>
      <c r="AB12" s="166" t="s">
        <v>667</v>
      </c>
      <c r="AC12" s="166" t="s">
        <v>668</v>
      </c>
      <c r="AD12" s="178" t="s">
        <v>669</v>
      </c>
      <c r="AE12" s="172" t="s">
        <v>692</v>
      </c>
      <c r="AF12" s="179">
        <v>150000000</v>
      </c>
      <c r="AG12" s="172" t="s">
        <v>693</v>
      </c>
      <c r="AH12" s="180" t="s">
        <v>672</v>
      </c>
      <c r="AI12" s="180" t="s">
        <v>694</v>
      </c>
      <c r="AJ12" s="174"/>
      <c r="AK12" s="181">
        <v>450000000</v>
      </c>
      <c r="AL12" s="181">
        <v>150000000</v>
      </c>
      <c r="AM12" s="182">
        <v>0</v>
      </c>
      <c r="AN12" s="183"/>
      <c r="AO12" s="182">
        <v>0</v>
      </c>
      <c r="AP12" s="180"/>
      <c r="AQ12" s="166" t="s">
        <v>675</v>
      </c>
      <c r="AR12" s="184" t="s">
        <v>676</v>
      </c>
      <c r="AS12" s="185"/>
      <c r="AT12" s="186"/>
      <c r="AU12" s="186"/>
      <c r="AV12" s="164"/>
      <c r="AW12" s="187" t="s">
        <v>1356</v>
      </c>
      <c r="AX12" s="172" t="s">
        <v>1357</v>
      </c>
      <c r="AY12" s="166" t="s">
        <v>666</v>
      </c>
    </row>
    <row r="13" spans="1:51" ht="348.75" x14ac:dyDescent="0.35">
      <c r="A13" s="690"/>
      <c r="B13" s="690"/>
      <c r="C13" s="690"/>
      <c r="D13" s="690"/>
      <c r="E13" s="690"/>
      <c r="F13" s="717"/>
      <c r="G13" s="690"/>
      <c r="H13" s="658" t="s">
        <v>699</v>
      </c>
      <c r="I13" s="658" t="s">
        <v>700</v>
      </c>
      <c r="J13" s="725">
        <v>0</v>
      </c>
      <c r="K13" s="725"/>
      <c r="L13" s="727">
        <v>0.15</v>
      </c>
      <c r="M13" s="169" t="s">
        <v>695</v>
      </c>
      <c r="N13" s="170" t="s">
        <v>664</v>
      </c>
      <c r="O13" s="169" t="s">
        <v>696</v>
      </c>
      <c r="P13" s="171">
        <v>4</v>
      </c>
      <c r="Q13" s="172">
        <v>1</v>
      </c>
      <c r="R13" s="173">
        <v>0</v>
      </c>
      <c r="S13" s="174"/>
      <c r="T13" s="174"/>
      <c r="U13" s="150">
        <f t="shared" si="1"/>
        <v>0</v>
      </c>
      <c r="V13" s="175">
        <v>45474</v>
      </c>
      <c r="W13" s="175">
        <v>45641</v>
      </c>
      <c r="X13" s="176">
        <f t="shared" si="0"/>
        <v>167</v>
      </c>
      <c r="Y13" s="174"/>
      <c r="Z13" s="174"/>
      <c r="AA13" s="166" t="s">
        <v>666</v>
      </c>
      <c r="AB13" s="166" t="s">
        <v>667</v>
      </c>
      <c r="AC13" s="166" t="s">
        <v>668</v>
      </c>
      <c r="AD13" s="178" t="s">
        <v>669</v>
      </c>
      <c r="AE13" s="172" t="s">
        <v>697</v>
      </c>
      <c r="AF13" s="179">
        <f>16000000+162000000</f>
        <v>178000000</v>
      </c>
      <c r="AG13" s="172" t="s">
        <v>698</v>
      </c>
      <c r="AH13" s="180" t="s">
        <v>672</v>
      </c>
      <c r="AI13" s="180" t="s">
        <v>694</v>
      </c>
      <c r="AJ13" s="157" t="s">
        <v>674</v>
      </c>
      <c r="AK13" s="181">
        <v>8000000</v>
      </c>
      <c r="AL13" s="181">
        <v>178000000</v>
      </c>
      <c r="AM13" s="182">
        <v>5550788</v>
      </c>
      <c r="AN13" s="183"/>
      <c r="AO13" s="182">
        <v>0</v>
      </c>
      <c r="AP13" s="180"/>
      <c r="AQ13" s="166" t="s">
        <v>675</v>
      </c>
      <c r="AR13" s="184" t="s">
        <v>676</v>
      </c>
      <c r="AS13" s="185" t="s">
        <v>1450</v>
      </c>
      <c r="AT13" s="186">
        <v>920234173.78999996</v>
      </c>
      <c r="AU13" s="186">
        <v>0</v>
      </c>
      <c r="AV13" s="164">
        <f t="shared" si="2"/>
        <v>0</v>
      </c>
      <c r="AW13" s="195"/>
      <c r="AX13" s="172" t="s">
        <v>1358</v>
      </c>
      <c r="AY13" s="166" t="s">
        <v>666</v>
      </c>
    </row>
    <row r="14" spans="1:51" ht="279.75" thickBot="1" x14ac:dyDescent="0.4">
      <c r="A14" s="715"/>
      <c r="B14" s="715"/>
      <c r="C14" s="715"/>
      <c r="D14" s="715"/>
      <c r="E14" s="715"/>
      <c r="F14" s="717"/>
      <c r="G14" s="690"/>
      <c r="H14" s="659"/>
      <c r="I14" s="659"/>
      <c r="J14" s="726"/>
      <c r="K14" s="726"/>
      <c r="L14" s="723"/>
      <c r="M14" s="197" t="s">
        <v>701</v>
      </c>
      <c r="N14" s="198" t="s">
        <v>664</v>
      </c>
      <c r="O14" s="197" t="s">
        <v>702</v>
      </c>
      <c r="P14" s="199">
        <v>4</v>
      </c>
      <c r="Q14" s="193">
        <v>1</v>
      </c>
      <c r="R14" s="200">
        <v>0</v>
      </c>
      <c r="S14" s="201"/>
      <c r="T14" s="201"/>
      <c r="U14" s="202">
        <f t="shared" si="1"/>
        <v>0</v>
      </c>
      <c r="V14" s="203">
        <v>45474</v>
      </c>
      <c r="W14" s="203">
        <v>45636</v>
      </c>
      <c r="X14" s="204">
        <f t="shared" si="0"/>
        <v>162</v>
      </c>
      <c r="Y14" s="201"/>
      <c r="Z14" s="201"/>
      <c r="AA14" s="205" t="s">
        <v>666</v>
      </c>
      <c r="AB14" s="205" t="s">
        <v>667</v>
      </c>
      <c r="AC14" s="205" t="s">
        <v>668</v>
      </c>
      <c r="AD14" s="206" t="s">
        <v>669</v>
      </c>
      <c r="AE14" s="193" t="s">
        <v>703</v>
      </c>
      <c r="AF14" s="207">
        <v>102000000</v>
      </c>
      <c r="AG14" s="193" t="s">
        <v>680</v>
      </c>
      <c r="AH14" s="208" t="s">
        <v>672</v>
      </c>
      <c r="AI14" s="208" t="s">
        <v>694</v>
      </c>
      <c r="AJ14" s="201"/>
      <c r="AK14" s="209">
        <v>102000000</v>
      </c>
      <c r="AL14" s="209">
        <v>102000000</v>
      </c>
      <c r="AM14" s="210">
        <v>0</v>
      </c>
      <c r="AN14" s="211"/>
      <c r="AO14" s="210">
        <v>0</v>
      </c>
      <c r="AP14" s="208"/>
      <c r="AQ14" s="205" t="s">
        <v>675</v>
      </c>
      <c r="AR14" s="212" t="s">
        <v>676</v>
      </c>
      <c r="AS14" s="213"/>
      <c r="AT14" s="214"/>
      <c r="AU14" s="214"/>
      <c r="AV14" s="164"/>
      <c r="AW14" s="215"/>
      <c r="AX14" s="193" t="s">
        <v>1358</v>
      </c>
      <c r="AY14" s="166" t="s">
        <v>666</v>
      </c>
    </row>
    <row r="15" spans="1:51" ht="140.25" customHeight="1" thickBot="1" x14ac:dyDescent="0.4">
      <c r="A15" s="172"/>
      <c r="B15" s="172"/>
      <c r="C15" s="172"/>
      <c r="D15" s="172"/>
      <c r="E15" s="172"/>
      <c r="F15" s="731" t="s">
        <v>659</v>
      </c>
      <c r="G15" s="731"/>
      <c r="H15" s="731"/>
      <c r="I15" s="731"/>
      <c r="J15" s="731"/>
      <c r="K15" s="731"/>
      <c r="L15" s="731"/>
      <c r="M15" s="731"/>
      <c r="N15" s="731"/>
      <c r="O15" s="731"/>
      <c r="P15" s="731"/>
      <c r="Q15" s="731"/>
      <c r="R15" s="731"/>
      <c r="S15" s="174"/>
      <c r="T15" s="174"/>
      <c r="U15" s="66">
        <f>AVERAGE(U9:U14)</f>
        <v>0.15138888888888888</v>
      </c>
      <c r="V15" s="175"/>
      <c r="W15" s="175"/>
      <c r="X15" s="176"/>
      <c r="Y15" s="174"/>
      <c r="Z15" s="174"/>
      <c r="AA15" s="166"/>
      <c r="AB15" s="166"/>
      <c r="AC15" s="166"/>
      <c r="AD15" s="180"/>
      <c r="AE15" s="172"/>
      <c r="AF15" s="179"/>
      <c r="AG15" s="172"/>
      <c r="AH15" s="180"/>
      <c r="AI15" s="180"/>
      <c r="AJ15" s="174"/>
      <c r="AK15" s="181"/>
      <c r="AL15" s="181"/>
      <c r="AM15" s="182"/>
      <c r="AN15" s="183"/>
      <c r="AO15" s="182"/>
      <c r="AP15" s="180"/>
      <c r="AQ15" s="166"/>
      <c r="AR15" s="166"/>
      <c r="AS15" s="216"/>
      <c r="AT15" s="217">
        <f>+AT9+AT11+AT13</f>
        <v>2492920000</v>
      </c>
      <c r="AU15" s="217">
        <f>+AU9+AU11+AU13</f>
        <v>962736825.63999999</v>
      </c>
      <c r="AV15" s="218">
        <f t="shared" si="2"/>
        <v>0.38618841584968633</v>
      </c>
      <c r="AW15" s="219"/>
      <c r="AX15" s="172"/>
      <c r="AY15" s="166"/>
    </row>
    <row r="16" spans="1:51" ht="163.5" customHeight="1" x14ac:dyDescent="0.35">
      <c r="A16" s="732" t="s">
        <v>153</v>
      </c>
      <c r="B16" s="734" t="s">
        <v>175</v>
      </c>
      <c r="C16" s="736" t="s">
        <v>176</v>
      </c>
      <c r="D16" s="734">
        <v>3430</v>
      </c>
      <c r="E16" s="738" t="s">
        <v>705</v>
      </c>
      <c r="F16" s="740">
        <v>2024130010157</v>
      </c>
      <c r="G16" s="741" t="s">
        <v>706</v>
      </c>
      <c r="H16" s="729" t="s">
        <v>707</v>
      </c>
      <c r="I16" s="729" t="s">
        <v>708</v>
      </c>
      <c r="J16" s="659">
        <v>0</v>
      </c>
      <c r="K16" s="659"/>
      <c r="L16" s="745">
        <v>1</v>
      </c>
      <c r="M16" s="220" t="s">
        <v>709</v>
      </c>
      <c r="N16" s="221" t="s">
        <v>704</v>
      </c>
      <c r="O16" s="220" t="s">
        <v>665</v>
      </c>
      <c r="P16" s="222">
        <v>200</v>
      </c>
      <c r="Q16" s="189">
        <v>50</v>
      </c>
      <c r="R16" s="223">
        <v>0</v>
      </c>
      <c r="S16" s="224"/>
      <c r="T16" s="224"/>
      <c r="U16" s="225">
        <f t="shared" si="1"/>
        <v>0</v>
      </c>
      <c r="V16" s="226">
        <v>45474</v>
      </c>
      <c r="W16" s="226">
        <v>45657</v>
      </c>
      <c r="X16" s="227">
        <f t="shared" si="0"/>
        <v>183</v>
      </c>
      <c r="Y16" s="228">
        <v>200</v>
      </c>
      <c r="Z16" s="224"/>
      <c r="AA16" s="220" t="s">
        <v>666</v>
      </c>
      <c r="AB16" s="220" t="s">
        <v>710</v>
      </c>
      <c r="AC16" s="220" t="s">
        <v>711</v>
      </c>
      <c r="AD16" s="229" t="s">
        <v>669</v>
      </c>
      <c r="AE16" s="220" t="s">
        <v>712</v>
      </c>
      <c r="AF16" s="230">
        <v>20000000</v>
      </c>
      <c r="AG16" s="220" t="s">
        <v>713</v>
      </c>
      <c r="AH16" s="231" t="s">
        <v>672</v>
      </c>
      <c r="AI16" s="232" t="s">
        <v>681</v>
      </c>
      <c r="AJ16" s="224"/>
      <c r="AK16" s="233">
        <v>20000000</v>
      </c>
      <c r="AL16" s="233">
        <v>20000000</v>
      </c>
      <c r="AM16" s="234">
        <v>0</v>
      </c>
      <c r="AN16" s="235"/>
      <c r="AO16" s="234">
        <v>0</v>
      </c>
      <c r="AP16" s="232"/>
      <c r="AQ16" s="220" t="s">
        <v>714</v>
      </c>
      <c r="AR16" s="236" t="s">
        <v>715</v>
      </c>
      <c r="AS16" s="237"/>
      <c r="AT16" s="238"/>
      <c r="AU16" s="238"/>
      <c r="AV16" s="164" t="e">
        <f t="shared" si="2"/>
        <v>#DIV/0!</v>
      </c>
      <c r="AW16" s="239"/>
      <c r="AX16" s="189" t="s">
        <v>1359</v>
      </c>
      <c r="AY16" s="166" t="s">
        <v>666</v>
      </c>
    </row>
    <row r="17" spans="1:51" ht="212.25" customHeight="1" thickBot="1" x14ac:dyDescent="0.4">
      <c r="A17" s="733"/>
      <c r="B17" s="735"/>
      <c r="C17" s="737"/>
      <c r="D17" s="735"/>
      <c r="E17" s="739"/>
      <c r="F17" s="739"/>
      <c r="G17" s="742"/>
      <c r="H17" s="743"/>
      <c r="I17" s="743"/>
      <c r="J17" s="744"/>
      <c r="K17" s="744"/>
      <c r="L17" s="746"/>
      <c r="M17" s="240" t="s">
        <v>717</v>
      </c>
      <c r="N17" s="241" t="s">
        <v>704</v>
      </c>
      <c r="O17" s="240" t="s">
        <v>718</v>
      </c>
      <c r="P17" s="199">
        <v>4</v>
      </c>
      <c r="Q17" s="193">
        <v>1</v>
      </c>
      <c r="R17" s="200">
        <v>0</v>
      </c>
      <c r="S17" s="201"/>
      <c r="T17" s="201"/>
      <c r="U17" s="202">
        <f t="shared" si="1"/>
        <v>0</v>
      </c>
      <c r="V17" s="203">
        <v>45474</v>
      </c>
      <c r="W17" s="203">
        <v>45646</v>
      </c>
      <c r="X17" s="204">
        <f t="shared" si="0"/>
        <v>172</v>
      </c>
      <c r="Y17" s="201"/>
      <c r="Z17" s="201"/>
      <c r="AA17" s="205" t="s">
        <v>666</v>
      </c>
      <c r="AB17" s="205" t="s">
        <v>710</v>
      </c>
      <c r="AC17" s="205" t="s">
        <v>711</v>
      </c>
      <c r="AD17" s="242" t="s">
        <v>669</v>
      </c>
      <c r="AE17" s="205" t="s">
        <v>719</v>
      </c>
      <c r="AF17" s="243">
        <v>77350000</v>
      </c>
      <c r="AG17" s="205" t="s">
        <v>680</v>
      </c>
      <c r="AH17" s="244" t="s">
        <v>672</v>
      </c>
      <c r="AI17" s="208" t="s">
        <v>681</v>
      </c>
      <c r="AJ17" s="201"/>
      <c r="AK17" s="209">
        <v>77350000</v>
      </c>
      <c r="AL17" s="209">
        <v>77350000</v>
      </c>
      <c r="AM17" s="210">
        <v>0</v>
      </c>
      <c r="AN17" s="211"/>
      <c r="AO17" s="210">
        <v>0</v>
      </c>
      <c r="AP17" s="208"/>
      <c r="AQ17" s="205" t="s">
        <v>714</v>
      </c>
      <c r="AR17" s="212" t="s">
        <v>715</v>
      </c>
      <c r="AS17" s="213" t="s">
        <v>1466</v>
      </c>
      <c r="AT17" s="214">
        <v>97350000</v>
      </c>
      <c r="AU17" s="214"/>
      <c r="AV17" s="164">
        <f t="shared" si="2"/>
        <v>0</v>
      </c>
      <c r="AW17" s="245"/>
      <c r="AX17" s="193" t="s">
        <v>1359</v>
      </c>
      <c r="AY17" s="166" t="s">
        <v>666</v>
      </c>
    </row>
    <row r="18" spans="1:51" ht="135" customHeight="1" x14ac:dyDescent="0.35">
      <c r="A18" s="172"/>
      <c r="B18" s="172"/>
      <c r="C18" s="246"/>
      <c r="D18" s="172"/>
      <c r="E18" s="247"/>
      <c r="F18" s="731" t="s">
        <v>705</v>
      </c>
      <c r="G18" s="731"/>
      <c r="H18" s="731"/>
      <c r="I18" s="731"/>
      <c r="J18" s="731"/>
      <c r="K18" s="731"/>
      <c r="L18" s="731"/>
      <c r="M18" s="731"/>
      <c r="N18" s="731"/>
      <c r="O18" s="731"/>
      <c r="P18" s="731"/>
      <c r="Q18" s="731"/>
      <c r="R18" s="731"/>
      <c r="S18" s="174"/>
      <c r="T18" s="174"/>
      <c r="U18" s="66">
        <f>AVERAGE(U16:U17)</f>
        <v>0</v>
      </c>
      <c r="V18" s="175"/>
      <c r="W18" s="175"/>
      <c r="X18" s="176"/>
      <c r="Y18" s="174"/>
      <c r="Z18" s="174"/>
      <c r="AA18" s="166"/>
      <c r="AB18" s="166"/>
      <c r="AC18" s="166"/>
      <c r="AD18" s="248"/>
      <c r="AE18" s="166"/>
      <c r="AF18" s="249"/>
      <c r="AG18" s="166"/>
      <c r="AH18" s="248"/>
      <c r="AI18" s="180"/>
      <c r="AJ18" s="174"/>
      <c r="AK18" s="181"/>
      <c r="AL18" s="181"/>
      <c r="AM18" s="182"/>
      <c r="AN18" s="183"/>
      <c r="AO18" s="182"/>
      <c r="AP18" s="180"/>
      <c r="AQ18" s="166"/>
      <c r="AR18" s="166"/>
      <c r="AS18" s="216"/>
      <c r="AT18" s="217">
        <v>97350000</v>
      </c>
      <c r="AU18" s="217">
        <v>0</v>
      </c>
      <c r="AV18" s="218">
        <f t="shared" si="2"/>
        <v>0</v>
      </c>
      <c r="AW18" s="195"/>
      <c r="AX18" s="172"/>
      <c r="AY18" s="166"/>
    </row>
    <row r="19" spans="1:51" ht="409.5" x14ac:dyDescent="0.35">
      <c r="A19" s="250" t="s">
        <v>187</v>
      </c>
      <c r="B19" s="189" t="s">
        <v>188</v>
      </c>
      <c r="C19" s="251" t="s">
        <v>189</v>
      </c>
      <c r="D19" s="252">
        <v>14085</v>
      </c>
      <c r="E19" s="658" t="s">
        <v>720</v>
      </c>
      <c r="F19" s="728">
        <v>2024130010180</v>
      </c>
      <c r="G19" s="658" t="s">
        <v>721</v>
      </c>
      <c r="H19" s="728" t="s">
        <v>722</v>
      </c>
      <c r="I19" s="728" t="s">
        <v>723</v>
      </c>
      <c r="J19" s="728">
        <v>3146</v>
      </c>
      <c r="K19" s="224"/>
      <c r="L19" s="728">
        <v>0.8</v>
      </c>
      <c r="M19" s="253" t="s">
        <v>724</v>
      </c>
      <c r="N19" s="189"/>
      <c r="O19" s="220" t="s">
        <v>725</v>
      </c>
      <c r="P19" s="222"/>
      <c r="Q19" s="189">
        <v>1</v>
      </c>
      <c r="R19" s="223">
        <v>0</v>
      </c>
      <c r="S19" s="224"/>
      <c r="T19" s="224"/>
      <c r="U19" s="225">
        <f t="shared" si="1"/>
        <v>0</v>
      </c>
      <c r="V19" s="226">
        <v>45474</v>
      </c>
      <c r="W19" s="226">
        <v>45657</v>
      </c>
      <c r="X19" s="227">
        <f t="shared" si="0"/>
        <v>183</v>
      </c>
      <c r="Y19" s="224"/>
      <c r="Z19" s="224"/>
      <c r="AA19" s="220" t="s">
        <v>726</v>
      </c>
      <c r="AB19" s="220" t="s">
        <v>710</v>
      </c>
      <c r="AC19" s="220" t="s">
        <v>727</v>
      </c>
      <c r="AD19" s="254" t="s">
        <v>669</v>
      </c>
      <c r="AE19" s="167" t="s">
        <v>728</v>
      </c>
      <c r="AF19" s="255">
        <v>1799800000</v>
      </c>
      <c r="AG19" s="189" t="s">
        <v>680</v>
      </c>
      <c r="AH19" s="232" t="s">
        <v>672</v>
      </c>
      <c r="AI19" s="232" t="s">
        <v>673</v>
      </c>
      <c r="AJ19" s="157" t="s">
        <v>729</v>
      </c>
      <c r="AK19" s="233">
        <v>1629681200</v>
      </c>
      <c r="AL19" s="233">
        <v>1799800000</v>
      </c>
      <c r="AM19" s="234">
        <v>449000000</v>
      </c>
      <c r="AN19" s="235"/>
      <c r="AO19" s="234">
        <v>0</v>
      </c>
      <c r="AP19" s="232"/>
      <c r="AQ19" s="220" t="s">
        <v>730</v>
      </c>
      <c r="AR19" s="237" t="s">
        <v>731</v>
      </c>
      <c r="AS19" s="658" t="s">
        <v>1505</v>
      </c>
      <c r="AT19" s="652">
        <v>12988660171.08</v>
      </c>
      <c r="AU19" s="652">
        <v>6380101022.8199997</v>
      </c>
      <c r="AV19" s="655">
        <f t="shared" si="2"/>
        <v>0.49120547760774141</v>
      </c>
      <c r="AW19" s="256" t="s">
        <v>1360</v>
      </c>
      <c r="AX19" s="189" t="s">
        <v>1361</v>
      </c>
      <c r="AY19" s="166" t="s">
        <v>726</v>
      </c>
    </row>
    <row r="20" spans="1:51" ht="409.5" x14ac:dyDescent="0.35">
      <c r="A20" s="257" t="s">
        <v>187</v>
      </c>
      <c r="B20" s="172" t="s">
        <v>188</v>
      </c>
      <c r="C20" s="258" t="s">
        <v>189</v>
      </c>
      <c r="D20" s="172">
        <v>14085</v>
      </c>
      <c r="E20" s="659"/>
      <c r="F20" s="729">
        <v>2024130010180</v>
      </c>
      <c r="G20" s="659" t="s">
        <v>721</v>
      </c>
      <c r="H20" s="729"/>
      <c r="I20" s="729" t="s">
        <v>723</v>
      </c>
      <c r="J20" s="729">
        <v>5600</v>
      </c>
      <c r="K20" s="174"/>
      <c r="L20" s="729">
        <v>0.8</v>
      </c>
      <c r="M20" s="166" t="s">
        <v>732</v>
      </c>
      <c r="N20" s="172"/>
      <c r="O20" s="166" t="s">
        <v>733</v>
      </c>
      <c r="P20" s="171">
        <v>5</v>
      </c>
      <c r="Q20" s="172">
        <v>5</v>
      </c>
      <c r="R20" s="173">
        <v>5</v>
      </c>
      <c r="S20" s="174"/>
      <c r="T20" s="174"/>
      <c r="U20" s="150">
        <f t="shared" si="1"/>
        <v>1</v>
      </c>
      <c r="V20" s="175">
        <v>45474</v>
      </c>
      <c r="W20" s="175">
        <v>45657</v>
      </c>
      <c r="X20" s="176">
        <f t="shared" si="0"/>
        <v>183</v>
      </c>
      <c r="Y20" s="174"/>
      <c r="Z20" s="174"/>
      <c r="AA20" s="166" t="s">
        <v>726</v>
      </c>
      <c r="AB20" s="166" t="s">
        <v>710</v>
      </c>
      <c r="AC20" s="166" t="s">
        <v>727</v>
      </c>
      <c r="AD20" s="178" t="s">
        <v>734</v>
      </c>
      <c r="AE20" s="172" t="s">
        <v>213</v>
      </c>
      <c r="AF20" s="180" t="s">
        <v>213</v>
      </c>
      <c r="AG20" s="172" t="s">
        <v>213</v>
      </c>
      <c r="AH20" s="180" t="s">
        <v>213</v>
      </c>
      <c r="AI20" s="180" t="s">
        <v>213</v>
      </c>
      <c r="AJ20" s="174"/>
      <c r="AK20" s="259">
        <v>74212500</v>
      </c>
      <c r="AL20" s="181">
        <v>0</v>
      </c>
      <c r="AM20" s="182">
        <v>0</v>
      </c>
      <c r="AN20" s="183"/>
      <c r="AO20" s="182">
        <v>0</v>
      </c>
      <c r="AP20" s="180"/>
      <c r="AQ20" s="166" t="s">
        <v>730</v>
      </c>
      <c r="AR20" s="185" t="s">
        <v>731</v>
      </c>
      <c r="AS20" s="659"/>
      <c r="AT20" s="653"/>
      <c r="AU20" s="653"/>
      <c r="AV20" s="656" t="e">
        <f t="shared" si="2"/>
        <v>#DIV/0!</v>
      </c>
      <c r="AW20" s="260" t="s">
        <v>1362</v>
      </c>
      <c r="AX20" s="172" t="s">
        <v>1363</v>
      </c>
      <c r="AY20" s="166" t="s">
        <v>726</v>
      </c>
    </row>
    <row r="21" spans="1:51" ht="409.5" x14ac:dyDescent="0.35">
      <c r="A21" s="257" t="s">
        <v>187</v>
      </c>
      <c r="B21" s="172" t="s">
        <v>188</v>
      </c>
      <c r="C21" s="258" t="s">
        <v>189</v>
      </c>
      <c r="D21" s="172">
        <v>14085</v>
      </c>
      <c r="E21" s="659"/>
      <c r="F21" s="729">
        <v>2024130010180</v>
      </c>
      <c r="G21" s="659" t="s">
        <v>721</v>
      </c>
      <c r="H21" s="729"/>
      <c r="I21" s="729" t="s">
        <v>723</v>
      </c>
      <c r="J21" s="729">
        <v>3146</v>
      </c>
      <c r="K21" s="174"/>
      <c r="L21" s="729">
        <v>0.8</v>
      </c>
      <c r="M21" s="166" t="s">
        <v>735</v>
      </c>
      <c r="N21" s="172"/>
      <c r="O21" s="166" t="s">
        <v>736</v>
      </c>
      <c r="P21" s="171"/>
      <c r="Q21" s="172">
        <v>1</v>
      </c>
      <c r="R21" s="173">
        <v>0</v>
      </c>
      <c r="S21" s="174"/>
      <c r="T21" s="174"/>
      <c r="U21" s="150">
        <f t="shared" si="1"/>
        <v>0</v>
      </c>
      <c r="V21" s="175">
        <v>45474</v>
      </c>
      <c r="W21" s="175">
        <v>45657</v>
      </c>
      <c r="X21" s="176">
        <f t="shared" si="0"/>
        <v>183</v>
      </c>
      <c r="Y21" s="174"/>
      <c r="Z21" s="174"/>
      <c r="AA21" s="166" t="s">
        <v>726</v>
      </c>
      <c r="AB21" s="166" t="s">
        <v>710</v>
      </c>
      <c r="AC21" s="166" t="s">
        <v>727</v>
      </c>
      <c r="AD21" s="178" t="s">
        <v>669</v>
      </c>
      <c r="AE21" s="172" t="s">
        <v>737</v>
      </c>
      <c r="AF21" s="261">
        <v>350000000</v>
      </c>
      <c r="AG21" s="172" t="s">
        <v>680</v>
      </c>
      <c r="AH21" s="180" t="s">
        <v>672</v>
      </c>
      <c r="AI21" s="180" t="s">
        <v>681</v>
      </c>
      <c r="AJ21" s="174"/>
      <c r="AK21" s="259">
        <v>350000000</v>
      </c>
      <c r="AL21" s="181">
        <v>350000000</v>
      </c>
      <c r="AM21" s="182">
        <v>0</v>
      </c>
      <c r="AN21" s="183"/>
      <c r="AO21" s="182">
        <v>0</v>
      </c>
      <c r="AP21" s="180"/>
      <c r="AQ21" s="166" t="s">
        <v>730</v>
      </c>
      <c r="AR21" s="185" t="s">
        <v>731</v>
      </c>
      <c r="AS21" s="659"/>
      <c r="AT21" s="653"/>
      <c r="AU21" s="653"/>
      <c r="AV21" s="656" t="e">
        <f t="shared" si="2"/>
        <v>#DIV/0!</v>
      </c>
      <c r="AW21" s="219"/>
      <c r="AX21" s="173" t="s">
        <v>1364</v>
      </c>
      <c r="AY21" s="166" t="s">
        <v>726</v>
      </c>
    </row>
    <row r="22" spans="1:51" ht="409.5" x14ac:dyDescent="0.35">
      <c r="A22" s="257" t="s">
        <v>187</v>
      </c>
      <c r="B22" s="172" t="s">
        <v>188</v>
      </c>
      <c r="C22" s="258" t="s">
        <v>189</v>
      </c>
      <c r="D22" s="172">
        <v>14085</v>
      </c>
      <c r="E22" s="659"/>
      <c r="F22" s="729">
        <v>2024130010180</v>
      </c>
      <c r="G22" s="659" t="s">
        <v>721</v>
      </c>
      <c r="H22" s="729"/>
      <c r="I22" s="729" t="s">
        <v>723</v>
      </c>
      <c r="J22" s="729">
        <v>5600</v>
      </c>
      <c r="K22" s="174"/>
      <c r="L22" s="729">
        <v>0.8</v>
      </c>
      <c r="M22" s="166" t="s">
        <v>738</v>
      </c>
      <c r="N22" s="172"/>
      <c r="O22" s="166" t="s">
        <v>739</v>
      </c>
      <c r="P22" s="171">
        <v>9875</v>
      </c>
      <c r="Q22" s="172">
        <v>9875</v>
      </c>
      <c r="R22" s="173">
        <v>8746</v>
      </c>
      <c r="S22" s="174"/>
      <c r="T22" s="174"/>
      <c r="U22" s="150">
        <f t="shared" si="1"/>
        <v>0.88567088607594935</v>
      </c>
      <c r="V22" s="175">
        <v>45474</v>
      </c>
      <c r="W22" s="175">
        <v>45657</v>
      </c>
      <c r="X22" s="176">
        <f t="shared" si="0"/>
        <v>183</v>
      </c>
      <c r="Y22" s="177">
        <v>9875</v>
      </c>
      <c r="Z22" s="174"/>
      <c r="AA22" s="166" t="s">
        <v>726</v>
      </c>
      <c r="AB22" s="166" t="s">
        <v>710</v>
      </c>
      <c r="AC22" s="166" t="s">
        <v>727</v>
      </c>
      <c r="AD22" s="178" t="s">
        <v>669</v>
      </c>
      <c r="AE22" s="172" t="s">
        <v>740</v>
      </c>
      <c r="AF22" s="261">
        <v>2100000000</v>
      </c>
      <c r="AG22" s="172" t="s">
        <v>693</v>
      </c>
      <c r="AH22" s="180" t="s">
        <v>672</v>
      </c>
      <c r="AI22" s="180" t="s">
        <v>694</v>
      </c>
      <c r="AJ22" s="174"/>
      <c r="AK22" s="181">
        <v>4929693636</v>
      </c>
      <c r="AL22" s="181">
        <v>2100000000</v>
      </c>
      <c r="AM22" s="182">
        <v>0</v>
      </c>
      <c r="AN22" s="183"/>
      <c r="AO22" s="182">
        <v>0</v>
      </c>
      <c r="AP22" s="180"/>
      <c r="AQ22" s="166" t="s">
        <v>730</v>
      </c>
      <c r="AR22" s="185" t="s">
        <v>731</v>
      </c>
      <c r="AS22" s="659"/>
      <c r="AT22" s="653"/>
      <c r="AU22" s="653"/>
      <c r="AV22" s="656" t="e">
        <f t="shared" si="2"/>
        <v>#DIV/0!</v>
      </c>
      <c r="AW22" s="262" t="s">
        <v>1365</v>
      </c>
      <c r="AX22" s="173" t="s">
        <v>1366</v>
      </c>
      <c r="AY22" s="166" t="s">
        <v>726</v>
      </c>
    </row>
    <row r="23" spans="1:51" ht="409.5" x14ac:dyDescent="0.35">
      <c r="A23" s="257" t="s">
        <v>187</v>
      </c>
      <c r="B23" s="172" t="s">
        <v>188</v>
      </c>
      <c r="C23" s="258" t="s">
        <v>189</v>
      </c>
      <c r="D23" s="172">
        <v>14085</v>
      </c>
      <c r="E23" s="659"/>
      <c r="F23" s="729">
        <v>2024130010180</v>
      </c>
      <c r="G23" s="659" t="s">
        <v>721</v>
      </c>
      <c r="H23" s="729"/>
      <c r="I23" s="729" t="s">
        <v>723</v>
      </c>
      <c r="J23" s="729">
        <v>3146</v>
      </c>
      <c r="K23" s="174"/>
      <c r="L23" s="729">
        <v>0.8</v>
      </c>
      <c r="M23" s="166" t="s">
        <v>741</v>
      </c>
      <c r="N23" s="172"/>
      <c r="O23" s="166" t="s">
        <v>742</v>
      </c>
      <c r="P23" s="171">
        <v>100</v>
      </c>
      <c r="Q23" s="172">
        <v>1</v>
      </c>
      <c r="R23" s="173">
        <v>0</v>
      </c>
      <c r="S23" s="174"/>
      <c r="T23" s="174"/>
      <c r="U23" s="150">
        <f t="shared" si="1"/>
        <v>0</v>
      </c>
      <c r="V23" s="175">
        <v>45536</v>
      </c>
      <c r="W23" s="175">
        <v>45657</v>
      </c>
      <c r="X23" s="176">
        <f t="shared" si="0"/>
        <v>121</v>
      </c>
      <c r="Y23" s="174"/>
      <c r="Z23" s="174"/>
      <c r="AA23" s="166" t="s">
        <v>726</v>
      </c>
      <c r="AB23" s="166" t="s">
        <v>710</v>
      </c>
      <c r="AC23" s="166" t="s">
        <v>727</v>
      </c>
      <c r="AD23" s="178" t="s">
        <v>734</v>
      </c>
      <c r="AE23" s="263" t="s">
        <v>213</v>
      </c>
      <c r="AF23" s="180" t="s">
        <v>213</v>
      </c>
      <c r="AG23" s="172" t="s">
        <v>213</v>
      </c>
      <c r="AH23" s="180" t="s">
        <v>213</v>
      </c>
      <c r="AI23" s="180" t="s">
        <v>213</v>
      </c>
      <c r="AJ23" s="174"/>
      <c r="AK23" s="181">
        <v>1</v>
      </c>
      <c r="AL23" s="181">
        <v>0</v>
      </c>
      <c r="AM23" s="182">
        <v>0</v>
      </c>
      <c r="AN23" s="183"/>
      <c r="AO23" s="182">
        <v>0</v>
      </c>
      <c r="AP23" s="180"/>
      <c r="AQ23" s="166" t="s">
        <v>730</v>
      </c>
      <c r="AR23" s="185" t="s">
        <v>731</v>
      </c>
      <c r="AS23" s="660"/>
      <c r="AT23" s="653"/>
      <c r="AU23" s="653"/>
      <c r="AV23" s="656" t="e">
        <f t="shared" si="2"/>
        <v>#DIV/0!</v>
      </c>
      <c r="AW23" s="219"/>
      <c r="AX23" s="188" t="s">
        <v>1367</v>
      </c>
      <c r="AY23" s="166" t="s">
        <v>726</v>
      </c>
    </row>
    <row r="24" spans="1:51" ht="409.5" x14ac:dyDescent="0.35">
      <c r="A24" s="257" t="s">
        <v>187</v>
      </c>
      <c r="B24" s="172" t="s">
        <v>188</v>
      </c>
      <c r="C24" s="258" t="s">
        <v>189</v>
      </c>
      <c r="D24" s="172">
        <v>14085</v>
      </c>
      <c r="E24" s="659"/>
      <c r="F24" s="729">
        <v>2024130010180</v>
      </c>
      <c r="G24" s="659" t="s">
        <v>721</v>
      </c>
      <c r="H24" s="729"/>
      <c r="I24" s="729" t="s">
        <v>723</v>
      </c>
      <c r="J24" s="729">
        <v>5600</v>
      </c>
      <c r="K24" s="174"/>
      <c r="L24" s="729">
        <v>0.8</v>
      </c>
      <c r="M24" s="166" t="s">
        <v>743</v>
      </c>
      <c r="N24" s="172"/>
      <c r="O24" s="166" t="s">
        <v>744</v>
      </c>
      <c r="P24" s="171">
        <v>10025</v>
      </c>
      <c r="Q24" s="172">
        <v>10025</v>
      </c>
      <c r="R24" s="173">
        <v>0</v>
      </c>
      <c r="S24" s="174"/>
      <c r="T24" s="174"/>
      <c r="U24" s="150">
        <f t="shared" si="1"/>
        <v>0</v>
      </c>
      <c r="V24" s="175">
        <v>45536</v>
      </c>
      <c r="W24" s="175">
        <v>45657</v>
      </c>
      <c r="X24" s="176">
        <f t="shared" si="0"/>
        <v>121</v>
      </c>
      <c r="Y24" s="264">
        <v>10025</v>
      </c>
      <c r="Z24" s="174"/>
      <c r="AA24" s="166" t="s">
        <v>726</v>
      </c>
      <c r="AB24" s="166" t="s">
        <v>710</v>
      </c>
      <c r="AC24" s="166" t="s">
        <v>727</v>
      </c>
      <c r="AD24" s="178" t="s">
        <v>669</v>
      </c>
      <c r="AE24" s="172" t="s">
        <v>745</v>
      </c>
      <c r="AF24" s="261">
        <v>1070000000</v>
      </c>
      <c r="AG24" s="265" t="s">
        <v>746</v>
      </c>
      <c r="AH24" s="180" t="s">
        <v>672</v>
      </c>
      <c r="AI24" s="180" t="s">
        <v>673</v>
      </c>
      <c r="AJ24" s="174"/>
      <c r="AK24" s="181">
        <v>1</v>
      </c>
      <c r="AL24" s="259">
        <v>1070000000</v>
      </c>
      <c r="AM24" s="182">
        <v>0</v>
      </c>
      <c r="AN24" s="183"/>
      <c r="AO24" s="182">
        <v>0</v>
      </c>
      <c r="AP24" s="180"/>
      <c r="AQ24" s="166" t="s">
        <v>730</v>
      </c>
      <c r="AR24" s="185" t="s">
        <v>731</v>
      </c>
      <c r="AS24" s="658" t="s">
        <v>1506</v>
      </c>
      <c r="AT24" s="653"/>
      <c r="AU24" s="653"/>
      <c r="AV24" s="656" t="e">
        <f t="shared" si="2"/>
        <v>#DIV/0!</v>
      </c>
      <c r="AW24" s="219"/>
      <c r="AX24" s="188" t="s">
        <v>1367</v>
      </c>
      <c r="AY24" s="166" t="s">
        <v>726</v>
      </c>
    </row>
    <row r="25" spans="1:51" ht="409.5" x14ac:dyDescent="0.35">
      <c r="A25" s="257" t="s">
        <v>187</v>
      </c>
      <c r="B25" s="172" t="s">
        <v>188</v>
      </c>
      <c r="C25" s="258" t="s">
        <v>189</v>
      </c>
      <c r="D25" s="172">
        <v>14085</v>
      </c>
      <c r="E25" s="659"/>
      <c r="F25" s="729">
        <v>2024130010180</v>
      </c>
      <c r="G25" s="659" t="s">
        <v>721</v>
      </c>
      <c r="H25" s="729"/>
      <c r="I25" s="729" t="s">
        <v>723</v>
      </c>
      <c r="J25" s="729">
        <v>3146</v>
      </c>
      <c r="K25" s="174"/>
      <c r="L25" s="729">
        <v>0.8</v>
      </c>
      <c r="M25" s="166" t="s">
        <v>747</v>
      </c>
      <c r="N25" s="172"/>
      <c r="O25" s="166" t="s">
        <v>748</v>
      </c>
      <c r="P25" s="171">
        <v>10025</v>
      </c>
      <c r="Q25" s="172">
        <v>10025</v>
      </c>
      <c r="R25" s="173">
        <v>0</v>
      </c>
      <c r="S25" s="174"/>
      <c r="T25" s="174"/>
      <c r="U25" s="150">
        <f t="shared" si="1"/>
        <v>0</v>
      </c>
      <c r="V25" s="175">
        <v>45536</v>
      </c>
      <c r="W25" s="175">
        <v>45657</v>
      </c>
      <c r="X25" s="176">
        <f t="shared" si="0"/>
        <v>121</v>
      </c>
      <c r="Y25" s="174"/>
      <c r="Z25" s="174"/>
      <c r="AA25" s="166" t="s">
        <v>726</v>
      </c>
      <c r="AB25" s="166" t="s">
        <v>710</v>
      </c>
      <c r="AC25" s="166" t="s">
        <v>727</v>
      </c>
      <c r="AD25" s="178" t="s">
        <v>669</v>
      </c>
      <c r="AE25" s="172" t="s">
        <v>747</v>
      </c>
      <c r="AF25" s="266">
        <v>200000000</v>
      </c>
      <c r="AG25" s="265" t="s">
        <v>746</v>
      </c>
      <c r="AH25" s="180" t="s">
        <v>672</v>
      </c>
      <c r="AI25" s="180" t="s">
        <v>681</v>
      </c>
      <c r="AJ25" s="174"/>
      <c r="AK25" s="181">
        <v>1</v>
      </c>
      <c r="AL25" s="259">
        <v>200000000</v>
      </c>
      <c r="AM25" s="182">
        <v>0</v>
      </c>
      <c r="AN25" s="183"/>
      <c r="AO25" s="182">
        <v>0</v>
      </c>
      <c r="AP25" s="180"/>
      <c r="AQ25" s="166" t="s">
        <v>730</v>
      </c>
      <c r="AR25" s="185" t="s">
        <v>731</v>
      </c>
      <c r="AS25" s="659"/>
      <c r="AT25" s="653"/>
      <c r="AU25" s="653"/>
      <c r="AV25" s="656" t="e">
        <f t="shared" si="2"/>
        <v>#DIV/0!</v>
      </c>
      <c r="AW25" s="219"/>
      <c r="AX25" s="188" t="s">
        <v>1367</v>
      </c>
      <c r="AY25" s="166" t="s">
        <v>726</v>
      </c>
    </row>
    <row r="26" spans="1:51" ht="409.5" x14ac:dyDescent="0.35">
      <c r="A26" s="257" t="s">
        <v>187</v>
      </c>
      <c r="B26" s="172" t="s">
        <v>188</v>
      </c>
      <c r="C26" s="258" t="s">
        <v>189</v>
      </c>
      <c r="D26" s="172">
        <v>14085</v>
      </c>
      <c r="E26" s="659"/>
      <c r="F26" s="729">
        <v>2024130010180</v>
      </c>
      <c r="G26" s="659" t="s">
        <v>721</v>
      </c>
      <c r="H26" s="730"/>
      <c r="I26" s="730" t="s">
        <v>723</v>
      </c>
      <c r="J26" s="730">
        <v>5600</v>
      </c>
      <c r="K26" s="174"/>
      <c r="L26" s="730">
        <v>0.8</v>
      </c>
      <c r="M26" s="166" t="s">
        <v>749</v>
      </c>
      <c r="N26" s="172"/>
      <c r="O26" s="166" t="s">
        <v>750</v>
      </c>
      <c r="P26" s="171">
        <v>1</v>
      </c>
      <c r="Q26" s="172">
        <v>0.3</v>
      </c>
      <c r="R26" s="173">
        <v>0</v>
      </c>
      <c r="S26" s="174"/>
      <c r="T26" s="174"/>
      <c r="U26" s="150">
        <f t="shared" si="1"/>
        <v>0</v>
      </c>
      <c r="V26" s="175">
        <v>45474</v>
      </c>
      <c r="W26" s="175">
        <v>45657</v>
      </c>
      <c r="X26" s="176">
        <f t="shared" si="0"/>
        <v>183</v>
      </c>
      <c r="Y26" s="174"/>
      <c r="Z26" s="174"/>
      <c r="AA26" s="166" t="s">
        <v>726</v>
      </c>
      <c r="AB26" s="166" t="s">
        <v>710</v>
      </c>
      <c r="AC26" s="166" t="s">
        <v>727</v>
      </c>
      <c r="AD26" s="178" t="s">
        <v>669</v>
      </c>
      <c r="AE26" s="172" t="s">
        <v>751</v>
      </c>
      <c r="AF26" s="267">
        <v>40000000</v>
      </c>
      <c r="AG26" s="172" t="s">
        <v>680</v>
      </c>
      <c r="AH26" s="180" t="s">
        <v>672</v>
      </c>
      <c r="AI26" s="180" t="s">
        <v>681</v>
      </c>
      <c r="AJ26" s="174"/>
      <c r="AK26" s="181">
        <v>168000000</v>
      </c>
      <c r="AL26" s="181">
        <v>40000000</v>
      </c>
      <c r="AM26" s="182">
        <v>0</v>
      </c>
      <c r="AN26" s="183"/>
      <c r="AO26" s="182">
        <v>0</v>
      </c>
      <c r="AP26" s="180"/>
      <c r="AQ26" s="166" t="s">
        <v>730</v>
      </c>
      <c r="AR26" s="185" t="s">
        <v>731</v>
      </c>
      <c r="AS26" s="660"/>
      <c r="AT26" s="654"/>
      <c r="AU26" s="654"/>
      <c r="AV26" s="657" t="e">
        <f t="shared" si="2"/>
        <v>#DIV/0!</v>
      </c>
      <c r="AW26" s="219"/>
      <c r="AX26" s="188" t="s">
        <v>1367</v>
      </c>
      <c r="AY26" s="166" t="s">
        <v>726</v>
      </c>
    </row>
    <row r="27" spans="1:51" ht="409.5" x14ac:dyDescent="0.35">
      <c r="A27" s="257" t="s">
        <v>187</v>
      </c>
      <c r="B27" s="172" t="s">
        <v>188</v>
      </c>
      <c r="C27" s="258" t="s">
        <v>189</v>
      </c>
      <c r="D27" s="172">
        <v>14085</v>
      </c>
      <c r="E27" s="659"/>
      <c r="F27" s="729">
        <v>2024130010180</v>
      </c>
      <c r="G27" s="659" t="s">
        <v>721</v>
      </c>
      <c r="H27" s="728" t="s">
        <v>752</v>
      </c>
      <c r="I27" s="728" t="s">
        <v>753</v>
      </c>
      <c r="J27" s="728">
        <v>0</v>
      </c>
      <c r="K27" s="174"/>
      <c r="L27" s="728">
        <v>0.2</v>
      </c>
      <c r="M27" s="268" t="s">
        <v>754</v>
      </c>
      <c r="N27" s="172"/>
      <c r="O27" s="166" t="s">
        <v>755</v>
      </c>
      <c r="P27" s="171">
        <v>30</v>
      </c>
      <c r="Q27" s="172">
        <v>30</v>
      </c>
      <c r="R27" s="173">
        <v>0</v>
      </c>
      <c r="S27" s="174"/>
      <c r="T27" s="174"/>
      <c r="U27" s="150">
        <f t="shared" si="1"/>
        <v>0</v>
      </c>
      <c r="V27" s="175">
        <v>45536</v>
      </c>
      <c r="W27" s="175">
        <v>45657</v>
      </c>
      <c r="X27" s="176">
        <f t="shared" si="0"/>
        <v>121</v>
      </c>
      <c r="Y27" s="174"/>
      <c r="Z27" s="174"/>
      <c r="AA27" s="166" t="s">
        <v>726</v>
      </c>
      <c r="AB27" s="166" t="s">
        <v>710</v>
      </c>
      <c r="AC27" s="166" t="s">
        <v>727</v>
      </c>
      <c r="AD27" s="178" t="s">
        <v>734</v>
      </c>
      <c r="AE27" s="172" t="s">
        <v>213</v>
      </c>
      <c r="AF27" s="180" t="s">
        <v>213</v>
      </c>
      <c r="AG27" s="172" t="s">
        <v>213</v>
      </c>
      <c r="AH27" s="180" t="s">
        <v>213</v>
      </c>
      <c r="AI27" s="180" t="s">
        <v>213</v>
      </c>
      <c r="AJ27" s="174"/>
      <c r="AK27" s="181">
        <v>1</v>
      </c>
      <c r="AL27" s="181">
        <v>0</v>
      </c>
      <c r="AM27" s="182">
        <v>0</v>
      </c>
      <c r="AN27" s="183"/>
      <c r="AO27" s="182">
        <v>0</v>
      </c>
      <c r="AP27" s="180"/>
      <c r="AQ27" s="166" t="s">
        <v>730</v>
      </c>
      <c r="AR27" s="185" t="s">
        <v>731</v>
      </c>
      <c r="AS27" s="658" t="s">
        <v>1507</v>
      </c>
      <c r="AT27" s="652">
        <v>13306929453.879999</v>
      </c>
      <c r="AU27" s="652">
        <v>90653565</v>
      </c>
      <c r="AV27" s="655">
        <f t="shared" si="2"/>
        <v>6.8125081232445761E-3</v>
      </c>
      <c r="AW27" s="195"/>
      <c r="AX27" s="172" t="s">
        <v>1368</v>
      </c>
      <c r="AY27" s="166" t="s">
        <v>726</v>
      </c>
    </row>
    <row r="28" spans="1:51" ht="409.5" x14ac:dyDescent="0.35">
      <c r="A28" s="257" t="s">
        <v>187</v>
      </c>
      <c r="B28" s="172" t="s">
        <v>188</v>
      </c>
      <c r="C28" s="258" t="s">
        <v>189</v>
      </c>
      <c r="D28" s="172">
        <v>14085</v>
      </c>
      <c r="E28" s="659"/>
      <c r="F28" s="729">
        <v>2024130010180</v>
      </c>
      <c r="G28" s="659" t="s">
        <v>721</v>
      </c>
      <c r="H28" s="729"/>
      <c r="I28" s="729" t="s">
        <v>753</v>
      </c>
      <c r="J28" s="729">
        <v>0</v>
      </c>
      <c r="K28" s="174"/>
      <c r="L28" s="729">
        <v>0.2</v>
      </c>
      <c r="M28" s="268" t="s">
        <v>756</v>
      </c>
      <c r="N28" s="172"/>
      <c r="O28" s="166" t="s">
        <v>757</v>
      </c>
      <c r="P28" s="171">
        <v>30</v>
      </c>
      <c r="Q28" s="172">
        <v>30</v>
      </c>
      <c r="R28" s="173">
        <v>0</v>
      </c>
      <c r="S28" s="174"/>
      <c r="T28" s="174"/>
      <c r="U28" s="150">
        <f t="shared" si="1"/>
        <v>0</v>
      </c>
      <c r="V28" s="175">
        <v>45536</v>
      </c>
      <c r="W28" s="175">
        <v>45657</v>
      </c>
      <c r="X28" s="176">
        <f t="shared" si="0"/>
        <v>121</v>
      </c>
      <c r="Y28" s="174"/>
      <c r="Z28" s="174"/>
      <c r="AA28" s="166" t="s">
        <v>726</v>
      </c>
      <c r="AB28" s="166" t="s">
        <v>710</v>
      </c>
      <c r="AC28" s="166" t="s">
        <v>727</v>
      </c>
      <c r="AD28" s="178" t="s">
        <v>669</v>
      </c>
      <c r="AE28" s="172" t="s">
        <v>756</v>
      </c>
      <c r="AF28" s="261">
        <v>1100000000</v>
      </c>
      <c r="AG28" s="172" t="s">
        <v>687</v>
      </c>
      <c r="AH28" s="180" t="s">
        <v>672</v>
      </c>
      <c r="AI28" s="180" t="s">
        <v>694</v>
      </c>
      <c r="AJ28" s="174"/>
      <c r="AK28" s="181">
        <v>1</v>
      </c>
      <c r="AL28" s="181">
        <v>1100000000</v>
      </c>
      <c r="AM28" s="182">
        <v>0</v>
      </c>
      <c r="AN28" s="183"/>
      <c r="AO28" s="182">
        <v>0</v>
      </c>
      <c r="AP28" s="180"/>
      <c r="AQ28" s="166" t="s">
        <v>730</v>
      </c>
      <c r="AR28" s="185" t="s">
        <v>731</v>
      </c>
      <c r="AS28" s="659"/>
      <c r="AT28" s="653"/>
      <c r="AU28" s="653"/>
      <c r="AV28" s="656" t="e">
        <f t="shared" si="2"/>
        <v>#DIV/0!</v>
      </c>
      <c r="AW28" s="195"/>
      <c r="AX28" s="172" t="s">
        <v>1369</v>
      </c>
      <c r="AY28" s="166" t="s">
        <v>726</v>
      </c>
    </row>
    <row r="29" spans="1:51" ht="409.5" x14ac:dyDescent="0.35">
      <c r="A29" s="257" t="s">
        <v>187</v>
      </c>
      <c r="B29" s="172" t="s">
        <v>188</v>
      </c>
      <c r="C29" s="258" t="s">
        <v>189</v>
      </c>
      <c r="D29" s="172">
        <v>14085</v>
      </c>
      <c r="E29" s="659"/>
      <c r="F29" s="729">
        <v>2024130010180</v>
      </c>
      <c r="G29" s="659" t="s">
        <v>721</v>
      </c>
      <c r="H29" s="729"/>
      <c r="I29" s="729" t="s">
        <v>753</v>
      </c>
      <c r="J29" s="729">
        <v>4</v>
      </c>
      <c r="K29" s="174"/>
      <c r="L29" s="729">
        <v>0.2</v>
      </c>
      <c r="M29" s="166" t="s">
        <v>758</v>
      </c>
      <c r="N29" s="172"/>
      <c r="O29" s="166" t="s">
        <v>759</v>
      </c>
      <c r="P29" s="171">
        <v>10</v>
      </c>
      <c r="Q29" s="172">
        <v>4</v>
      </c>
      <c r="R29" s="173">
        <v>4</v>
      </c>
      <c r="S29" s="174"/>
      <c r="T29" s="174"/>
      <c r="U29" s="150">
        <f t="shared" si="1"/>
        <v>1</v>
      </c>
      <c r="V29" s="175">
        <v>45536</v>
      </c>
      <c r="W29" s="175">
        <v>45657</v>
      </c>
      <c r="X29" s="176">
        <f t="shared" si="0"/>
        <v>121</v>
      </c>
      <c r="Y29" s="174"/>
      <c r="Z29" s="174"/>
      <c r="AA29" s="166" t="s">
        <v>726</v>
      </c>
      <c r="AB29" s="166" t="s">
        <v>710</v>
      </c>
      <c r="AC29" s="166" t="s">
        <v>727</v>
      </c>
      <c r="AD29" s="178" t="s">
        <v>669</v>
      </c>
      <c r="AE29" s="172" t="s">
        <v>758</v>
      </c>
      <c r="AF29" s="269">
        <v>1499999999.999999</v>
      </c>
      <c r="AG29" s="172" t="s">
        <v>687</v>
      </c>
      <c r="AH29" s="180" t="s">
        <v>672</v>
      </c>
      <c r="AI29" s="180" t="s">
        <v>673</v>
      </c>
      <c r="AJ29" s="157" t="s">
        <v>729</v>
      </c>
      <c r="AK29" s="181">
        <v>1452461851.96</v>
      </c>
      <c r="AL29" s="181">
        <v>1499999999.999999</v>
      </c>
      <c r="AM29" s="182">
        <v>1212737491</v>
      </c>
      <c r="AN29" s="183"/>
      <c r="AO29" s="182">
        <v>0</v>
      </c>
      <c r="AP29" s="180"/>
      <c r="AQ29" s="166" t="s">
        <v>730</v>
      </c>
      <c r="AR29" s="185" t="s">
        <v>731</v>
      </c>
      <c r="AS29" s="659"/>
      <c r="AT29" s="653"/>
      <c r="AU29" s="653"/>
      <c r="AV29" s="656" t="e">
        <f t="shared" si="2"/>
        <v>#DIV/0!</v>
      </c>
      <c r="AW29" s="262" t="s">
        <v>1370</v>
      </c>
      <c r="AX29" s="172" t="s">
        <v>1371</v>
      </c>
      <c r="AY29" s="166" t="s">
        <v>726</v>
      </c>
    </row>
    <row r="30" spans="1:51" ht="409.5" x14ac:dyDescent="0.35">
      <c r="A30" s="257" t="s">
        <v>187</v>
      </c>
      <c r="B30" s="172" t="s">
        <v>188</v>
      </c>
      <c r="C30" s="258" t="s">
        <v>189</v>
      </c>
      <c r="D30" s="172">
        <v>14085</v>
      </c>
      <c r="E30" s="659"/>
      <c r="F30" s="729">
        <v>2024130010180</v>
      </c>
      <c r="G30" s="659" t="s">
        <v>721</v>
      </c>
      <c r="H30" s="729"/>
      <c r="I30" s="729" t="s">
        <v>753</v>
      </c>
      <c r="J30" s="729">
        <v>4</v>
      </c>
      <c r="K30" s="174"/>
      <c r="L30" s="729">
        <v>0.2</v>
      </c>
      <c r="M30" s="166" t="s">
        <v>760</v>
      </c>
      <c r="N30" s="172"/>
      <c r="O30" s="166" t="s">
        <v>761</v>
      </c>
      <c r="P30" s="171">
        <v>30</v>
      </c>
      <c r="Q30" s="172">
        <v>1</v>
      </c>
      <c r="R30" s="173">
        <v>0</v>
      </c>
      <c r="S30" s="174"/>
      <c r="T30" s="174"/>
      <c r="U30" s="150">
        <f t="shared" si="1"/>
        <v>0</v>
      </c>
      <c r="V30" s="175">
        <v>45536</v>
      </c>
      <c r="W30" s="175">
        <v>45657</v>
      </c>
      <c r="X30" s="176">
        <f t="shared" si="0"/>
        <v>121</v>
      </c>
      <c r="Y30" s="174"/>
      <c r="Z30" s="174"/>
      <c r="AA30" s="166" t="s">
        <v>726</v>
      </c>
      <c r="AB30" s="166" t="s">
        <v>710</v>
      </c>
      <c r="AC30" s="166" t="s">
        <v>727</v>
      </c>
      <c r="AD30" s="178" t="s">
        <v>734</v>
      </c>
      <c r="AE30" s="172" t="s">
        <v>213</v>
      </c>
      <c r="AF30" s="180" t="s">
        <v>213</v>
      </c>
      <c r="AG30" s="172" t="s">
        <v>213</v>
      </c>
      <c r="AH30" s="180" t="s">
        <v>213</v>
      </c>
      <c r="AI30" s="180" t="s">
        <v>213</v>
      </c>
      <c r="AJ30" s="174"/>
      <c r="AK30" s="181">
        <v>1</v>
      </c>
      <c r="AL30" s="181">
        <v>0</v>
      </c>
      <c r="AM30" s="182">
        <v>0</v>
      </c>
      <c r="AN30" s="183"/>
      <c r="AO30" s="182">
        <v>0</v>
      </c>
      <c r="AP30" s="180"/>
      <c r="AQ30" s="166" t="s">
        <v>730</v>
      </c>
      <c r="AR30" s="185" t="s">
        <v>731</v>
      </c>
      <c r="AS30" s="659"/>
      <c r="AT30" s="653"/>
      <c r="AU30" s="653"/>
      <c r="AV30" s="656" t="e">
        <f t="shared" si="2"/>
        <v>#DIV/0!</v>
      </c>
      <c r="AW30" s="219"/>
      <c r="AX30" s="188"/>
      <c r="AY30" s="166" t="s">
        <v>726</v>
      </c>
    </row>
    <row r="31" spans="1:51" ht="409.5" x14ac:dyDescent="0.35">
      <c r="A31" s="257" t="s">
        <v>187</v>
      </c>
      <c r="B31" s="172" t="s">
        <v>188</v>
      </c>
      <c r="C31" s="258" t="s">
        <v>189</v>
      </c>
      <c r="D31" s="172">
        <v>14085</v>
      </c>
      <c r="E31" s="659"/>
      <c r="F31" s="729">
        <v>2024130010180</v>
      </c>
      <c r="G31" s="659" t="s">
        <v>721</v>
      </c>
      <c r="H31" s="729"/>
      <c r="I31" s="729" t="s">
        <v>753</v>
      </c>
      <c r="J31" s="729">
        <v>4</v>
      </c>
      <c r="K31" s="174"/>
      <c r="L31" s="729">
        <v>0.2</v>
      </c>
      <c r="M31" s="166" t="s">
        <v>762</v>
      </c>
      <c r="N31" s="172"/>
      <c r="O31" s="166" t="s">
        <v>763</v>
      </c>
      <c r="P31" s="171">
        <v>5</v>
      </c>
      <c r="Q31" s="172" t="s">
        <v>206</v>
      </c>
      <c r="R31" s="173" t="s">
        <v>207</v>
      </c>
      <c r="S31" s="174"/>
      <c r="T31" s="174"/>
      <c r="U31" s="150" t="s">
        <v>207</v>
      </c>
      <c r="V31" s="175">
        <v>45474</v>
      </c>
      <c r="W31" s="175">
        <v>45657</v>
      </c>
      <c r="X31" s="176">
        <f t="shared" si="0"/>
        <v>183</v>
      </c>
      <c r="Y31" s="174"/>
      <c r="Z31" s="174"/>
      <c r="AA31" s="166" t="s">
        <v>726</v>
      </c>
      <c r="AB31" s="166" t="s">
        <v>710</v>
      </c>
      <c r="AC31" s="166" t="s">
        <v>727</v>
      </c>
      <c r="AD31" s="178" t="s">
        <v>734</v>
      </c>
      <c r="AE31" s="172" t="s">
        <v>213</v>
      </c>
      <c r="AF31" s="180" t="s">
        <v>213</v>
      </c>
      <c r="AG31" s="172" t="s">
        <v>213</v>
      </c>
      <c r="AH31" s="180" t="s">
        <v>213</v>
      </c>
      <c r="AI31" s="180" t="s">
        <v>213</v>
      </c>
      <c r="AJ31" s="174"/>
      <c r="AK31" s="181">
        <v>500000000</v>
      </c>
      <c r="AL31" s="181">
        <v>0</v>
      </c>
      <c r="AM31" s="182">
        <v>0</v>
      </c>
      <c r="AN31" s="183"/>
      <c r="AO31" s="182">
        <v>0</v>
      </c>
      <c r="AP31" s="180"/>
      <c r="AQ31" s="166" t="s">
        <v>730</v>
      </c>
      <c r="AR31" s="185" t="s">
        <v>731</v>
      </c>
      <c r="AS31" s="659"/>
      <c r="AT31" s="653"/>
      <c r="AU31" s="653"/>
      <c r="AV31" s="656" t="e">
        <f t="shared" si="2"/>
        <v>#DIV/0!</v>
      </c>
      <c r="AW31" s="219"/>
      <c r="AX31" s="188"/>
      <c r="AY31" s="166" t="s">
        <v>726</v>
      </c>
    </row>
    <row r="32" spans="1:51" ht="409.5" x14ac:dyDescent="0.35">
      <c r="A32" s="257" t="s">
        <v>187</v>
      </c>
      <c r="B32" s="172" t="s">
        <v>188</v>
      </c>
      <c r="C32" s="258" t="s">
        <v>189</v>
      </c>
      <c r="D32" s="172">
        <v>14085</v>
      </c>
      <c r="E32" s="659"/>
      <c r="F32" s="729">
        <v>2024130010180</v>
      </c>
      <c r="G32" s="659" t="s">
        <v>721</v>
      </c>
      <c r="H32" s="729"/>
      <c r="I32" s="729" t="s">
        <v>753</v>
      </c>
      <c r="J32" s="729">
        <v>4</v>
      </c>
      <c r="K32" s="174"/>
      <c r="L32" s="729">
        <v>0.2</v>
      </c>
      <c r="M32" s="166" t="s">
        <v>764</v>
      </c>
      <c r="N32" s="172"/>
      <c r="O32" s="166" t="s">
        <v>765</v>
      </c>
      <c r="P32" s="171">
        <v>30</v>
      </c>
      <c r="Q32" s="172">
        <v>4</v>
      </c>
      <c r="R32" s="173">
        <v>0</v>
      </c>
      <c r="S32" s="174"/>
      <c r="T32" s="174"/>
      <c r="U32" s="150">
        <f t="shared" si="1"/>
        <v>0</v>
      </c>
      <c r="V32" s="175">
        <v>45536</v>
      </c>
      <c r="W32" s="175">
        <v>45657</v>
      </c>
      <c r="X32" s="176">
        <f t="shared" si="0"/>
        <v>121</v>
      </c>
      <c r="Y32" s="174"/>
      <c r="Z32" s="174"/>
      <c r="AA32" s="166" t="s">
        <v>726</v>
      </c>
      <c r="AB32" s="166" t="s">
        <v>710</v>
      </c>
      <c r="AC32" s="166" t="s">
        <v>727</v>
      </c>
      <c r="AD32" s="178" t="s">
        <v>669</v>
      </c>
      <c r="AE32" s="172" t="s">
        <v>766</v>
      </c>
      <c r="AF32" s="261">
        <v>480000000</v>
      </c>
      <c r="AG32" s="172" t="s">
        <v>687</v>
      </c>
      <c r="AH32" s="180" t="s">
        <v>672</v>
      </c>
      <c r="AI32" s="180" t="s">
        <v>681</v>
      </c>
      <c r="AJ32" s="174"/>
      <c r="AK32" s="181">
        <v>0</v>
      </c>
      <c r="AL32" s="181">
        <v>480000000</v>
      </c>
      <c r="AM32" s="182">
        <v>0</v>
      </c>
      <c r="AN32" s="183"/>
      <c r="AO32" s="182">
        <v>0</v>
      </c>
      <c r="AP32" s="180"/>
      <c r="AQ32" s="166" t="s">
        <v>730</v>
      </c>
      <c r="AR32" s="185" t="s">
        <v>731</v>
      </c>
      <c r="AS32" s="659"/>
      <c r="AT32" s="653"/>
      <c r="AU32" s="653"/>
      <c r="AV32" s="656" t="e">
        <f t="shared" si="2"/>
        <v>#DIV/0!</v>
      </c>
      <c r="AW32" s="219"/>
      <c r="AX32" s="188"/>
      <c r="AY32" s="166" t="s">
        <v>726</v>
      </c>
    </row>
    <row r="33" spans="1:51" ht="409.5" x14ac:dyDescent="0.35">
      <c r="A33" s="257" t="s">
        <v>187</v>
      </c>
      <c r="B33" s="172" t="s">
        <v>188</v>
      </c>
      <c r="C33" s="258" t="s">
        <v>189</v>
      </c>
      <c r="D33" s="172">
        <v>14085</v>
      </c>
      <c r="E33" s="659"/>
      <c r="F33" s="729">
        <v>2024130010180</v>
      </c>
      <c r="G33" s="659" t="s">
        <v>721</v>
      </c>
      <c r="H33" s="729"/>
      <c r="I33" s="729" t="s">
        <v>753</v>
      </c>
      <c r="J33" s="729">
        <v>4</v>
      </c>
      <c r="K33" s="174"/>
      <c r="L33" s="729">
        <v>0.2</v>
      </c>
      <c r="M33" s="268" t="s">
        <v>767</v>
      </c>
      <c r="N33" s="172"/>
      <c r="O33" s="166" t="s">
        <v>768</v>
      </c>
      <c r="P33" s="171">
        <v>1</v>
      </c>
      <c r="Q33" s="172" t="s">
        <v>206</v>
      </c>
      <c r="R33" s="173" t="s">
        <v>207</v>
      </c>
      <c r="S33" s="174"/>
      <c r="T33" s="174"/>
      <c r="U33" s="150" t="s">
        <v>207</v>
      </c>
      <c r="V33" s="175">
        <v>45474</v>
      </c>
      <c r="W33" s="175">
        <v>45657</v>
      </c>
      <c r="X33" s="176">
        <f t="shared" si="0"/>
        <v>183</v>
      </c>
      <c r="Y33" s="174"/>
      <c r="Z33" s="174"/>
      <c r="AA33" s="166" t="s">
        <v>726</v>
      </c>
      <c r="AB33" s="166" t="s">
        <v>710</v>
      </c>
      <c r="AC33" s="166" t="s">
        <v>727</v>
      </c>
      <c r="AD33" s="178" t="s">
        <v>734</v>
      </c>
      <c r="AE33" s="172" t="s">
        <v>213</v>
      </c>
      <c r="AF33" s="180" t="s">
        <v>213</v>
      </c>
      <c r="AG33" s="172" t="s">
        <v>213</v>
      </c>
      <c r="AH33" s="180" t="s">
        <v>213</v>
      </c>
      <c r="AI33" s="180" t="s">
        <v>213</v>
      </c>
      <c r="AJ33" s="174"/>
      <c r="AK33" s="259">
        <v>168000000</v>
      </c>
      <c r="AL33" s="181">
        <v>0</v>
      </c>
      <c r="AM33" s="182">
        <v>0</v>
      </c>
      <c r="AN33" s="183"/>
      <c r="AO33" s="182">
        <v>0</v>
      </c>
      <c r="AP33" s="180"/>
      <c r="AQ33" s="166" t="s">
        <v>730</v>
      </c>
      <c r="AR33" s="185" t="s">
        <v>731</v>
      </c>
      <c r="AS33" s="660"/>
      <c r="AT33" s="653"/>
      <c r="AU33" s="653"/>
      <c r="AV33" s="656" t="e">
        <f t="shared" si="2"/>
        <v>#DIV/0!</v>
      </c>
      <c r="AW33" s="219"/>
      <c r="AX33" s="188"/>
      <c r="AY33" s="166" t="s">
        <v>726</v>
      </c>
    </row>
    <row r="34" spans="1:51" ht="409.5" x14ac:dyDescent="0.35">
      <c r="A34" s="257" t="s">
        <v>187</v>
      </c>
      <c r="B34" s="172" t="s">
        <v>188</v>
      </c>
      <c r="C34" s="258" t="s">
        <v>189</v>
      </c>
      <c r="D34" s="172">
        <v>14085</v>
      </c>
      <c r="E34" s="659"/>
      <c r="F34" s="729">
        <v>2024130010180</v>
      </c>
      <c r="G34" s="659" t="s">
        <v>721</v>
      </c>
      <c r="H34" s="729"/>
      <c r="I34" s="729" t="s">
        <v>723</v>
      </c>
      <c r="J34" s="729">
        <v>5</v>
      </c>
      <c r="K34" s="174"/>
      <c r="L34" s="729">
        <v>0.8</v>
      </c>
      <c r="M34" s="268" t="s">
        <v>769</v>
      </c>
      <c r="N34" s="172"/>
      <c r="O34" s="166" t="s">
        <v>770</v>
      </c>
      <c r="P34" s="171">
        <v>10025</v>
      </c>
      <c r="Q34" s="172">
        <v>10025</v>
      </c>
      <c r="R34" s="173">
        <v>1263</v>
      </c>
      <c r="S34" s="174"/>
      <c r="T34" s="174"/>
      <c r="U34" s="150">
        <f t="shared" si="1"/>
        <v>0.12598503740648379</v>
      </c>
      <c r="V34" s="175">
        <v>45536</v>
      </c>
      <c r="W34" s="175">
        <v>45657</v>
      </c>
      <c r="X34" s="176">
        <f t="shared" si="0"/>
        <v>121</v>
      </c>
      <c r="Y34" s="174"/>
      <c r="Z34" s="174"/>
      <c r="AA34" s="166" t="s">
        <v>726</v>
      </c>
      <c r="AB34" s="166" t="s">
        <v>710</v>
      </c>
      <c r="AC34" s="166" t="s">
        <v>727</v>
      </c>
      <c r="AD34" s="178" t="s">
        <v>669</v>
      </c>
      <c r="AE34" s="172" t="s">
        <v>771</v>
      </c>
      <c r="AF34" s="261">
        <v>400000000</v>
      </c>
      <c r="AG34" s="172" t="s">
        <v>687</v>
      </c>
      <c r="AH34" s="180" t="s">
        <v>672</v>
      </c>
      <c r="AI34" s="180" t="s">
        <v>694</v>
      </c>
      <c r="AJ34" s="157" t="s">
        <v>729</v>
      </c>
      <c r="AK34" s="181">
        <v>280000000</v>
      </c>
      <c r="AL34" s="181">
        <v>400000000</v>
      </c>
      <c r="AM34" s="182">
        <v>139478000</v>
      </c>
      <c r="AN34" s="183"/>
      <c r="AO34" s="182">
        <v>0</v>
      </c>
      <c r="AP34" s="180"/>
      <c r="AQ34" s="166" t="s">
        <v>730</v>
      </c>
      <c r="AR34" s="185" t="s">
        <v>731</v>
      </c>
      <c r="AS34" s="658" t="s">
        <v>1508</v>
      </c>
      <c r="AT34" s="653"/>
      <c r="AU34" s="653"/>
      <c r="AV34" s="656" t="e">
        <f t="shared" si="2"/>
        <v>#DIV/0!</v>
      </c>
      <c r="AW34" s="260" t="s">
        <v>1372</v>
      </c>
      <c r="AX34" s="172" t="s">
        <v>1373</v>
      </c>
      <c r="AY34" s="166" t="s">
        <v>726</v>
      </c>
    </row>
    <row r="35" spans="1:51" ht="409.5" x14ac:dyDescent="0.35">
      <c r="A35" s="257" t="s">
        <v>187</v>
      </c>
      <c r="B35" s="172" t="s">
        <v>188</v>
      </c>
      <c r="C35" s="258" t="s">
        <v>189</v>
      </c>
      <c r="D35" s="172">
        <v>14085</v>
      </c>
      <c r="E35" s="659"/>
      <c r="F35" s="729">
        <v>2024130010180</v>
      </c>
      <c r="G35" s="659" t="s">
        <v>721</v>
      </c>
      <c r="H35" s="729"/>
      <c r="I35" s="729" t="s">
        <v>723</v>
      </c>
      <c r="J35" s="729">
        <v>0</v>
      </c>
      <c r="K35" s="174"/>
      <c r="L35" s="729">
        <v>0.8</v>
      </c>
      <c r="M35" s="268" t="s">
        <v>772</v>
      </c>
      <c r="N35" s="172"/>
      <c r="O35" s="166" t="s">
        <v>773</v>
      </c>
      <c r="P35" s="270">
        <v>20</v>
      </c>
      <c r="Q35" s="180">
        <v>50</v>
      </c>
      <c r="R35" s="173">
        <v>37</v>
      </c>
      <c r="S35" s="174"/>
      <c r="T35" s="174"/>
      <c r="U35" s="150">
        <f t="shared" si="1"/>
        <v>0.74</v>
      </c>
      <c r="V35" s="175">
        <v>45536</v>
      </c>
      <c r="W35" s="175">
        <v>45657</v>
      </c>
      <c r="X35" s="176">
        <f t="shared" si="0"/>
        <v>121</v>
      </c>
      <c r="Y35" s="174"/>
      <c r="Z35" s="174"/>
      <c r="AA35" s="166" t="s">
        <v>726</v>
      </c>
      <c r="AB35" s="166" t="s">
        <v>710</v>
      </c>
      <c r="AC35" s="166" t="s">
        <v>727</v>
      </c>
      <c r="AD35" s="178" t="s">
        <v>734</v>
      </c>
      <c r="AE35" s="172" t="s">
        <v>213</v>
      </c>
      <c r="AF35" s="180" t="s">
        <v>213</v>
      </c>
      <c r="AG35" s="172" t="s">
        <v>213</v>
      </c>
      <c r="AH35" s="180" t="s">
        <v>213</v>
      </c>
      <c r="AI35" s="180" t="s">
        <v>213</v>
      </c>
      <c r="AJ35" s="174"/>
      <c r="AK35" s="181">
        <v>1</v>
      </c>
      <c r="AL35" s="181">
        <v>0</v>
      </c>
      <c r="AM35" s="182">
        <v>0</v>
      </c>
      <c r="AN35" s="183"/>
      <c r="AO35" s="182">
        <v>0</v>
      </c>
      <c r="AP35" s="180"/>
      <c r="AQ35" s="166" t="s">
        <v>730</v>
      </c>
      <c r="AR35" s="185" t="s">
        <v>731</v>
      </c>
      <c r="AS35" s="659"/>
      <c r="AT35" s="653"/>
      <c r="AU35" s="653"/>
      <c r="AV35" s="656" t="e">
        <f t="shared" si="2"/>
        <v>#DIV/0!</v>
      </c>
      <c r="AW35" s="260" t="s">
        <v>1374</v>
      </c>
      <c r="AX35" s="173" t="s">
        <v>1375</v>
      </c>
      <c r="AY35" s="166" t="s">
        <v>726</v>
      </c>
    </row>
    <row r="36" spans="1:51" ht="409.5" x14ac:dyDescent="0.35">
      <c r="A36" s="257" t="s">
        <v>187</v>
      </c>
      <c r="B36" s="172" t="s">
        <v>188</v>
      </c>
      <c r="C36" s="258" t="s">
        <v>189</v>
      </c>
      <c r="D36" s="172">
        <v>14085</v>
      </c>
      <c r="E36" s="659"/>
      <c r="F36" s="729">
        <v>2024130010180</v>
      </c>
      <c r="G36" s="659" t="s">
        <v>721</v>
      </c>
      <c r="H36" s="729"/>
      <c r="I36" s="729" t="s">
        <v>723</v>
      </c>
      <c r="J36" s="729">
        <v>0</v>
      </c>
      <c r="K36" s="174"/>
      <c r="L36" s="729">
        <v>0.8</v>
      </c>
      <c r="M36" s="268" t="s">
        <v>774</v>
      </c>
      <c r="N36" s="172"/>
      <c r="O36" s="166" t="s">
        <v>775</v>
      </c>
      <c r="P36" s="171">
        <v>2</v>
      </c>
      <c r="Q36" s="172">
        <v>5</v>
      </c>
      <c r="R36" s="173">
        <v>5</v>
      </c>
      <c r="S36" s="174"/>
      <c r="T36" s="174"/>
      <c r="U36" s="150">
        <f t="shared" si="1"/>
        <v>1</v>
      </c>
      <c r="V36" s="175">
        <v>45474</v>
      </c>
      <c r="W36" s="175">
        <v>45657</v>
      </c>
      <c r="X36" s="176">
        <f t="shared" si="0"/>
        <v>183</v>
      </c>
      <c r="Y36" s="174"/>
      <c r="Z36" s="174"/>
      <c r="AA36" s="166" t="s">
        <v>726</v>
      </c>
      <c r="AB36" s="166" t="s">
        <v>710</v>
      </c>
      <c r="AC36" s="166" t="s">
        <v>727</v>
      </c>
      <c r="AD36" s="178" t="s">
        <v>734</v>
      </c>
      <c r="AE36" s="172" t="s">
        <v>213</v>
      </c>
      <c r="AF36" s="180" t="s">
        <v>213</v>
      </c>
      <c r="AG36" s="172" t="s">
        <v>213</v>
      </c>
      <c r="AH36" s="180" t="s">
        <v>213</v>
      </c>
      <c r="AI36" s="180" t="s">
        <v>213</v>
      </c>
      <c r="AJ36" s="174"/>
      <c r="AK36" s="181">
        <v>1</v>
      </c>
      <c r="AL36" s="181">
        <v>0</v>
      </c>
      <c r="AM36" s="182">
        <v>0</v>
      </c>
      <c r="AN36" s="183"/>
      <c r="AO36" s="182">
        <v>0</v>
      </c>
      <c r="AP36" s="180"/>
      <c r="AQ36" s="166" t="s">
        <v>730</v>
      </c>
      <c r="AR36" s="185" t="s">
        <v>731</v>
      </c>
      <c r="AS36" s="659"/>
      <c r="AT36" s="653"/>
      <c r="AU36" s="653"/>
      <c r="AV36" s="656" t="e">
        <f t="shared" si="2"/>
        <v>#DIV/0!</v>
      </c>
      <c r="AW36" s="260" t="s">
        <v>1374</v>
      </c>
      <c r="AX36" s="173" t="s">
        <v>1376</v>
      </c>
      <c r="AY36" s="166" t="s">
        <v>726</v>
      </c>
    </row>
    <row r="37" spans="1:51" ht="409.5" x14ac:dyDescent="0.35">
      <c r="A37" s="257" t="s">
        <v>187</v>
      </c>
      <c r="B37" s="172" t="s">
        <v>188</v>
      </c>
      <c r="C37" s="258" t="s">
        <v>189</v>
      </c>
      <c r="D37" s="172">
        <v>14085</v>
      </c>
      <c r="E37" s="659"/>
      <c r="F37" s="729">
        <v>2024130010180</v>
      </c>
      <c r="G37" s="659" t="s">
        <v>721</v>
      </c>
      <c r="H37" s="729"/>
      <c r="I37" s="729" t="s">
        <v>723</v>
      </c>
      <c r="J37" s="729">
        <v>0</v>
      </c>
      <c r="K37" s="174"/>
      <c r="L37" s="729">
        <v>0.8</v>
      </c>
      <c r="M37" s="268" t="s">
        <v>776</v>
      </c>
      <c r="N37" s="172"/>
      <c r="O37" s="166" t="s">
        <v>777</v>
      </c>
      <c r="P37" s="171">
        <v>1</v>
      </c>
      <c r="Q37" s="172">
        <v>0.6</v>
      </c>
      <c r="R37" s="173">
        <v>0</v>
      </c>
      <c r="S37" s="174"/>
      <c r="T37" s="174"/>
      <c r="U37" s="150">
        <f t="shared" si="1"/>
        <v>0</v>
      </c>
      <c r="V37" s="175">
        <v>45474</v>
      </c>
      <c r="W37" s="175">
        <v>45657</v>
      </c>
      <c r="X37" s="176">
        <f t="shared" si="0"/>
        <v>183</v>
      </c>
      <c r="Y37" s="174"/>
      <c r="Z37" s="174"/>
      <c r="AA37" s="166" t="s">
        <v>726</v>
      </c>
      <c r="AB37" s="166" t="s">
        <v>710</v>
      </c>
      <c r="AC37" s="166" t="s">
        <v>727</v>
      </c>
      <c r="AD37" s="178" t="s">
        <v>669</v>
      </c>
      <c r="AE37" s="172" t="s">
        <v>212</v>
      </c>
      <c r="AF37" s="267">
        <v>265000000</v>
      </c>
      <c r="AG37" s="172" t="s">
        <v>687</v>
      </c>
      <c r="AH37" s="180" t="s">
        <v>672</v>
      </c>
      <c r="AI37" s="180" t="s">
        <v>694</v>
      </c>
      <c r="AJ37" s="174"/>
      <c r="AK37" s="181">
        <v>265000000</v>
      </c>
      <c r="AL37" s="181">
        <v>265000000</v>
      </c>
      <c r="AM37" s="182">
        <v>0</v>
      </c>
      <c r="AN37" s="183"/>
      <c r="AO37" s="182">
        <v>0</v>
      </c>
      <c r="AP37" s="180"/>
      <c r="AQ37" s="166" t="s">
        <v>730</v>
      </c>
      <c r="AR37" s="185" t="s">
        <v>731</v>
      </c>
      <c r="AS37" s="659"/>
      <c r="AT37" s="653"/>
      <c r="AU37" s="653"/>
      <c r="AV37" s="656" t="e">
        <f t="shared" si="2"/>
        <v>#DIV/0!</v>
      </c>
      <c r="AW37" s="219"/>
      <c r="AX37" s="188"/>
      <c r="AY37" s="166" t="s">
        <v>726</v>
      </c>
    </row>
    <row r="38" spans="1:51" ht="409.5" x14ac:dyDescent="0.35">
      <c r="A38" s="257" t="s">
        <v>187</v>
      </c>
      <c r="B38" s="172" t="s">
        <v>188</v>
      </c>
      <c r="C38" s="258" t="s">
        <v>189</v>
      </c>
      <c r="D38" s="172">
        <v>14085</v>
      </c>
      <c r="E38" s="659"/>
      <c r="F38" s="729">
        <v>2024130010180</v>
      </c>
      <c r="G38" s="659" t="s">
        <v>721</v>
      </c>
      <c r="H38" s="729"/>
      <c r="I38" s="729" t="s">
        <v>723</v>
      </c>
      <c r="J38" s="729">
        <v>0</v>
      </c>
      <c r="K38" s="174"/>
      <c r="L38" s="729">
        <v>0.8</v>
      </c>
      <c r="M38" s="166" t="s">
        <v>778</v>
      </c>
      <c r="N38" s="172"/>
      <c r="O38" s="166" t="s">
        <v>779</v>
      </c>
      <c r="P38" s="171">
        <v>142</v>
      </c>
      <c r="Q38" s="172">
        <v>142</v>
      </c>
      <c r="R38" s="173">
        <v>0</v>
      </c>
      <c r="S38" s="174"/>
      <c r="T38" s="174"/>
      <c r="U38" s="150">
        <f t="shared" si="1"/>
        <v>0</v>
      </c>
      <c r="V38" s="175">
        <v>45474</v>
      </c>
      <c r="W38" s="175">
        <v>45657</v>
      </c>
      <c r="X38" s="176">
        <f t="shared" si="0"/>
        <v>183</v>
      </c>
      <c r="Y38" s="174"/>
      <c r="Z38" s="174"/>
      <c r="AA38" s="166" t="s">
        <v>726</v>
      </c>
      <c r="AB38" s="166" t="s">
        <v>710</v>
      </c>
      <c r="AC38" s="166" t="s">
        <v>727</v>
      </c>
      <c r="AD38" s="178" t="s">
        <v>669</v>
      </c>
      <c r="AE38" s="172" t="s">
        <v>778</v>
      </c>
      <c r="AF38" s="266">
        <v>512249197.95999998</v>
      </c>
      <c r="AG38" s="172" t="s">
        <v>687</v>
      </c>
      <c r="AH38" s="180" t="s">
        <v>672</v>
      </c>
      <c r="AI38" s="180" t="s">
        <v>694</v>
      </c>
      <c r="AJ38" s="174"/>
      <c r="AK38" s="181">
        <v>1</v>
      </c>
      <c r="AL38" s="181">
        <v>512249197.95999998</v>
      </c>
      <c r="AM38" s="182">
        <v>0</v>
      </c>
      <c r="AN38" s="183"/>
      <c r="AO38" s="182">
        <v>0</v>
      </c>
      <c r="AP38" s="180"/>
      <c r="AQ38" s="166" t="s">
        <v>730</v>
      </c>
      <c r="AR38" s="185" t="s">
        <v>731</v>
      </c>
      <c r="AS38" s="659"/>
      <c r="AT38" s="653"/>
      <c r="AU38" s="653"/>
      <c r="AV38" s="656" t="e">
        <f t="shared" si="2"/>
        <v>#DIV/0!</v>
      </c>
      <c r="AW38" s="219"/>
      <c r="AX38" s="188"/>
      <c r="AY38" s="166" t="s">
        <v>726</v>
      </c>
    </row>
    <row r="39" spans="1:51" ht="409.5" x14ac:dyDescent="0.35">
      <c r="A39" s="271" t="s">
        <v>187</v>
      </c>
      <c r="B39" s="193" t="s">
        <v>188</v>
      </c>
      <c r="C39" s="272" t="s">
        <v>189</v>
      </c>
      <c r="D39" s="193">
        <v>14085</v>
      </c>
      <c r="E39" s="660"/>
      <c r="F39" s="730">
        <v>2024130010180</v>
      </c>
      <c r="G39" s="660" t="s">
        <v>721</v>
      </c>
      <c r="H39" s="730"/>
      <c r="I39" s="730" t="s">
        <v>723</v>
      </c>
      <c r="J39" s="730">
        <v>0</v>
      </c>
      <c r="K39" s="201"/>
      <c r="L39" s="730">
        <v>0.8</v>
      </c>
      <c r="M39" s="205" t="s">
        <v>780</v>
      </c>
      <c r="N39" s="193"/>
      <c r="O39" s="205" t="s">
        <v>781</v>
      </c>
      <c r="P39" s="199">
        <v>14</v>
      </c>
      <c r="Q39" s="193">
        <v>2</v>
      </c>
      <c r="R39" s="200">
        <v>1</v>
      </c>
      <c r="S39" s="201"/>
      <c r="T39" s="201"/>
      <c r="U39" s="202">
        <f t="shared" si="1"/>
        <v>0.5</v>
      </c>
      <c r="V39" s="203">
        <v>45474</v>
      </c>
      <c r="W39" s="203">
        <v>45657</v>
      </c>
      <c r="X39" s="204">
        <f t="shared" si="0"/>
        <v>183</v>
      </c>
      <c r="Y39" s="201"/>
      <c r="Z39" s="201"/>
      <c r="AA39" s="205" t="s">
        <v>726</v>
      </c>
      <c r="AB39" s="205" t="s">
        <v>710</v>
      </c>
      <c r="AC39" s="205" t="s">
        <v>727</v>
      </c>
      <c r="AD39" s="206" t="s">
        <v>734</v>
      </c>
      <c r="AE39" s="193" t="s">
        <v>213</v>
      </c>
      <c r="AF39" s="208" t="s">
        <v>213</v>
      </c>
      <c r="AG39" s="193" t="s">
        <v>213</v>
      </c>
      <c r="AH39" s="208" t="s">
        <v>213</v>
      </c>
      <c r="AI39" s="208" t="s">
        <v>213</v>
      </c>
      <c r="AJ39" s="201"/>
      <c r="AK39" s="209">
        <v>1</v>
      </c>
      <c r="AL39" s="209">
        <v>0</v>
      </c>
      <c r="AM39" s="210">
        <v>0</v>
      </c>
      <c r="AN39" s="211"/>
      <c r="AO39" s="210">
        <v>0</v>
      </c>
      <c r="AP39" s="208"/>
      <c r="AQ39" s="205" t="s">
        <v>730</v>
      </c>
      <c r="AR39" s="213" t="s">
        <v>731</v>
      </c>
      <c r="AS39" s="659"/>
      <c r="AT39" s="653"/>
      <c r="AU39" s="653"/>
      <c r="AV39" s="656" t="e">
        <f t="shared" si="2"/>
        <v>#DIV/0!</v>
      </c>
      <c r="AW39" s="273" t="s">
        <v>1377</v>
      </c>
      <c r="AX39" s="200" t="s">
        <v>1378</v>
      </c>
      <c r="AY39" s="166" t="s">
        <v>726</v>
      </c>
    </row>
    <row r="40" spans="1:51" ht="117.75" customHeight="1" x14ac:dyDescent="0.35">
      <c r="A40" s="172"/>
      <c r="B40" s="172"/>
      <c r="C40" s="258"/>
      <c r="D40" s="172"/>
      <c r="E40" s="172"/>
      <c r="F40" s="731" t="s">
        <v>720</v>
      </c>
      <c r="G40" s="731"/>
      <c r="H40" s="731"/>
      <c r="I40" s="731"/>
      <c r="J40" s="731"/>
      <c r="K40" s="731"/>
      <c r="L40" s="731"/>
      <c r="M40" s="731"/>
      <c r="N40" s="731"/>
      <c r="O40" s="731"/>
      <c r="P40" s="731"/>
      <c r="Q40" s="731"/>
      <c r="R40" s="731"/>
      <c r="S40" s="174"/>
      <c r="T40" s="174"/>
      <c r="U40" s="66">
        <f>AVERAGE(U19:U39)</f>
        <v>0.27640294334118071</v>
      </c>
      <c r="V40" s="175"/>
      <c r="W40" s="175"/>
      <c r="X40" s="176"/>
      <c r="Y40" s="174"/>
      <c r="Z40" s="174"/>
      <c r="AA40" s="166"/>
      <c r="AB40" s="166"/>
      <c r="AC40" s="166"/>
      <c r="AD40" s="180"/>
      <c r="AE40" s="172"/>
      <c r="AF40" s="180"/>
      <c r="AG40" s="172"/>
      <c r="AH40" s="180"/>
      <c r="AI40" s="180"/>
      <c r="AJ40" s="174"/>
      <c r="AK40" s="181"/>
      <c r="AL40" s="181"/>
      <c r="AM40" s="182"/>
      <c r="AN40" s="183"/>
      <c r="AO40" s="182"/>
      <c r="AP40" s="180"/>
      <c r="AQ40" s="166"/>
      <c r="AR40" s="185"/>
      <c r="AS40" s="659"/>
      <c r="AT40" s="653"/>
      <c r="AU40" s="653"/>
      <c r="AV40" s="656"/>
      <c r="AW40" s="274"/>
      <c r="AX40" s="173"/>
      <c r="AY40" s="166"/>
    </row>
    <row r="41" spans="1:51" ht="90" customHeight="1" x14ac:dyDescent="0.35">
      <c r="A41" s="668" t="s">
        <v>187</v>
      </c>
      <c r="B41" s="668" t="s">
        <v>188</v>
      </c>
      <c r="C41" s="668" t="s">
        <v>189</v>
      </c>
      <c r="D41" s="668">
        <v>14085</v>
      </c>
      <c r="E41" s="668" t="s">
        <v>782</v>
      </c>
      <c r="F41" s="728">
        <v>2024130010116</v>
      </c>
      <c r="G41" s="747" t="s">
        <v>783</v>
      </c>
      <c r="H41" s="747" t="s">
        <v>784</v>
      </c>
      <c r="I41" s="747" t="s">
        <v>723</v>
      </c>
      <c r="J41" s="747">
        <v>120</v>
      </c>
      <c r="K41" s="747"/>
      <c r="L41" s="727">
        <v>1</v>
      </c>
      <c r="M41" s="276" t="s">
        <v>785</v>
      </c>
      <c r="N41" s="223"/>
      <c r="O41" s="276" t="s">
        <v>786</v>
      </c>
      <c r="P41" s="222">
        <v>200</v>
      </c>
      <c r="Q41" s="189">
        <v>150</v>
      </c>
      <c r="R41" s="223">
        <v>120</v>
      </c>
      <c r="S41" s="224"/>
      <c r="T41" s="224"/>
      <c r="U41" s="225">
        <f t="shared" si="1"/>
        <v>0.8</v>
      </c>
      <c r="V41" s="226">
        <v>45474</v>
      </c>
      <c r="W41" s="226">
        <v>45657</v>
      </c>
      <c r="X41" s="227">
        <f t="shared" si="0"/>
        <v>183</v>
      </c>
      <c r="Y41" s="224"/>
      <c r="Z41" s="224"/>
      <c r="AA41" s="220" t="s">
        <v>726</v>
      </c>
      <c r="AB41" s="220" t="s">
        <v>710</v>
      </c>
      <c r="AC41" s="220" t="s">
        <v>787</v>
      </c>
      <c r="AD41" s="239" t="s">
        <v>669</v>
      </c>
      <c r="AE41" s="189" t="s">
        <v>788</v>
      </c>
      <c r="AF41" s="277">
        <v>3489880253.9200001</v>
      </c>
      <c r="AG41" s="189" t="s">
        <v>693</v>
      </c>
      <c r="AH41" s="189" t="s">
        <v>672</v>
      </c>
      <c r="AI41" s="189" t="s">
        <v>673</v>
      </c>
      <c r="AJ41" s="278"/>
      <c r="AK41" s="233">
        <v>3489880253.9200001</v>
      </c>
      <c r="AL41" s="233">
        <v>3489880253.9200001</v>
      </c>
      <c r="AM41" s="234">
        <v>639907515</v>
      </c>
      <c r="AN41" s="235"/>
      <c r="AO41" s="234">
        <v>0</v>
      </c>
      <c r="AP41" s="232"/>
      <c r="AQ41" s="253" t="s">
        <v>789</v>
      </c>
      <c r="AR41" s="279" t="s">
        <v>790</v>
      </c>
      <c r="AS41" s="659"/>
      <c r="AT41" s="653"/>
      <c r="AU41" s="653"/>
      <c r="AV41" s="656" t="e">
        <f t="shared" si="2"/>
        <v>#DIV/0!</v>
      </c>
      <c r="AW41" s="280" t="s">
        <v>1379</v>
      </c>
      <c r="AX41" s="189" t="s">
        <v>1380</v>
      </c>
      <c r="AY41" s="166" t="s">
        <v>726</v>
      </c>
    </row>
    <row r="42" spans="1:51" ht="189" customHeight="1" x14ac:dyDescent="0.35">
      <c r="A42" s="668" t="s">
        <v>187</v>
      </c>
      <c r="B42" s="668" t="s">
        <v>188</v>
      </c>
      <c r="C42" s="668" t="s">
        <v>189</v>
      </c>
      <c r="D42" s="668"/>
      <c r="E42" s="668"/>
      <c r="F42" s="729">
        <v>2024130010116</v>
      </c>
      <c r="G42" s="748" t="s">
        <v>783</v>
      </c>
      <c r="H42" s="748" t="s">
        <v>784</v>
      </c>
      <c r="I42" s="748" t="s">
        <v>723</v>
      </c>
      <c r="J42" s="748">
        <v>0</v>
      </c>
      <c r="K42" s="748"/>
      <c r="L42" s="723"/>
      <c r="M42" s="281" t="s">
        <v>791</v>
      </c>
      <c r="N42" s="173"/>
      <c r="O42" s="281" t="s">
        <v>792</v>
      </c>
      <c r="P42" s="171">
        <v>1</v>
      </c>
      <c r="Q42" s="172" t="s">
        <v>206</v>
      </c>
      <c r="R42" s="173" t="s">
        <v>207</v>
      </c>
      <c r="S42" s="174"/>
      <c r="T42" s="174"/>
      <c r="U42" s="150" t="s">
        <v>207</v>
      </c>
      <c r="V42" s="175">
        <v>45474</v>
      </c>
      <c r="W42" s="175">
        <v>45657</v>
      </c>
      <c r="X42" s="176">
        <f t="shared" si="0"/>
        <v>183</v>
      </c>
      <c r="Y42" s="174"/>
      <c r="Z42" s="174"/>
      <c r="AA42" s="166" t="s">
        <v>726</v>
      </c>
      <c r="AB42" s="166" t="s">
        <v>710</v>
      </c>
      <c r="AC42" s="166" t="s">
        <v>787</v>
      </c>
      <c r="AD42" s="195" t="s">
        <v>734</v>
      </c>
      <c r="AE42" s="172" t="s">
        <v>213</v>
      </c>
      <c r="AF42" s="172" t="s">
        <v>213</v>
      </c>
      <c r="AG42" s="172" t="s">
        <v>213</v>
      </c>
      <c r="AH42" s="172" t="s">
        <v>213</v>
      </c>
      <c r="AI42" s="172" t="s">
        <v>213</v>
      </c>
      <c r="AJ42" s="174"/>
      <c r="AK42" s="181">
        <v>1</v>
      </c>
      <c r="AL42" s="181">
        <v>1</v>
      </c>
      <c r="AM42" s="182">
        <v>0</v>
      </c>
      <c r="AN42" s="183"/>
      <c r="AO42" s="182">
        <v>0</v>
      </c>
      <c r="AP42" s="180"/>
      <c r="AQ42" s="282" t="s">
        <v>789</v>
      </c>
      <c r="AR42" s="283" t="s">
        <v>790</v>
      </c>
      <c r="AS42" s="659"/>
      <c r="AT42" s="653"/>
      <c r="AU42" s="653"/>
      <c r="AV42" s="656" t="e">
        <f t="shared" si="2"/>
        <v>#DIV/0!</v>
      </c>
      <c r="AW42" s="195"/>
      <c r="AX42" s="172"/>
      <c r="AY42" s="166" t="s">
        <v>726</v>
      </c>
    </row>
    <row r="43" spans="1:51" ht="189.75" customHeight="1" thickBot="1" x14ac:dyDescent="0.4">
      <c r="A43" s="668" t="s">
        <v>187</v>
      </c>
      <c r="B43" s="668" t="s">
        <v>188</v>
      </c>
      <c r="C43" s="668" t="s">
        <v>189</v>
      </c>
      <c r="D43" s="668"/>
      <c r="E43" s="668"/>
      <c r="F43" s="730">
        <v>2024130010116</v>
      </c>
      <c r="G43" s="749" t="s">
        <v>783</v>
      </c>
      <c r="H43" s="749" t="s">
        <v>784</v>
      </c>
      <c r="I43" s="749" t="s">
        <v>723</v>
      </c>
      <c r="J43" s="749">
        <v>120</v>
      </c>
      <c r="K43" s="749"/>
      <c r="L43" s="724"/>
      <c r="M43" s="284" t="s">
        <v>793</v>
      </c>
      <c r="N43" s="200"/>
      <c r="O43" s="284" t="s">
        <v>794</v>
      </c>
      <c r="P43" s="199">
        <v>3</v>
      </c>
      <c r="Q43" s="193" t="s">
        <v>206</v>
      </c>
      <c r="R43" s="200" t="s">
        <v>207</v>
      </c>
      <c r="S43" s="201"/>
      <c r="T43" s="201"/>
      <c r="U43" s="150" t="s">
        <v>207</v>
      </c>
      <c r="V43" s="203">
        <v>45474</v>
      </c>
      <c r="W43" s="203">
        <v>45657</v>
      </c>
      <c r="X43" s="204">
        <f t="shared" si="0"/>
        <v>183</v>
      </c>
      <c r="Y43" s="201"/>
      <c r="Z43" s="201"/>
      <c r="AA43" s="205" t="s">
        <v>726</v>
      </c>
      <c r="AB43" s="205" t="s">
        <v>710</v>
      </c>
      <c r="AC43" s="205" t="s">
        <v>787</v>
      </c>
      <c r="AD43" s="245" t="s">
        <v>734</v>
      </c>
      <c r="AE43" s="193" t="s">
        <v>213</v>
      </c>
      <c r="AF43" s="193" t="s">
        <v>213</v>
      </c>
      <c r="AG43" s="193" t="s">
        <v>213</v>
      </c>
      <c r="AH43" s="193" t="s">
        <v>213</v>
      </c>
      <c r="AI43" s="193" t="s">
        <v>213</v>
      </c>
      <c r="AJ43" s="201"/>
      <c r="AK43" s="209">
        <v>1</v>
      </c>
      <c r="AL43" s="209">
        <v>1</v>
      </c>
      <c r="AM43" s="210">
        <v>0</v>
      </c>
      <c r="AN43" s="211"/>
      <c r="AO43" s="210">
        <v>0</v>
      </c>
      <c r="AP43" s="208"/>
      <c r="AQ43" s="285" t="s">
        <v>789</v>
      </c>
      <c r="AR43" s="286" t="s">
        <v>790</v>
      </c>
      <c r="AS43" s="660"/>
      <c r="AT43" s="654"/>
      <c r="AU43" s="654"/>
      <c r="AV43" s="657" t="e">
        <f t="shared" si="2"/>
        <v>#DIV/0!</v>
      </c>
      <c r="AW43" s="287"/>
      <c r="AX43" s="288"/>
      <c r="AY43" s="166" t="s">
        <v>726</v>
      </c>
    </row>
    <row r="44" spans="1:51" ht="66.75" customHeight="1" thickBot="1" x14ac:dyDescent="0.4">
      <c r="A44" s="289"/>
      <c r="B44" s="290"/>
      <c r="C44" s="291"/>
      <c r="D44" s="290"/>
      <c r="E44" s="290"/>
      <c r="F44" s="731" t="s">
        <v>782</v>
      </c>
      <c r="G44" s="731"/>
      <c r="H44" s="731"/>
      <c r="I44" s="731"/>
      <c r="J44" s="731"/>
      <c r="K44" s="731"/>
      <c r="L44" s="731"/>
      <c r="M44" s="731"/>
      <c r="N44" s="731"/>
      <c r="O44" s="731"/>
      <c r="P44" s="731"/>
      <c r="Q44" s="731"/>
      <c r="R44" s="731"/>
      <c r="S44" s="292"/>
      <c r="T44" s="292"/>
      <c r="U44" s="66">
        <f>AVERAGE(U41:U43)</f>
        <v>0.8</v>
      </c>
      <c r="V44" s="293"/>
      <c r="W44" s="293"/>
      <c r="X44" s="294"/>
      <c r="Y44" s="292"/>
      <c r="Z44" s="292"/>
      <c r="AA44" s="295"/>
      <c r="AB44" s="295"/>
      <c r="AC44" s="295"/>
      <c r="AD44" s="296"/>
      <c r="AE44" s="167"/>
      <c r="AF44" s="167"/>
      <c r="AG44" s="167"/>
      <c r="AH44" s="167"/>
      <c r="AI44" s="167"/>
      <c r="AJ44" s="292"/>
      <c r="AK44" s="297"/>
      <c r="AL44" s="297"/>
      <c r="AM44" s="298"/>
      <c r="AN44" s="299"/>
      <c r="AO44" s="298"/>
      <c r="AP44" s="300"/>
      <c r="AQ44" s="301"/>
      <c r="AR44" s="302"/>
      <c r="AS44" s="216" t="s">
        <v>726</v>
      </c>
      <c r="AT44" s="217">
        <v>26295589624.959999</v>
      </c>
      <c r="AU44" s="217">
        <v>6470754587.8200006</v>
      </c>
      <c r="AV44" s="218">
        <f>+AU44/AT44</f>
        <v>0.24607756205922476</v>
      </c>
      <c r="AW44" s="303"/>
      <c r="AX44" s="196"/>
      <c r="AY44" s="166"/>
    </row>
    <row r="45" spans="1:51" ht="72" customHeight="1" x14ac:dyDescent="0.35">
      <c r="A45" s="668" t="s">
        <v>222</v>
      </c>
      <c r="B45" s="668" t="s">
        <v>223</v>
      </c>
      <c r="C45" s="668" t="s">
        <v>224</v>
      </c>
      <c r="D45" s="668">
        <v>3452</v>
      </c>
      <c r="E45" s="668" t="s">
        <v>795</v>
      </c>
      <c r="F45" s="756">
        <v>2024130010004</v>
      </c>
      <c r="G45" s="750" t="s">
        <v>796</v>
      </c>
      <c r="H45" s="750" t="s">
        <v>797</v>
      </c>
      <c r="I45" s="750" t="s">
        <v>798</v>
      </c>
      <c r="J45" s="750">
        <v>264</v>
      </c>
      <c r="K45" s="750"/>
      <c r="L45" s="762">
        <v>1</v>
      </c>
      <c r="M45" s="750" t="s">
        <v>799</v>
      </c>
      <c r="N45" s="305"/>
      <c r="O45" s="276" t="s">
        <v>800</v>
      </c>
      <c r="P45" s="222">
        <v>3452</v>
      </c>
      <c r="Q45" s="189">
        <v>752</v>
      </c>
      <c r="R45" s="223">
        <v>16</v>
      </c>
      <c r="S45" s="149"/>
      <c r="T45" s="149"/>
      <c r="U45" s="150">
        <f t="shared" si="1"/>
        <v>2.1276595744680851E-2</v>
      </c>
      <c r="V45" s="151">
        <v>45474</v>
      </c>
      <c r="W45" s="151">
        <v>45657</v>
      </c>
      <c r="X45" s="152">
        <f t="shared" si="0"/>
        <v>183</v>
      </c>
      <c r="Y45" s="156">
        <v>3452</v>
      </c>
      <c r="Z45" s="149"/>
      <c r="AA45" s="153" t="s">
        <v>801</v>
      </c>
      <c r="AB45" s="153" t="s">
        <v>802</v>
      </c>
      <c r="AC45" s="153" t="s">
        <v>803</v>
      </c>
      <c r="AD45" s="306" t="s">
        <v>685</v>
      </c>
      <c r="AE45" s="147" t="s">
        <v>804</v>
      </c>
      <c r="AF45" s="307">
        <v>21000000</v>
      </c>
      <c r="AG45" s="147" t="s">
        <v>680</v>
      </c>
      <c r="AH45" s="147" t="s">
        <v>672</v>
      </c>
      <c r="AI45" s="147" t="s">
        <v>673</v>
      </c>
      <c r="AJ45" s="149"/>
      <c r="AK45" s="158">
        <v>21000000</v>
      </c>
      <c r="AL45" s="158">
        <v>21000000</v>
      </c>
      <c r="AM45" s="159">
        <v>0</v>
      </c>
      <c r="AN45" s="160"/>
      <c r="AO45" s="159">
        <v>0</v>
      </c>
      <c r="AP45" s="156"/>
      <c r="AQ45" s="308" t="s">
        <v>805</v>
      </c>
      <c r="AR45" s="309" t="s">
        <v>806</v>
      </c>
      <c r="AS45" s="649" t="s">
        <v>1509</v>
      </c>
      <c r="AT45" s="652">
        <v>341978600</v>
      </c>
      <c r="AU45" s="652">
        <v>215400000</v>
      </c>
      <c r="AV45" s="655">
        <v>0.6298639739445685</v>
      </c>
      <c r="AW45" s="256" t="s">
        <v>1381</v>
      </c>
      <c r="AX45" s="189"/>
      <c r="AY45" s="166" t="s">
        <v>801</v>
      </c>
    </row>
    <row r="46" spans="1:51" ht="72" customHeight="1" x14ac:dyDescent="0.35">
      <c r="A46" s="668"/>
      <c r="B46" s="668"/>
      <c r="C46" s="668"/>
      <c r="D46" s="668"/>
      <c r="E46" s="668"/>
      <c r="F46" s="757"/>
      <c r="G46" s="751"/>
      <c r="H46" s="751"/>
      <c r="I46" s="751"/>
      <c r="J46" s="751"/>
      <c r="K46" s="751"/>
      <c r="L46" s="763"/>
      <c r="M46" s="751"/>
      <c r="N46" s="305"/>
      <c r="O46" s="281" t="s">
        <v>807</v>
      </c>
      <c r="P46" s="171"/>
      <c r="Q46" s="172">
        <v>100</v>
      </c>
      <c r="R46" s="173">
        <v>82</v>
      </c>
      <c r="S46" s="174"/>
      <c r="T46" s="174"/>
      <c r="U46" s="150">
        <f t="shared" si="1"/>
        <v>0.82</v>
      </c>
      <c r="V46" s="175">
        <v>45474</v>
      </c>
      <c r="W46" s="175">
        <v>45657</v>
      </c>
      <c r="X46" s="176">
        <f t="shared" si="0"/>
        <v>183</v>
      </c>
      <c r="Y46" s="174"/>
      <c r="Z46" s="174"/>
      <c r="AA46" s="166" t="s">
        <v>801</v>
      </c>
      <c r="AB46" s="166" t="s">
        <v>802</v>
      </c>
      <c r="AC46" s="166" t="s">
        <v>803</v>
      </c>
      <c r="AD46" s="195" t="s">
        <v>685</v>
      </c>
      <c r="AE46" s="172" t="s">
        <v>804</v>
      </c>
      <c r="AF46" s="311">
        <v>21000000</v>
      </c>
      <c r="AG46" s="172" t="s">
        <v>680</v>
      </c>
      <c r="AH46" s="172" t="s">
        <v>672</v>
      </c>
      <c r="AI46" s="172" t="s">
        <v>673</v>
      </c>
      <c r="AJ46" s="174"/>
      <c r="AK46" s="181">
        <v>21000000</v>
      </c>
      <c r="AL46" s="181">
        <v>21000000</v>
      </c>
      <c r="AM46" s="182">
        <v>0</v>
      </c>
      <c r="AN46" s="183"/>
      <c r="AO46" s="182">
        <v>0</v>
      </c>
      <c r="AP46" s="180"/>
      <c r="AQ46" s="282" t="s">
        <v>805</v>
      </c>
      <c r="AR46" s="312" t="s">
        <v>806</v>
      </c>
      <c r="AS46" s="650"/>
      <c r="AT46" s="653"/>
      <c r="AU46" s="653"/>
      <c r="AV46" s="656" t="e">
        <f t="shared" si="2"/>
        <v>#DIV/0!</v>
      </c>
      <c r="AW46" s="260" t="s">
        <v>1382</v>
      </c>
      <c r="AX46" s="188"/>
      <c r="AY46" s="166" t="s">
        <v>801</v>
      </c>
    </row>
    <row r="47" spans="1:51" ht="72" customHeight="1" x14ac:dyDescent="0.35">
      <c r="A47" s="668"/>
      <c r="B47" s="668"/>
      <c r="C47" s="668"/>
      <c r="D47" s="668"/>
      <c r="E47" s="668"/>
      <c r="F47" s="757"/>
      <c r="G47" s="751"/>
      <c r="H47" s="751"/>
      <c r="I47" s="751"/>
      <c r="J47" s="751"/>
      <c r="K47" s="751"/>
      <c r="L47" s="763"/>
      <c r="M47" s="751"/>
      <c r="N47" s="305"/>
      <c r="O47" s="281" t="s">
        <v>809</v>
      </c>
      <c r="P47" s="171">
        <v>500</v>
      </c>
      <c r="Q47" s="172">
        <v>50</v>
      </c>
      <c r="R47" s="173">
        <v>0</v>
      </c>
      <c r="S47" s="174"/>
      <c r="T47" s="174"/>
      <c r="U47" s="150">
        <f t="shared" si="1"/>
        <v>0</v>
      </c>
      <c r="V47" s="175">
        <v>45474</v>
      </c>
      <c r="W47" s="175">
        <v>45657</v>
      </c>
      <c r="X47" s="176">
        <f t="shared" si="0"/>
        <v>183</v>
      </c>
      <c r="Y47" s="174"/>
      <c r="Z47" s="174"/>
      <c r="AA47" s="166" t="s">
        <v>801</v>
      </c>
      <c r="AB47" s="166" t="s">
        <v>802</v>
      </c>
      <c r="AC47" s="166" t="s">
        <v>803</v>
      </c>
      <c r="AD47" s="195" t="s">
        <v>685</v>
      </c>
      <c r="AE47" s="172" t="s">
        <v>810</v>
      </c>
      <c r="AF47" s="311">
        <v>100000000</v>
      </c>
      <c r="AG47" s="172" t="s">
        <v>687</v>
      </c>
      <c r="AH47" s="172" t="s">
        <v>672</v>
      </c>
      <c r="AI47" s="172" t="s">
        <v>681</v>
      </c>
      <c r="AJ47" s="174"/>
      <c r="AK47" s="181">
        <v>100000000</v>
      </c>
      <c r="AL47" s="181">
        <v>100000000</v>
      </c>
      <c r="AM47" s="182">
        <v>0</v>
      </c>
      <c r="AN47" s="183"/>
      <c r="AO47" s="182">
        <v>0</v>
      </c>
      <c r="AP47" s="180"/>
      <c r="AQ47" s="282" t="s">
        <v>805</v>
      </c>
      <c r="AR47" s="312" t="s">
        <v>806</v>
      </c>
      <c r="AS47" s="650"/>
      <c r="AT47" s="653"/>
      <c r="AU47" s="653"/>
      <c r="AV47" s="656" t="e">
        <f t="shared" si="2"/>
        <v>#DIV/0!</v>
      </c>
      <c r="AW47" s="219"/>
      <c r="AX47" s="188"/>
      <c r="AY47" s="166" t="s">
        <v>801</v>
      </c>
    </row>
    <row r="48" spans="1:51" ht="72" customHeight="1" x14ac:dyDescent="0.35">
      <c r="A48" s="668"/>
      <c r="B48" s="668"/>
      <c r="C48" s="668"/>
      <c r="D48" s="668"/>
      <c r="E48" s="668"/>
      <c r="F48" s="757"/>
      <c r="G48" s="751"/>
      <c r="H48" s="751"/>
      <c r="I48" s="751"/>
      <c r="J48" s="751"/>
      <c r="K48" s="751"/>
      <c r="L48" s="763"/>
      <c r="M48" s="751"/>
      <c r="N48" s="305"/>
      <c r="O48" s="281" t="s">
        <v>811</v>
      </c>
      <c r="P48" s="171">
        <v>130</v>
      </c>
      <c r="Q48" s="172">
        <v>20</v>
      </c>
      <c r="R48" s="173">
        <v>17</v>
      </c>
      <c r="S48" s="174"/>
      <c r="T48" s="174"/>
      <c r="U48" s="150">
        <f t="shared" si="1"/>
        <v>0.85</v>
      </c>
      <c r="V48" s="175">
        <v>45474</v>
      </c>
      <c r="W48" s="175">
        <v>45657</v>
      </c>
      <c r="X48" s="176">
        <f t="shared" si="0"/>
        <v>183</v>
      </c>
      <c r="Y48" s="174"/>
      <c r="Z48" s="174"/>
      <c r="AA48" s="166" t="s">
        <v>801</v>
      </c>
      <c r="AB48" s="166" t="s">
        <v>802</v>
      </c>
      <c r="AC48" s="166" t="s">
        <v>803</v>
      </c>
      <c r="AD48" s="195" t="s">
        <v>685</v>
      </c>
      <c r="AE48" s="172" t="s">
        <v>812</v>
      </c>
      <c r="AF48" s="311">
        <v>68821400</v>
      </c>
      <c r="AG48" s="172" t="s">
        <v>713</v>
      </c>
      <c r="AH48" s="172" t="s">
        <v>672</v>
      </c>
      <c r="AI48" s="172" t="s">
        <v>694</v>
      </c>
      <c r="AJ48" s="174"/>
      <c r="AK48" s="181">
        <v>68821400</v>
      </c>
      <c r="AL48" s="181">
        <v>68821400</v>
      </c>
      <c r="AM48" s="182">
        <v>0</v>
      </c>
      <c r="AN48" s="183"/>
      <c r="AO48" s="182">
        <v>0</v>
      </c>
      <c r="AP48" s="180"/>
      <c r="AQ48" s="282" t="s">
        <v>805</v>
      </c>
      <c r="AR48" s="312" t="s">
        <v>806</v>
      </c>
      <c r="AS48" s="650"/>
      <c r="AT48" s="653"/>
      <c r="AU48" s="653"/>
      <c r="AV48" s="656" t="e">
        <f t="shared" si="2"/>
        <v>#DIV/0!</v>
      </c>
      <c r="AW48" s="260" t="s">
        <v>1383</v>
      </c>
      <c r="AX48" s="188"/>
      <c r="AY48" s="166" t="s">
        <v>801</v>
      </c>
    </row>
    <row r="49" spans="1:51" ht="72" customHeight="1" x14ac:dyDescent="0.35">
      <c r="A49" s="668"/>
      <c r="B49" s="668"/>
      <c r="C49" s="668"/>
      <c r="D49" s="668"/>
      <c r="E49" s="668"/>
      <c r="F49" s="757"/>
      <c r="G49" s="751"/>
      <c r="H49" s="751"/>
      <c r="I49" s="751"/>
      <c r="J49" s="751"/>
      <c r="K49" s="751"/>
      <c r="L49" s="763"/>
      <c r="M49" s="751"/>
      <c r="N49" s="305"/>
      <c r="O49" s="281" t="s">
        <v>813</v>
      </c>
      <c r="P49" s="171"/>
      <c r="Q49" s="172">
        <v>10</v>
      </c>
      <c r="R49" s="173">
        <v>9</v>
      </c>
      <c r="S49" s="174"/>
      <c r="T49" s="174"/>
      <c r="U49" s="150">
        <f t="shared" si="1"/>
        <v>0.9</v>
      </c>
      <c r="V49" s="175">
        <v>45474</v>
      </c>
      <c r="W49" s="175">
        <v>45657</v>
      </c>
      <c r="X49" s="176">
        <f t="shared" si="0"/>
        <v>183</v>
      </c>
      <c r="Y49" s="174"/>
      <c r="Z49" s="174"/>
      <c r="AA49" s="166" t="s">
        <v>801</v>
      </c>
      <c r="AB49" s="166" t="s">
        <v>802</v>
      </c>
      <c r="AC49" s="166" t="s">
        <v>803</v>
      </c>
      <c r="AD49" s="195" t="s">
        <v>685</v>
      </c>
      <c r="AE49" s="172" t="s">
        <v>804</v>
      </c>
      <c r="AF49" s="311">
        <v>10500000</v>
      </c>
      <c r="AG49" s="172" t="s">
        <v>680</v>
      </c>
      <c r="AH49" s="172" t="s">
        <v>672</v>
      </c>
      <c r="AI49" s="172" t="s">
        <v>673</v>
      </c>
      <c r="AJ49" s="174"/>
      <c r="AK49" s="181">
        <v>10500000</v>
      </c>
      <c r="AL49" s="181">
        <v>10500000</v>
      </c>
      <c r="AM49" s="182">
        <v>0</v>
      </c>
      <c r="AN49" s="183"/>
      <c r="AO49" s="182">
        <v>0</v>
      </c>
      <c r="AP49" s="180"/>
      <c r="AQ49" s="282" t="s">
        <v>805</v>
      </c>
      <c r="AR49" s="312" t="s">
        <v>806</v>
      </c>
      <c r="AS49" s="651"/>
      <c r="AT49" s="653"/>
      <c r="AU49" s="653"/>
      <c r="AV49" s="656" t="e">
        <f t="shared" si="2"/>
        <v>#DIV/0!</v>
      </c>
      <c r="AW49" s="260" t="s">
        <v>1384</v>
      </c>
      <c r="AX49" s="188"/>
      <c r="AY49" s="166" t="s">
        <v>801</v>
      </c>
    </row>
    <row r="50" spans="1:51" ht="72" customHeight="1" x14ac:dyDescent="0.35">
      <c r="A50" s="668"/>
      <c r="B50" s="668"/>
      <c r="C50" s="668"/>
      <c r="D50" s="668"/>
      <c r="E50" s="668"/>
      <c r="F50" s="757"/>
      <c r="G50" s="751"/>
      <c r="H50" s="751"/>
      <c r="I50" s="751"/>
      <c r="J50" s="751"/>
      <c r="K50" s="751"/>
      <c r="L50" s="763"/>
      <c r="M50" s="751"/>
      <c r="N50" s="305"/>
      <c r="O50" s="281" t="s">
        <v>814</v>
      </c>
      <c r="P50" s="171">
        <v>1</v>
      </c>
      <c r="Q50" s="172">
        <v>1</v>
      </c>
      <c r="R50" s="173">
        <v>0</v>
      </c>
      <c r="S50" s="174"/>
      <c r="T50" s="174"/>
      <c r="U50" s="150">
        <f t="shared" si="1"/>
        <v>0</v>
      </c>
      <c r="V50" s="175">
        <v>45474</v>
      </c>
      <c r="W50" s="175">
        <v>45657</v>
      </c>
      <c r="X50" s="176">
        <f t="shared" si="0"/>
        <v>183</v>
      </c>
      <c r="Y50" s="174"/>
      <c r="Z50" s="174"/>
      <c r="AA50" s="166" t="s">
        <v>801</v>
      </c>
      <c r="AB50" s="166" t="s">
        <v>802</v>
      </c>
      <c r="AC50" s="166" t="s">
        <v>803</v>
      </c>
      <c r="AD50" s="195" t="s">
        <v>685</v>
      </c>
      <c r="AE50" s="172" t="s">
        <v>815</v>
      </c>
      <c r="AF50" s="313">
        <v>40000000</v>
      </c>
      <c r="AG50" s="172" t="s">
        <v>687</v>
      </c>
      <c r="AH50" s="172" t="s">
        <v>672</v>
      </c>
      <c r="AI50" s="172" t="s">
        <v>681</v>
      </c>
      <c r="AJ50" s="174"/>
      <c r="AK50" s="181">
        <v>40000000</v>
      </c>
      <c r="AL50" s="181">
        <v>40000000</v>
      </c>
      <c r="AM50" s="182">
        <v>0</v>
      </c>
      <c r="AN50" s="183"/>
      <c r="AO50" s="182">
        <v>0</v>
      </c>
      <c r="AP50" s="180"/>
      <c r="AQ50" s="282" t="s">
        <v>805</v>
      </c>
      <c r="AR50" s="312" t="s">
        <v>806</v>
      </c>
      <c r="AS50" s="649" t="s">
        <v>1510</v>
      </c>
      <c r="AT50" s="653"/>
      <c r="AU50" s="653"/>
      <c r="AV50" s="656" t="e">
        <f t="shared" si="2"/>
        <v>#DIV/0!</v>
      </c>
      <c r="AW50" s="219"/>
      <c r="AX50" s="188"/>
      <c r="AY50" s="166" t="s">
        <v>801</v>
      </c>
    </row>
    <row r="51" spans="1:51" ht="72" customHeight="1" x14ac:dyDescent="0.35">
      <c r="A51" s="668"/>
      <c r="B51" s="668"/>
      <c r="C51" s="668"/>
      <c r="D51" s="668"/>
      <c r="E51" s="668"/>
      <c r="F51" s="757"/>
      <c r="G51" s="751"/>
      <c r="H51" s="751"/>
      <c r="I51" s="751"/>
      <c r="J51" s="751"/>
      <c r="K51" s="751"/>
      <c r="L51" s="763"/>
      <c r="M51" s="751"/>
      <c r="N51" s="305"/>
      <c r="O51" s="281" t="s">
        <v>816</v>
      </c>
      <c r="P51" s="171"/>
      <c r="Q51" s="172">
        <v>1</v>
      </c>
      <c r="R51" s="173">
        <v>0</v>
      </c>
      <c r="S51" s="174"/>
      <c r="T51" s="174"/>
      <c r="U51" s="150">
        <f t="shared" si="1"/>
        <v>0</v>
      </c>
      <c r="V51" s="175">
        <v>45474</v>
      </c>
      <c r="W51" s="175">
        <v>45657</v>
      </c>
      <c r="X51" s="176">
        <f t="shared" si="0"/>
        <v>183</v>
      </c>
      <c r="Y51" s="174"/>
      <c r="Z51" s="174"/>
      <c r="AA51" s="166" t="s">
        <v>801</v>
      </c>
      <c r="AB51" s="166" t="s">
        <v>802</v>
      </c>
      <c r="AC51" s="166" t="s">
        <v>803</v>
      </c>
      <c r="AD51" s="195" t="s">
        <v>685</v>
      </c>
      <c r="AE51" s="172" t="s">
        <v>817</v>
      </c>
      <c r="AF51" s="313">
        <v>27200000</v>
      </c>
      <c r="AG51" s="172" t="s">
        <v>818</v>
      </c>
      <c r="AH51" s="172" t="s">
        <v>672</v>
      </c>
      <c r="AI51" s="172" t="s">
        <v>681</v>
      </c>
      <c r="AJ51" s="174"/>
      <c r="AK51" s="181">
        <v>27200000</v>
      </c>
      <c r="AL51" s="181">
        <v>27200000</v>
      </c>
      <c r="AM51" s="182">
        <v>0</v>
      </c>
      <c r="AN51" s="183"/>
      <c r="AO51" s="182">
        <v>0</v>
      </c>
      <c r="AP51" s="180"/>
      <c r="AQ51" s="282" t="s">
        <v>805</v>
      </c>
      <c r="AR51" s="312" t="s">
        <v>806</v>
      </c>
      <c r="AS51" s="650"/>
      <c r="AT51" s="653"/>
      <c r="AU51" s="653"/>
      <c r="AV51" s="656" t="e">
        <f t="shared" si="2"/>
        <v>#DIV/0!</v>
      </c>
      <c r="AW51" s="219"/>
      <c r="AX51" s="188"/>
      <c r="AY51" s="166" t="s">
        <v>801</v>
      </c>
    </row>
    <row r="52" spans="1:51" ht="72" customHeight="1" x14ac:dyDescent="0.35">
      <c r="A52" s="668"/>
      <c r="B52" s="668"/>
      <c r="C52" s="668"/>
      <c r="D52" s="668"/>
      <c r="E52" s="668"/>
      <c r="F52" s="757"/>
      <c r="G52" s="751"/>
      <c r="H52" s="751"/>
      <c r="I52" s="751"/>
      <c r="J52" s="751"/>
      <c r="K52" s="751"/>
      <c r="L52" s="763"/>
      <c r="M52" s="751"/>
      <c r="N52" s="305"/>
      <c r="O52" s="281" t="s">
        <v>819</v>
      </c>
      <c r="P52" s="171">
        <v>4</v>
      </c>
      <c r="Q52" s="172">
        <v>1</v>
      </c>
      <c r="R52" s="173">
        <v>0</v>
      </c>
      <c r="S52" s="174"/>
      <c r="T52" s="174"/>
      <c r="U52" s="150">
        <f t="shared" si="1"/>
        <v>0</v>
      </c>
      <c r="V52" s="175">
        <v>45474</v>
      </c>
      <c r="W52" s="175">
        <v>45657</v>
      </c>
      <c r="X52" s="176">
        <f t="shared" si="0"/>
        <v>183</v>
      </c>
      <c r="Y52" s="174"/>
      <c r="Z52" s="174"/>
      <c r="AA52" s="166" t="s">
        <v>801</v>
      </c>
      <c r="AB52" s="166" t="s">
        <v>802</v>
      </c>
      <c r="AC52" s="166" t="s">
        <v>803</v>
      </c>
      <c r="AD52" s="195" t="s">
        <v>685</v>
      </c>
      <c r="AE52" s="172" t="s">
        <v>804</v>
      </c>
      <c r="AF52" s="314">
        <v>10500000</v>
      </c>
      <c r="AG52" s="172" t="s">
        <v>680</v>
      </c>
      <c r="AH52" s="172" t="s">
        <v>672</v>
      </c>
      <c r="AI52" s="172" t="s">
        <v>673</v>
      </c>
      <c r="AJ52" s="174"/>
      <c r="AK52" s="181">
        <v>10500000</v>
      </c>
      <c r="AL52" s="181">
        <v>10500000</v>
      </c>
      <c r="AM52" s="182">
        <v>0</v>
      </c>
      <c r="AN52" s="183"/>
      <c r="AO52" s="182">
        <v>0</v>
      </c>
      <c r="AP52" s="180"/>
      <c r="AQ52" s="282" t="s">
        <v>805</v>
      </c>
      <c r="AR52" s="312" t="s">
        <v>806</v>
      </c>
      <c r="AS52" s="650"/>
      <c r="AT52" s="653"/>
      <c r="AU52" s="653"/>
      <c r="AV52" s="656" t="e">
        <f t="shared" si="2"/>
        <v>#DIV/0!</v>
      </c>
      <c r="AW52" s="195"/>
      <c r="AX52" s="172"/>
      <c r="AY52" s="166" t="s">
        <v>801</v>
      </c>
    </row>
    <row r="53" spans="1:51" ht="72" customHeight="1" x14ac:dyDescent="0.35">
      <c r="A53" s="668"/>
      <c r="B53" s="668"/>
      <c r="C53" s="668"/>
      <c r="D53" s="668"/>
      <c r="E53" s="668"/>
      <c r="F53" s="757"/>
      <c r="G53" s="751"/>
      <c r="H53" s="751"/>
      <c r="I53" s="751"/>
      <c r="J53" s="751"/>
      <c r="K53" s="751"/>
      <c r="L53" s="763"/>
      <c r="M53" s="751"/>
      <c r="N53" s="305"/>
      <c r="O53" s="281" t="s">
        <v>820</v>
      </c>
      <c r="P53" s="171"/>
      <c r="Q53" s="172">
        <v>1</v>
      </c>
      <c r="R53" s="173">
        <v>0</v>
      </c>
      <c r="S53" s="174"/>
      <c r="T53" s="174"/>
      <c r="U53" s="150">
        <f t="shared" si="1"/>
        <v>0</v>
      </c>
      <c r="V53" s="175">
        <v>45474</v>
      </c>
      <c r="W53" s="175">
        <v>45657</v>
      </c>
      <c r="X53" s="176">
        <f t="shared" si="0"/>
        <v>183</v>
      </c>
      <c r="Y53" s="174"/>
      <c r="Z53" s="174"/>
      <c r="AA53" s="166" t="s">
        <v>801</v>
      </c>
      <c r="AB53" s="166" t="s">
        <v>802</v>
      </c>
      <c r="AC53" s="166" t="s">
        <v>803</v>
      </c>
      <c r="AD53" s="195" t="s">
        <v>685</v>
      </c>
      <c r="AE53" s="172" t="s">
        <v>804</v>
      </c>
      <c r="AF53" s="315">
        <v>15000000</v>
      </c>
      <c r="AG53" s="172" t="s">
        <v>680</v>
      </c>
      <c r="AH53" s="172" t="s">
        <v>672</v>
      </c>
      <c r="AI53" s="172" t="s">
        <v>673</v>
      </c>
      <c r="AJ53" s="174"/>
      <c r="AK53" s="181">
        <v>15000000</v>
      </c>
      <c r="AL53" s="181">
        <v>15000000</v>
      </c>
      <c r="AM53" s="182">
        <v>0</v>
      </c>
      <c r="AN53" s="183"/>
      <c r="AO53" s="182">
        <v>0</v>
      </c>
      <c r="AP53" s="180"/>
      <c r="AQ53" s="282" t="s">
        <v>805</v>
      </c>
      <c r="AR53" s="312" t="s">
        <v>806</v>
      </c>
      <c r="AS53" s="650"/>
      <c r="AT53" s="653"/>
      <c r="AU53" s="653"/>
      <c r="AV53" s="656" t="e">
        <f t="shared" si="2"/>
        <v>#DIV/0!</v>
      </c>
      <c r="AW53" s="219"/>
      <c r="AX53" s="188"/>
      <c r="AY53" s="166" t="s">
        <v>801</v>
      </c>
    </row>
    <row r="54" spans="1:51" ht="72.75" customHeight="1" thickBot="1" x14ac:dyDescent="0.4">
      <c r="A54" s="668"/>
      <c r="B54" s="668"/>
      <c r="C54" s="668"/>
      <c r="D54" s="668"/>
      <c r="E54" s="668"/>
      <c r="F54" s="758"/>
      <c r="G54" s="752"/>
      <c r="H54" s="752"/>
      <c r="I54" s="752"/>
      <c r="J54" s="752"/>
      <c r="K54" s="752"/>
      <c r="L54" s="764"/>
      <c r="M54" s="752"/>
      <c r="N54" s="305"/>
      <c r="O54" s="316" t="s">
        <v>821</v>
      </c>
      <c r="P54" s="317">
        <v>18</v>
      </c>
      <c r="Q54" s="318">
        <v>2</v>
      </c>
      <c r="R54" s="319">
        <v>0</v>
      </c>
      <c r="S54" s="320"/>
      <c r="T54" s="320"/>
      <c r="U54" s="150">
        <f t="shared" si="1"/>
        <v>0</v>
      </c>
      <c r="V54" s="203">
        <v>45474</v>
      </c>
      <c r="W54" s="203">
        <v>45657</v>
      </c>
      <c r="X54" s="204">
        <f t="shared" si="0"/>
        <v>183</v>
      </c>
      <c r="Y54" s="201"/>
      <c r="Z54" s="201"/>
      <c r="AA54" s="205" t="s">
        <v>801</v>
      </c>
      <c r="AB54" s="205" t="s">
        <v>802</v>
      </c>
      <c r="AC54" s="205" t="s">
        <v>803</v>
      </c>
      <c r="AD54" s="245" t="s">
        <v>685</v>
      </c>
      <c r="AE54" s="193" t="s">
        <v>822</v>
      </c>
      <c r="AF54" s="321">
        <v>40000000</v>
      </c>
      <c r="AG54" s="193" t="s">
        <v>687</v>
      </c>
      <c r="AH54" s="193" t="s">
        <v>672</v>
      </c>
      <c r="AI54" s="193" t="s">
        <v>681</v>
      </c>
      <c r="AJ54" s="201"/>
      <c r="AK54" s="209">
        <v>40000000</v>
      </c>
      <c r="AL54" s="209">
        <v>40000000</v>
      </c>
      <c r="AM54" s="210">
        <v>0</v>
      </c>
      <c r="AN54" s="211"/>
      <c r="AO54" s="210">
        <v>0</v>
      </c>
      <c r="AP54" s="208"/>
      <c r="AQ54" s="285" t="s">
        <v>805</v>
      </c>
      <c r="AR54" s="322" t="s">
        <v>806</v>
      </c>
      <c r="AS54" s="651"/>
      <c r="AT54" s="654"/>
      <c r="AU54" s="654"/>
      <c r="AV54" s="657" t="e">
        <f t="shared" si="2"/>
        <v>#DIV/0!</v>
      </c>
      <c r="AW54" s="215"/>
      <c r="AX54" s="194"/>
      <c r="AY54" s="166" t="s">
        <v>801</v>
      </c>
    </row>
    <row r="55" spans="1:51" ht="72.75" customHeight="1" x14ac:dyDescent="0.35">
      <c r="A55" s="668"/>
      <c r="B55" s="668"/>
      <c r="C55" s="668"/>
      <c r="D55" s="668"/>
      <c r="E55" s="668"/>
      <c r="F55" s="731" t="s">
        <v>795</v>
      </c>
      <c r="G55" s="731"/>
      <c r="H55" s="731"/>
      <c r="I55" s="731"/>
      <c r="J55" s="731"/>
      <c r="K55" s="731"/>
      <c r="L55" s="731"/>
      <c r="M55" s="731"/>
      <c r="N55" s="753"/>
      <c r="O55" s="731"/>
      <c r="P55" s="731"/>
      <c r="Q55" s="731"/>
      <c r="R55" s="731"/>
      <c r="S55" s="292"/>
      <c r="T55" s="292"/>
      <c r="U55" s="66">
        <f>AVERAGE(U45:U54)</f>
        <v>0.25912765957446809</v>
      </c>
      <c r="V55" s="175"/>
      <c r="W55" s="175"/>
      <c r="X55" s="176"/>
      <c r="Y55" s="174"/>
      <c r="Z55" s="174"/>
      <c r="AA55" s="166"/>
      <c r="AB55" s="166"/>
      <c r="AC55" s="166"/>
      <c r="AD55" s="172"/>
      <c r="AE55" s="172"/>
      <c r="AF55" s="313"/>
      <c r="AG55" s="172"/>
      <c r="AH55" s="172"/>
      <c r="AI55" s="172"/>
      <c r="AJ55" s="174"/>
      <c r="AK55" s="181"/>
      <c r="AL55" s="181"/>
      <c r="AM55" s="182"/>
      <c r="AN55" s="183"/>
      <c r="AO55" s="182"/>
      <c r="AP55" s="180"/>
      <c r="AQ55" s="282"/>
      <c r="AR55" s="282"/>
      <c r="AS55" s="216" t="s">
        <v>1451</v>
      </c>
      <c r="AT55" s="217">
        <v>341978600</v>
      </c>
      <c r="AU55" s="217">
        <v>215400000</v>
      </c>
      <c r="AV55" s="218">
        <f t="shared" si="2"/>
        <v>0.6298639739445685</v>
      </c>
      <c r="AW55" s="219"/>
      <c r="AX55" s="188"/>
      <c r="AY55" s="166"/>
    </row>
    <row r="56" spans="1:51" ht="147" customHeight="1" x14ac:dyDescent="0.35">
      <c r="A56" s="754" t="s">
        <v>222</v>
      </c>
      <c r="B56" s="754" t="s">
        <v>233</v>
      </c>
      <c r="C56" s="754" t="s">
        <v>234</v>
      </c>
      <c r="D56" s="755">
        <v>3452</v>
      </c>
      <c r="E56" s="755" t="s">
        <v>823</v>
      </c>
      <c r="F56" s="759">
        <v>2024130010047</v>
      </c>
      <c r="G56" s="759" t="s">
        <v>824</v>
      </c>
      <c r="H56" s="759" t="s">
        <v>825</v>
      </c>
      <c r="I56" s="759" t="s">
        <v>826</v>
      </c>
      <c r="J56" s="759">
        <v>0</v>
      </c>
      <c r="K56" s="759"/>
      <c r="L56" s="727">
        <v>0.35</v>
      </c>
      <c r="M56" s="323" t="s">
        <v>827</v>
      </c>
      <c r="N56" s="223"/>
      <c r="O56" s="189" t="s">
        <v>828</v>
      </c>
      <c r="P56" s="222">
        <v>200</v>
      </c>
      <c r="Q56" s="189">
        <v>50</v>
      </c>
      <c r="R56" s="223">
        <v>0</v>
      </c>
      <c r="S56" s="224"/>
      <c r="T56" s="224"/>
      <c r="U56" s="150">
        <f t="shared" si="1"/>
        <v>0</v>
      </c>
      <c r="V56" s="226">
        <v>45474</v>
      </c>
      <c r="W56" s="226">
        <v>45657</v>
      </c>
      <c r="X56" s="227">
        <f t="shared" si="0"/>
        <v>183</v>
      </c>
      <c r="Y56" s="224"/>
      <c r="Z56" s="224"/>
      <c r="AA56" s="220" t="s">
        <v>801</v>
      </c>
      <c r="AB56" s="220" t="s">
        <v>802</v>
      </c>
      <c r="AC56" s="220" t="s">
        <v>803</v>
      </c>
      <c r="AD56" s="239" t="s">
        <v>669</v>
      </c>
      <c r="AE56" s="189" t="s">
        <v>829</v>
      </c>
      <c r="AF56" s="311">
        <v>10500000</v>
      </c>
      <c r="AG56" s="189" t="s">
        <v>680</v>
      </c>
      <c r="AH56" s="189" t="s">
        <v>672</v>
      </c>
      <c r="AI56" s="189" t="s">
        <v>681</v>
      </c>
      <c r="AJ56" s="224"/>
      <c r="AK56" s="233">
        <v>10500000</v>
      </c>
      <c r="AL56" s="233">
        <v>10500000</v>
      </c>
      <c r="AM56" s="234">
        <v>0</v>
      </c>
      <c r="AN56" s="235"/>
      <c r="AO56" s="234">
        <v>0</v>
      </c>
      <c r="AP56" s="232"/>
      <c r="AQ56" s="253" t="s">
        <v>714</v>
      </c>
      <c r="AR56" s="324" t="s">
        <v>830</v>
      </c>
      <c r="AS56" s="649" t="s">
        <v>1511</v>
      </c>
      <c r="AT56" s="661">
        <v>290438680.69999999</v>
      </c>
      <c r="AU56" s="661">
        <v>126871705.8</v>
      </c>
      <c r="AV56" s="662">
        <v>0.29782090563380281</v>
      </c>
      <c r="AW56" s="239"/>
      <c r="AX56" s="189"/>
      <c r="AY56" s="166" t="s">
        <v>801</v>
      </c>
    </row>
    <row r="57" spans="1:51" ht="147" customHeight="1" x14ac:dyDescent="0.35">
      <c r="A57" s="754" t="s">
        <v>222</v>
      </c>
      <c r="B57" s="754" t="s">
        <v>233</v>
      </c>
      <c r="C57" s="754" t="s">
        <v>234</v>
      </c>
      <c r="D57" s="755">
        <v>3452</v>
      </c>
      <c r="E57" s="755"/>
      <c r="F57" s="760">
        <v>2024130010047</v>
      </c>
      <c r="G57" s="760"/>
      <c r="H57" s="760"/>
      <c r="I57" s="760" t="s">
        <v>826</v>
      </c>
      <c r="J57" s="760">
        <v>0</v>
      </c>
      <c r="K57" s="760"/>
      <c r="L57" s="723"/>
      <c r="M57" s="169" t="s">
        <v>831</v>
      </c>
      <c r="N57" s="173"/>
      <c r="O57" s="172" t="s">
        <v>832</v>
      </c>
      <c r="P57" s="171">
        <v>8</v>
      </c>
      <c r="Q57" s="172">
        <v>2</v>
      </c>
      <c r="R57" s="173">
        <v>0</v>
      </c>
      <c r="S57" s="174"/>
      <c r="T57" s="174"/>
      <c r="U57" s="150">
        <f t="shared" si="1"/>
        <v>0</v>
      </c>
      <c r="V57" s="175">
        <v>45474</v>
      </c>
      <c r="W57" s="175">
        <v>45657</v>
      </c>
      <c r="X57" s="176">
        <f t="shared" si="0"/>
        <v>183</v>
      </c>
      <c r="Y57" s="174"/>
      <c r="Z57" s="174"/>
      <c r="AA57" s="166" t="s">
        <v>801</v>
      </c>
      <c r="AB57" s="166" t="s">
        <v>802</v>
      </c>
      <c r="AC57" s="166" t="s">
        <v>803</v>
      </c>
      <c r="AD57" s="195" t="s">
        <v>669</v>
      </c>
      <c r="AE57" s="172" t="s">
        <v>829</v>
      </c>
      <c r="AF57" s="315">
        <v>9000000</v>
      </c>
      <c r="AG57" s="172" t="s">
        <v>680</v>
      </c>
      <c r="AH57" s="172" t="s">
        <v>672</v>
      </c>
      <c r="AI57" s="172" t="s">
        <v>681</v>
      </c>
      <c r="AJ57" s="174"/>
      <c r="AK57" s="181">
        <v>9000000</v>
      </c>
      <c r="AL57" s="181">
        <v>9000000</v>
      </c>
      <c r="AM57" s="182">
        <v>0</v>
      </c>
      <c r="AN57" s="183"/>
      <c r="AO57" s="182">
        <v>0</v>
      </c>
      <c r="AP57" s="180"/>
      <c r="AQ57" s="282" t="s">
        <v>714</v>
      </c>
      <c r="AR57" s="312" t="s">
        <v>830</v>
      </c>
      <c r="AS57" s="650"/>
      <c r="AT57" s="661"/>
      <c r="AU57" s="661"/>
      <c r="AV57" s="662"/>
      <c r="AW57" s="219"/>
      <c r="AX57" s="188"/>
      <c r="AY57" s="166" t="s">
        <v>801</v>
      </c>
    </row>
    <row r="58" spans="1:51" ht="147" customHeight="1" x14ac:dyDescent="0.35">
      <c r="A58" s="754" t="s">
        <v>222</v>
      </c>
      <c r="B58" s="754" t="s">
        <v>233</v>
      </c>
      <c r="C58" s="754" t="s">
        <v>234</v>
      </c>
      <c r="D58" s="755">
        <v>3452</v>
      </c>
      <c r="E58" s="755"/>
      <c r="F58" s="760">
        <v>2024130010047</v>
      </c>
      <c r="G58" s="760"/>
      <c r="H58" s="760"/>
      <c r="I58" s="760" t="s">
        <v>826</v>
      </c>
      <c r="J58" s="760">
        <v>0</v>
      </c>
      <c r="K58" s="760"/>
      <c r="L58" s="723"/>
      <c r="M58" s="166" t="s">
        <v>833</v>
      </c>
      <c r="N58" s="173"/>
      <c r="O58" s="172" t="s">
        <v>834</v>
      </c>
      <c r="P58" s="171">
        <v>300</v>
      </c>
      <c r="Q58" s="172">
        <v>30</v>
      </c>
      <c r="R58" s="173">
        <v>2</v>
      </c>
      <c r="S58" s="174"/>
      <c r="T58" s="174"/>
      <c r="U58" s="150">
        <f t="shared" si="1"/>
        <v>6.6666666666666666E-2</v>
      </c>
      <c r="V58" s="175">
        <v>45474</v>
      </c>
      <c r="W58" s="175">
        <v>45657</v>
      </c>
      <c r="X58" s="176">
        <f t="shared" si="0"/>
        <v>183</v>
      </c>
      <c r="Y58" s="180">
        <v>300</v>
      </c>
      <c r="Z58" s="174"/>
      <c r="AA58" s="166" t="s">
        <v>801</v>
      </c>
      <c r="AB58" s="166" t="s">
        <v>802</v>
      </c>
      <c r="AC58" s="166" t="s">
        <v>803</v>
      </c>
      <c r="AD58" s="195" t="s">
        <v>669</v>
      </c>
      <c r="AE58" s="172" t="s">
        <v>829</v>
      </c>
      <c r="AF58" s="315">
        <v>9000000</v>
      </c>
      <c r="AG58" s="172" t="s">
        <v>680</v>
      </c>
      <c r="AH58" s="172" t="s">
        <v>672</v>
      </c>
      <c r="AI58" s="172" t="s">
        <v>681</v>
      </c>
      <c r="AJ58" s="174"/>
      <c r="AK58" s="181">
        <v>9000000</v>
      </c>
      <c r="AL58" s="181">
        <v>9000000</v>
      </c>
      <c r="AM58" s="182">
        <v>0</v>
      </c>
      <c r="AN58" s="183"/>
      <c r="AO58" s="182">
        <v>0</v>
      </c>
      <c r="AP58" s="180"/>
      <c r="AQ58" s="282" t="s">
        <v>714</v>
      </c>
      <c r="AR58" s="312" t="s">
        <v>830</v>
      </c>
      <c r="AS58" s="650"/>
      <c r="AT58" s="661"/>
      <c r="AU58" s="661"/>
      <c r="AV58" s="662"/>
      <c r="AW58" s="260" t="s">
        <v>1385</v>
      </c>
      <c r="AX58" s="188"/>
      <c r="AY58" s="166" t="s">
        <v>801</v>
      </c>
    </row>
    <row r="59" spans="1:51" ht="147" customHeight="1" x14ac:dyDescent="0.35">
      <c r="A59" s="754" t="s">
        <v>222</v>
      </c>
      <c r="B59" s="754" t="s">
        <v>233</v>
      </c>
      <c r="C59" s="754" t="s">
        <v>234</v>
      </c>
      <c r="D59" s="755">
        <v>3452</v>
      </c>
      <c r="E59" s="755"/>
      <c r="F59" s="760">
        <v>2024130010047</v>
      </c>
      <c r="G59" s="760"/>
      <c r="H59" s="761"/>
      <c r="I59" s="761" t="s">
        <v>826</v>
      </c>
      <c r="J59" s="761">
        <v>0</v>
      </c>
      <c r="K59" s="761"/>
      <c r="L59" s="723"/>
      <c r="M59" s="166" t="s">
        <v>835</v>
      </c>
      <c r="N59" s="173"/>
      <c r="O59" s="172" t="s">
        <v>816</v>
      </c>
      <c r="P59" s="171"/>
      <c r="Q59" s="172">
        <v>1</v>
      </c>
      <c r="R59" s="173">
        <v>0</v>
      </c>
      <c r="S59" s="174"/>
      <c r="T59" s="174"/>
      <c r="U59" s="150">
        <f t="shared" si="1"/>
        <v>0</v>
      </c>
      <c r="V59" s="175">
        <v>45474</v>
      </c>
      <c r="W59" s="175">
        <v>45657</v>
      </c>
      <c r="X59" s="176">
        <f t="shared" si="0"/>
        <v>183</v>
      </c>
      <c r="Y59" s="174"/>
      <c r="Z59" s="174"/>
      <c r="AA59" s="166" t="s">
        <v>801</v>
      </c>
      <c r="AB59" s="166" t="s">
        <v>802</v>
      </c>
      <c r="AC59" s="166" t="s">
        <v>803</v>
      </c>
      <c r="AD59" s="195" t="s">
        <v>669</v>
      </c>
      <c r="AE59" s="172" t="s">
        <v>829</v>
      </c>
      <c r="AF59" s="315">
        <v>7500000</v>
      </c>
      <c r="AG59" s="172" t="s">
        <v>680</v>
      </c>
      <c r="AH59" s="172" t="s">
        <v>672</v>
      </c>
      <c r="AI59" s="172" t="s">
        <v>681</v>
      </c>
      <c r="AJ59" s="174"/>
      <c r="AK59" s="181">
        <v>2000000</v>
      </c>
      <c r="AL59" s="181">
        <v>2000000</v>
      </c>
      <c r="AM59" s="182">
        <v>0</v>
      </c>
      <c r="AN59" s="183"/>
      <c r="AO59" s="182">
        <v>0</v>
      </c>
      <c r="AP59" s="180"/>
      <c r="AQ59" s="282" t="s">
        <v>714</v>
      </c>
      <c r="AR59" s="312" t="s">
        <v>830</v>
      </c>
      <c r="AS59" s="650"/>
      <c r="AT59" s="661"/>
      <c r="AU59" s="661"/>
      <c r="AV59" s="662"/>
      <c r="AW59" s="219"/>
      <c r="AX59" s="188"/>
      <c r="AY59" s="166" t="s">
        <v>801</v>
      </c>
    </row>
    <row r="60" spans="1:51" ht="147" customHeight="1" x14ac:dyDescent="0.35">
      <c r="A60" s="754" t="s">
        <v>222</v>
      </c>
      <c r="B60" s="754" t="s">
        <v>233</v>
      </c>
      <c r="C60" s="754" t="s">
        <v>234</v>
      </c>
      <c r="D60" s="755">
        <v>3452</v>
      </c>
      <c r="E60" s="755"/>
      <c r="F60" s="760">
        <v>2024130010047</v>
      </c>
      <c r="G60" s="760"/>
      <c r="H60" s="759" t="s">
        <v>836</v>
      </c>
      <c r="I60" s="759" t="s">
        <v>837</v>
      </c>
      <c r="J60" s="759">
        <v>2</v>
      </c>
      <c r="K60" s="759"/>
      <c r="L60" s="723"/>
      <c r="M60" s="166" t="s">
        <v>838</v>
      </c>
      <c r="N60" s="173"/>
      <c r="O60" s="172" t="s">
        <v>839</v>
      </c>
      <c r="P60" s="171">
        <v>300</v>
      </c>
      <c r="Q60" s="172">
        <v>30</v>
      </c>
      <c r="R60" s="173">
        <v>0</v>
      </c>
      <c r="S60" s="174"/>
      <c r="T60" s="174"/>
      <c r="U60" s="150">
        <f t="shared" si="1"/>
        <v>0</v>
      </c>
      <c r="V60" s="175">
        <v>45474</v>
      </c>
      <c r="W60" s="175">
        <v>45657</v>
      </c>
      <c r="X60" s="176">
        <f t="shared" si="0"/>
        <v>183</v>
      </c>
      <c r="Y60" s="174"/>
      <c r="Z60" s="174"/>
      <c r="AA60" s="166" t="s">
        <v>801</v>
      </c>
      <c r="AB60" s="166" t="s">
        <v>802</v>
      </c>
      <c r="AC60" s="166" t="s">
        <v>803</v>
      </c>
      <c r="AD60" s="195" t="s">
        <v>669</v>
      </c>
      <c r="AE60" s="172" t="s">
        <v>840</v>
      </c>
      <c r="AF60" s="315">
        <v>2000000</v>
      </c>
      <c r="AG60" s="172" t="s">
        <v>713</v>
      </c>
      <c r="AH60" s="172" t="s">
        <v>672</v>
      </c>
      <c r="AI60" s="172" t="s">
        <v>681</v>
      </c>
      <c r="AJ60" s="174"/>
      <c r="AK60" s="181">
        <v>7500000</v>
      </c>
      <c r="AL60" s="181">
        <v>7500000</v>
      </c>
      <c r="AM60" s="182">
        <v>0</v>
      </c>
      <c r="AN60" s="183"/>
      <c r="AO60" s="182">
        <v>0</v>
      </c>
      <c r="AP60" s="180"/>
      <c r="AQ60" s="282" t="s">
        <v>714</v>
      </c>
      <c r="AR60" s="312" t="s">
        <v>830</v>
      </c>
      <c r="AS60" s="650"/>
      <c r="AT60" s="661"/>
      <c r="AU60" s="661"/>
      <c r="AV60" s="662"/>
      <c r="AW60" s="195"/>
      <c r="AX60" s="172"/>
      <c r="AY60" s="166" t="s">
        <v>801</v>
      </c>
    </row>
    <row r="61" spans="1:51" ht="147" customHeight="1" x14ac:dyDescent="0.35">
      <c r="A61" s="754" t="s">
        <v>222</v>
      </c>
      <c r="B61" s="754" t="s">
        <v>233</v>
      </c>
      <c r="C61" s="754" t="s">
        <v>234</v>
      </c>
      <c r="D61" s="755">
        <v>3452</v>
      </c>
      <c r="E61" s="755"/>
      <c r="F61" s="760">
        <v>2024130010047</v>
      </c>
      <c r="G61" s="760"/>
      <c r="H61" s="760"/>
      <c r="I61" s="760" t="s">
        <v>837</v>
      </c>
      <c r="J61" s="760">
        <v>0</v>
      </c>
      <c r="K61" s="760"/>
      <c r="L61" s="723"/>
      <c r="M61" s="166" t="s">
        <v>841</v>
      </c>
      <c r="N61" s="173"/>
      <c r="O61" s="172" t="s">
        <v>842</v>
      </c>
      <c r="P61" s="171">
        <v>1</v>
      </c>
      <c r="Q61" s="172">
        <v>0.3</v>
      </c>
      <c r="R61" s="173">
        <v>0</v>
      </c>
      <c r="S61" s="174"/>
      <c r="T61" s="174"/>
      <c r="U61" s="150">
        <f t="shared" si="1"/>
        <v>0</v>
      </c>
      <c r="V61" s="175">
        <v>45474</v>
      </c>
      <c r="W61" s="175">
        <v>45657</v>
      </c>
      <c r="X61" s="176">
        <f t="shared" si="0"/>
        <v>183</v>
      </c>
      <c r="Y61" s="174"/>
      <c r="Z61" s="174"/>
      <c r="AA61" s="166" t="s">
        <v>801</v>
      </c>
      <c r="AB61" s="166" t="s">
        <v>802</v>
      </c>
      <c r="AC61" s="166" t="s">
        <v>803</v>
      </c>
      <c r="AD61" s="195" t="s">
        <v>669</v>
      </c>
      <c r="AE61" s="172" t="s">
        <v>829</v>
      </c>
      <c r="AF61" s="315">
        <v>7500000</v>
      </c>
      <c r="AG61" s="172" t="s">
        <v>680</v>
      </c>
      <c r="AH61" s="172" t="s">
        <v>672</v>
      </c>
      <c r="AI61" s="172" t="s">
        <v>681</v>
      </c>
      <c r="AJ61" s="174"/>
      <c r="AK61" s="181">
        <v>9000000</v>
      </c>
      <c r="AL61" s="181">
        <v>9000000</v>
      </c>
      <c r="AM61" s="182">
        <v>0</v>
      </c>
      <c r="AN61" s="183"/>
      <c r="AO61" s="182">
        <v>0</v>
      </c>
      <c r="AP61" s="180"/>
      <c r="AQ61" s="282" t="s">
        <v>714</v>
      </c>
      <c r="AR61" s="312" t="s">
        <v>830</v>
      </c>
      <c r="AS61" s="650"/>
      <c r="AT61" s="661"/>
      <c r="AU61" s="661"/>
      <c r="AV61" s="662"/>
      <c r="AW61" s="219"/>
      <c r="AX61" s="188"/>
      <c r="AY61" s="166" t="s">
        <v>801</v>
      </c>
    </row>
    <row r="62" spans="1:51" ht="168" customHeight="1" x14ac:dyDescent="0.35">
      <c r="A62" s="754" t="s">
        <v>222</v>
      </c>
      <c r="B62" s="754" t="s">
        <v>233</v>
      </c>
      <c r="C62" s="754" t="s">
        <v>234</v>
      </c>
      <c r="D62" s="755">
        <v>3452</v>
      </c>
      <c r="E62" s="755"/>
      <c r="F62" s="760">
        <v>2024130010047</v>
      </c>
      <c r="G62" s="760"/>
      <c r="H62" s="761"/>
      <c r="I62" s="761" t="s">
        <v>837</v>
      </c>
      <c r="J62" s="761">
        <v>0</v>
      </c>
      <c r="K62" s="761"/>
      <c r="L62" s="723"/>
      <c r="M62" s="166" t="s">
        <v>843</v>
      </c>
      <c r="N62" s="173"/>
      <c r="O62" s="172" t="s">
        <v>844</v>
      </c>
      <c r="P62" s="171">
        <v>200</v>
      </c>
      <c r="Q62" s="172">
        <v>50</v>
      </c>
      <c r="R62" s="173">
        <v>0</v>
      </c>
      <c r="S62" s="174"/>
      <c r="T62" s="174"/>
      <c r="U62" s="150">
        <f t="shared" si="1"/>
        <v>0</v>
      </c>
      <c r="V62" s="175">
        <v>45474</v>
      </c>
      <c r="W62" s="175">
        <v>45657</v>
      </c>
      <c r="X62" s="176">
        <f t="shared" si="0"/>
        <v>183</v>
      </c>
      <c r="Y62" s="174"/>
      <c r="Z62" s="174"/>
      <c r="AA62" s="166" t="s">
        <v>801</v>
      </c>
      <c r="AB62" s="166" t="s">
        <v>802</v>
      </c>
      <c r="AC62" s="166" t="s">
        <v>803</v>
      </c>
      <c r="AD62" s="195" t="s">
        <v>669</v>
      </c>
      <c r="AE62" s="172" t="s">
        <v>845</v>
      </c>
      <c r="AF62" s="315">
        <v>40000000</v>
      </c>
      <c r="AG62" s="172" t="s">
        <v>713</v>
      </c>
      <c r="AH62" s="172" t="s">
        <v>672</v>
      </c>
      <c r="AI62" s="172" t="s">
        <v>681</v>
      </c>
      <c r="AJ62" s="174"/>
      <c r="AK62" s="181">
        <v>7500000</v>
      </c>
      <c r="AL62" s="181">
        <v>7500000</v>
      </c>
      <c r="AM62" s="182">
        <v>0</v>
      </c>
      <c r="AN62" s="183"/>
      <c r="AO62" s="182">
        <v>0</v>
      </c>
      <c r="AP62" s="180"/>
      <c r="AQ62" s="282" t="s">
        <v>714</v>
      </c>
      <c r="AR62" s="312" t="s">
        <v>830</v>
      </c>
      <c r="AS62" s="650"/>
      <c r="AT62" s="661"/>
      <c r="AU62" s="661"/>
      <c r="AV62" s="662"/>
      <c r="AW62" s="219"/>
      <c r="AX62" s="188"/>
      <c r="AY62" s="166" t="s">
        <v>801</v>
      </c>
    </row>
    <row r="63" spans="1:51" ht="147" customHeight="1" x14ac:dyDescent="0.35">
      <c r="A63" s="754" t="s">
        <v>222</v>
      </c>
      <c r="B63" s="754" t="s">
        <v>233</v>
      </c>
      <c r="C63" s="754" t="s">
        <v>234</v>
      </c>
      <c r="D63" s="755">
        <v>3452</v>
      </c>
      <c r="E63" s="755"/>
      <c r="F63" s="760">
        <v>2024130010047</v>
      </c>
      <c r="G63" s="760"/>
      <c r="H63" s="765" t="s">
        <v>846</v>
      </c>
      <c r="I63" s="765" t="s">
        <v>847</v>
      </c>
      <c r="J63" s="765">
        <v>0</v>
      </c>
      <c r="K63" s="765"/>
      <c r="L63" s="723"/>
      <c r="M63" s="166" t="s">
        <v>848</v>
      </c>
      <c r="N63" s="173"/>
      <c r="O63" s="172" t="s">
        <v>849</v>
      </c>
      <c r="P63" s="171">
        <v>200</v>
      </c>
      <c r="Q63" s="172">
        <v>50</v>
      </c>
      <c r="R63" s="173">
        <v>0</v>
      </c>
      <c r="S63" s="174"/>
      <c r="T63" s="174"/>
      <c r="U63" s="150">
        <f t="shared" si="1"/>
        <v>0</v>
      </c>
      <c r="V63" s="175">
        <v>45474</v>
      </c>
      <c r="W63" s="175">
        <v>45657</v>
      </c>
      <c r="X63" s="176">
        <f t="shared" si="0"/>
        <v>183</v>
      </c>
      <c r="Y63" s="180">
        <v>200</v>
      </c>
      <c r="Z63" s="174"/>
      <c r="AA63" s="166" t="s">
        <v>801</v>
      </c>
      <c r="AB63" s="166" t="s">
        <v>802</v>
      </c>
      <c r="AC63" s="166" t="s">
        <v>803</v>
      </c>
      <c r="AD63" s="195" t="s">
        <v>669</v>
      </c>
      <c r="AE63" s="172" t="s">
        <v>850</v>
      </c>
      <c r="AF63" s="315">
        <v>8061319.2999999998</v>
      </c>
      <c r="AG63" s="172" t="s">
        <v>713</v>
      </c>
      <c r="AH63" s="172" t="s">
        <v>672</v>
      </c>
      <c r="AI63" s="172" t="s">
        <v>681</v>
      </c>
      <c r="AJ63" s="174"/>
      <c r="AK63" s="181">
        <v>40000000</v>
      </c>
      <c r="AL63" s="181">
        <v>40000000</v>
      </c>
      <c r="AM63" s="182">
        <v>0</v>
      </c>
      <c r="AN63" s="183"/>
      <c r="AO63" s="182">
        <v>0</v>
      </c>
      <c r="AP63" s="180"/>
      <c r="AQ63" s="282" t="s">
        <v>714</v>
      </c>
      <c r="AR63" s="312" t="s">
        <v>830</v>
      </c>
      <c r="AS63" s="650"/>
      <c r="AT63" s="661"/>
      <c r="AU63" s="661"/>
      <c r="AV63" s="662"/>
      <c r="AW63" s="195"/>
      <c r="AX63" s="172"/>
      <c r="AY63" s="166" t="s">
        <v>801</v>
      </c>
    </row>
    <row r="64" spans="1:51" ht="232.5" x14ac:dyDescent="0.35">
      <c r="A64" s="754" t="s">
        <v>222</v>
      </c>
      <c r="B64" s="754" t="s">
        <v>233</v>
      </c>
      <c r="C64" s="754" t="s">
        <v>234</v>
      </c>
      <c r="D64" s="755">
        <v>3452</v>
      </c>
      <c r="E64" s="755"/>
      <c r="F64" s="760">
        <v>2024130010047</v>
      </c>
      <c r="G64" s="760"/>
      <c r="H64" s="766"/>
      <c r="I64" s="766" t="s">
        <v>847</v>
      </c>
      <c r="J64" s="766">
        <v>0</v>
      </c>
      <c r="K64" s="766"/>
      <c r="L64" s="723"/>
      <c r="M64" s="166" t="s">
        <v>851</v>
      </c>
      <c r="N64" s="173"/>
      <c r="O64" s="172" t="s">
        <v>852</v>
      </c>
      <c r="P64" s="171">
        <v>20</v>
      </c>
      <c r="Q64" s="172">
        <v>5</v>
      </c>
      <c r="R64" s="173">
        <v>0</v>
      </c>
      <c r="S64" s="174"/>
      <c r="T64" s="174"/>
      <c r="U64" s="150">
        <f t="shared" si="1"/>
        <v>0</v>
      </c>
      <c r="V64" s="175">
        <v>45474</v>
      </c>
      <c r="W64" s="175">
        <v>45657</v>
      </c>
      <c r="X64" s="176">
        <f t="shared" si="0"/>
        <v>183</v>
      </c>
      <c r="Y64" s="174"/>
      <c r="Z64" s="174"/>
      <c r="AA64" s="166" t="s">
        <v>801</v>
      </c>
      <c r="AB64" s="166" t="s">
        <v>802</v>
      </c>
      <c r="AC64" s="166" t="s">
        <v>803</v>
      </c>
      <c r="AD64" s="195" t="s">
        <v>669</v>
      </c>
      <c r="AE64" s="172" t="s">
        <v>829</v>
      </c>
      <c r="AF64" s="315">
        <v>7500000</v>
      </c>
      <c r="AG64" s="172" t="s">
        <v>680</v>
      </c>
      <c r="AH64" s="172" t="s">
        <v>672</v>
      </c>
      <c r="AI64" s="172" t="s">
        <v>681</v>
      </c>
      <c r="AJ64" s="174"/>
      <c r="AK64" s="181">
        <v>7500000</v>
      </c>
      <c r="AL64" s="181">
        <v>7500000</v>
      </c>
      <c r="AM64" s="182">
        <v>0</v>
      </c>
      <c r="AN64" s="183"/>
      <c r="AO64" s="182">
        <v>0</v>
      </c>
      <c r="AP64" s="180"/>
      <c r="AQ64" s="282" t="s">
        <v>714</v>
      </c>
      <c r="AR64" s="312" t="s">
        <v>830</v>
      </c>
      <c r="AS64" s="651"/>
      <c r="AT64" s="661"/>
      <c r="AU64" s="661"/>
      <c r="AV64" s="662"/>
      <c r="AW64" s="219"/>
      <c r="AX64" s="188"/>
      <c r="AY64" s="166" t="s">
        <v>801</v>
      </c>
    </row>
    <row r="65" spans="1:51" ht="147" customHeight="1" x14ac:dyDescent="0.35">
      <c r="A65" s="754" t="s">
        <v>222</v>
      </c>
      <c r="B65" s="754" t="s">
        <v>233</v>
      </c>
      <c r="C65" s="754" t="s">
        <v>234</v>
      </c>
      <c r="D65" s="755">
        <v>3452</v>
      </c>
      <c r="E65" s="755"/>
      <c r="F65" s="760">
        <v>2024130010047</v>
      </c>
      <c r="G65" s="760"/>
      <c r="H65" s="766"/>
      <c r="I65" s="766" t="s">
        <v>847</v>
      </c>
      <c r="J65" s="766">
        <v>0</v>
      </c>
      <c r="K65" s="766"/>
      <c r="L65" s="723"/>
      <c r="M65" s="166" t="s">
        <v>853</v>
      </c>
      <c r="N65" s="173"/>
      <c r="O65" s="172" t="s">
        <v>854</v>
      </c>
      <c r="P65" s="171">
        <v>8</v>
      </c>
      <c r="Q65" s="172">
        <v>2</v>
      </c>
      <c r="R65" s="173">
        <v>0</v>
      </c>
      <c r="S65" s="174"/>
      <c r="T65" s="174"/>
      <c r="U65" s="150">
        <f t="shared" si="1"/>
        <v>0</v>
      </c>
      <c r="V65" s="175">
        <v>45474</v>
      </c>
      <c r="W65" s="175">
        <v>45657</v>
      </c>
      <c r="X65" s="176">
        <f t="shared" si="0"/>
        <v>183</v>
      </c>
      <c r="Y65" s="174"/>
      <c r="Z65" s="174"/>
      <c r="AA65" s="166" t="s">
        <v>801</v>
      </c>
      <c r="AB65" s="166" t="s">
        <v>802</v>
      </c>
      <c r="AC65" s="166" t="s">
        <v>803</v>
      </c>
      <c r="AD65" s="195" t="s">
        <v>669</v>
      </c>
      <c r="AE65" s="172" t="s">
        <v>829</v>
      </c>
      <c r="AF65" s="315">
        <v>9000000</v>
      </c>
      <c r="AG65" s="172" t="s">
        <v>680</v>
      </c>
      <c r="AH65" s="172" t="s">
        <v>672</v>
      </c>
      <c r="AI65" s="172" t="s">
        <v>681</v>
      </c>
      <c r="AJ65" s="174"/>
      <c r="AK65" s="181">
        <v>8061319.2999999998</v>
      </c>
      <c r="AL65" s="181">
        <v>8061319.2999999998</v>
      </c>
      <c r="AM65" s="182">
        <v>0</v>
      </c>
      <c r="AN65" s="183"/>
      <c r="AO65" s="182">
        <v>0</v>
      </c>
      <c r="AP65" s="180"/>
      <c r="AQ65" s="282" t="s">
        <v>714</v>
      </c>
      <c r="AR65" s="312" t="s">
        <v>830</v>
      </c>
      <c r="AS65" s="649" t="s">
        <v>1512</v>
      </c>
      <c r="AT65" s="652">
        <v>135561319.30000001</v>
      </c>
      <c r="AU65" s="652">
        <v>0</v>
      </c>
      <c r="AV65" s="655">
        <f>+AU65/AT65</f>
        <v>0</v>
      </c>
      <c r="AW65" s="219"/>
      <c r="AX65" s="188"/>
      <c r="AY65" s="166" t="s">
        <v>801</v>
      </c>
    </row>
    <row r="66" spans="1:51" ht="168" customHeight="1" x14ac:dyDescent="0.35">
      <c r="A66" s="754" t="s">
        <v>222</v>
      </c>
      <c r="B66" s="754" t="s">
        <v>233</v>
      </c>
      <c r="C66" s="754" t="s">
        <v>234</v>
      </c>
      <c r="D66" s="755">
        <v>3452</v>
      </c>
      <c r="E66" s="755"/>
      <c r="F66" s="760">
        <v>2024130010047</v>
      </c>
      <c r="G66" s="760"/>
      <c r="H66" s="766"/>
      <c r="I66" s="766" t="s">
        <v>847</v>
      </c>
      <c r="J66" s="766">
        <v>1</v>
      </c>
      <c r="K66" s="766"/>
      <c r="L66" s="723"/>
      <c r="M66" s="166" t="s">
        <v>855</v>
      </c>
      <c r="N66" s="173"/>
      <c r="O66" s="172" t="s">
        <v>856</v>
      </c>
      <c r="P66" s="171">
        <v>16</v>
      </c>
      <c r="Q66" s="172">
        <v>4</v>
      </c>
      <c r="R66" s="173">
        <v>1</v>
      </c>
      <c r="S66" s="174"/>
      <c r="T66" s="174"/>
      <c r="U66" s="150">
        <f t="shared" si="1"/>
        <v>0.25</v>
      </c>
      <c r="V66" s="175">
        <v>45474</v>
      </c>
      <c r="W66" s="175">
        <v>45657</v>
      </c>
      <c r="X66" s="176">
        <f t="shared" si="0"/>
        <v>183</v>
      </c>
      <c r="Y66" s="174"/>
      <c r="Z66" s="174"/>
      <c r="AA66" s="166" t="s">
        <v>801</v>
      </c>
      <c r="AB66" s="166" t="s">
        <v>802</v>
      </c>
      <c r="AC66" s="166" t="s">
        <v>803</v>
      </c>
      <c r="AD66" s="195" t="s">
        <v>669</v>
      </c>
      <c r="AE66" s="172" t="s">
        <v>829</v>
      </c>
      <c r="AF66" s="315">
        <v>7500000</v>
      </c>
      <c r="AG66" s="172" t="s">
        <v>680</v>
      </c>
      <c r="AH66" s="172" t="s">
        <v>672</v>
      </c>
      <c r="AI66" s="172" t="s">
        <v>681</v>
      </c>
      <c r="AJ66" s="174"/>
      <c r="AK66" s="181">
        <v>7500000</v>
      </c>
      <c r="AL66" s="181">
        <v>7500000</v>
      </c>
      <c r="AM66" s="182">
        <v>0</v>
      </c>
      <c r="AN66" s="183"/>
      <c r="AO66" s="182">
        <v>0</v>
      </c>
      <c r="AP66" s="180"/>
      <c r="AQ66" s="282" t="s">
        <v>714</v>
      </c>
      <c r="AR66" s="312" t="s">
        <v>830</v>
      </c>
      <c r="AS66" s="650"/>
      <c r="AT66" s="653"/>
      <c r="AU66" s="653"/>
      <c r="AV66" s="656"/>
      <c r="AW66" s="195"/>
      <c r="AX66" s="172"/>
      <c r="AY66" s="166" t="s">
        <v>801</v>
      </c>
    </row>
    <row r="67" spans="1:51" ht="255.75" x14ac:dyDescent="0.35">
      <c r="A67" s="754" t="s">
        <v>222</v>
      </c>
      <c r="B67" s="754" t="s">
        <v>233</v>
      </c>
      <c r="C67" s="754" t="s">
        <v>234</v>
      </c>
      <c r="D67" s="755">
        <v>3452</v>
      </c>
      <c r="E67" s="755"/>
      <c r="F67" s="760">
        <v>2024130010047</v>
      </c>
      <c r="G67" s="760"/>
      <c r="H67" s="766"/>
      <c r="I67" s="766" t="s">
        <v>847</v>
      </c>
      <c r="J67" s="766">
        <v>0</v>
      </c>
      <c r="K67" s="766"/>
      <c r="L67" s="723"/>
      <c r="M67" s="166" t="s">
        <v>857</v>
      </c>
      <c r="N67" s="173"/>
      <c r="O67" s="172" t="s">
        <v>858</v>
      </c>
      <c r="P67" s="171">
        <v>120</v>
      </c>
      <c r="Q67" s="172">
        <v>30</v>
      </c>
      <c r="R67" s="173">
        <v>0</v>
      </c>
      <c r="S67" s="174"/>
      <c r="T67" s="174"/>
      <c r="U67" s="150">
        <f t="shared" si="1"/>
        <v>0</v>
      </c>
      <c r="V67" s="175">
        <v>45474</v>
      </c>
      <c r="W67" s="175">
        <v>45657</v>
      </c>
      <c r="X67" s="176">
        <f t="shared" si="0"/>
        <v>183</v>
      </c>
      <c r="Y67" s="180">
        <v>120</v>
      </c>
      <c r="Z67" s="174"/>
      <c r="AA67" s="166" t="s">
        <v>801</v>
      </c>
      <c r="AB67" s="166" t="s">
        <v>802</v>
      </c>
      <c r="AC67" s="166" t="s">
        <v>803</v>
      </c>
      <c r="AD67" s="195" t="s">
        <v>669</v>
      </c>
      <c r="AE67" s="172" t="s">
        <v>829</v>
      </c>
      <c r="AF67" s="315">
        <v>9000000</v>
      </c>
      <c r="AG67" s="172" t="s">
        <v>680</v>
      </c>
      <c r="AH67" s="172" t="s">
        <v>672</v>
      </c>
      <c r="AI67" s="172" t="s">
        <v>681</v>
      </c>
      <c r="AJ67" s="174"/>
      <c r="AK67" s="181">
        <v>9000000</v>
      </c>
      <c r="AL67" s="181">
        <v>9000000</v>
      </c>
      <c r="AM67" s="182">
        <v>0</v>
      </c>
      <c r="AN67" s="183"/>
      <c r="AO67" s="182">
        <v>0</v>
      </c>
      <c r="AP67" s="180"/>
      <c r="AQ67" s="282" t="s">
        <v>714</v>
      </c>
      <c r="AR67" s="312" t="s">
        <v>830</v>
      </c>
      <c r="AS67" s="650"/>
      <c r="AT67" s="653"/>
      <c r="AU67" s="653"/>
      <c r="AV67" s="656"/>
      <c r="AW67" s="260" t="s">
        <v>1386</v>
      </c>
      <c r="AX67" s="188"/>
      <c r="AY67" s="166" t="s">
        <v>801</v>
      </c>
    </row>
    <row r="68" spans="1:51" ht="372.75" thickBot="1" x14ac:dyDescent="0.4">
      <c r="A68" s="754" t="s">
        <v>222</v>
      </c>
      <c r="B68" s="754" t="s">
        <v>233</v>
      </c>
      <c r="C68" s="754" t="s">
        <v>234</v>
      </c>
      <c r="D68" s="755">
        <v>3452</v>
      </c>
      <c r="E68" s="755"/>
      <c r="F68" s="760">
        <v>2024130010047</v>
      </c>
      <c r="G68" s="760"/>
      <c r="H68" s="766"/>
      <c r="I68" s="766" t="s">
        <v>847</v>
      </c>
      <c r="J68" s="766">
        <v>0</v>
      </c>
      <c r="K68" s="766"/>
      <c r="L68" s="723"/>
      <c r="M68" s="205" t="s">
        <v>859</v>
      </c>
      <c r="N68" s="200"/>
      <c r="O68" s="193" t="s">
        <v>860</v>
      </c>
      <c r="P68" s="199"/>
      <c r="Q68" s="193">
        <v>1</v>
      </c>
      <c r="R68" s="200">
        <v>0</v>
      </c>
      <c r="S68" s="320"/>
      <c r="T68" s="320"/>
      <c r="U68" s="150">
        <f t="shared" si="1"/>
        <v>0</v>
      </c>
      <c r="V68" s="203">
        <v>45474</v>
      </c>
      <c r="W68" s="203">
        <v>45657</v>
      </c>
      <c r="X68" s="204">
        <f t="shared" si="0"/>
        <v>183</v>
      </c>
      <c r="Y68" s="201"/>
      <c r="Z68" s="201"/>
      <c r="AA68" s="205" t="s">
        <v>801</v>
      </c>
      <c r="AB68" s="205" t="s">
        <v>802</v>
      </c>
      <c r="AC68" s="205" t="s">
        <v>803</v>
      </c>
      <c r="AD68" s="245" t="s">
        <v>669</v>
      </c>
      <c r="AE68" s="193" t="s">
        <v>829</v>
      </c>
      <c r="AF68" s="325">
        <v>9000000</v>
      </c>
      <c r="AG68" s="193" t="s">
        <v>680</v>
      </c>
      <c r="AH68" s="193" t="s">
        <v>672</v>
      </c>
      <c r="AI68" s="193" t="s">
        <v>681</v>
      </c>
      <c r="AJ68" s="201"/>
      <c r="AK68" s="209">
        <v>9000000</v>
      </c>
      <c r="AL68" s="209">
        <v>9000000</v>
      </c>
      <c r="AM68" s="210">
        <v>0</v>
      </c>
      <c r="AN68" s="211"/>
      <c r="AO68" s="210">
        <v>0</v>
      </c>
      <c r="AP68" s="208"/>
      <c r="AQ68" s="285" t="s">
        <v>714</v>
      </c>
      <c r="AR68" s="322" t="s">
        <v>830</v>
      </c>
      <c r="AS68" s="651"/>
      <c r="AT68" s="654"/>
      <c r="AU68" s="654"/>
      <c r="AV68" s="657"/>
      <c r="AW68" s="215"/>
      <c r="AX68" s="194"/>
      <c r="AY68" s="166" t="s">
        <v>801</v>
      </c>
    </row>
    <row r="69" spans="1:51" ht="126" customHeight="1" x14ac:dyDescent="0.35">
      <c r="A69" s="754"/>
      <c r="B69" s="754"/>
      <c r="C69" s="754"/>
      <c r="D69" s="755"/>
      <c r="E69" s="755"/>
      <c r="F69" s="731" t="s">
        <v>823</v>
      </c>
      <c r="G69" s="731"/>
      <c r="H69" s="731"/>
      <c r="I69" s="731"/>
      <c r="J69" s="731"/>
      <c r="K69" s="731"/>
      <c r="L69" s="731"/>
      <c r="M69" s="731"/>
      <c r="N69" s="731"/>
      <c r="O69" s="731"/>
      <c r="P69" s="731"/>
      <c r="Q69" s="731"/>
      <c r="R69" s="731"/>
      <c r="S69" s="292"/>
      <c r="T69" s="292"/>
      <c r="U69" s="66">
        <f>AVERAGE(U56:U68)</f>
        <v>2.4358974358974359E-2</v>
      </c>
      <c r="V69" s="175"/>
      <c r="W69" s="175"/>
      <c r="X69" s="176"/>
      <c r="Y69" s="174"/>
      <c r="Z69" s="174"/>
      <c r="AA69" s="166"/>
      <c r="AB69" s="166"/>
      <c r="AC69" s="166"/>
      <c r="AD69" s="172"/>
      <c r="AE69" s="172"/>
      <c r="AF69" s="315"/>
      <c r="AG69" s="172"/>
      <c r="AH69" s="172"/>
      <c r="AI69" s="172"/>
      <c r="AJ69" s="174"/>
      <c r="AK69" s="181"/>
      <c r="AL69" s="181"/>
      <c r="AM69" s="182"/>
      <c r="AN69" s="183"/>
      <c r="AO69" s="182"/>
      <c r="AP69" s="180"/>
      <c r="AQ69" s="282"/>
      <c r="AR69" s="282"/>
      <c r="AS69" s="216" t="s">
        <v>1452</v>
      </c>
      <c r="AT69" s="217">
        <v>426000000</v>
      </c>
      <c r="AU69" s="217">
        <v>126871705.8</v>
      </c>
      <c r="AV69" s="218">
        <f t="shared" si="2"/>
        <v>0.29782090563380281</v>
      </c>
      <c r="AW69" s="219"/>
      <c r="AX69" s="188"/>
      <c r="AY69" s="166"/>
    </row>
    <row r="70" spans="1:51" ht="409.5" x14ac:dyDescent="0.35">
      <c r="A70" s="668" t="s">
        <v>249</v>
      </c>
      <c r="B70" s="668" t="s">
        <v>250</v>
      </c>
      <c r="C70" s="668" t="s">
        <v>251</v>
      </c>
      <c r="D70" s="668">
        <v>849</v>
      </c>
      <c r="E70" s="668" t="s">
        <v>861</v>
      </c>
      <c r="F70" s="756">
        <v>2024130010181</v>
      </c>
      <c r="G70" s="326" t="s">
        <v>862</v>
      </c>
      <c r="H70" s="327" t="s">
        <v>863</v>
      </c>
      <c r="I70" s="328" t="s">
        <v>864</v>
      </c>
      <c r="J70" s="189">
        <v>0.5</v>
      </c>
      <c r="K70" s="224"/>
      <c r="L70" s="191">
        <v>1</v>
      </c>
      <c r="M70" s="220" t="s">
        <v>865</v>
      </c>
      <c r="N70" s="223"/>
      <c r="O70" s="189" t="s">
        <v>866</v>
      </c>
      <c r="P70" s="222">
        <v>1</v>
      </c>
      <c r="Q70" s="189">
        <v>1</v>
      </c>
      <c r="R70" s="223">
        <v>0.5</v>
      </c>
      <c r="S70" s="224"/>
      <c r="T70" s="224"/>
      <c r="U70" s="150">
        <f t="shared" si="1"/>
        <v>0.5</v>
      </c>
      <c r="V70" s="226">
        <v>45474</v>
      </c>
      <c r="W70" s="226">
        <v>45657</v>
      </c>
      <c r="X70" s="227">
        <f t="shared" si="0"/>
        <v>183</v>
      </c>
      <c r="Y70" s="224"/>
      <c r="Z70" s="224"/>
      <c r="AA70" s="220" t="s">
        <v>867</v>
      </c>
      <c r="AB70" s="220" t="s">
        <v>710</v>
      </c>
      <c r="AC70" s="220" t="s">
        <v>787</v>
      </c>
      <c r="AD70" s="239" t="s">
        <v>669</v>
      </c>
      <c r="AE70" s="189" t="s">
        <v>868</v>
      </c>
      <c r="AF70" s="311">
        <v>196709</v>
      </c>
      <c r="AG70" s="311" t="s">
        <v>687</v>
      </c>
      <c r="AH70" s="189" t="s">
        <v>672</v>
      </c>
      <c r="AI70" s="189" t="s">
        <v>681</v>
      </c>
      <c r="AJ70" s="224"/>
      <c r="AK70" s="233">
        <v>196709</v>
      </c>
      <c r="AL70" s="572">
        <v>196709</v>
      </c>
      <c r="AM70" s="234">
        <v>0</v>
      </c>
      <c r="AN70" s="235"/>
      <c r="AO70" s="234">
        <v>0</v>
      </c>
      <c r="AP70" s="232"/>
      <c r="AQ70" s="253" t="s">
        <v>869</v>
      </c>
      <c r="AR70" s="324" t="s">
        <v>870</v>
      </c>
      <c r="AS70" s="649" t="s">
        <v>1467</v>
      </c>
      <c r="AT70" s="652">
        <v>215990000</v>
      </c>
      <c r="AU70" s="652">
        <v>127176412.81999999</v>
      </c>
      <c r="AV70" s="655">
        <f t="shared" si="2"/>
        <v>0.58880694856243343</v>
      </c>
      <c r="AW70" s="329" t="s">
        <v>1387</v>
      </c>
      <c r="AX70" s="330" t="s">
        <v>1388</v>
      </c>
      <c r="AY70" s="166" t="s">
        <v>867</v>
      </c>
    </row>
    <row r="71" spans="1:51" ht="409.5" x14ac:dyDescent="0.35">
      <c r="A71" s="668" t="s">
        <v>249</v>
      </c>
      <c r="B71" s="668" t="s">
        <v>250</v>
      </c>
      <c r="C71" s="668" t="s">
        <v>251</v>
      </c>
      <c r="D71" s="668">
        <v>849</v>
      </c>
      <c r="E71" s="668"/>
      <c r="F71" s="757"/>
      <c r="G71" s="331" t="s">
        <v>862</v>
      </c>
      <c r="H71" s="332" t="s">
        <v>863</v>
      </c>
      <c r="I71" s="333" t="s">
        <v>864</v>
      </c>
      <c r="J71" s="188">
        <v>0.5</v>
      </c>
      <c r="K71" s="174"/>
      <c r="L71" s="334">
        <v>1</v>
      </c>
      <c r="M71" s="166" t="s">
        <v>871</v>
      </c>
      <c r="N71" s="173"/>
      <c r="O71" s="172" t="s">
        <v>872</v>
      </c>
      <c r="P71" s="171">
        <v>1</v>
      </c>
      <c r="Q71" s="172">
        <v>1</v>
      </c>
      <c r="R71" s="173">
        <v>0.5</v>
      </c>
      <c r="S71" s="174"/>
      <c r="T71" s="174"/>
      <c r="U71" s="150">
        <f t="shared" si="1"/>
        <v>0.5</v>
      </c>
      <c r="V71" s="175">
        <v>45474</v>
      </c>
      <c r="W71" s="175">
        <v>45657</v>
      </c>
      <c r="X71" s="176">
        <f t="shared" si="0"/>
        <v>183</v>
      </c>
      <c r="Y71" s="180">
        <v>849</v>
      </c>
      <c r="Z71" s="174"/>
      <c r="AA71" s="166" t="s">
        <v>867</v>
      </c>
      <c r="AB71" s="166" t="s">
        <v>710</v>
      </c>
      <c r="AC71" s="166" t="s">
        <v>787</v>
      </c>
      <c r="AD71" s="195" t="s">
        <v>669</v>
      </c>
      <c r="AE71" s="172" t="s">
        <v>868</v>
      </c>
      <c r="AF71" s="315">
        <v>4312557</v>
      </c>
      <c r="AG71" s="315" t="s">
        <v>687</v>
      </c>
      <c r="AH71" s="172" t="s">
        <v>672</v>
      </c>
      <c r="AI71" s="172" t="s">
        <v>681</v>
      </c>
      <c r="AJ71" s="174"/>
      <c r="AK71" s="181">
        <v>4312557</v>
      </c>
      <c r="AL71" s="570">
        <v>4312557</v>
      </c>
      <c r="AM71" s="182">
        <v>0</v>
      </c>
      <c r="AN71" s="183"/>
      <c r="AO71" s="182">
        <v>0</v>
      </c>
      <c r="AP71" s="180"/>
      <c r="AQ71" s="282" t="s">
        <v>869</v>
      </c>
      <c r="AR71" s="312" t="s">
        <v>870</v>
      </c>
      <c r="AS71" s="650"/>
      <c r="AT71" s="653"/>
      <c r="AU71" s="653"/>
      <c r="AV71" s="656" t="e">
        <f t="shared" si="2"/>
        <v>#DIV/0!</v>
      </c>
      <c r="AW71" s="335" t="s">
        <v>1387</v>
      </c>
      <c r="AX71" s="336" t="s">
        <v>1389</v>
      </c>
      <c r="AY71" s="166" t="s">
        <v>867</v>
      </c>
    </row>
    <row r="72" spans="1:51" ht="409.5" x14ac:dyDescent="0.35">
      <c r="A72" s="668" t="s">
        <v>249</v>
      </c>
      <c r="B72" s="668" t="s">
        <v>250</v>
      </c>
      <c r="C72" s="668" t="s">
        <v>251</v>
      </c>
      <c r="D72" s="668">
        <v>849</v>
      </c>
      <c r="E72" s="668"/>
      <c r="F72" s="757"/>
      <c r="G72" s="331" t="s">
        <v>862</v>
      </c>
      <c r="H72" s="332" t="s">
        <v>863</v>
      </c>
      <c r="I72" s="333" t="s">
        <v>864</v>
      </c>
      <c r="J72" s="172">
        <v>2</v>
      </c>
      <c r="K72" s="174"/>
      <c r="L72" s="334">
        <v>1</v>
      </c>
      <c r="M72" s="166" t="s">
        <v>873</v>
      </c>
      <c r="N72" s="173"/>
      <c r="O72" s="172" t="s">
        <v>874</v>
      </c>
      <c r="P72" s="171">
        <v>40</v>
      </c>
      <c r="Q72" s="172">
        <v>10</v>
      </c>
      <c r="R72" s="173">
        <v>8</v>
      </c>
      <c r="S72" s="174"/>
      <c r="T72" s="174"/>
      <c r="U72" s="150">
        <f t="shared" si="1"/>
        <v>0.8</v>
      </c>
      <c r="V72" s="175">
        <v>45474</v>
      </c>
      <c r="W72" s="175">
        <v>45657</v>
      </c>
      <c r="X72" s="176">
        <f t="shared" si="0"/>
        <v>183</v>
      </c>
      <c r="Y72" s="174"/>
      <c r="Z72" s="174"/>
      <c r="AA72" s="166" t="s">
        <v>867</v>
      </c>
      <c r="AB72" s="166" t="s">
        <v>710</v>
      </c>
      <c r="AC72" s="166" t="s">
        <v>787</v>
      </c>
      <c r="AD72" s="195" t="s">
        <v>669</v>
      </c>
      <c r="AE72" s="172" t="s">
        <v>868</v>
      </c>
      <c r="AF72" s="315">
        <v>33500000</v>
      </c>
      <c r="AG72" s="315" t="s">
        <v>687</v>
      </c>
      <c r="AH72" s="172" t="s">
        <v>672</v>
      </c>
      <c r="AI72" s="172" t="s">
        <v>681</v>
      </c>
      <c r="AJ72" s="174"/>
      <c r="AK72" s="181">
        <v>33500000</v>
      </c>
      <c r="AL72" s="570">
        <v>33500000</v>
      </c>
      <c r="AM72" s="182">
        <v>0</v>
      </c>
      <c r="AN72" s="183"/>
      <c r="AO72" s="182">
        <v>0</v>
      </c>
      <c r="AP72" s="180"/>
      <c r="AQ72" s="282" t="s">
        <v>869</v>
      </c>
      <c r="AR72" s="312" t="s">
        <v>870</v>
      </c>
      <c r="AS72" s="651"/>
      <c r="AT72" s="654"/>
      <c r="AU72" s="654"/>
      <c r="AV72" s="657" t="e">
        <f t="shared" si="2"/>
        <v>#DIV/0!</v>
      </c>
      <c r="AW72" s="337" t="s">
        <v>1390</v>
      </c>
      <c r="AX72" s="336" t="s">
        <v>1391</v>
      </c>
      <c r="AY72" s="166" t="s">
        <v>867</v>
      </c>
    </row>
    <row r="73" spans="1:51" ht="409.5" x14ac:dyDescent="0.35">
      <c r="A73" s="668" t="s">
        <v>249</v>
      </c>
      <c r="B73" s="668" t="s">
        <v>250</v>
      </c>
      <c r="C73" s="668" t="s">
        <v>251</v>
      </c>
      <c r="D73" s="668">
        <v>849</v>
      </c>
      <c r="E73" s="668"/>
      <c r="F73" s="757"/>
      <c r="G73" s="331" t="s">
        <v>862</v>
      </c>
      <c r="H73" s="332" t="s">
        <v>863</v>
      </c>
      <c r="I73" s="333" t="s">
        <v>864</v>
      </c>
      <c r="J73" s="188">
        <v>2</v>
      </c>
      <c r="K73" s="174"/>
      <c r="L73" s="334">
        <v>1</v>
      </c>
      <c r="M73" s="166" t="s">
        <v>875</v>
      </c>
      <c r="N73" s="173"/>
      <c r="O73" s="172" t="s">
        <v>876</v>
      </c>
      <c r="P73" s="171">
        <v>40</v>
      </c>
      <c r="Q73" s="172">
        <v>10</v>
      </c>
      <c r="R73" s="173">
        <v>2</v>
      </c>
      <c r="S73" s="174"/>
      <c r="T73" s="174"/>
      <c r="U73" s="150">
        <f t="shared" si="1"/>
        <v>0.2</v>
      </c>
      <c r="V73" s="175">
        <v>45474</v>
      </c>
      <c r="W73" s="175">
        <v>45657</v>
      </c>
      <c r="X73" s="176">
        <f t="shared" si="0"/>
        <v>183</v>
      </c>
      <c r="Y73" s="174"/>
      <c r="Z73" s="174"/>
      <c r="AA73" s="166" t="s">
        <v>867</v>
      </c>
      <c r="AB73" s="166" t="s">
        <v>710</v>
      </c>
      <c r="AC73" s="166" t="s">
        <v>787</v>
      </c>
      <c r="AD73" s="195" t="s">
        <v>669</v>
      </c>
      <c r="AE73" s="172" t="s">
        <v>868</v>
      </c>
      <c r="AF73" s="315">
        <v>75900000</v>
      </c>
      <c r="AG73" s="315" t="s">
        <v>687</v>
      </c>
      <c r="AH73" s="172" t="s">
        <v>672</v>
      </c>
      <c r="AI73" s="172" t="s">
        <v>681</v>
      </c>
      <c r="AJ73" s="174"/>
      <c r="AK73" s="181">
        <v>75900000</v>
      </c>
      <c r="AL73" s="570">
        <v>75900000</v>
      </c>
      <c r="AM73" s="182">
        <v>0</v>
      </c>
      <c r="AN73" s="183"/>
      <c r="AO73" s="182">
        <v>0</v>
      </c>
      <c r="AP73" s="180"/>
      <c r="AQ73" s="282" t="s">
        <v>869</v>
      </c>
      <c r="AR73" s="312" t="s">
        <v>870</v>
      </c>
      <c r="AS73" s="649" t="s">
        <v>1468</v>
      </c>
      <c r="AT73" s="652">
        <v>1209010000</v>
      </c>
      <c r="AU73" s="652">
        <v>0</v>
      </c>
      <c r="AV73" s="655">
        <f t="shared" si="2"/>
        <v>0</v>
      </c>
      <c r="AW73" s="337" t="s">
        <v>1392</v>
      </c>
      <c r="AX73" s="336" t="s">
        <v>1393</v>
      </c>
      <c r="AY73" s="166" t="s">
        <v>867</v>
      </c>
    </row>
    <row r="74" spans="1:51" ht="209.25" x14ac:dyDescent="0.35">
      <c r="A74" s="668" t="s">
        <v>249</v>
      </c>
      <c r="B74" s="668" t="s">
        <v>250</v>
      </c>
      <c r="C74" s="668" t="s">
        <v>251</v>
      </c>
      <c r="D74" s="668">
        <v>849</v>
      </c>
      <c r="E74" s="668"/>
      <c r="F74" s="757"/>
      <c r="G74" s="331" t="s">
        <v>862</v>
      </c>
      <c r="H74" s="332" t="s">
        <v>863</v>
      </c>
      <c r="I74" s="333" t="s">
        <v>864</v>
      </c>
      <c r="J74" s="188">
        <v>2</v>
      </c>
      <c r="K74" s="174"/>
      <c r="L74" s="334">
        <v>1</v>
      </c>
      <c r="M74" s="166" t="s">
        <v>877</v>
      </c>
      <c r="N74" s="173"/>
      <c r="O74" s="172" t="s">
        <v>725</v>
      </c>
      <c r="P74" s="171"/>
      <c r="Q74" s="172">
        <v>1</v>
      </c>
      <c r="R74" s="173">
        <v>0</v>
      </c>
      <c r="S74" s="174"/>
      <c r="T74" s="174"/>
      <c r="U74" s="150">
        <f t="shared" si="1"/>
        <v>0</v>
      </c>
      <c r="V74" s="175">
        <v>45474</v>
      </c>
      <c r="W74" s="175">
        <v>45657</v>
      </c>
      <c r="X74" s="176">
        <f t="shared" si="0"/>
        <v>183</v>
      </c>
      <c r="Y74" s="174"/>
      <c r="Z74" s="174"/>
      <c r="AA74" s="166" t="s">
        <v>867</v>
      </c>
      <c r="AB74" s="166" t="s">
        <v>710</v>
      </c>
      <c r="AC74" s="166" t="s">
        <v>787</v>
      </c>
      <c r="AD74" s="195" t="s">
        <v>669</v>
      </c>
      <c r="AE74" s="172" t="s">
        <v>879</v>
      </c>
      <c r="AF74" s="338">
        <v>241330000</v>
      </c>
      <c r="AG74" s="338" t="s">
        <v>680</v>
      </c>
      <c r="AH74" s="172" t="s">
        <v>672</v>
      </c>
      <c r="AI74" s="172" t="s">
        <v>681</v>
      </c>
      <c r="AJ74" s="174"/>
      <c r="AK74" s="181">
        <v>241330000</v>
      </c>
      <c r="AL74" s="181">
        <v>241330000</v>
      </c>
      <c r="AM74" s="182">
        <v>0</v>
      </c>
      <c r="AN74" s="183"/>
      <c r="AO74" s="182">
        <v>0</v>
      </c>
      <c r="AP74" s="180"/>
      <c r="AQ74" s="282" t="s">
        <v>869</v>
      </c>
      <c r="AR74" s="312" t="s">
        <v>870</v>
      </c>
      <c r="AS74" s="650"/>
      <c r="AT74" s="653"/>
      <c r="AU74" s="653"/>
      <c r="AV74" s="656" t="e">
        <f t="shared" ref="AV74:AV137" si="3">+AU74/AT74</f>
        <v>#DIV/0!</v>
      </c>
      <c r="AW74" s="219"/>
      <c r="AX74" s="336"/>
      <c r="AY74" s="166" t="s">
        <v>867</v>
      </c>
    </row>
    <row r="75" spans="1:51" ht="409.5" x14ac:dyDescent="0.35">
      <c r="A75" s="668" t="s">
        <v>249</v>
      </c>
      <c r="B75" s="668" t="s">
        <v>250</v>
      </c>
      <c r="C75" s="668" t="s">
        <v>251</v>
      </c>
      <c r="D75" s="668">
        <v>849</v>
      </c>
      <c r="E75" s="668"/>
      <c r="F75" s="757"/>
      <c r="G75" s="331" t="s">
        <v>862</v>
      </c>
      <c r="H75" s="332" t="s">
        <v>863</v>
      </c>
      <c r="I75" s="333" t="s">
        <v>864</v>
      </c>
      <c r="J75" s="172">
        <v>72</v>
      </c>
      <c r="K75" s="174"/>
      <c r="L75" s="334">
        <v>1</v>
      </c>
      <c r="M75" s="166" t="s">
        <v>880</v>
      </c>
      <c r="N75" s="173"/>
      <c r="O75" s="172" t="s">
        <v>881</v>
      </c>
      <c r="P75" s="171">
        <v>80</v>
      </c>
      <c r="Q75" s="172">
        <v>80</v>
      </c>
      <c r="R75" s="173">
        <v>72</v>
      </c>
      <c r="S75" s="174"/>
      <c r="T75" s="174"/>
      <c r="U75" s="150">
        <f t="shared" si="1"/>
        <v>0.9</v>
      </c>
      <c r="V75" s="175">
        <v>45474</v>
      </c>
      <c r="W75" s="175">
        <v>45657</v>
      </c>
      <c r="X75" s="176">
        <f t="shared" si="0"/>
        <v>183</v>
      </c>
      <c r="Y75" s="180">
        <v>80</v>
      </c>
      <c r="Z75" s="174"/>
      <c r="AA75" s="166" t="s">
        <v>867</v>
      </c>
      <c r="AB75" s="166" t="s">
        <v>710</v>
      </c>
      <c r="AC75" s="166" t="s">
        <v>787</v>
      </c>
      <c r="AD75" s="195" t="s">
        <v>669</v>
      </c>
      <c r="AE75" s="339" t="s">
        <v>882</v>
      </c>
      <c r="AF75" s="315">
        <v>521452573</v>
      </c>
      <c r="AG75" s="315" t="s">
        <v>693</v>
      </c>
      <c r="AH75" s="172" t="s">
        <v>672</v>
      </c>
      <c r="AI75" s="172" t="s">
        <v>694</v>
      </c>
      <c r="AJ75" s="157" t="s">
        <v>883</v>
      </c>
      <c r="AK75" s="181">
        <v>521452573</v>
      </c>
      <c r="AL75" s="570">
        <v>521452573</v>
      </c>
      <c r="AM75" s="182">
        <v>521452573</v>
      </c>
      <c r="AN75" s="183"/>
      <c r="AO75" s="182">
        <v>0</v>
      </c>
      <c r="AP75" s="180"/>
      <c r="AQ75" s="282" t="s">
        <v>869</v>
      </c>
      <c r="AR75" s="312" t="s">
        <v>870</v>
      </c>
      <c r="AS75" s="650"/>
      <c r="AT75" s="653"/>
      <c r="AU75" s="653"/>
      <c r="AV75" s="656" t="e">
        <f t="shared" si="3"/>
        <v>#DIV/0!</v>
      </c>
      <c r="AW75" s="260" t="s">
        <v>1394</v>
      </c>
      <c r="AX75" s="336" t="s">
        <v>1395</v>
      </c>
      <c r="AY75" s="166" t="s">
        <v>867</v>
      </c>
    </row>
    <row r="76" spans="1:51" ht="209.25" x14ac:dyDescent="0.35">
      <c r="A76" s="668" t="s">
        <v>249</v>
      </c>
      <c r="B76" s="668" t="s">
        <v>250</v>
      </c>
      <c r="C76" s="668" t="s">
        <v>251</v>
      </c>
      <c r="D76" s="668">
        <v>849</v>
      </c>
      <c r="E76" s="668"/>
      <c r="F76" s="757"/>
      <c r="G76" s="331" t="s">
        <v>862</v>
      </c>
      <c r="H76" s="332" t="s">
        <v>863</v>
      </c>
      <c r="I76" s="333" t="s">
        <v>864</v>
      </c>
      <c r="J76" s="188">
        <v>72</v>
      </c>
      <c r="K76" s="174"/>
      <c r="L76" s="334">
        <v>1</v>
      </c>
      <c r="M76" s="166" t="s">
        <v>884</v>
      </c>
      <c r="N76" s="173"/>
      <c r="O76" s="172" t="s">
        <v>885</v>
      </c>
      <c r="P76" s="171">
        <v>80</v>
      </c>
      <c r="Q76" s="172">
        <v>80</v>
      </c>
      <c r="R76" s="173">
        <v>0</v>
      </c>
      <c r="S76" s="174"/>
      <c r="T76" s="174"/>
      <c r="U76" s="150">
        <f t="shared" si="1"/>
        <v>0</v>
      </c>
      <c r="V76" s="175">
        <v>45474</v>
      </c>
      <c r="W76" s="175">
        <v>45657</v>
      </c>
      <c r="X76" s="176">
        <f t="shared" si="0"/>
        <v>183</v>
      </c>
      <c r="Y76" s="174"/>
      <c r="Z76" s="174"/>
      <c r="AA76" s="166" t="s">
        <v>867</v>
      </c>
      <c r="AB76" s="166" t="s">
        <v>710</v>
      </c>
      <c r="AC76" s="166" t="s">
        <v>787</v>
      </c>
      <c r="AD76" s="195" t="s">
        <v>669</v>
      </c>
      <c r="AE76" s="172" t="s">
        <v>884</v>
      </c>
      <c r="AF76" s="315">
        <v>40000000</v>
      </c>
      <c r="AG76" s="315" t="s">
        <v>713</v>
      </c>
      <c r="AH76" s="172" t="s">
        <v>672</v>
      </c>
      <c r="AI76" s="172" t="s">
        <v>694</v>
      </c>
      <c r="AJ76" s="174"/>
      <c r="AK76" s="181">
        <v>40000000</v>
      </c>
      <c r="AL76" s="181">
        <v>40000000</v>
      </c>
      <c r="AM76" s="182">
        <v>0</v>
      </c>
      <c r="AN76" s="183"/>
      <c r="AO76" s="182">
        <v>0</v>
      </c>
      <c r="AP76" s="180"/>
      <c r="AQ76" s="282" t="s">
        <v>869</v>
      </c>
      <c r="AR76" s="312" t="s">
        <v>870</v>
      </c>
      <c r="AS76" s="650"/>
      <c r="AT76" s="653"/>
      <c r="AU76" s="653"/>
      <c r="AV76" s="656" t="e">
        <f t="shared" si="3"/>
        <v>#DIV/0!</v>
      </c>
      <c r="AW76" s="260" t="s">
        <v>1396</v>
      </c>
      <c r="AX76" s="336" t="s">
        <v>1397</v>
      </c>
      <c r="AY76" s="166" t="s">
        <v>867</v>
      </c>
    </row>
    <row r="77" spans="1:51" ht="209.25" x14ac:dyDescent="0.35">
      <c r="A77" s="668" t="s">
        <v>249</v>
      </c>
      <c r="B77" s="668" t="s">
        <v>250</v>
      </c>
      <c r="C77" s="668" t="s">
        <v>251</v>
      </c>
      <c r="D77" s="668">
        <v>849</v>
      </c>
      <c r="E77" s="668"/>
      <c r="F77" s="757"/>
      <c r="G77" s="331" t="s">
        <v>862</v>
      </c>
      <c r="H77" s="332" t="s">
        <v>863</v>
      </c>
      <c r="I77" s="333" t="s">
        <v>864</v>
      </c>
      <c r="J77" s="188">
        <v>72</v>
      </c>
      <c r="K77" s="174"/>
      <c r="L77" s="334">
        <v>1</v>
      </c>
      <c r="M77" s="166" t="s">
        <v>886</v>
      </c>
      <c r="N77" s="173"/>
      <c r="O77" s="172" t="s">
        <v>887</v>
      </c>
      <c r="P77" s="171">
        <v>4</v>
      </c>
      <c r="Q77" s="172">
        <v>1</v>
      </c>
      <c r="R77" s="173">
        <v>0</v>
      </c>
      <c r="S77" s="174"/>
      <c r="T77" s="174"/>
      <c r="U77" s="150">
        <f t="shared" si="1"/>
        <v>0</v>
      </c>
      <c r="V77" s="175">
        <v>45474</v>
      </c>
      <c r="W77" s="175">
        <v>45657</v>
      </c>
      <c r="X77" s="176">
        <f t="shared" si="0"/>
        <v>183</v>
      </c>
      <c r="Y77" s="174"/>
      <c r="Z77" s="174"/>
      <c r="AA77" s="166" t="s">
        <v>867</v>
      </c>
      <c r="AB77" s="166" t="s">
        <v>710</v>
      </c>
      <c r="AC77" s="166" t="s">
        <v>787</v>
      </c>
      <c r="AD77" s="195" t="s">
        <v>669</v>
      </c>
      <c r="AE77" s="172" t="s">
        <v>886</v>
      </c>
      <c r="AF77" s="340">
        <v>34000000</v>
      </c>
      <c r="AG77" s="340" t="s">
        <v>713</v>
      </c>
      <c r="AH77" s="172" t="s">
        <v>672</v>
      </c>
      <c r="AI77" s="172" t="s">
        <v>694</v>
      </c>
      <c r="AJ77" s="174"/>
      <c r="AK77" s="181">
        <v>34000000</v>
      </c>
      <c r="AL77" s="181">
        <v>34000000</v>
      </c>
      <c r="AM77" s="182">
        <v>0</v>
      </c>
      <c r="AN77" s="183"/>
      <c r="AO77" s="182">
        <v>0</v>
      </c>
      <c r="AP77" s="180"/>
      <c r="AQ77" s="282" t="s">
        <v>869</v>
      </c>
      <c r="AR77" s="312" t="s">
        <v>870</v>
      </c>
      <c r="AS77" s="650"/>
      <c r="AT77" s="653"/>
      <c r="AU77" s="653"/>
      <c r="AV77" s="656" t="e">
        <f t="shared" si="3"/>
        <v>#DIV/0!</v>
      </c>
      <c r="AW77" s="219"/>
      <c r="AX77" s="336" t="s">
        <v>1398</v>
      </c>
      <c r="AY77" s="166" t="s">
        <v>867</v>
      </c>
    </row>
    <row r="78" spans="1:51" ht="210" thickBot="1" x14ac:dyDescent="0.4">
      <c r="A78" s="668" t="s">
        <v>249</v>
      </c>
      <c r="B78" s="668" t="s">
        <v>250</v>
      </c>
      <c r="C78" s="668" t="s">
        <v>251</v>
      </c>
      <c r="D78" s="668">
        <v>849</v>
      </c>
      <c r="E78" s="668"/>
      <c r="F78" s="758"/>
      <c r="G78" s="341" t="s">
        <v>862</v>
      </c>
      <c r="H78" s="342" t="s">
        <v>863</v>
      </c>
      <c r="I78" s="343" t="s">
        <v>864</v>
      </c>
      <c r="J78" s="318">
        <v>72</v>
      </c>
      <c r="K78" s="320"/>
      <c r="L78" s="344">
        <v>1</v>
      </c>
      <c r="M78" s="345" t="s">
        <v>888</v>
      </c>
      <c r="N78" s="319"/>
      <c r="O78" s="318" t="s">
        <v>889</v>
      </c>
      <c r="P78" s="317">
        <v>80</v>
      </c>
      <c r="Q78" s="318">
        <v>10</v>
      </c>
      <c r="R78" s="319">
        <v>0</v>
      </c>
      <c r="S78" s="320"/>
      <c r="T78" s="320"/>
      <c r="U78" s="150">
        <f t="shared" si="1"/>
        <v>0</v>
      </c>
      <c r="V78" s="203">
        <v>45474</v>
      </c>
      <c r="W78" s="203">
        <v>45657</v>
      </c>
      <c r="X78" s="204">
        <f t="shared" si="0"/>
        <v>183</v>
      </c>
      <c r="Y78" s="201"/>
      <c r="Z78" s="201"/>
      <c r="AA78" s="205" t="s">
        <v>867</v>
      </c>
      <c r="AB78" s="205" t="s">
        <v>710</v>
      </c>
      <c r="AC78" s="205" t="s">
        <v>787</v>
      </c>
      <c r="AD78" s="245" t="s">
        <v>669</v>
      </c>
      <c r="AE78" s="193" t="s">
        <v>888</v>
      </c>
      <c r="AF78" s="346">
        <v>258318161</v>
      </c>
      <c r="AG78" s="346" t="s">
        <v>687</v>
      </c>
      <c r="AH78" s="193" t="s">
        <v>672</v>
      </c>
      <c r="AI78" s="193" t="s">
        <v>694</v>
      </c>
      <c r="AJ78" s="201"/>
      <c r="AK78" s="209">
        <v>258318161</v>
      </c>
      <c r="AL78" s="571">
        <v>258318161</v>
      </c>
      <c r="AM78" s="210">
        <v>0</v>
      </c>
      <c r="AN78" s="211"/>
      <c r="AO78" s="210">
        <v>0</v>
      </c>
      <c r="AP78" s="208"/>
      <c r="AQ78" s="285" t="s">
        <v>869</v>
      </c>
      <c r="AR78" s="322" t="s">
        <v>870</v>
      </c>
      <c r="AS78" s="651"/>
      <c r="AT78" s="654"/>
      <c r="AU78" s="654"/>
      <c r="AV78" s="657" t="e">
        <f t="shared" si="3"/>
        <v>#DIV/0!</v>
      </c>
      <c r="AW78" s="347" t="s">
        <v>1399</v>
      </c>
      <c r="AX78" s="348" t="s">
        <v>1400</v>
      </c>
      <c r="AY78" s="166" t="s">
        <v>867</v>
      </c>
    </row>
    <row r="79" spans="1:51" ht="66" customHeight="1" x14ac:dyDescent="0.35">
      <c r="A79" s="668"/>
      <c r="B79" s="668"/>
      <c r="C79" s="668"/>
      <c r="D79" s="668"/>
      <c r="E79" s="668"/>
      <c r="F79" s="731" t="s">
        <v>861</v>
      </c>
      <c r="G79" s="731"/>
      <c r="H79" s="731"/>
      <c r="I79" s="731"/>
      <c r="J79" s="731"/>
      <c r="K79" s="731"/>
      <c r="L79" s="731"/>
      <c r="M79" s="731"/>
      <c r="N79" s="731"/>
      <c r="O79" s="731"/>
      <c r="P79" s="731"/>
      <c r="Q79" s="731"/>
      <c r="R79" s="731"/>
      <c r="S79" s="292"/>
      <c r="T79" s="292"/>
      <c r="U79" s="66">
        <f>AVERAGE(U70:U78)</f>
        <v>0.32222222222222219</v>
      </c>
      <c r="V79" s="175"/>
      <c r="W79" s="175"/>
      <c r="X79" s="176"/>
      <c r="Y79" s="174"/>
      <c r="Z79" s="174"/>
      <c r="AA79" s="166"/>
      <c r="AB79" s="166"/>
      <c r="AC79" s="166"/>
      <c r="AD79" s="172"/>
      <c r="AE79" s="172"/>
      <c r="AF79" s="340"/>
      <c r="AG79" s="340"/>
      <c r="AH79" s="172"/>
      <c r="AI79" s="172"/>
      <c r="AJ79" s="174"/>
      <c r="AK79" s="181"/>
      <c r="AL79" s="181"/>
      <c r="AM79" s="182"/>
      <c r="AN79" s="183"/>
      <c r="AO79" s="182"/>
      <c r="AP79" s="180"/>
      <c r="AQ79" s="282"/>
      <c r="AR79" s="282"/>
      <c r="AS79" s="216" t="s">
        <v>1453</v>
      </c>
      <c r="AT79" s="217">
        <v>1425000000</v>
      </c>
      <c r="AU79" s="217">
        <v>127176412.81999999</v>
      </c>
      <c r="AV79" s="218">
        <f t="shared" si="3"/>
        <v>8.9246605487719288E-2</v>
      </c>
      <c r="AW79" s="260"/>
      <c r="AX79" s="336"/>
      <c r="AY79" s="166"/>
    </row>
    <row r="80" spans="1:51" ht="162.75" x14ac:dyDescent="0.35">
      <c r="A80" s="250" t="s">
        <v>267</v>
      </c>
      <c r="B80" s="189" t="s">
        <v>268</v>
      </c>
      <c r="C80" s="349"/>
      <c r="D80" s="350">
        <v>8.5599999999999996E-2</v>
      </c>
      <c r="E80" s="189" t="s">
        <v>890</v>
      </c>
      <c r="F80" s="660" t="s">
        <v>891</v>
      </c>
      <c r="G80" s="189"/>
      <c r="H80" s="351"/>
      <c r="I80" s="224"/>
      <c r="J80" s="223" t="s">
        <v>207</v>
      </c>
      <c r="K80" s="224"/>
      <c r="L80" s="224"/>
      <c r="M80" s="323" t="s">
        <v>892</v>
      </c>
      <c r="N80" s="189" t="s">
        <v>716</v>
      </c>
      <c r="O80" s="323" t="s">
        <v>893</v>
      </c>
      <c r="P80" s="222">
        <v>3534</v>
      </c>
      <c r="Q80" s="189">
        <v>0</v>
      </c>
      <c r="R80" s="223"/>
      <c r="S80" s="224"/>
      <c r="T80" s="224"/>
      <c r="U80" s="150"/>
      <c r="V80" s="226">
        <v>45474</v>
      </c>
      <c r="W80" s="226">
        <v>45657</v>
      </c>
      <c r="X80" s="227">
        <f t="shared" ref="X80:X91" si="4">+W80-V80</f>
        <v>183</v>
      </c>
      <c r="Y80" s="232">
        <v>3554</v>
      </c>
      <c r="Z80" s="224"/>
      <c r="AA80" s="220" t="s">
        <v>894</v>
      </c>
      <c r="AB80" s="220" t="s">
        <v>895</v>
      </c>
      <c r="AC80" s="220" t="s">
        <v>896</v>
      </c>
      <c r="AD80" s="232" t="s">
        <v>734</v>
      </c>
      <c r="AE80" s="352"/>
      <c r="AF80" s="224"/>
      <c r="AG80" s="352"/>
      <c r="AH80" s="224"/>
      <c r="AI80" s="190"/>
      <c r="AJ80" s="224"/>
      <c r="AK80" s="233">
        <v>0</v>
      </c>
      <c r="AL80" s="233">
        <v>0</v>
      </c>
      <c r="AM80" s="234">
        <v>0</v>
      </c>
      <c r="AN80" s="235"/>
      <c r="AO80" s="234">
        <v>0</v>
      </c>
      <c r="AP80" s="232"/>
      <c r="AQ80" s="220" t="s">
        <v>714</v>
      </c>
      <c r="AR80" s="353" t="s">
        <v>891</v>
      </c>
      <c r="AS80" s="354"/>
      <c r="AT80" s="355"/>
      <c r="AU80" s="355"/>
      <c r="AV80" s="164"/>
      <c r="AW80" s="356"/>
      <c r="AX80" s="223" t="s">
        <v>1401</v>
      </c>
      <c r="AY80" s="166" t="s">
        <v>894</v>
      </c>
    </row>
    <row r="81" spans="1:51" ht="162.75" x14ac:dyDescent="0.35">
      <c r="A81" s="257" t="s">
        <v>267</v>
      </c>
      <c r="B81" s="172" t="s">
        <v>268</v>
      </c>
      <c r="C81" s="357"/>
      <c r="D81" s="358">
        <v>8.5599999999999996E-2</v>
      </c>
      <c r="E81" s="172" t="s">
        <v>890</v>
      </c>
      <c r="F81" s="682"/>
      <c r="G81" s="172"/>
      <c r="H81" s="359"/>
      <c r="I81" s="174"/>
      <c r="J81" s="173" t="s">
        <v>207</v>
      </c>
      <c r="K81" s="174"/>
      <c r="L81" s="174"/>
      <c r="M81" s="169" t="s">
        <v>897</v>
      </c>
      <c r="N81" s="172" t="s">
        <v>716</v>
      </c>
      <c r="O81" s="169" t="s">
        <v>898</v>
      </c>
      <c r="P81" s="171">
        <v>55</v>
      </c>
      <c r="Q81" s="172">
        <v>0</v>
      </c>
      <c r="R81" s="173"/>
      <c r="S81" s="174"/>
      <c r="T81" s="174"/>
      <c r="U81" s="150"/>
      <c r="V81" s="175">
        <v>45474</v>
      </c>
      <c r="W81" s="175">
        <v>45657</v>
      </c>
      <c r="X81" s="176">
        <f t="shared" si="4"/>
        <v>183</v>
      </c>
      <c r="Y81" s="180">
        <v>55</v>
      </c>
      <c r="Z81" s="174"/>
      <c r="AA81" s="166" t="s">
        <v>894</v>
      </c>
      <c r="AB81" s="166" t="s">
        <v>895</v>
      </c>
      <c r="AC81" s="166" t="s">
        <v>896</v>
      </c>
      <c r="AD81" s="180" t="s">
        <v>734</v>
      </c>
      <c r="AE81" s="360"/>
      <c r="AF81" s="174"/>
      <c r="AG81" s="360"/>
      <c r="AH81" s="174"/>
      <c r="AI81" s="264"/>
      <c r="AJ81" s="174"/>
      <c r="AK81" s="181">
        <v>0</v>
      </c>
      <c r="AL81" s="181">
        <v>0</v>
      </c>
      <c r="AM81" s="182">
        <v>0</v>
      </c>
      <c r="AN81" s="183"/>
      <c r="AO81" s="182">
        <v>0</v>
      </c>
      <c r="AP81" s="180"/>
      <c r="AQ81" s="166" t="s">
        <v>714</v>
      </c>
      <c r="AR81" s="361" t="s">
        <v>891</v>
      </c>
      <c r="AS81" s="362"/>
      <c r="AT81" s="363"/>
      <c r="AU81" s="363"/>
      <c r="AV81" s="164"/>
      <c r="AW81" s="364"/>
      <c r="AX81" s="173" t="s">
        <v>1401</v>
      </c>
      <c r="AY81" s="166" t="s">
        <v>894</v>
      </c>
    </row>
    <row r="82" spans="1:51" ht="163.5" thickBot="1" x14ac:dyDescent="0.4">
      <c r="A82" s="365" t="s">
        <v>267</v>
      </c>
      <c r="B82" s="318" t="s">
        <v>268</v>
      </c>
      <c r="C82" s="366"/>
      <c r="D82" s="367">
        <v>8.5599999999999996E-2</v>
      </c>
      <c r="E82" s="318" t="s">
        <v>890</v>
      </c>
      <c r="F82" s="767"/>
      <c r="G82" s="318"/>
      <c r="H82" s="368"/>
      <c r="I82" s="320"/>
      <c r="J82" s="288" t="s">
        <v>207</v>
      </c>
      <c r="K82" s="320"/>
      <c r="L82" s="320"/>
      <c r="M82" s="369" t="s">
        <v>899</v>
      </c>
      <c r="N82" s="318" t="s">
        <v>716</v>
      </c>
      <c r="O82" s="369" t="s">
        <v>900</v>
      </c>
      <c r="P82" s="317"/>
      <c r="Q82" s="318"/>
      <c r="R82" s="319"/>
      <c r="S82" s="320"/>
      <c r="T82" s="320"/>
      <c r="U82" s="150"/>
      <c r="V82" s="370">
        <v>45474</v>
      </c>
      <c r="W82" s="370">
        <v>45657</v>
      </c>
      <c r="X82" s="371">
        <f t="shared" si="4"/>
        <v>183</v>
      </c>
      <c r="Y82" s="372"/>
      <c r="Z82" s="320"/>
      <c r="AA82" s="345" t="s">
        <v>894</v>
      </c>
      <c r="AB82" s="345" t="s">
        <v>895</v>
      </c>
      <c r="AC82" s="345" t="s">
        <v>896</v>
      </c>
      <c r="AD82" s="372" t="s">
        <v>734</v>
      </c>
      <c r="AE82" s="373"/>
      <c r="AF82" s="320"/>
      <c r="AG82" s="373"/>
      <c r="AH82" s="320"/>
      <c r="AI82" s="374"/>
      <c r="AJ82" s="320"/>
      <c r="AK82" s="375">
        <v>0</v>
      </c>
      <c r="AL82" s="375">
        <v>0</v>
      </c>
      <c r="AM82" s="376">
        <v>0</v>
      </c>
      <c r="AN82" s="377"/>
      <c r="AO82" s="376">
        <v>0</v>
      </c>
      <c r="AP82" s="372"/>
      <c r="AQ82" s="345" t="s">
        <v>714</v>
      </c>
      <c r="AR82" s="378" t="s">
        <v>891</v>
      </c>
      <c r="AS82" s="379"/>
      <c r="AT82" s="380"/>
      <c r="AU82" s="380"/>
      <c r="AV82" s="164"/>
      <c r="AW82" s="287"/>
      <c r="AX82" s="288" t="s">
        <v>1401</v>
      </c>
      <c r="AY82" s="166" t="s">
        <v>894</v>
      </c>
    </row>
    <row r="83" spans="1:51" ht="372" x14ac:dyDescent="0.35">
      <c r="A83" s="768" t="s">
        <v>278</v>
      </c>
      <c r="B83" s="768" t="s">
        <v>279</v>
      </c>
      <c r="C83" s="768" t="s">
        <v>280</v>
      </c>
      <c r="D83" s="768">
        <v>0.43</v>
      </c>
      <c r="E83" s="768" t="s">
        <v>901</v>
      </c>
      <c r="F83" s="768">
        <v>2024130010156</v>
      </c>
      <c r="G83" s="768" t="s">
        <v>902</v>
      </c>
      <c r="H83" s="769" t="s">
        <v>903</v>
      </c>
      <c r="I83" s="769" t="s">
        <v>904</v>
      </c>
      <c r="J83" s="769">
        <v>0</v>
      </c>
      <c r="K83" s="769"/>
      <c r="L83" s="722">
        <v>0.2</v>
      </c>
      <c r="M83" s="153" t="s">
        <v>905</v>
      </c>
      <c r="N83" s="381"/>
      <c r="O83" s="147" t="s">
        <v>906</v>
      </c>
      <c r="P83" s="146"/>
      <c r="Q83" s="147">
        <v>1</v>
      </c>
      <c r="R83" s="223">
        <v>0</v>
      </c>
      <c r="S83" s="149"/>
      <c r="T83" s="149"/>
      <c r="U83" s="150">
        <f t="shared" ref="U83:U150" si="5">+R83/Q83</f>
        <v>0</v>
      </c>
      <c r="V83" s="151">
        <v>45474</v>
      </c>
      <c r="W83" s="151">
        <v>45657</v>
      </c>
      <c r="X83" s="152">
        <f t="shared" si="4"/>
        <v>183</v>
      </c>
      <c r="Y83" s="149"/>
      <c r="Z83" s="149"/>
      <c r="AA83" s="153" t="s">
        <v>666</v>
      </c>
      <c r="AB83" s="153" t="s">
        <v>907</v>
      </c>
      <c r="AC83" s="153" t="s">
        <v>908</v>
      </c>
      <c r="AD83" s="306" t="s">
        <v>909</v>
      </c>
      <c r="AE83" s="147" t="s">
        <v>910</v>
      </c>
      <c r="AF83" s="382">
        <v>10000000</v>
      </c>
      <c r="AG83" s="147" t="s">
        <v>680</v>
      </c>
      <c r="AH83" s="147" t="s">
        <v>672</v>
      </c>
      <c r="AI83" s="147" t="s">
        <v>681</v>
      </c>
      <c r="AJ83" s="149"/>
      <c r="AK83" s="158">
        <v>10000000</v>
      </c>
      <c r="AL83" s="158">
        <v>10000000</v>
      </c>
      <c r="AM83" s="159">
        <v>0</v>
      </c>
      <c r="AN83" s="160"/>
      <c r="AO83" s="159">
        <v>0</v>
      </c>
      <c r="AP83" s="156"/>
      <c r="AQ83" s="308" t="s">
        <v>805</v>
      </c>
      <c r="AR83" s="309" t="s">
        <v>911</v>
      </c>
      <c r="AS83" s="692" t="s">
        <v>1469</v>
      </c>
      <c r="AT83" s="686">
        <v>22800000</v>
      </c>
      <c r="AU83" s="686">
        <v>22800000</v>
      </c>
      <c r="AV83" s="655">
        <f t="shared" si="3"/>
        <v>1</v>
      </c>
      <c r="AW83" s="239"/>
      <c r="AX83" s="189" t="s">
        <v>1359</v>
      </c>
      <c r="AY83" s="166" t="s">
        <v>666</v>
      </c>
    </row>
    <row r="84" spans="1:51" ht="372" x14ac:dyDescent="0.35">
      <c r="A84" s="751" t="s">
        <v>278</v>
      </c>
      <c r="B84" s="751" t="s">
        <v>279</v>
      </c>
      <c r="C84" s="751" t="s">
        <v>280</v>
      </c>
      <c r="D84" s="751">
        <v>0.43</v>
      </c>
      <c r="E84" s="751"/>
      <c r="F84" s="751">
        <v>2024130010156</v>
      </c>
      <c r="G84" s="751"/>
      <c r="H84" s="749" t="s">
        <v>903</v>
      </c>
      <c r="I84" s="749" t="s">
        <v>904</v>
      </c>
      <c r="J84" s="749">
        <v>0</v>
      </c>
      <c r="K84" s="749"/>
      <c r="L84" s="724"/>
      <c r="M84" s="166" t="s">
        <v>912</v>
      </c>
      <c r="N84" s="331"/>
      <c r="O84" s="172" t="s">
        <v>913</v>
      </c>
      <c r="P84" s="171">
        <v>500</v>
      </c>
      <c r="Q84" s="172">
        <v>10</v>
      </c>
      <c r="R84" s="173">
        <v>0</v>
      </c>
      <c r="S84" s="174"/>
      <c r="T84" s="174"/>
      <c r="U84" s="150">
        <f t="shared" si="5"/>
        <v>0</v>
      </c>
      <c r="V84" s="175">
        <v>45474</v>
      </c>
      <c r="W84" s="175">
        <v>45657</v>
      </c>
      <c r="X84" s="176">
        <f t="shared" si="4"/>
        <v>183</v>
      </c>
      <c r="Y84" s="248">
        <v>500</v>
      </c>
      <c r="Z84" s="174"/>
      <c r="AA84" s="166" t="s">
        <v>666</v>
      </c>
      <c r="AB84" s="166" t="s">
        <v>907</v>
      </c>
      <c r="AC84" s="166" t="s">
        <v>908</v>
      </c>
      <c r="AD84" s="195" t="s">
        <v>734</v>
      </c>
      <c r="AE84" s="172" t="s">
        <v>213</v>
      </c>
      <c r="AF84" s="172" t="s">
        <v>213</v>
      </c>
      <c r="AG84" s="172" t="s">
        <v>213</v>
      </c>
      <c r="AH84" s="172" t="s">
        <v>213</v>
      </c>
      <c r="AI84" s="172" t="s">
        <v>213</v>
      </c>
      <c r="AJ84" s="174"/>
      <c r="AK84" s="181">
        <v>0</v>
      </c>
      <c r="AL84" s="181">
        <v>0</v>
      </c>
      <c r="AM84" s="182">
        <v>0</v>
      </c>
      <c r="AN84" s="183"/>
      <c r="AO84" s="182">
        <v>0</v>
      </c>
      <c r="AP84" s="180"/>
      <c r="AQ84" s="282" t="s">
        <v>805</v>
      </c>
      <c r="AR84" s="312" t="s">
        <v>911</v>
      </c>
      <c r="AS84" s="650"/>
      <c r="AT84" s="653"/>
      <c r="AU84" s="653"/>
      <c r="AV84" s="656"/>
      <c r="AW84" s="219"/>
      <c r="AX84" s="172" t="s">
        <v>1359</v>
      </c>
      <c r="AY84" s="166" t="s">
        <v>666</v>
      </c>
    </row>
    <row r="85" spans="1:51" ht="372" x14ac:dyDescent="0.35">
      <c r="A85" s="751" t="s">
        <v>278</v>
      </c>
      <c r="B85" s="751" t="s">
        <v>279</v>
      </c>
      <c r="C85" s="751" t="s">
        <v>280</v>
      </c>
      <c r="D85" s="751">
        <v>0.43</v>
      </c>
      <c r="E85" s="751"/>
      <c r="F85" s="751">
        <v>2024130010156</v>
      </c>
      <c r="G85" s="751"/>
      <c r="H85" s="747" t="s">
        <v>914</v>
      </c>
      <c r="I85" s="747" t="s">
        <v>915</v>
      </c>
      <c r="J85" s="747">
        <v>0</v>
      </c>
      <c r="K85" s="747"/>
      <c r="L85" s="727">
        <v>0.6</v>
      </c>
      <c r="M85" s="166" t="s">
        <v>916</v>
      </c>
      <c r="N85" s="331"/>
      <c r="O85" s="172" t="s">
        <v>900</v>
      </c>
      <c r="P85" s="171">
        <v>200</v>
      </c>
      <c r="Q85" s="172">
        <v>10</v>
      </c>
      <c r="R85" s="173">
        <v>0</v>
      </c>
      <c r="S85" s="174"/>
      <c r="T85" s="174"/>
      <c r="U85" s="150">
        <f t="shared" si="5"/>
        <v>0</v>
      </c>
      <c r="V85" s="175">
        <v>45474</v>
      </c>
      <c r="W85" s="175">
        <v>45657</v>
      </c>
      <c r="X85" s="176">
        <f t="shared" si="4"/>
        <v>183</v>
      </c>
      <c r="Y85" s="174"/>
      <c r="Z85" s="174"/>
      <c r="AA85" s="166" t="s">
        <v>666</v>
      </c>
      <c r="AB85" s="166" t="s">
        <v>907</v>
      </c>
      <c r="AC85" s="166" t="s">
        <v>908</v>
      </c>
      <c r="AD85" s="195" t="s">
        <v>734</v>
      </c>
      <c r="AE85" s="172" t="s">
        <v>213</v>
      </c>
      <c r="AF85" s="172" t="s">
        <v>213</v>
      </c>
      <c r="AG85" s="172" t="s">
        <v>213</v>
      </c>
      <c r="AH85" s="172" t="s">
        <v>213</v>
      </c>
      <c r="AI85" s="172" t="s">
        <v>213</v>
      </c>
      <c r="AJ85" s="174"/>
      <c r="AK85" s="181">
        <v>0</v>
      </c>
      <c r="AL85" s="181">
        <v>0</v>
      </c>
      <c r="AM85" s="182">
        <v>0</v>
      </c>
      <c r="AN85" s="183"/>
      <c r="AO85" s="182">
        <v>0</v>
      </c>
      <c r="AP85" s="180"/>
      <c r="AQ85" s="282" t="s">
        <v>805</v>
      </c>
      <c r="AR85" s="312" t="s">
        <v>911</v>
      </c>
      <c r="AS85" s="651"/>
      <c r="AT85" s="654"/>
      <c r="AU85" s="654"/>
      <c r="AV85" s="657"/>
      <c r="AW85" s="195"/>
      <c r="AX85" s="172" t="s">
        <v>1359</v>
      </c>
      <c r="AY85" s="166" t="s">
        <v>666</v>
      </c>
    </row>
    <row r="86" spans="1:51" ht="372" x14ac:dyDescent="0.35">
      <c r="A86" s="751" t="s">
        <v>278</v>
      </c>
      <c r="B86" s="751" t="s">
        <v>279</v>
      </c>
      <c r="C86" s="751" t="s">
        <v>280</v>
      </c>
      <c r="D86" s="751">
        <v>0.43</v>
      </c>
      <c r="E86" s="751"/>
      <c r="F86" s="751">
        <v>2024130010156</v>
      </c>
      <c r="G86" s="751"/>
      <c r="H86" s="748" t="s">
        <v>914</v>
      </c>
      <c r="I86" s="748" t="s">
        <v>915</v>
      </c>
      <c r="J86" s="748">
        <v>0</v>
      </c>
      <c r="K86" s="748"/>
      <c r="L86" s="723"/>
      <c r="M86" s="166" t="s">
        <v>917</v>
      </c>
      <c r="N86" s="331"/>
      <c r="O86" s="172" t="s">
        <v>918</v>
      </c>
      <c r="P86" s="171">
        <v>16</v>
      </c>
      <c r="Q86" s="172">
        <v>1</v>
      </c>
      <c r="R86" s="173">
        <v>0</v>
      </c>
      <c r="S86" s="174"/>
      <c r="T86" s="174"/>
      <c r="U86" s="150">
        <f t="shared" si="5"/>
        <v>0</v>
      </c>
      <c r="V86" s="175">
        <v>45474</v>
      </c>
      <c r="W86" s="175">
        <v>45657</v>
      </c>
      <c r="X86" s="176">
        <f t="shared" si="4"/>
        <v>183</v>
      </c>
      <c r="Y86" s="174"/>
      <c r="Z86" s="174"/>
      <c r="AA86" s="166" t="s">
        <v>666</v>
      </c>
      <c r="AB86" s="166" t="s">
        <v>907</v>
      </c>
      <c r="AC86" s="166" t="s">
        <v>908</v>
      </c>
      <c r="AD86" s="195" t="s">
        <v>734</v>
      </c>
      <c r="AE86" s="172" t="s">
        <v>213</v>
      </c>
      <c r="AF86" s="172" t="s">
        <v>213</v>
      </c>
      <c r="AG86" s="172" t="s">
        <v>213</v>
      </c>
      <c r="AH86" s="172" t="s">
        <v>213</v>
      </c>
      <c r="AI86" s="172" t="s">
        <v>213</v>
      </c>
      <c r="AJ86" s="174"/>
      <c r="AK86" s="181">
        <v>0</v>
      </c>
      <c r="AL86" s="181">
        <v>0</v>
      </c>
      <c r="AM86" s="182">
        <v>0</v>
      </c>
      <c r="AN86" s="183"/>
      <c r="AO86" s="182">
        <v>0</v>
      </c>
      <c r="AP86" s="180"/>
      <c r="AQ86" s="282" t="s">
        <v>805</v>
      </c>
      <c r="AR86" s="312" t="s">
        <v>911</v>
      </c>
      <c r="AS86" s="649" t="s">
        <v>1470</v>
      </c>
      <c r="AT86" s="652">
        <v>16890000</v>
      </c>
      <c r="AU86" s="652">
        <v>16890000</v>
      </c>
      <c r="AV86" s="655">
        <f t="shared" si="3"/>
        <v>1</v>
      </c>
      <c r="AW86" s="219"/>
      <c r="AX86" s="172" t="s">
        <v>1359</v>
      </c>
      <c r="AY86" s="166" t="s">
        <v>666</v>
      </c>
    </row>
    <row r="87" spans="1:51" ht="372" x14ac:dyDescent="0.35">
      <c r="A87" s="751" t="s">
        <v>278</v>
      </c>
      <c r="B87" s="751" t="s">
        <v>279</v>
      </c>
      <c r="C87" s="751" t="s">
        <v>280</v>
      </c>
      <c r="D87" s="751">
        <v>0.43</v>
      </c>
      <c r="E87" s="751"/>
      <c r="F87" s="751">
        <v>2024130010156</v>
      </c>
      <c r="G87" s="751"/>
      <c r="H87" s="749" t="s">
        <v>914</v>
      </c>
      <c r="I87" s="749" t="s">
        <v>915</v>
      </c>
      <c r="J87" s="749">
        <v>0</v>
      </c>
      <c r="K87" s="749"/>
      <c r="L87" s="724"/>
      <c r="M87" s="166" t="s">
        <v>919</v>
      </c>
      <c r="N87" s="331"/>
      <c r="O87" s="172" t="s">
        <v>920</v>
      </c>
      <c r="P87" s="171">
        <v>200</v>
      </c>
      <c r="Q87" s="172">
        <v>10</v>
      </c>
      <c r="R87" s="173">
        <v>0</v>
      </c>
      <c r="S87" s="174"/>
      <c r="T87" s="174"/>
      <c r="U87" s="150">
        <f t="shared" si="5"/>
        <v>0</v>
      </c>
      <c r="V87" s="175">
        <v>45474</v>
      </c>
      <c r="W87" s="175">
        <v>45657</v>
      </c>
      <c r="X87" s="176">
        <f t="shared" si="4"/>
        <v>183</v>
      </c>
      <c r="Y87" s="174"/>
      <c r="Z87" s="174"/>
      <c r="AA87" s="166" t="s">
        <v>666</v>
      </c>
      <c r="AB87" s="166" t="s">
        <v>907</v>
      </c>
      <c r="AC87" s="166" t="s">
        <v>908</v>
      </c>
      <c r="AD87" s="195" t="s">
        <v>734</v>
      </c>
      <c r="AE87" s="172" t="s">
        <v>213</v>
      </c>
      <c r="AF87" s="172" t="s">
        <v>213</v>
      </c>
      <c r="AG87" s="172" t="s">
        <v>213</v>
      </c>
      <c r="AH87" s="172" t="s">
        <v>213</v>
      </c>
      <c r="AI87" s="172" t="s">
        <v>213</v>
      </c>
      <c r="AJ87" s="174"/>
      <c r="AK87" s="181">
        <v>0</v>
      </c>
      <c r="AL87" s="181">
        <v>0</v>
      </c>
      <c r="AM87" s="182">
        <v>0</v>
      </c>
      <c r="AN87" s="183"/>
      <c r="AO87" s="182">
        <v>0</v>
      </c>
      <c r="AP87" s="180"/>
      <c r="AQ87" s="282" t="s">
        <v>805</v>
      </c>
      <c r="AR87" s="312" t="s">
        <v>911</v>
      </c>
      <c r="AS87" s="650"/>
      <c r="AT87" s="653"/>
      <c r="AU87" s="653"/>
      <c r="AV87" s="656" t="e">
        <f t="shared" si="3"/>
        <v>#DIV/0!</v>
      </c>
      <c r="AW87" s="219"/>
      <c r="AX87" s="172" t="s">
        <v>1359</v>
      </c>
      <c r="AY87" s="166" t="s">
        <v>666</v>
      </c>
    </row>
    <row r="88" spans="1:51" ht="372" x14ac:dyDescent="0.35">
      <c r="A88" s="751" t="s">
        <v>278</v>
      </c>
      <c r="B88" s="751" t="s">
        <v>279</v>
      </c>
      <c r="C88" s="751" t="s">
        <v>280</v>
      </c>
      <c r="D88" s="751">
        <v>0.43</v>
      </c>
      <c r="E88" s="751"/>
      <c r="F88" s="751">
        <v>2024130010156</v>
      </c>
      <c r="G88" s="751"/>
      <c r="H88" s="747" t="s">
        <v>921</v>
      </c>
      <c r="I88" s="747" t="s">
        <v>922</v>
      </c>
      <c r="J88" s="747">
        <v>0</v>
      </c>
      <c r="K88" s="747"/>
      <c r="L88" s="727">
        <v>0.2</v>
      </c>
      <c r="M88" s="166" t="s">
        <v>923</v>
      </c>
      <c r="N88" s="331"/>
      <c r="O88" s="172" t="s">
        <v>924</v>
      </c>
      <c r="P88" s="171">
        <v>1</v>
      </c>
      <c r="Q88" s="172" t="s">
        <v>1402</v>
      </c>
      <c r="R88" s="173" t="s">
        <v>207</v>
      </c>
      <c r="S88" s="174"/>
      <c r="T88" s="174"/>
      <c r="U88" s="150" t="s">
        <v>207</v>
      </c>
      <c r="V88" s="175">
        <v>45474</v>
      </c>
      <c r="W88" s="175">
        <v>45657</v>
      </c>
      <c r="X88" s="176">
        <f t="shared" si="4"/>
        <v>183</v>
      </c>
      <c r="Y88" s="174"/>
      <c r="Z88" s="174"/>
      <c r="AA88" s="166" t="s">
        <v>666</v>
      </c>
      <c r="AB88" s="166" t="s">
        <v>907</v>
      </c>
      <c r="AC88" s="166" t="s">
        <v>908</v>
      </c>
      <c r="AD88" s="195" t="s">
        <v>734</v>
      </c>
      <c r="AE88" s="172" t="s">
        <v>213</v>
      </c>
      <c r="AF88" s="172" t="s">
        <v>213</v>
      </c>
      <c r="AG88" s="172" t="s">
        <v>213</v>
      </c>
      <c r="AH88" s="172" t="s">
        <v>213</v>
      </c>
      <c r="AI88" s="172" t="s">
        <v>213</v>
      </c>
      <c r="AJ88" s="174"/>
      <c r="AK88" s="181">
        <v>0</v>
      </c>
      <c r="AL88" s="181">
        <v>0</v>
      </c>
      <c r="AM88" s="182">
        <v>0</v>
      </c>
      <c r="AN88" s="183"/>
      <c r="AO88" s="182">
        <v>0</v>
      </c>
      <c r="AP88" s="180"/>
      <c r="AQ88" s="282" t="s">
        <v>805</v>
      </c>
      <c r="AR88" s="312" t="s">
        <v>911</v>
      </c>
      <c r="AS88" s="651"/>
      <c r="AT88" s="654"/>
      <c r="AU88" s="654"/>
      <c r="AV88" s="657" t="e">
        <f t="shared" si="3"/>
        <v>#DIV/0!</v>
      </c>
      <c r="AW88" s="195"/>
      <c r="AX88" s="172" t="s">
        <v>1359</v>
      </c>
      <c r="AY88" s="166" t="s">
        <v>666</v>
      </c>
    </row>
    <row r="89" spans="1:51" ht="372" x14ac:dyDescent="0.35">
      <c r="A89" s="751" t="s">
        <v>278</v>
      </c>
      <c r="B89" s="751" t="s">
        <v>279</v>
      </c>
      <c r="C89" s="751" t="s">
        <v>280</v>
      </c>
      <c r="D89" s="751">
        <v>0.43</v>
      </c>
      <c r="E89" s="751"/>
      <c r="F89" s="751">
        <v>2024130010156</v>
      </c>
      <c r="G89" s="751"/>
      <c r="H89" s="748" t="s">
        <v>921</v>
      </c>
      <c r="I89" s="748" t="s">
        <v>922</v>
      </c>
      <c r="J89" s="748">
        <v>0</v>
      </c>
      <c r="K89" s="748"/>
      <c r="L89" s="723"/>
      <c r="M89" s="166" t="s">
        <v>925</v>
      </c>
      <c r="N89" s="331"/>
      <c r="O89" s="172" t="s">
        <v>926</v>
      </c>
      <c r="P89" s="171">
        <v>1</v>
      </c>
      <c r="Q89" s="172">
        <v>0.2</v>
      </c>
      <c r="R89" s="173">
        <v>0</v>
      </c>
      <c r="S89" s="174"/>
      <c r="T89" s="174"/>
      <c r="U89" s="150">
        <f t="shared" si="5"/>
        <v>0</v>
      </c>
      <c r="V89" s="175">
        <v>45474</v>
      </c>
      <c r="W89" s="175">
        <v>45657</v>
      </c>
      <c r="X89" s="176">
        <f t="shared" si="4"/>
        <v>183</v>
      </c>
      <c r="Y89" s="174"/>
      <c r="Z89" s="174"/>
      <c r="AA89" s="166" t="s">
        <v>666</v>
      </c>
      <c r="AB89" s="166" t="s">
        <v>907</v>
      </c>
      <c r="AC89" s="166" t="s">
        <v>908</v>
      </c>
      <c r="AD89" s="195" t="s">
        <v>669</v>
      </c>
      <c r="AE89" s="172" t="s">
        <v>910</v>
      </c>
      <c r="AF89" s="383">
        <f>20000000+46810000</f>
        <v>66810000</v>
      </c>
      <c r="AG89" s="172" t="s">
        <v>680</v>
      </c>
      <c r="AH89" s="172" t="s">
        <v>672</v>
      </c>
      <c r="AI89" s="172" t="s">
        <v>681</v>
      </c>
      <c r="AJ89" s="174"/>
      <c r="AK89" s="181">
        <v>66810000</v>
      </c>
      <c r="AL89" s="181">
        <v>66810000</v>
      </c>
      <c r="AM89" s="182">
        <v>0</v>
      </c>
      <c r="AN89" s="183"/>
      <c r="AO89" s="182">
        <v>0</v>
      </c>
      <c r="AP89" s="180"/>
      <c r="AQ89" s="282" t="s">
        <v>805</v>
      </c>
      <c r="AR89" s="312" t="s">
        <v>911</v>
      </c>
      <c r="AS89" s="649" t="s">
        <v>1471</v>
      </c>
      <c r="AT89" s="652">
        <v>142810000</v>
      </c>
      <c r="AU89" s="652">
        <v>0</v>
      </c>
      <c r="AV89" s="655">
        <f t="shared" si="3"/>
        <v>0</v>
      </c>
      <c r="AW89" s="219"/>
      <c r="AX89" s="172" t="s">
        <v>1359</v>
      </c>
      <c r="AY89" s="166" t="s">
        <v>666</v>
      </c>
    </row>
    <row r="90" spans="1:51" ht="409.5" x14ac:dyDescent="0.35">
      <c r="A90" s="751" t="s">
        <v>278</v>
      </c>
      <c r="B90" s="751" t="s">
        <v>279</v>
      </c>
      <c r="C90" s="751" t="s">
        <v>280</v>
      </c>
      <c r="D90" s="751">
        <v>0.43</v>
      </c>
      <c r="E90" s="751"/>
      <c r="F90" s="751">
        <v>2024130010156</v>
      </c>
      <c r="G90" s="751"/>
      <c r="H90" s="748" t="s">
        <v>921</v>
      </c>
      <c r="I90" s="748" t="s">
        <v>922</v>
      </c>
      <c r="J90" s="748">
        <v>0</v>
      </c>
      <c r="K90" s="748"/>
      <c r="L90" s="723"/>
      <c r="M90" s="166" t="s">
        <v>927</v>
      </c>
      <c r="N90" s="331"/>
      <c r="O90" s="172" t="s">
        <v>928</v>
      </c>
      <c r="P90" s="171"/>
      <c r="Q90" s="172" t="s">
        <v>206</v>
      </c>
      <c r="R90" s="173" t="s">
        <v>207</v>
      </c>
      <c r="S90" s="174"/>
      <c r="T90" s="174"/>
      <c r="U90" s="150" t="s">
        <v>207</v>
      </c>
      <c r="V90" s="175">
        <v>45474</v>
      </c>
      <c r="W90" s="175">
        <v>45657</v>
      </c>
      <c r="X90" s="176">
        <f t="shared" si="4"/>
        <v>183</v>
      </c>
      <c r="Y90" s="174"/>
      <c r="Z90" s="174"/>
      <c r="AA90" s="166" t="s">
        <v>666</v>
      </c>
      <c r="AB90" s="166" t="s">
        <v>907</v>
      </c>
      <c r="AC90" s="166" t="s">
        <v>908</v>
      </c>
      <c r="AD90" s="195" t="s">
        <v>669</v>
      </c>
      <c r="AE90" s="172" t="s">
        <v>929</v>
      </c>
      <c r="AF90" s="383">
        <f>16000000+50000000</f>
        <v>66000000</v>
      </c>
      <c r="AG90" s="172" t="s">
        <v>930</v>
      </c>
      <c r="AH90" s="172" t="s">
        <v>672</v>
      </c>
      <c r="AI90" s="172" t="s">
        <v>673</v>
      </c>
      <c r="AJ90" s="174"/>
      <c r="AK90" s="181">
        <v>66000000</v>
      </c>
      <c r="AL90" s="181">
        <v>66000000</v>
      </c>
      <c r="AM90" s="182">
        <v>0</v>
      </c>
      <c r="AN90" s="183"/>
      <c r="AO90" s="182">
        <v>0</v>
      </c>
      <c r="AP90" s="180"/>
      <c r="AQ90" s="282" t="s">
        <v>805</v>
      </c>
      <c r="AR90" s="312" t="s">
        <v>911</v>
      </c>
      <c r="AS90" s="650"/>
      <c r="AT90" s="653"/>
      <c r="AU90" s="653"/>
      <c r="AV90" s="656"/>
      <c r="AW90" s="195"/>
      <c r="AX90" s="172" t="s">
        <v>1403</v>
      </c>
      <c r="AY90" s="166" t="s">
        <v>666</v>
      </c>
    </row>
    <row r="91" spans="1:51" ht="372.75" thickBot="1" x14ac:dyDescent="0.4">
      <c r="A91" s="751" t="s">
        <v>278</v>
      </c>
      <c r="B91" s="751" t="s">
        <v>279</v>
      </c>
      <c r="C91" s="751" t="s">
        <v>280</v>
      </c>
      <c r="D91" s="751">
        <v>0.43</v>
      </c>
      <c r="E91" s="751"/>
      <c r="F91" s="751">
        <v>2024130010156</v>
      </c>
      <c r="G91" s="751"/>
      <c r="H91" s="748" t="s">
        <v>921</v>
      </c>
      <c r="I91" s="748" t="s">
        <v>922</v>
      </c>
      <c r="J91" s="748">
        <v>0</v>
      </c>
      <c r="K91" s="748"/>
      <c r="L91" s="723"/>
      <c r="M91" s="205" t="s">
        <v>931</v>
      </c>
      <c r="N91" s="304"/>
      <c r="O91" s="193" t="s">
        <v>932</v>
      </c>
      <c r="P91" s="199">
        <v>8</v>
      </c>
      <c r="Q91" s="193">
        <v>2</v>
      </c>
      <c r="R91" s="200">
        <v>0</v>
      </c>
      <c r="S91" s="201"/>
      <c r="T91" s="201"/>
      <c r="U91" s="150">
        <f t="shared" si="5"/>
        <v>0</v>
      </c>
      <c r="V91" s="203">
        <v>45474</v>
      </c>
      <c r="W91" s="203">
        <v>45657</v>
      </c>
      <c r="X91" s="204">
        <f t="shared" si="4"/>
        <v>183</v>
      </c>
      <c r="Y91" s="201"/>
      <c r="Z91" s="201"/>
      <c r="AA91" s="205" t="s">
        <v>666</v>
      </c>
      <c r="AB91" s="205" t="s">
        <v>907</v>
      </c>
      <c r="AC91" s="205" t="s">
        <v>908</v>
      </c>
      <c r="AD91" s="245" t="s">
        <v>734</v>
      </c>
      <c r="AE91" s="193" t="s">
        <v>213</v>
      </c>
      <c r="AF91" s="193" t="s">
        <v>213</v>
      </c>
      <c r="AG91" s="193" t="s">
        <v>213</v>
      </c>
      <c r="AH91" s="193" t="s">
        <v>213</v>
      </c>
      <c r="AI91" s="193" t="s">
        <v>213</v>
      </c>
      <c r="AJ91" s="201"/>
      <c r="AK91" s="209">
        <v>0</v>
      </c>
      <c r="AL91" s="209">
        <v>0</v>
      </c>
      <c r="AM91" s="210">
        <v>0</v>
      </c>
      <c r="AN91" s="211"/>
      <c r="AO91" s="210">
        <v>0</v>
      </c>
      <c r="AP91" s="208"/>
      <c r="AQ91" s="285" t="s">
        <v>805</v>
      </c>
      <c r="AR91" s="322" t="s">
        <v>911</v>
      </c>
      <c r="AS91" s="651"/>
      <c r="AT91" s="654"/>
      <c r="AU91" s="654"/>
      <c r="AV91" s="657"/>
      <c r="AW91" s="384"/>
      <c r="AX91" s="318" t="s">
        <v>1359</v>
      </c>
      <c r="AY91" s="166" t="s">
        <v>666</v>
      </c>
    </row>
    <row r="92" spans="1:51" ht="96.75" customHeight="1" thickBot="1" x14ac:dyDescent="0.4">
      <c r="A92" s="752"/>
      <c r="B92" s="752"/>
      <c r="C92" s="752"/>
      <c r="D92" s="752"/>
      <c r="E92" s="752"/>
      <c r="F92" s="731" t="s">
        <v>901</v>
      </c>
      <c r="G92" s="731"/>
      <c r="H92" s="731"/>
      <c r="I92" s="731"/>
      <c r="J92" s="731"/>
      <c r="K92" s="731"/>
      <c r="L92" s="731"/>
      <c r="M92" s="731"/>
      <c r="N92" s="731"/>
      <c r="O92" s="731"/>
      <c r="P92" s="731"/>
      <c r="Q92" s="731"/>
      <c r="R92" s="731"/>
      <c r="S92" s="292"/>
      <c r="T92" s="292"/>
      <c r="U92" s="66">
        <f>AVERAGE(U83:U91)</f>
        <v>0</v>
      </c>
      <c r="V92" s="293"/>
      <c r="W92" s="293"/>
      <c r="X92" s="294"/>
      <c r="Y92" s="292"/>
      <c r="Z92" s="292"/>
      <c r="AA92" s="295"/>
      <c r="AB92" s="295"/>
      <c r="AC92" s="295"/>
      <c r="AD92" s="296"/>
      <c r="AE92" s="167"/>
      <c r="AF92" s="167"/>
      <c r="AG92" s="167"/>
      <c r="AH92" s="167"/>
      <c r="AI92" s="167"/>
      <c r="AJ92" s="292"/>
      <c r="AK92" s="297"/>
      <c r="AL92" s="297"/>
      <c r="AM92" s="298"/>
      <c r="AN92" s="299"/>
      <c r="AO92" s="298"/>
      <c r="AP92" s="300"/>
      <c r="AQ92" s="301"/>
      <c r="AR92" s="385"/>
      <c r="AS92" s="216" t="s">
        <v>279</v>
      </c>
      <c r="AT92" s="217">
        <v>182500000</v>
      </c>
      <c r="AU92" s="217">
        <v>39690000</v>
      </c>
      <c r="AV92" s="218">
        <f t="shared" si="3"/>
        <v>0.21747945205479452</v>
      </c>
      <c r="AW92" s="296"/>
      <c r="AX92" s="167"/>
      <c r="AY92" s="166"/>
    </row>
    <row r="93" spans="1:51" ht="139.5" x14ac:dyDescent="0.35">
      <c r="A93" s="386" t="s">
        <v>278</v>
      </c>
      <c r="B93" s="147" t="s">
        <v>297</v>
      </c>
      <c r="C93" s="387" t="s">
        <v>298</v>
      </c>
      <c r="D93" s="388">
        <v>0.43</v>
      </c>
      <c r="E93" s="389" t="s">
        <v>933</v>
      </c>
      <c r="F93" s="326">
        <v>2024130010191</v>
      </c>
      <c r="G93" s="770"/>
      <c r="H93" s="390"/>
      <c r="I93" s="224"/>
      <c r="J93" s="189">
        <v>0</v>
      </c>
      <c r="K93" s="224"/>
      <c r="L93" s="224"/>
      <c r="M93" s="189"/>
      <c r="N93" s="391" t="s">
        <v>664</v>
      </c>
      <c r="O93" s="220"/>
      <c r="P93" s="222"/>
      <c r="Q93" s="189"/>
      <c r="R93" s="223"/>
      <c r="S93" s="149"/>
      <c r="T93" s="149"/>
      <c r="U93" s="150"/>
      <c r="V93" s="149"/>
      <c r="W93" s="149"/>
      <c r="X93" s="149"/>
      <c r="Y93" s="149"/>
      <c r="Z93" s="149"/>
      <c r="AA93" s="153" t="s">
        <v>666</v>
      </c>
      <c r="AB93" s="153"/>
      <c r="AC93" s="153"/>
      <c r="AD93" s="156" t="s">
        <v>734</v>
      </c>
      <c r="AE93" s="392"/>
      <c r="AF93" s="149"/>
      <c r="AG93" s="392"/>
      <c r="AH93" s="149"/>
      <c r="AI93" s="393"/>
      <c r="AJ93" s="149"/>
      <c r="AK93" s="158">
        <v>0</v>
      </c>
      <c r="AL93" s="158">
        <v>0</v>
      </c>
      <c r="AM93" s="159">
        <v>0</v>
      </c>
      <c r="AN93" s="160"/>
      <c r="AO93" s="159">
        <v>0</v>
      </c>
      <c r="AP93" s="156"/>
      <c r="AQ93" s="308" t="s">
        <v>714</v>
      </c>
      <c r="AR93" s="309" t="s">
        <v>934</v>
      </c>
      <c r="AS93" s="279"/>
      <c r="AT93" s="238"/>
      <c r="AU93" s="238"/>
      <c r="AV93" s="164"/>
      <c r="AW93" s="239"/>
      <c r="AX93" s="189"/>
      <c r="AY93" s="166" t="s">
        <v>666</v>
      </c>
    </row>
    <row r="94" spans="1:51" ht="139.5" x14ac:dyDescent="0.35">
      <c r="A94" s="257" t="s">
        <v>278</v>
      </c>
      <c r="B94" s="172" t="s">
        <v>297</v>
      </c>
      <c r="C94" s="394" t="s">
        <v>298</v>
      </c>
      <c r="D94" s="395">
        <v>0.43</v>
      </c>
      <c r="E94" s="396" t="s">
        <v>933</v>
      </c>
      <c r="F94" s="331">
        <v>2024130010191</v>
      </c>
      <c r="G94" s="771"/>
      <c r="H94" s="397"/>
      <c r="I94" s="174"/>
      <c r="J94" s="172">
        <v>0</v>
      </c>
      <c r="K94" s="174"/>
      <c r="L94" s="174"/>
      <c r="M94" s="172"/>
      <c r="N94" s="396" t="s">
        <v>664</v>
      </c>
      <c r="O94" s="166"/>
      <c r="P94" s="171"/>
      <c r="Q94" s="172"/>
      <c r="R94" s="173"/>
      <c r="S94" s="174"/>
      <c r="T94" s="174"/>
      <c r="U94" s="150"/>
      <c r="V94" s="174"/>
      <c r="W94" s="174"/>
      <c r="X94" s="174"/>
      <c r="Y94" s="174"/>
      <c r="Z94" s="174"/>
      <c r="AA94" s="166" t="s">
        <v>666</v>
      </c>
      <c r="AB94" s="166"/>
      <c r="AC94" s="166"/>
      <c r="AD94" s="180" t="s">
        <v>734</v>
      </c>
      <c r="AE94" s="360"/>
      <c r="AF94" s="174"/>
      <c r="AG94" s="360"/>
      <c r="AH94" s="174"/>
      <c r="AI94" s="264"/>
      <c r="AJ94" s="174"/>
      <c r="AK94" s="181">
        <v>0</v>
      </c>
      <c r="AL94" s="181">
        <v>0</v>
      </c>
      <c r="AM94" s="182">
        <v>0</v>
      </c>
      <c r="AN94" s="183"/>
      <c r="AO94" s="182">
        <v>0</v>
      </c>
      <c r="AP94" s="180"/>
      <c r="AQ94" s="282" t="s">
        <v>714</v>
      </c>
      <c r="AR94" s="312" t="s">
        <v>934</v>
      </c>
      <c r="AS94" s="283"/>
      <c r="AT94" s="186"/>
      <c r="AU94" s="186"/>
      <c r="AV94" s="164"/>
      <c r="AW94" s="195"/>
      <c r="AX94" s="172"/>
      <c r="AY94" s="166" t="s">
        <v>666</v>
      </c>
    </row>
    <row r="95" spans="1:51" ht="139.5" x14ac:dyDescent="0.35">
      <c r="A95" s="257" t="s">
        <v>278</v>
      </c>
      <c r="B95" s="172" t="s">
        <v>297</v>
      </c>
      <c r="C95" s="394" t="s">
        <v>298</v>
      </c>
      <c r="D95" s="395">
        <v>0.43</v>
      </c>
      <c r="E95" s="396" t="s">
        <v>933</v>
      </c>
      <c r="F95" s="331">
        <v>2024130010191</v>
      </c>
      <c r="G95" s="771"/>
      <c r="H95" s="397"/>
      <c r="I95" s="174"/>
      <c r="J95" s="172">
        <v>0</v>
      </c>
      <c r="K95" s="174"/>
      <c r="L95" s="174"/>
      <c r="M95" s="172"/>
      <c r="N95" s="396" t="s">
        <v>664</v>
      </c>
      <c r="O95" s="166"/>
      <c r="P95" s="171"/>
      <c r="Q95" s="172"/>
      <c r="R95" s="173"/>
      <c r="S95" s="174"/>
      <c r="T95" s="174"/>
      <c r="U95" s="150"/>
      <c r="V95" s="174"/>
      <c r="W95" s="174"/>
      <c r="X95" s="174"/>
      <c r="Y95" s="174"/>
      <c r="Z95" s="174"/>
      <c r="AA95" s="166" t="s">
        <v>666</v>
      </c>
      <c r="AB95" s="166"/>
      <c r="AC95" s="166"/>
      <c r="AD95" s="180" t="s">
        <v>734</v>
      </c>
      <c r="AE95" s="360"/>
      <c r="AF95" s="174"/>
      <c r="AG95" s="360"/>
      <c r="AH95" s="174"/>
      <c r="AI95" s="264"/>
      <c r="AJ95" s="174"/>
      <c r="AK95" s="181">
        <v>0</v>
      </c>
      <c r="AL95" s="181">
        <v>0</v>
      </c>
      <c r="AM95" s="182">
        <v>0</v>
      </c>
      <c r="AN95" s="183"/>
      <c r="AO95" s="182">
        <v>0</v>
      </c>
      <c r="AP95" s="180"/>
      <c r="AQ95" s="282" t="s">
        <v>714</v>
      </c>
      <c r="AR95" s="312" t="s">
        <v>934</v>
      </c>
      <c r="AS95" s="283"/>
      <c r="AT95" s="186"/>
      <c r="AU95" s="186"/>
      <c r="AV95" s="164"/>
      <c r="AW95" s="195"/>
      <c r="AX95" s="172"/>
      <c r="AY95" s="166" t="s">
        <v>666</v>
      </c>
    </row>
    <row r="96" spans="1:51" ht="140.25" thickBot="1" x14ac:dyDescent="0.4">
      <c r="A96" s="271" t="s">
        <v>278</v>
      </c>
      <c r="B96" s="193" t="s">
        <v>297</v>
      </c>
      <c r="C96" s="398" t="s">
        <v>298</v>
      </c>
      <c r="D96" s="275">
        <v>0.43</v>
      </c>
      <c r="E96" s="399" t="s">
        <v>933</v>
      </c>
      <c r="F96" s="341">
        <v>2024130010191</v>
      </c>
      <c r="G96" s="772"/>
      <c r="H96" s="400"/>
      <c r="I96" s="320"/>
      <c r="J96" s="318">
        <v>0</v>
      </c>
      <c r="K96" s="320"/>
      <c r="L96" s="320"/>
      <c r="M96" s="318"/>
      <c r="N96" s="399" t="s">
        <v>664</v>
      </c>
      <c r="O96" s="345"/>
      <c r="P96" s="317"/>
      <c r="Q96" s="318"/>
      <c r="R96" s="319"/>
      <c r="S96" s="320"/>
      <c r="T96" s="320"/>
      <c r="U96" s="150"/>
      <c r="V96" s="320"/>
      <c r="W96" s="320"/>
      <c r="X96" s="320"/>
      <c r="Y96" s="320"/>
      <c r="Z96" s="320"/>
      <c r="AA96" s="345" t="s">
        <v>666</v>
      </c>
      <c r="AB96" s="345"/>
      <c r="AC96" s="345"/>
      <c r="AD96" s="372" t="s">
        <v>734</v>
      </c>
      <c r="AE96" s="373"/>
      <c r="AF96" s="320"/>
      <c r="AG96" s="373"/>
      <c r="AH96" s="320"/>
      <c r="AI96" s="374"/>
      <c r="AJ96" s="320"/>
      <c r="AK96" s="375">
        <v>0</v>
      </c>
      <c r="AL96" s="375">
        <v>0</v>
      </c>
      <c r="AM96" s="376">
        <v>0</v>
      </c>
      <c r="AN96" s="377"/>
      <c r="AO96" s="376">
        <v>0</v>
      </c>
      <c r="AP96" s="372"/>
      <c r="AQ96" s="401" t="s">
        <v>714</v>
      </c>
      <c r="AR96" s="402" t="s">
        <v>934</v>
      </c>
      <c r="AS96" s="403"/>
      <c r="AT96" s="404"/>
      <c r="AU96" s="404"/>
      <c r="AV96" s="164"/>
      <c r="AW96" s="384"/>
      <c r="AX96" s="318"/>
      <c r="AY96" s="166" t="s">
        <v>666</v>
      </c>
    </row>
    <row r="97" spans="1:51" ht="409.5" x14ac:dyDescent="0.35">
      <c r="A97" s="682" t="s">
        <v>314</v>
      </c>
      <c r="B97" s="682" t="s">
        <v>315</v>
      </c>
      <c r="C97" s="682" t="s">
        <v>316</v>
      </c>
      <c r="D97" s="682">
        <v>0.13</v>
      </c>
      <c r="E97" s="768" t="s">
        <v>935</v>
      </c>
      <c r="F97" s="773">
        <v>2024130010137</v>
      </c>
      <c r="G97" s="768" t="s">
        <v>936</v>
      </c>
      <c r="H97" s="718" t="s">
        <v>937</v>
      </c>
      <c r="I97" s="718" t="s">
        <v>938</v>
      </c>
      <c r="J97" s="147">
        <v>170</v>
      </c>
      <c r="K97" s="224"/>
      <c r="L97" s="191">
        <v>0.7</v>
      </c>
      <c r="M97" s="323" t="s">
        <v>939</v>
      </c>
      <c r="N97" s="223" t="s">
        <v>682</v>
      </c>
      <c r="O97" s="220" t="s">
        <v>940</v>
      </c>
      <c r="P97" s="222">
        <v>2800</v>
      </c>
      <c r="Q97" s="189">
        <v>700</v>
      </c>
      <c r="R97" s="148">
        <v>170</v>
      </c>
      <c r="S97" s="224"/>
      <c r="T97" s="224"/>
      <c r="U97" s="150">
        <f t="shared" si="5"/>
        <v>0.24285714285714285</v>
      </c>
      <c r="V97" s="226">
        <v>45474</v>
      </c>
      <c r="W97" s="226">
        <v>45657</v>
      </c>
      <c r="X97" s="227">
        <f t="shared" ref="X97:X168" si="6">+W97-V97</f>
        <v>183</v>
      </c>
      <c r="Y97" s="232">
        <v>2800</v>
      </c>
      <c r="Z97" s="224"/>
      <c r="AA97" s="220" t="s">
        <v>941</v>
      </c>
      <c r="AB97" s="220" t="s">
        <v>802</v>
      </c>
      <c r="AC97" s="220" t="s">
        <v>942</v>
      </c>
      <c r="AD97" s="239" t="s">
        <v>734</v>
      </c>
      <c r="AE97" s="189" t="s">
        <v>213</v>
      </c>
      <c r="AF97" s="189" t="s">
        <v>213</v>
      </c>
      <c r="AG97" s="189" t="s">
        <v>213</v>
      </c>
      <c r="AH97" s="189" t="s">
        <v>213</v>
      </c>
      <c r="AI97" s="189" t="s">
        <v>213</v>
      </c>
      <c r="AJ97" s="224"/>
      <c r="AK97" s="233">
        <v>6061461.96</v>
      </c>
      <c r="AL97" s="233">
        <v>0</v>
      </c>
      <c r="AM97" s="234">
        <v>0</v>
      </c>
      <c r="AN97" s="235"/>
      <c r="AO97" s="234">
        <v>0</v>
      </c>
      <c r="AP97" s="232"/>
      <c r="AQ97" s="253" t="s">
        <v>943</v>
      </c>
      <c r="AR97" s="324" t="s">
        <v>944</v>
      </c>
      <c r="AS97" s="692" t="s">
        <v>1472</v>
      </c>
      <c r="AT97" s="693">
        <v>531200000</v>
      </c>
      <c r="AU97" s="693">
        <v>363100000</v>
      </c>
      <c r="AV97" s="696">
        <f t="shared" si="3"/>
        <v>0.68354668674698793</v>
      </c>
      <c r="AW97" s="405">
        <v>1</v>
      </c>
      <c r="AX97" s="406" t="s">
        <v>1404</v>
      </c>
      <c r="AY97" s="166" t="s">
        <v>941</v>
      </c>
    </row>
    <row r="98" spans="1:51" ht="409.5" x14ac:dyDescent="0.35">
      <c r="A98" s="682"/>
      <c r="B98" s="682" t="s">
        <v>315</v>
      </c>
      <c r="C98" s="682" t="s">
        <v>316</v>
      </c>
      <c r="D98" s="682">
        <v>0.13</v>
      </c>
      <c r="E98" s="751"/>
      <c r="F98" s="757"/>
      <c r="G98" s="751"/>
      <c r="H98" s="659" t="s">
        <v>937</v>
      </c>
      <c r="I98" s="659"/>
      <c r="J98" s="188">
        <v>170</v>
      </c>
      <c r="K98" s="174"/>
      <c r="L98" s="334">
        <v>0.7</v>
      </c>
      <c r="M98" s="169" t="s">
        <v>945</v>
      </c>
      <c r="N98" s="173" t="s">
        <v>682</v>
      </c>
      <c r="O98" s="166" t="s">
        <v>946</v>
      </c>
      <c r="P98" s="407">
        <v>1200</v>
      </c>
      <c r="Q98" s="173">
        <v>100</v>
      </c>
      <c r="R98" s="173">
        <v>0</v>
      </c>
      <c r="S98" s="174"/>
      <c r="T98" s="174"/>
      <c r="U98" s="150">
        <f t="shared" si="5"/>
        <v>0</v>
      </c>
      <c r="V98" s="175">
        <v>45474</v>
      </c>
      <c r="W98" s="175">
        <v>45657</v>
      </c>
      <c r="X98" s="176">
        <f t="shared" si="6"/>
        <v>183</v>
      </c>
      <c r="Y98" s="180"/>
      <c r="Z98" s="174"/>
      <c r="AA98" s="166" t="s">
        <v>941</v>
      </c>
      <c r="AB98" s="166" t="s">
        <v>802</v>
      </c>
      <c r="AC98" s="166" t="s">
        <v>942</v>
      </c>
      <c r="AD98" s="195" t="s">
        <v>669</v>
      </c>
      <c r="AE98" s="172" t="s">
        <v>945</v>
      </c>
      <c r="AF98" s="315">
        <v>120000000</v>
      </c>
      <c r="AG98" s="172" t="s">
        <v>680</v>
      </c>
      <c r="AH98" s="172" t="s">
        <v>672</v>
      </c>
      <c r="AI98" s="172" t="s">
        <v>947</v>
      </c>
      <c r="AJ98" s="174"/>
      <c r="AK98" s="181">
        <v>206000000</v>
      </c>
      <c r="AL98" s="181">
        <v>120000000</v>
      </c>
      <c r="AM98" s="182">
        <v>0</v>
      </c>
      <c r="AN98" s="183"/>
      <c r="AO98" s="182">
        <v>0</v>
      </c>
      <c r="AP98" s="180"/>
      <c r="AQ98" s="282" t="s">
        <v>943</v>
      </c>
      <c r="AR98" s="312" t="s">
        <v>944</v>
      </c>
      <c r="AS98" s="650"/>
      <c r="AT98" s="694"/>
      <c r="AU98" s="694"/>
      <c r="AV98" s="697" t="e">
        <f t="shared" si="3"/>
        <v>#DIV/0!</v>
      </c>
      <c r="AW98" s="219"/>
      <c r="AX98" s="408"/>
      <c r="AY98" s="166" t="s">
        <v>941</v>
      </c>
    </row>
    <row r="99" spans="1:51" ht="409.5" x14ac:dyDescent="0.35">
      <c r="A99" s="682"/>
      <c r="B99" s="682" t="s">
        <v>315</v>
      </c>
      <c r="C99" s="682" t="s">
        <v>316</v>
      </c>
      <c r="D99" s="682">
        <v>0.13</v>
      </c>
      <c r="E99" s="751"/>
      <c r="F99" s="757"/>
      <c r="G99" s="751"/>
      <c r="H99" s="659" t="s">
        <v>937</v>
      </c>
      <c r="I99" s="659"/>
      <c r="J99" s="188">
        <v>170</v>
      </c>
      <c r="K99" s="174"/>
      <c r="L99" s="334">
        <v>0.7</v>
      </c>
      <c r="M99" s="169" t="s">
        <v>948</v>
      </c>
      <c r="N99" s="173" t="s">
        <v>682</v>
      </c>
      <c r="O99" s="166" t="s">
        <v>949</v>
      </c>
      <c r="P99" s="171"/>
      <c r="Q99" s="172">
        <v>1</v>
      </c>
      <c r="R99" s="173">
        <v>0</v>
      </c>
      <c r="S99" s="174"/>
      <c r="T99" s="174"/>
      <c r="U99" s="150">
        <f t="shared" si="5"/>
        <v>0</v>
      </c>
      <c r="V99" s="175">
        <v>45474</v>
      </c>
      <c r="W99" s="175">
        <v>45657</v>
      </c>
      <c r="X99" s="176">
        <f t="shared" si="6"/>
        <v>183</v>
      </c>
      <c r="Y99" s="180"/>
      <c r="Z99" s="174"/>
      <c r="AA99" s="166" t="s">
        <v>941</v>
      </c>
      <c r="AB99" s="166" t="s">
        <v>802</v>
      </c>
      <c r="AC99" s="166" t="s">
        <v>942</v>
      </c>
      <c r="AD99" s="195" t="s">
        <v>734</v>
      </c>
      <c r="AE99" s="172" t="s">
        <v>213</v>
      </c>
      <c r="AF99" s="172" t="s">
        <v>213</v>
      </c>
      <c r="AG99" s="172" t="s">
        <v>213</v>
      </c>
      <c r="AH99" s="172" t="s">
        <v>213</v>
      </c>
      <c r="AI99" s="172" t="s">
        <v>213</v>
      </c>
      <c r="AJ99" s="174"/>
      <c r="AK99" s="181">
        <v>215564038.61000001</v>
      </c>
      <c r="AL99" s="181">
        <v>0</v>
      </c>
      <c r="AM99" s="182">
        <v>0</v>
      </c>
      <c r="AN99" s="183"/>
      <c r="AO99" s="182">
        <v>0</v>
      </c>
      <c r="AP99" s="180"/>
      <c r="AQ99" s="282" t="s">
        <v>943</v>
      </c>
      <c r="AR99" s="312" t="s">
        <v>944</v>
      </c>
      <c r="AS99" s="650"/>
      <c r="AT99" s="694"/>
      <c r="AU99" s="694"/>
      <c r="AV99" s="697" t="e">
        <f t="shared" si="3"/>
        <v>#DIV/0!</v>
      </c>
      <c r="AW99" s="219"/>
      <c r="AX99" s="408"/>
      <c r="AY99" s="166" t="s">
        <v>941</v>
      </c>
    </row>
    <row r="100" spans="1:51" ht="409.5" x14ac:dyDescent="0.35">
      <c r="A100" s="682"/>
      <c r="B100" s="682" t="s">
        <v>315</v>
      </c>
      <c r="C100" s="682" t="s">
        <v>316</v>
      </c>
      <c r="D100" s="682">
        <v>0.13</v>
      </c>
      <c r="E100" s="751"/>
      <c r="F100" s="757"/>
      <c r="G100" s="751"/>
      <c r="H100" s="659" t="s">
        <v>937</v>
      </c>
      <c r="I100" s="659"/>
      <c r="J100" s="188">
        <v>170</v>
      </c>
      <c r="K100" s="174"/>
      <c r="L100" s="334">
        <v>0.7</v>
      </c>
      <c r="M100" s="169" t="s">
        <v>950</v>
      </c>
      <c r="N100" s="173" t="s">
        <v>682</v>
      </c>
      <c r="O100" s="166" t="s">
        <v>951</v>
      </c>
      <c r="P100" s="171">
        <v>3</v>
      </c>
      <c r="Q100" s="172">
        <v>1</v>
      </c>
      <c r="R100" s="173">
        <v>0</v>
      </c>
      <c r="S100" s="174"/>
      <c r="T100" s="174"/>
      <c r="U100" s="150">
        <f t="shared" si="5"/>
        <v>0</v>
      </c>
      <c r="V100" s="175">
        <v>45474</v>
      </c>
      <c r="W100" s="175">
        <v>45657</v>
      </c>
      <c r="X100" s="176">
        <f t="shared" si="6"/>
        <v>183</v>
      </c>
      <c r="Y100" s="174"/>
      <c r="Z100" s="174"/>
      <c r="AA100" s="166" t="s">
        <v>941</v>
      </c>
      <c r="AB100" s="166" t="s">
        <v>802</v>
      </c>
      <c r="AC100" s="166" t="s">
        <v>942</v>
      </c>
      <c r="AD100" s="195" t="s">
        <v>669</v>
      </c>
      <c r="AE100" s="172" t="s">
        <v>952</v>
      </c>
      <c r="AF100" s="313">
        <v>357000000</v>
      </c>
      <c r="AG100" s="172" t="s">
        <v>687</v>
      </c>
      <c r="AH100" s="172" t="s">
        <v>672</v>
      </c>
      <c r="AI100" s="172" t="s">
        <v>681</v>
      </c>
      <c r="AJ100" s="174"/>
      <c r="AK100" s="181">
        <v>130000000</v>
      </c>
      <c r="AL100" s="181">
        <v>357000000</v>
      </c>
      <c r="AM100" s="182">
        <v>0</v>
      </c>
      <c r="AN100" s="183"/>
      <c r="AO100" s="182">
        <v>0</v>
      </c>
      <c r="AP100" s="180"/>
      <c r="AQ100" s="282" t="s">
        <v>943</v>
      </c>
      <c r="AR100" s="312" t="s">
        <v>944</v>
      </c>
      <c r="AS100" s="651"/>
      <c r="AT100" s="695"/>
      <c r="AU100" s="695"/>
      <c r="AV100" s="698" t="e">
        <f t="shared" si="3"/>
        <v>#DIV/0!</v>
      </c>
      <c r="AW100" s="219"/>
      <c r="AX100" s="408"/>
      <c r="AY100" s="166" t="s">
        <v>941</v>
      </c>
    </row>
    <row r="101" spans="1:51" ht="409.5" x14ac:dyDescent="0.35">
      <c r="A101" s="682"/>
      <c r="B101" s="682" t="s">
        <v>315</v>
      </c>
      <c r="C101" s="682" t="s">
        <v>316</v>
      </c>
      <c r="D101" s="682">
        <v>0.13</v>
      </c>
      <c r="E101" s="751"/>
      <c r="F101" s="757"/>
      <c r="G101" s="751"/>
      <c r="H101" s="659" t="s">
        <v>937</v>
      </c>
      <c r="I101" s="659"/>
      <c r="J101" s="188">
        <v>170</v>
      </c>
      <c r="K101" s="174"/>
      <c r="L101" s="334">
        <v>0.7</v>
      </c>
      <c r="M101" s="409" t="s">
        <v>953</v>
      </c>
      <c r="N101" s="173" t="s">
        <v>682</v>
      </c>
      <c r="O101" s="166" t="s">
        <v>953</v>
      </c>
      <c r="P101" s="171"/>
      <c r="Q101" s="172">
        <v>1</v>
      </c>
      <c r="R101" s="173">
        <v>0</v>
      </c>
      <c r="S101" s="174"/>
      <c r="T101" s="174"/>
      <c r="U101" s="150">
        <f t="shared" si="5"/>
        <v>0</v>
      </c>
      <c r="V101" s="175">
        <v>45474</v>
      </c>
      <c r="W101" s="175">
        <v>45657</v>
      </c>
      <c r="X101" s="176">
        <f t="shared" si="6"/>
        <v>183</v>
      </c>
      <c r="Y101" s="174"/>
      <c r="Z101" s="174"/>
      <c r="AA101" s="166" t="s">
        <v>941</v>
      </c>
      <c r="AB101" s="166" t="s">
        <v>802</v>
      </c>
      <c r="AC101" s="166" t="s">
        <v>942</v>
      </c>
      <c r="AD101" s="195" t="s">
        <v>669</v>
      </c>
      <c r="AE101" s="172" t="s">
        <v>954</v>
      </c>
      <c r="AF101" s="313">
        <v>150073000</v>
      </c>
      <c r="AG101" s="172" t="s">
        <v>818</v>
      </c>
      <c r="AH101" s="172" t="s">
        <v>672</v>
      </c>
      <c r="AI101" s="172" t="s">
        <v>681</v>
      </c>
      <c r="AJ101" s="174"/>
      <c r="AK101" s="181">
        <v>144305962.71000001</v>
      </c>
      <c r="AL101" s="181">
        <v>150073000</v>
      </c>
      <c r="AM101" s="182">
        <v>0</v>
      </c>
      <c r="AN101" s="183"/>
      <c r="AO101" s="182">
        <v>0</v>
      </c>
      <c r="AP101" s="180"/>
      <c r="AQ101" s="282" t="s">
        <v>943</v>
      </c>
      <c r="AR101" s="312" t="s">
        <v>944</v>
      </c>
      <c r="AS101" s="649" t="s">
        <v>1473</v>
      </c>
      <c r="AT101" s="652">
        <v>8053294424.6700001</v>
      </c>
      <c r="AU101" s="652">
        <v>0</v>
      </c>
      <c r="AV101" s="655">
        <f t="shared" si="3"/>
        <v>0</v>
      </c>
      <c r="AW101" s="219"/>
      <c r="AX101" s="408"/>
      <c r="AY101" s="166" t="s">
        <v>941</v>
      </c>
    </row>
    <row r="102" spans="1:51" ht="409.5" x14ac:dyDescent="0.35">
      <c r="A102" s="682"/>
      <c r="B102" s="682" t="s">
        <v>315</v>
      </c>
      <c r="C102" s="682" t="s">
        <v>316</v>
      </c>
      <c r="D102" s="682">
        <v>0.13</v>
      </c>
      <c r="E102" s="751"/>
      <c r="F102" s="757"/>
      <c r="G102" s="751"/>
      <c r="H102" s="659" t="s">
        <v>937</v>
      </c>
      <c r="I102" s="659"/>
      <c r="J102" s="172">
        <v>3039</v>
      </c>
      <c r="K102" s="174"/>
      <c r="L102" s="334">
        <v>0.7</v>
      </c>
      <c r="M102" s="169" t="s">
        <v>955</v>
      </c>
      <c r="N102" s="173" t="s">
        <v>682</v>
      </c>
      <c r="O102" s="166" t="s">
        <v>956</v>
      </c>
      <c r="P102" s="171"/>
      <c r="Q102" s="172">
        <v>1</v>
      </c>
      <c r="R102" s="173">
        <v>0</v>
      </c>
      <c r="S102" s="174"/>
      <c r="T102" s="174"/>
      <c r="U102" s="150">
        <f t="shared" si="5"/>
        <v>0</v>
      </c>
      <c r="V102" s="175">
        <v>45474</v>
      </c>
      <c r="W102" s="175">
        <v>45657</v>
      </c>
      <c r="X102" s="176">
        <f t="shared" si="6"/>
        <v>183</v>
      </c>
      <c r="Y102" s="174"/>
      <c r="Z102" s="174"/>
      <c r="AA102" s="166" t="s">
        <v>941</v>
      </c>
      <c r="AB102" s="166" t="s">
        <v>802</v>
      </c>
      <c r="AC102" s="166" t="s">
        <v>942</v>
      </c>
      <c r="AD102" s="195" t="s">
        <v>669</v>
      </c>
      <c r="AE102" s="172" t="s">
        <v>957</v>
      </c>
      <c r="AF102" s="313">
        <v>424564038.06</v>
      </c>
      <c r="AG102" s="172" t="s">
        <v>693</v>
      </c>
      <c r="AH102" s="172" t="s">
        <v>672</v>
      </c>
      <c r="AI102" s="172" t="s">
        <v>681</v>
      </c>
      <c r="AJ102" s="174"/>
      <c r="AK102" s="181">
        <v>300000000</v>
      </c>
      <c r="AL102" s="181">
        <v>424564038.06</v>
      </c>
      <c r="AM102" s="182">
        <v>0</v>
      </c>
      <c r="AN102" s="183"/>
      <c r="AO102" s="182">
        <v>0</v>
      </c>
      <c r="AP102" s="180"/>
      <c r="AQ102" s="282" t="s">
        <v>943</v>
      </c>
      <c r="AR102" s="312" t="s">
        <v>944</v>
      </c>
      <c r="AS102" s="650"/>
      <c r="AT102" s="653"/>
      <c r="AU102" s="653"/>
      <c r="AV102" s="656" t="e">
        <f t="shared" si="3"/>
        <v>#DIV/0!</v>
      </c>
      <c r="AW102" s="195"/>
      <c r="AX102" s="410"/>
      <c r="AY102" s="166" t="s">
        <v>941</v>
      </c>
    </row>
    <row r="103" spans="1:51" ht="409.5" x14ac:dyDescent="0.35">
      <c r="A103" s="682"/>
      <c r="B103" s="682" t="s">
        <v>315</v>
      </c>
      <c r="C103" s="682" t="s">
        <v>316</v>
      </c>
      <c r="D103" s="682">
        <v>0.13</v>
      </c>
      <c r="E103" s="751"/>
      <c r="F103" s="757"/>
      <c r="G103" s="751"/>
      <c r="H103" s="659" t="s">
        <v>937</v>
      </c>
      <c r="I103" s="659"/>
      <c r="J103" s="188">
        <v>3039</v>
      </c>
      <c r="K103" s="174"/>
      <c r="L103" s="334">
        <v>0.7</v>
      </c>
      <c r="M103" s="169" t="s">
        <v>958</v>
      </c>
      <c r="N103" s="173" t="s">
        <v>682</v>
      </c>
      <c r="O103" s="166" t="s">
        <v>959</v>
      </c>
      <c r="P103" s="407">
        <v>24</v>
      </c>
      <c r="Q103" s="173">
        <v>5</v>
      </c>
      <c r="R103" s="173">
        <v>0</v>
      </c>
      <c r="S103" s="174"/>
      <c r="T103" s="174"/>
      <c r="U103" s="150">
        <f t="shared" si="5"/>
        <v>0</v>
      </c>
      <c r="V103" s="175">
        <v>45474</v>
      </c>
      <c r="W103" s="175">
        <v>45657</v>
      </c>
      <c r="X103" s="176">
        <f t="shared" si="6"/>
        <v>183</v>
      </c>
      <c r="Y103" s="174"/>
      <c r="Z103" s="174"/>
      <c r="AA103" s="166" t="s">
        <v>941</v>
      </c>
      <c r="AB103" s="166" t="s">
        <v>802</v>
      </c>
      <c r="AC103" s="166" t="s">
        <v>942</v>
      </c>
      <c r="AD103" s="195" t="s">
        <v>669</v>
      </c>
      <c r="AE103" s="172" t="s">
        <v>960</v>
      </c>
      <c r="AF103" s="313">
        <v>300000000</v>
      </c>
      <c r="AG103" s="172" t="s">
        <v>687</v>
      </c>
      <c r="AH103" s="172" t="s">
        <v>672</v>
      </c>
      <c r="AI103" s="172" t="s">
        <v>681</v>
      </c>
      <c r="AJ103" s="174"/>
      <c r="AK103" s="181">
        <v>400000000</v>
      </c>
      <c r="AL103" s="181">
        <v>300000000</v>
      </c>
      <c r="AM103" s="182">
        <v>0</v>
      </c>
      <c r="AN103" s="183"/>
      <c r="AO103" s="182">
        <v>0</v>
      </c>
      <c r="AP103" s="180"/>
      <c r="AQ103" s="282" t="s">
        <v>943</v>
      </c>
      <c r="AR103" s="312" t="s">
        <v>944</v>
      </c>
      <c r="AS103" s="650"/>
      <c r="AT103" s="653"/>
      <c r="AU103" s="653"/>
      <c r="AV103" s="656" t="e">
        <f t="shared" si="3"/>
        <v>#DIV/0!</v>
      </c>
      <c r="AW103" s="219"/>
      <c r="AX103" s="408"/>
      <c r="AY103" s="166" t="s">
        <v>941</v>
      </c>
    </row>
    <row r="104" spans="1:51" ht="409.5" x14ac:dyDescent="0.35">
      <c r="A104" s="682"/>
      <c r="B104" s="682" t="s">
        <v>315</v>
      </c>
      <c r="C104" s="682" t="s">
        <v>316</v>
      </c>
      <c r="D104" s="682">
        <v>0.13</v>
      </c>
      <c r="E104" s="751"/>
      <c r="F104" s="757"/>
      <c r="G104" s="751"/>
      <c r="H104" s="660" t="s">
        <v>937</v>
      </c>
      <c r="I104" s="660"/>
      <c r="J104" s="188">
        <v>3039</v>
      </c>
      <c r="K104" s="174"/>
      <c r="L104" s="334">
        <v>0.7</v>
      </c>
      <c r="M104" s="169" t="s">
        <v>961</v>
      </c>
      <c r="N104" s="173" t="s">
        <v>682</v>
      </c>
      <c r="O104" s="166" t="s">
        <v>962</v>
      </c>
      <c r="P104" s="171">
        <v>33822</v>
      </c>
      <c r="Q104" s="172">
        <v>4433</v>
      </c>
      <c r="R104" s="173">
        <v>3039</v>
      </c>
      <c r="S104" s="174"/>
      <c r="T104" s="174"/>
      <c r="U104" s="150">
        <f t="shared" si="5"/>
        <v>0.68554026618542752</v>
      </c>
      <c r="V104" s="175">
        <v>45474</v>
      </c>
      <c r="W104" s="175">
        <v>45657</v>
      </c>
      <c r="X104" s="176">
        <f t="shared" si="6"/>
        <v>183</v>
      </c>
      <c r="Y104" s="180">
        <v>33822</v>
      </c>
      <c r="Z104" s="174"/>
      <c r="AA104" s="166" t="s">
        <v>941</v>
      </c>
      <c r="AB104" s="166" t="s">
        <v>802</v>
      </c>
      <c r="AC104" s="166" t="s">
        <v>942</v>
      </c>
      <c r="AD104" s="195" t="s">
        <v>669</v>
      </c>
      <c r="AE104" s="172" t="s">
        <v>963</v>
      </c>
      <c r="AF104" s="411">
        <v>223000000</v>
      </c>
      <c r="AG104" s="172" t="s">
        <v>680</v>
      </c>
      <c r="AH104" s="172" t="s">
        <v>672</v>
      </c>
      <c r="AI104" s="172" t="s">
        <v>681</v>
      </c>
      <c r="AJ104" s="174"/>
      <c r="AK104" s="181">
        <v>123000000</v>
      </c>
      <c r="AL104" s="181">
        <v>223000000</v>
      </c>
      <c r="AM104" s="182">
        <v>0</v>
      </c>
      <c r="AN104" s="183"/>
      <c r="AO104" s="182">
        <v>0</v>
      </c>
      <c r="AP104" s="180"/>
      <c r="AQ104" s="282" t="s">
        <v>943</v>
      </c>
      <c r="AR104" s="312" t="s">
        <v>944</v>
      </c>
      <c r="AS104" s="650"/>
      <c r="AT104" s="653"/>
      <c r="AU104" s="653"/>
      <c r="AV104" s="656" t="e">
        <f t="shared" si="3"/>
        <v>#DIV/0!</v>
      </c>
      <c r="AW104" s="260" t="s">
        <v>1405</v>
      </c>
      <c r="AX104" s="412" t="s">
        <v>1406</v>
      </c>
      <c r="AY104" s="166" t="s">
        <v>941</v>
      </c>
    </row>
    <row r="105" spans="1:51" ht="409.5" x14ac:dyDescent="0.35">
      <c r="A105" s="682"/>
      <c r="B105" s="682" t="s">
        <v>315</v>
      </c>
      <c r="C105" s="682" t="s">
        <v>316</v>
      </c>
      <c r="D105" s="682">
        <v>0.13</v>
      </c>
      <c r="E105" s="751"/>
      <c r="F105" s="757"/>
      <c r="G105" s="751"/>
      <c r="H105" s="750" t="s">
        <v>964</v>
      </c>
      <c r="I105" s="750" t="s">
        <v>331</v>
      </c>
      <c r="J105" s="750">
        <v>0</v>
      </c>
      <c r="K105" s="750"/>
      <c r="L105" s="762">
        <v>0.3</v>
      </c>
      <c r="M105" s="169" t="s">
        <v>965</v>
      </c>
      <c r="N105" s="173" t="s">
        <v>682</v>
      </c>
      <c r="O105" s="166" t="s">
        <v>966</v>
      </c>
      <c r="P105" s="171">
        <v>2</v>
      </c>
      <c r="Q105" s="172" t="s">
        <v>206</v>
      </c>
      <c r="R105" s="173" t="s">
        <v>207</v>
      </c>
      <c r="S105" s="174"/>
      <c r="T105" s="174"/>
      <c r="U105" s="150" t="s">
        <v>207</v>
      </c>
      <c r="V105" s="175">
        <v>45474</v>
      </c>
      <c r="W105" s="175">
        <v>45657</v>
      </c>
      <c r="X105" s="176">
        <f t="shared" si="6"/>
        <v>183</v>
      </c>
      <c r="Y105" s="174"/>
      <c r="Z105" s="174"/>
      <c r="AA105" s="166" t="s">
        <v>941</v>
      </c>
      <c r="AB105" s="166" t="s">
        <v>802</v>
      </c>
      <c r="AC105" s="166" t="s">
        <v>942</v>
      </c>
      <c r="AD105" s="195" t="s">
        <v>669</v>
      </c>
      <c r="AE105" s="167" t="s">
        <v>967</v>
      </c>
      <c r="AF105" s="413">
        <v>250000000</v>
      </c>
      <c r="AG105" s="167" t="s">
        <v>968</v>
      </c>
      <c r="AH105" s="167" t="s">
        <v>672</v>
      </c>
      <c r="AI105" s="167" t="s">
        <v>694</v>
      </c>
      <c r="AJ105" s="174"/>
      <c r="AK105" s="181">
        <v>600000000</v>
      </c>
      <c r="AL105" s="181">
        <v>250000000</v>
      </c>
      <c r="AM105" s="182">
        <v>0</v>
      </c>
      <c r="AN105" s="183"/>
      <c r="AO105" s="182">
        <v>0</v>
      </c>
      <c r="AP105" s="180"/>
      <c r="AQ105" s="282" t="s">
        <v>943</v>
      </c>
      <c r="AR105" s="312" t="s">
        <v>944</v>
      </c>
      <c r="AS105" s="650"/>
      <c r="AT105" s="653"/>
      <c r="AU105" s="653"/>
      <c r="AV105" s="656" t="e">
        <f t="shared" si="3"/>
        <v>#DIV/0!</v>
      </c>
      <c r="AW105" s="195"/>
      <c r="AX105" s="172"/>
      <c r="AY105" s="166" t="s">
        <v>941</v>
      </c>
    </row>
    <row r="106" spans="1:51" ht="409.5" x14ac:dyDescent="0.35">
      <c r="A106" s="682"/>
      <c r="B106" s="682" t="s">
        <v>315</v>
      </c>
      <c r="C106" s="682" t="s">
        <v>316</v>
      </c>
      <c r="D106" s="682">
        <v>0.13</v>
      </c>
      <c r="E106" s="751"/>
      <c r="F106" s="757"/>
      <c r="G106" s="770"/>
      <c r="H106" s="751"/>
      <c r="I106" s="751" t="s">
        <v>331</v>
      </c>
      <c r="J106" s="751">
        <v>0</v>
      </c>
      <c r="K106" s="751"/>
      <c r="L106" s="763">
        <v>0.3</v>
      </c>
      <c r="M106" s="197" t="s">
        <v>969</v>
      </c>
      <c r="N106" s="200" t="s">
        <v>682</v>
      </c>
      <c r="O106" s="205" t="s">
        <v>970</v>
      </c>
      <c r="P106" s="199">
        <v>3</v>
      </c>
      <c r="Q106" s="193" t="s">
        <v>206</v>
      </c>
      <c r="R106" s="200" t="s">
        <v>207</v>
      </c>
      <c r="S106" s="201"/>
      <c r="T106" s="201"/>
      <c r="U106" s="202" t="s">
        <v>207</v>
      </c>
      <c r="V106" s="203">
        <v>45474</v>
      </c>
      <c r="W106" s="203">
        <v>45657</v>
      </c>
      <c r="X106" s="204">
        <f t="shared" si="6"/>
        <v>183</v>
      </c>
      <c r="Y106" s="201"/>
      <c r="Z106" s="201"/>
      <c r="AA106" s="205" t="s">
        <v>941</v>
      </c>
      <c r="AB106" s="205" t="s">
        <v>802</v>
      </c>
      <c r="AC106" s="205" t="s">
        <v>942</v>
      </c>
      <c r="AD106" s="245" t="s">
        <v>669</v>
      </c>
      <c r="AE106" s="193" t="s">
        <v>971</v>
      </c>
      <c r="AF106" s="321">
        <f>4918362961.39 +1310294425.22</f>
        <v>6228657386.6100006</v>
      </c>
      <c r="AG106" s="193" t="s">
        <v>818</v>
      </c>
      <c r="AH106" s="193" t="s">
        <v>672</v>
      </c>
      <c r="AI106" s="193" t="s">
        <v>681</v>
      </c>
      <c r="AJ106" s="414" t="s">
        <v>972</v>
      </c>
      <c r="AK106" s="209">
        <v>5928362961.3900003</v>
      </c>
      <c r="AL106" s="209">
        <v>6228657386.6099997</v>
      </c>
      <c r="AM106" s="210">
        <v>4043062142</v>
      </c>
      <c r="AN106" s="211"/>
      <c r="AO106" s="210">
        <v>0</v>
      </c>
      <c r="AP106" s="208"/>
      <c r="AQ106" s="285" t="s">
        <v>943</v>
      </c>
      <c r="AR106" s="322" t="s">
        <v>944</v>
      </c>
      <c r="AS106" s="651"/>
      <c r="AT106" s="654"/>
      <c r="AU106" s="654"/>
      <c r="AV106" s="657" t="e">
        <f t="shared" si="3"/>
        <v>#DIV/0!</v>
      </c>
      <c r="AW106" s="245"/>
      <c r="AX106" s="193"/>
      <c r="AY106" s="166" t="s">
        <v>941</v>
      </c>
    </row>
    <row r="107" spans="1:51" ht="118.5" customHeight="1" x14ac:dyDescent="0.35">
      <c r="A107" s="682"/>
      <c r="B107" s="682"/>
      <c r="C107" s="682"/>
      <c r="D107" s="682"/>
      <c r="E107" s="751"/>
      <c r="F107" s="731" t="s">
        <v>935</v>
      </c>
      <c r="G107" s="731"/>
      <c r="H107" s="731"/>
      <c r="I107" s="731"/>
      <c r="J107" s="731"/>
      <c r="K107" s="731"/>
      <c r="L107" s="731"/>
      <c r="M107" s="731"/>
      <c r="N107" s="731"/>
      <c r="O107" s="731"/>
      <c r="P107" s="731"/>
      <c r="Q107" s="731"/>
      <c r="R107" s="731"/>
      <c r="S107" s="174"/>
      <c r="T107" s="174"/>
      <c r="U107" s="66">
        <f>AVERAGE(U97:U106)</f>
        <v>0.1160496761303213</v>
      </c>
      <c r="V107" s="175"/>
      <c r="W107" s="175"/>
      <c r="X107" s="176"/>
      <c r="Y107" s="174"/>
      <c r="Z107" s="174"/>
      <c r="AA107" s="166"/>
      <c r="AB107" s="166"/>
      <c r="AC107" s="166"/>
      <c r="AD107" s="172"/>
      <c r="AE107" s="172"/>
      <c r="AF107" s="313"/>
      <c r="AG107" s="172"/>
      <c r="AH107" s="172"/>
      <c r="AI107" s="172"/>
      <c r="AJ107" s="415"/>
      <c r="AK107" s="181"/>
      <c r="AL107" s="181"/>
      <c r="AM107" s="182"/>
      <c r="AN107" s="183"/>
      <c r="AO107" s="182"/>
      <c r="AP107" s="180"/>
      <c r="AQ107" s="282"/>
      <c r="AR107" s="282"/>
      <c r="AS107" s="216" t="s">
        <v>1454</v>
      </c>
      <c r="AT107" s="217">
        <v>8584494424.6700001</v>
      </c>
      <c r="AU107" s="217">
        <v>363100000</v>
      </c>
      <c r="AV107" s="218">
        <f t="shared" si="3"/>
        <v>4.2297190962874681E-2</v>
      </c>
      <c r="AW107" s="195"/>
      <c r="AX107" s="172"/>
      <c r="AY107" s="166"/>
    </row>
    <row r="108" spans="1:51" ht="325.5" x14ac:dyDescent="0.35">
      <c r="A108" s="668" t="s">
        <v>314</v>
      </c>
      <c r="B108" s="668" t="s">
        <v>333</v>
      </c>
      <c r="C108" s="668" t="s">
        <v>334</v>
      </c>
      <c r="D108" s="668">
        <v>0.13</v>
      </c>
      <c r="E108" s="668" t="s">
        <v>973</v>
      </c>
      <c r="F108" s="750">
        <v>2024130010031</v>
      </c>
      <c r="G108" s="750" t="s">
        <v>974</v>
      </c>
      <c r="H108" s="658" t="s">
        <v>975</v>
      </c>
      <c r="I108" s="658" t="s">
        <v>976</v>
      </c>
      <c r="J108" s="658">
        <v>3372</v>
      </c>
      <c r="K108" s="774"/>
      <c r="L108" s="727">
        <v>0.3</v>
      </c>
      <c r="M108" s="220" t="s">
        <v>977</v>
      </c>
      <c r="N108" s="223" t="s">
        <v>682</v>
      </c>
      <c r="O108" s="220" t="s">
        <v>962</v>
      </c>
      <c r="P108" s="417">
        <v>36000</v>
      </c>
      <c r="Q108" s="223">
        <v>6000</v>
      </c>
      <c r="R108" s="223">
        <v>3372</v>
      </c>
      <c r="S108" s="224"/>
      <c r="T108" s="224"/>
      <c r="U108" s="225">
        <f t="shared" si="5"/>
        <v>0.56200000000000006</v>
      </c>
      <c r="V108" s="226">
        <v>45474</v>
      </c>
      <c r="W108" s="226">
        <v>45657</v>
      </c>
      <c r="X108" s="227">
        <f t="shared" si="6"/>
        <v>183</v>
      </c>
      <c r="Y108" s="224"/>
      <c r="Z108" s="224"/>
      <c r="AA108" s="220" t="s">
        <v>941</v>
      </c>
      <c r="AB108" s="220" t="s">
        <v>895</v>
      </c>
      <c r="AC108" s="220" t="s">
        <v>942</v>
      </c>
      <c r="AD108" s="239" t="s">
        <v>669</v>
      </c>
      <c r="AE108" s="189" t="s">
        <v>978</v>
      </c>
      <c r="AF108" s="418">
        <v>171000000</v>
      </c>
      <c r="AG108" s="189" t="s">
        <v>680</v>
      </c>
      <c r="AH108" s="189" t="s">
        <v>672</v>
      </c>
      <c r="AI108" s="189" t="s">
        <v>681</v>
      </c>
      <c r="AJ108" s="224"/>
      <c r="AK108" s="233">
        <v>322361463</v>
      </c>
      <c r="AL108" s="233">
        <v>171000000</v>
      </c>
      <c r="AM108" s="234">
        <v>0</v>
      </c>
      <c r="AN108" s="235"/>
      <c r="AO108" s="234">
        <v>0</v>
      </c>
      <c r="AP108" s="232"/>
      <c r="AQ108" s="253" t="s">
        <v>805</v>
      </c>
      <c r="AR108" s="324" t="s">
        <v>979</v>
      </c>
      <c r="AS108" s="649" t="s">
        <v>1474</v>
      </c>
      <c r="AT108" s="652">
        <v>28000000</v>
      </c>
      <c r="AU108" s="652">
        <v>17500000</v>
      </c>
      <c r="AV108" s="655">
        <f t="shared" si="3"/>
        <v>0.625</v>
      </c>
      <c r="AW108" s="256" t="s">
        <v>1407</v>
      </c>
      <c r="AX108" s="189" t="s">
        <v>1406</v>
      </c>
      <c r="AY108" s="166" t="s">
        <v>941</v>
      </c>
    </row>
    <row r="109" spans="1:51" ht="162.75" x14ac:dyDescent="0.35">
      <c r="A109" s="668" t="s">
        <v>314</v>
      </c>
      <c r="B109" s="668" t="s">
        <v>333</v>
      </c>
      <c r="C109" s="668" t="s">
        <v>334</v>
      </c>
      <c r="D109" s="668">
        <v>0.13</v>
      </c>
      <c r="E109" s="668"/>
      <c r="F109" s="751">
        <v>2024130010031</v>
      </c>
      <c r="G109" s="751"/>
      <c r="H109" s="659"/>
      <c r="I109" s="659"/>
      <c r="J109" s="659"/>
      <c r="K109" s="720"/>
      <c r="L109" s="723"/>
      <c r="M109" s="166" t="s">
        <v>980</v>
      </c>
      <c r="N109" s="173" t="s">
        <v>682</v>
      </c>
      <c r="O109" s="166" t="s">
        <v>981</v>
      </c>
      <c r="P109" s="407">
        <v>4</v>
      </c>
      <c r="Q109" s="173">
        <v>1</v>
      </c>
      <c r="R109" s="173"/>
      <c r="S109" s="174"/>
      <c r="T109" s="174"/>
      <c r="U109" s="150">
        <f t="shared" si="5"/>
        <v>0</v>
      </c>
      <c r="V109" s="175">
        <v>45474</v>
      </c>
      <c r="W109" s="175">
        <v>45657</v>
      </c>
      <c r="X109" s="176">
        <f t="shared" si="6"/>
        <v>183</v>
      </c>
      <c r="Y109" s="180">
        <v>36000</v>
      </c>
      <c r="Z109" s="174"/>
      <c r="AA109" s="166" t="s">
        <v>941</v>
      </c>
      <c r="AB109" s="166" t="s">
        <v>895</v>
      </c>
      <c r="AC109" s="166" t="s">
        <v>942</v>
      </c>
      <c r="AD109" s="195" t="s">
        <v>669</v>
      </c>
      <c r="AE109" s="172" t="s">
        <v>982</v>
      </c>
      <c r="AF109" s="313">
        <v>302000000</v>
      </c>
      <c r="AG109" s="340" t="s">
        <v>693</v>
      </c>
      <c r="AH109" s="172" t="s">
        <v>672</v>
      </c>
      <c r="AI109" s="172" t="s">
        <v>681</v>
      </c>
      <c r="AJ109" s="174"/>
      <c r="AK109" s="181">
        <v>302000000</v>
      </c>
      <c r="AL109" s="181">
        <v>302000000</v>
      </c>
      <c r="AM109" s="182">
        <v>0</v>
      </c>
      <c r="AN109" s="183"/>
      <c r="AO109" s="182">
        <v>0</v>
      </c>
      <c r="AP109" s="180"/>
      <c r="AQ109" s="282" t="s">
        <v>805</v>
      </c>
      <c r="AR109" s="312" t="s">
        <v>979</v>
      </c>
      <c r="AS109" s="650"/>
      <c r="AT109" s="653"/>
      <c r="AU109" s="653"/>
      <c r="AV109" s="656" t="e">
        <f t="shared" si="3"/>
        <v>#DIV/0!</v>
      </c>
      <c r="AW109" s="219"/>
      <c r="AX109" s="188"/>
      <c r="AY109" s="166" t="s">
        <v>941</v>
      </c>
    </row>
    <row r="110" spans="1:51" ht="162.75" x14ac:dyDescent="0.35">
      <c r="A110" s="668" t="s">
        <v>314</v>
      </c>
      <c r="B110" s="668" t="s">
        <v>333</v>
      </c>
      <c r="C110" s="668" t="s">
        <v>334</v>
      </c>
      <c r="D110" s="668">
        <v>0.13</v>
      </c>
      <c r="E110" s="668"/>
      <c r="F110" s="751">
        <v>2024130010031</v>
      </c>
      <c r="G110" s="751"/>
      <c r="H110" s="660"/>
      <c r="I110" s="660"/>
      <c r="J110" s="660"/>
      <c r="K110" s="721"/>
      <c r="L110" s="724"/>
      <c r="M110" s="166" t="s">
        <v>983</v>
      </c>
      <c r="N110" s="173" t="s">
        <v>682</v>
      </c>
      <c r="O110" s="166" t="s">
        <v>953</v>
      </c>
      <c r="P110" s="407"/>
      <c r="Q110" s="173">
        <v>1</v>
      </c>
      <c r="R110" s="173"/>
      <c r="S110" s="174"/>
      <c r="T110" s="174"/>
      <c r="U110" s="150">
        <f t="shared" si="5"/>
        <v>0</v>
      </c>
      <c r="V110" s="175">
        <v>45474</v>
      </c>
      <c r="W110" s="175">
        <v>45657</v>
      </c>
      <c r="X110" s="176">
        <f t="shared" si="6"/>
        <v>183</v>
      </c>
      <c r="Y110" s="174"/>
      <c r="Z110" s="174"/>
      <c r="AA110" s="166" t="s">
        <v>941</v>
      </c>
      <c r="AB110" s="166" t="s">
        <v>895</v>
      </c>
      <c r="AC110" s="166" t="s">
        <v>942</v>
      </c>
      <c r="AD110" s="195" t="s">
        <v>669</v>
      </c>
      <c r="AE110" s="172" t="s">
        <v>984</v>
      </c>
      <c r="AF110" s="419">
        <v>65000000</v>
      </c>
      <c r="AG110" s="172" t="s">
        <v>818</v>
      </c>
      <c r="AH110" s="172" t="s">
        <v>672</v>
      </c>
      <c r="AI110" s="172" t="s">
        <v>681</v>
      </c>
      <c r="AJ110" s="174"/>
      <c r="AK110" s="181">
        <v>154000000</v>
      </c>
      <c r="AL110" s="181">
        <v>154000000</v>
      </c>
      <c r="AM110" s="182">
        <v>0</v>
      </c>
      <c r="AN110" s="183"/>
      <c r="AO110" s="182">
        <v>0</v>
      </c>
      <c r="AP110" s="180"/>
      <c r="AQ110" s="282" t="s">
        <v>805</v>
      </c>
      <c r="AR110" s="312" t="s">
        <v>979</v>
      </c>
      <c r="AS110" s="650"/>
      <c r="AT110" s="653"/>
      <c r="AU110" s="653"/>
      <c r="AV110" s="656" t="e">
        <f t="shared" si="3"/>
        <v>#DIV/0!</v>
      </c>
      <c r="AW110" s="219"/>
      <c r="AX110" s="188"/>
      <c r="AY110" s="166" t="s">
        <v>941</v>
      </c>
    </row>
    <row r="111" spans="1:51" ht="162.75" x14ac:dyDescent="0.35">
      <c r="A111" s="668" t="s">
        <v>314</v>
      </c>
      <c r="B111" s="668" t="s">
        <v>333</v>
      </c>
      <c r="C111" s="668" t="s">
        <v>334</v>
      </c>
      <c r="D111" s="668">
        <v>0.13</v>
      </c>
      <c r="E111" s="668"/>
      <c r="F111" s="751">
        <v>2024130010031</v>
      </c>
      <c r="G111" s="751"/>
      <c r="H111" s="747" t="s">
        <v>985</v>
      </c>
      <c r="I111" s="747" t="s">
        <v>986</v>
      </c>
      <c r="J111" s="775">
        <v>3372</v>
      </c>
      <c r="K111" s="727"/>
      <c r="L111" s="727">
        <v>0.25</v>
      </c>
      <c r="M111" s="166" t="s">
        <v>987</v>
      </c>
      <c r="N111" s="173" t="s">
        <v>682</v>
      </c>
      <c r="O111" s="166" t="s">
        <v>988</v>
      </c>
      <c r="P111" s="407">
        <v>4</v>
      </c>
      <c r="Q111" s="173">
        <v>1</v>
      </c>
      <c r="R111" s="173"/>
      <c r="S111" s="174"/>
      <c r="T111" s="174"/>
      <c r="U111" s="150">
        <f t="shared" si="5"/>
        <v>0</v>
      </c>
      <c r="V111" s="175">
        <v>45474</v>
      </c>
      <c r="W111" s="175">
        <v>45657</v>
      </c>
      <c r="X111" s="176">
        <f t="shared" si="6"/>
        <v>183</v>
      </c>
      <c r="Y111" s="174"/>
      <c r="Z111" s="174"/>
      <c r="AA111" s="166" t="s">
        <v>941</v>
      </c>
      <c r="AB111" s="166" t="s">
        <v>895</v>
      </c>
      <c r="AC111" s="166" t="s">
        <v>942</v>
      </c>
      <c r="AD111" s="195" t="s">
        <v>669</v>
      </c>
      <c r="AE111" s="172" t="s">
        <v>989</v>
      </c>
      <c r="AF111" s="313">
        <v>126500000</v>
      </c>
      <c r="AG111" s="172" t="s">
        <v>687</v>
      </c>
      <c r="AH111" s="172" t="s">
        <v>672</v>
      </c>
      <c r="AI111" s="172" t="s">
        <v>681</v>
      </c>
      <c r="AJ111" s="174"/>
      <c r="AK111" s="181"/>
      <c r="AL111" s="181">
        <v>126500000</v>
      </c>
      <c r="AM111" s="182">
        <v>0</v>
      </c>
      <c r="AN111" s="183"/>
      <c r="AO111" s="182">
        <v>0</v>
      </c>
      <c r="AP111" s="180"/>
      <c r="AQ111" s="282" t="s">
        <v>805</v>
      </c>
      <c r="AR111" s="312" t="s">
        <v>979</v>
      </c>
      <c r="AS111" s="651"/>
      <c r="AT111" s="654"/>
      <c r="AU111" s="654"/>
      <c r="AV111" s="657" t="e">
        <f t="shared" si="3"/>
        <v>#DIV/0!</v>
      </c>
      <c r="AW111" s="219"/>
      <c r="AX111" s="188"/>
      <c r="AY111" s="166" t="s">
        <v>941</v>
      </c>
    </row>
    <row r="112" spans="1:51" ht="126" customHeight="1" x14ac:dyDescent="0.35">
      <c r="A112" s="668" t="s">
        <v>314</v>
      </c>
      <c r="B112" s="668" t="s">
        <v>333</v>
      </c>
      <c r="C112" s="668" t="s">
        <v>334</v>
      </c>
      <c r="D112" s="668">
        <v>0.13</v>
      </c>
      <c r="E112" s="668"/>
      <c r="F112" s="751">
        <v>2024130010031</v>
      </c>
      <c r="G112" s="751"/>
      <c r="H112" s="749"/>
      <c r="I112" s="749"/>
      <c r="J112" s="776"/>
      <c r="K112" s="724"/>
      <c r="L112" s="724"/>
      <c r="M112" s="166" t="s">
        <v>990</v>
      </c>
      <c r="N112" s="173" t="s">
        <v>682</v>
      </c>
      <c r="O112" s="166" t="s">
        <v>991</v>
      </c>
      <c r="P112" s="407">
        <v>4</v>
      </c>
      <c r="Q112" s="173">
        <v>1</v>
      </c>
      <c r="R112" s="173">
        <v>1</v>
      </c>
      <c r="S112" s="174"/>
      <c r="T112" s="174"/>
      <c r="U112" s="150">
        <f t="shared" si="5"/>
        <v>1</v>
      </c>
      <c r="V112" s="175">
        <v>45474</v>
      </c>
      <c r="W112" s="175">
        <v>45657</v>
      </c>
      <c r="X112" s="176">
        <f t="shared" si="6"/>
        <v>183</v>
      </c>
      <c r="Y112" s="180">
        <v>2000</v>
      </c>
      <c r="Z112" s="174"/>
      <c r="AA112" s="166" t="s">
        <v>941</v>
      </c>
      <c r="AB112" s="166" t="s">
        <v>895</v>
      </c>
      <c r="AC112" s="166" t="s">
        <v>942</v>
      </c>
      <c r="AD112" s="195" t="s">
        <v>669</v>
      </c>
      <c r="AE112" s="172" t="s">
        <v>992</v>
      </c>
      <c r="AF112" s="313">
        <v>320351000</v>
      </c>
      <c r="AG112" s="340" t="s">
        <v>693</v>
      </c>
      <c r="AH112" s="172" t="s">
        <v>672</v>
      </c>
      <c r="AI112" s="172" t="s">
        <v>681</v>
      </c>
      <c r="AJ112" s="174"/>
      <c r="AK112" s="181">
        <v>320351000</v>
      </c>
      <c r="AL112" s="181">
        <v>320351000</v>
      </c>
      <c r="AM112" s="182">
        <v>0</v>
      </c>
      <c r="AN112" s="183"/>
      <c r="AO112" s="182">
        <v>0</v>
      </c>
      <c r="AP112" s="180"/>
      <c r="AQ112" s="282" t="s">
        <v>805</v>
      </c>
      <c r="AR112" s="312" t="s">
        <v>979</v>
      </c>
      <c r="AS112" s="649" t="s">
        <v>1475</v>
      </c>
      <c r="AT112" s="652">
        <v>801287537</v>
      </c>
      <c r="AU112" s="652">
        <v>197600000</v>
      </c>
      <c r="AV112" s="655">
        <f t="shared" si="3"/>
        <v>0.24660311171169508</v>
      </c>
      <c r="AW112" s="260" t="s">
        <v>1407</v>
      </c>
      <c r="AX112" s="420" t="s">
        <v>1408</v>
      </c>
      <c r="AY112" s="166" t="s">
        <v>941</v>
      </c>
    </row>
    <row r="113" spans="1:51" ht="162.75" x14ac:dyDescent="0.35">
      <c r="A113" s="668" t="s">
        <v>314</v>
      </c>
      <c r="B113" s="668" t="s">
        <v>333</v>
      </c>
      <c r="C113" s="668" t="s">
        <v>334</v>
      </c>
      <c r="D113" s="668">
        <v>0.13</v>
      </c>
      <c r="E113" s="668"/>
      <c r="F113" s="751">
        <v>2024130010031</v>
      </c>
      <c r="G113" s="751"/>
      <c r="H113" s="658" t="s">
        <v>993</v>
      </c>
      <c r="I113" s="658" t="s">
        <v>922</v>
      </c>
      <c r="J113" s="658">
        <v>0.1</v>
      </c>
      <c r="K113" s="774"/>
      <c r="L113" s="727">
        <v>0.15</v>
      </c>
      <c r="M113" s="166" t="s">
        <v>994</v>
      </c>
      <c r="N113" s="173" t="s">
        <v>682</v>
      </c>
      <c r="O113" s="166" t="s">
        <v>995</v>
      </c>
      <c r="P113" s="171">
        <v>4</v>
      </c>
      <c r="Q113" s="172">
        <v>1</v>
      </c>
      <c r="R113" s="173"/>
      <c r="S113" s="174"/>
      <c r="T113" s="174"/>
      <c r="U113" s="150">
        <f t="shared" si="5"/>
        <v>0</v>
      </c>
      <c r="V113" s="175">
        <v>45474</v>
      </c>
      <c r="W113" s="175">
        <v>45657</v>
      </c>
      <c r="X113" s="176">
        <f t="shared" si="6"/>
        <v>183</v>
      </c>
      <c r="Y113" s="174"/>
      <c r="Z113" s="174"/>
      <c r="AA113" s="166" t="s">
        <v>941</v>
      </c>
      <c r="AB113" s="166" t="s">
        <v>895</v>
      </c>
      <c r="AC113" s="166" t="s">
        <v>942</v>
      </c>
      <c r="AD113" s="195" t="s">
        <v>669</v>
      </c>
      <c r="AE113" s="172" t="s">
        <v>996</v>
      </c>
      <c r="AF113" s="313">
        <v>200000000</v>
      </c>
      <c r="AG113" s="172" t="s">
        <v>687</v>
      </c>
      <c r="AH113" s="172" t="s">
        <v>672</v>
      </c>
      <c r="AI113" s="172" t="s">
        <v>681</v>
      </c>
      <c r="AJ113" s="174"/>
      <c r="AK113" s="181">
        <v>200000000</v>
      </c>
      <c r="AL113" s="181">
        <v>200000000</v>
      </c>
      <c r="AM113" s="182">
        <v>0</v>
      </c>
      <c r="AN113" s="183"/>
      <c r="AO113" s="182">
        <v>0</v>
      </c>
      <c r="AP113" s="180"/>
      <c r="AQ113" s="282" t="s">
        <v>805</v>
      </c>
      <c r="AR113" s="312" t="s">
        <v>979</v>
      </c>
      <c r="AS113" s="650"/>
      <c r="AT113" s="653"/>
      <c r="AU113" s="653"/>
      <c r="AV113" s="656" t="e">
        <f t="shared" si="3"/>
        <v>#DIV/0!</v>
      </c>
      <c r="AW113" s="195"/>
      <c r="AX113" s="172"/>
      <c r="AY113" s="166" t="s">
        <v>941</v>
      </c>
    </row>
    <row r="114" spans="1:51" ht="232.5" x14ac:dyDescent="0.35">
      <c r="A114" s="668" t="s">
        <v>314</v>
      </c>
      <c r="B114" s="668" t="s">
        <v>333</v>
      </c>
      <c r="C114" s="668" t="s">
        <v>334</v>
      </c>
      <c r="D114" s="668">
        <v>0.13</v>
      </c>
      <c r="E114" s="668"/>
      <c r="F114" s="751">
        <v>2024130010031</v>
      </c>
      <c r="G114" s="751"/>
      <c r="H114" s="660"/>
      <c r="I114" s="660"/>
      <c r="J114" s="660"/>
      <c r="K114" s="721"/>
      <c r="L114" s="724"/>
      <c r="M114" s="166" t="s">
        <v>997</v>
      </c>
      <c r="N114" s="173" t="s">
        <v>682</v>
      </c>
      <c r="O114" s="166" t="s">
        <v>998</v>
      </c>
      <c r="P114" s="407">
        <v>1</v>
      </c>
      <c r="Q114" s="173">
        <v>0.5</v>
      </c>
      <c r="R114" s="173"/>
      <c r="S114" s="174"/>
      <c r="T114" s="174"/>
      <c r="U114" s="150">
        <f t="shared" si="5"/>
        <v>0</v>
      </c>
      <c r="V114" s="175">
        <v>45474</v>
      </c>
      <c r="W114" s="175">
        <v>45657</v>
      </c>
      <c r="X114" s="176">
        <f t="shared" si="6"/>
        <v>183</v>
      </c>
      <c r="Y114" s="174"/>
      <c r="Z114" s="174"/>
      <c r="AA114" s="166" t="s">
        <v>941</v>
      </c>
      <c r="AB114" s="166" t="s">
        <v>895</v>
      </c>
      <c r="AC114" s="166" t="s">
        <v>942</v>
      </c>
      <c r="AD114" s="195" t="s">
        <v>669</v>
      </c>
      <c r="AE114" s="172" t="s">
        <v>999</v>
      </c>
      <c r="AF114" s="313">
        <v>122861464</v>
      </c>
      <c r="AG114" s="172" t="s">
        <v>687</v>
      </c>
      <c r="AH114" s="172" t="s">
        <v>672</v>
      </c>
      <c r="AI114" s="172" t="s">
        <v>681</v>
      </c>
      <c r="AJ114" s="174"/>
      <c r="AK114" s="181">
        <v>98000000</v>
      </c>
      <c r="AL114" s="181">
        <v>122861463</v>
      </c>
      <c r="AM114" s="182">
        <v>0</v>
      </c>
      <c r="AN114" s="183"/>
      <c r="AO114" s="182">
        <v>0</v>
      </c>
      <c r="AP114" s="180"/>
      <c r="AQ114" s="282" t="s">
        <v>805</v>
      </c>
      <c r="AR114" s="312" t="s">
        <v>979</v>
      </c>
      <c r="AS114" s="650"/>
      <c r="AT114" s="653"/>
      <c r="AU114" s="653"/>
      <c r="AV114" s="656" t="e">
        <f t="shared" si="3"/>
        <v>#DIV/0!</v>
      </c>
      <c r="AW114" s="219"/>
      <c r="AX114" s="188"/>
      <c r="AY114" s="166" t="s">
        <v>941</v>
      </c>
    </row>
    <row r="115" spans="1:51" ht="162.75" x14ac:dyDescent="0.35">
      <c r="A115" s="668" t="s">
        <v>314</v>
      </c>
      <c r="B115" s="668" t="s">
        <v>333</v>
      </c>
      <c r="C115" s="668" t="s">
        <v>334</v>
      </c>
      <c r="D115" s="668">
        <v>0.13</v>
      </c>
      <c r="E115" s="668"/>
      <c r="F115" s="751">
        <v>2024130010031</v>
      </c>
      <c r="G115" s="751"/>
      <c r="H115" s="728" t="s">
        <v>1000</v>
      </c>
      <c r="I115" s="728" t="s">
        <v>1001</v>
      </c>
      <c r="J115" s="658">
        <v>389</v>
      </c>
      <c r="K115" s="658"/>
      <c r="L115" s="727">
        <v>0.3</v>
      </c>
      <c r="M115" s="166" t="s">
        <v>1002</v>
      </c>
      <c r="N115" s="173" t="s">
        <v>682</v>
      </c>
      <c r="O115" s="166" t="s">
        <v>1003</v>
      </c>
      <c r="P115" s="407">
        <v>8000</v>
      </c>
      <c r="Q115" s="173">
        <v>1000</v>
      </c>
      <c r="R115" s="173">
        <v>389</v>
      </c>
      <c r="S115" s="174"/>
      <c r="T115" s="174"/>
      <c r="U115" s="150">
        <f t="shared" si="5"/>
        <v>0.38900000000000001</v>
      </c>
      <c r="V115" s="175">
        <v>45474</v>
      </c>
      <c r="W115" s="175">
        <v>45657</v>
      </c>
      <c r="X115" s="176">
        <f t="shared" si="6"/>
        <v>183</v>
      </c>
      <c r="Y115" s="174"/>
      <c r="Z115" s="174"/>
      <c r="AA115" s="166" t="s">
        <v>941</v>
      </c>
      <c r="AB115" s="166" t="s">
        <v>895</v>
      </c>
      <c r="AC115" s="166" t="s">
        <v>942</v>
      </c>
      <c r="AD115" s="296" t="s">
        <v>734</v>
      </c>
      <c r="AE115" s="167" t="s">
        <v>207</v>
      </c>
      <c r="AF115" s="167" t="s">
        <v>207</v>
      </c>
      <c r="AG115" s="167" t="s">
        <v>207</v>
      </c>
      <c r="AH115" s="167" t="s">
        <v>207</v>
      </c>
      <c r="AI115" s="167" t="s">
        <v>207</v>
      </c>
      <c r="AJ115" s="174"/>
      <c r="AK115" s="181">
        <v>0</v>
      </c>
      <c r="AL115" s="181">
        <v>0</v>
      </c>
      <c r="AM115" s="182">
        <v>0</v>
      </c>
      <c r="AN115" s="183"/>
      <c r="AO115" s="182">
        <v>0</v>
      </c>
      <c r="AP115" s="180"/>
      <c r="AQ115" s="282" t="s">
        <v>805</v>
      </c>
      <c r="AR115" s="312" t="s">
        <v>979</v>
      </c>
      <c r="AS115" s="651"/>
      <c r="AT115" s="654"/>
      <c r="AU115" s="654"/>
      <c r="AV115" s="657" t="e">
        <f t="shared" si="3"/>
        <v>#DIV/0!</v>
      </c>
      <c r="AW115" s="260" t="s">
        <v>1409</v>
      </c>
      <c r="AX115" s="420" t="s">
        <v>1410</v>
      </c>
      <c r="AY115" s="166" t="s">
        <v>941</v>
      </c>
    </row>
    <row r="116" spans="1:51" ht="186" x14ac:dyDescent="0.35">
      <c r="A116" s="668" t="s">
        <v>314</v>
      </c>
      <c r="B116" s="668" t="s">
        <v>333</v>
      </c>
      <c r="C116" s="668" t="s">
        <v>334</v>
      </c>
      <c r="D116" s="668">
        <v>0.13</v>
      </c>
      <c r="E116" s="668"/>
      <c r="F116" s="751">
        <v>2024130010031</v>
      </c>
      <c r="G116" s="751"/>
      <c r="H116" s="729"/>
      <c r="I116" s="729" t="s">
        <v>1001</v>
      </c>
      <c r="J116" s="659"/>
      <c r="K116" s="659"/>
      <c r="L116" s="723"/>
      <c r="M116" s="166" t="s">
        <v>1004</v>
      </c>
      <c r="N116" s="173" t="s">
        <v>682</v>
      </c>
      <c r="O116" s="166" t="s">
        <v>1005</v>
      </c>
      <c r="P116" s="407"/>
      <c r="Q116" s="173" t="s">
        <v>206</v>
      </c>
      <c r="R116" s="173"/>
      <c r="S116" s="174"/>
      <c r="T116" s="174"/>
      <c r="U116" s="150" t="s">
        <v>207</v>
      </c>
      <c r="V116" s="175">
        <v>45474</v>
      </c>
      <c r="W116" s="175">
        <v>45657</v>
      </c>
      <c r="X116" s="176">
        <f t="shared" si="6"/>
        <v>183</v>
      </c>
      <c r="Y116" s="180">
        <v>8000</v>
      </c>
      <c r="Z116" s="174"/>
      <c r="AA116" s="166" t="s">
        <v>941</v>
      </c>
      <c r="AB116" s="166" t="s">
        <v>895</v>
      </c>
      <c r="AC116" s="166" t="s">
        <v>942</v>
      </c>
      <c r="AD116" s="195" t="s">
        <v>734</v>
      </c>
      <c r="AE116" s="172" t="s">
        <v>207</v>
      </c>
      <c r="AF116" s="172" t="s">
        <v>207</v>
      </c>
      <c r="AG116" s="172" t="s">
        <v>207</v>
      </c>
      <c r="AH116" s="172" t="s">
        <v>207</v>
      </c>
      <c r="AI116" s="172" t="s">
        <v>207</v>
      </c>
      <c r="AJ116" s="174"/>
      <c r="AK116" s="181">
        <v>0</v>
      </c>
      <c r="AL116" s="181">
        <v>0</v>
      </c>
      <c r="AM116" s="182">
        <v>0</v>
      </c>
      <c r="AN116" s="183"/>
      <c r="AO116" s="182">
        <v>0</v>
      </c>
      <c r="AP116" s="180"/>
      <c r="AQ116" s="282" t="s">
        <v>805</v>
      </c>
      <c r="AR116" s="312" t="s">
        <v>979</v>
      </c>
      <c r="AS116" s="649" t="s">
        <v>1476</v>
      </c>
      <c r="AT116" s="652">
        <v>1470212463</v>
      </c>
      <c r="AU116" s="652">
        <v>0</v>
      </c>
      <c r="AV116" s="655">
        <f t="shared" si="3"/>
        <v>0</v>
      </c>
      <c r="AW116" s="219"/>
      <c r="AX116" s="188"/>
      <c r="AY116" s="166" t="s">
        <v>941</v>
      </c>
    </row>
    <row r="117" spans="1:51" ht="163.5" thickBot="1" x14ac:dyDescent="0.4">
      <c r="A117" s="668" t="s">
        <v>314</v>
      </c>
      <c r="B117" s="668" t="s">
        <v>333</v>
      </c>
      <c r="C117" s="668" t="s">
        <v>334</v>
      </c>
      <c r="D117" s="668">
        <v>0.13</v>
      </c>
      <c r="E117" s="668"/>
      <c r="F117" s="752">
        <v>2024130010031</v>
      </c>
      <c r="G117" s="752"/>
      <c r="H117" s="743"/>
      <c r="I117" s="743" t="s">
        <v>1001</v>
      </c>
      <c r="J117" s="744"/>
      <c r="K117" s="744"/>
      <c r="L117" s="777"/>
      <c r="M117" s="345" t="s">
        <v>1006</v>
      </c>
      <c r="N117" s="319" t="s">
        <v>682</v>
      </c>
      <c r="O117" s="345" t="s">
        <v>1007</v>
      </c>
      <c r="P117" s="421">
        <v>4</v>
      </c>
      <c r="Q117" s="319">
        <v>1</v>
      </c>
      <c r="R117" s="319"/>
      <c r="S117" s="320"/>
      <c r="T117" s="320"/>
      <c r="U117" s="150">
        <f t="shared" si="5"/>
        <v>0</v>
      </c>
      <c r="V117" s="370">
        <v>45474</v>
      </c>
      <c r="W117" s="370">
        <v>45657</v>
      </c>
      <c r="X117" s="371">
        <f t="shared" si="6"/>
        <v>183</v>
      </c>
      <c r="Y117" s="320"/>
      <c r="Z117" s="320"/>
      <c r="AA117" s="345" t="s">
        <v>941</v>
      </c>
      <c r="AB117" s="345" t="s">
        <v>895</v>
      </c>
      <c r="AC117" s="345" t="s">
        <v>942</v>
      </c>
      <c r="AD117" s="384" t="s">
        <v>669</v>
      </c>
      <c r="AE117" s="318" t="s">
        <v>1008</v>
      </c>
      <c r="AF117" s="422">
        <v>73500000</v>
      </c>
      <c r="AG117" s="318" t="s">
        <v>713</v>
      </c>
      <c r="AH117" s="318" t="s">
        <v>672</v>
      </c>
      <c r="AI117" s="318" t="s">
        <v>681</v>
      </c>
      <c r="AJ117" s="320"/>
      <c r="AK117" s="375">
        <v>73500000</v>
      </c>
      <c r="AL117" s="375">
        <v>73500000</v>
      </c>
      <c r="AM117" s="376">
        <v>0</v>
      </c>
      <c r="AN117" s="377"/>
      <c r="AO117" s="376">
        <v>0</v>
      </c>
      <c r="AP117" s="372"/>
      <c r="AQ117" s="401" t="s">
        <v>805</v>
      </c>
      <c r="AR117" s="402" t="s">
        <v>979</v>
      </c>
      <c r="AS117" s="666"/>
      <c r="AT117" s="667"/>
      <c r="AU117" s="667"/>
      <c r="AV117" s="657"/>
      <c r="AW117" s="287"/>
      <c r="AX117" s="288"/>
      <c r="AY117" s="166" t="s">
        <v>941</v>
      </c>
    </row>
    <row r="118" spans="1:51" ht="127.5" customHeight="1" x14ac:dyDescent="0.35">
      <c r="A118" s="668"/>
      <c r="B118" s="668"/>
      <c r="C118" s="668"/>
      <c r="D118" s="668"/>
      <c r="E118" s="668"/>
      <c r="F118" s="731" t="s">
        <v>973</v>
      </c>
      <c r="G118" s="731"/>
      <c r="H118" s="731"/>
      <c r="I118" s="731"/>
      <c r="J118" s="731"/>
      <c r="K118" s="731"/>
      <c r="L118" s="731"/>
      <c r="M118" s="731"/>
      <c r="N118" s="731"/>
      <c r="O118" s="731"/>
      <c r="P118" s="731"/>
      <c r="Q118" s="731"/>
      <c r="R118" s="731"/>
      <c r="S118" s="292"/>
      <c r="T118" s="292"/>
      <c r="U118" s="66">
        <f>AVERAGE(U108:U117)</f>
        <v>0.21677777777777779</v>
      </c>
      <c r="V118" s="151"/>
      <c r="W118" s="151"/>
      <c r="X118" s="152"/>
      <c r="Y118" s="149"/>
      <c r="Z118" s="149"/>
      <c r="AA118" s="153"/>
      <c r="AB118" s="153"/>
      <c r="AC118" s="153"/>
      <c r="AD118" s="306"/>
      <c r="AE118" s="147"/>
      <c r="AF118" s="423"/>
      <c r="AG118" s="147"/>
      <c r="AH118" s="147"/>
      <c r="AI118" s="147"/>
      <c r="AJ118" s="149"/>
      <c r="AK118" s="158"/>
      <c r="AL118" s="158"/>
      <c r="AM118" s="159"/>
      <c r="AN118" s="160"/>
      <c r="AO118" s="159"/>
      <c r="AP118" s="156"/>
      <c r="AQ118" s="308"/>
      <c r="AR118" s="309"/>
      <c r="AS118" s="424" t="s">
        <v>1455</v>
      </c>
      <c r="AT118" s="217">
        <v>2299500000</v>
      </c>
      <c r="AU118" s="217">
        <v>215100000</v>
      </c>
      <c r="AV118" s="218">
        <f t="shared" si="3"/>
        <v>9.3542074363992173E-2</v>
      </c>
      <c r="AW118" s="303"/>
      <c r="AX118" s="196"/>
      <c r="AY118" s="166"/>
    </row>
    <row r="119" spans="1:51" ht="210" customHeight="1" x14ac:dyDescent="0.35">
      <c r="A119" s="787" t="s">
        <v>314</v>
      </c>
      <c r="B119" s="787" t="s">
        <v>350</v>
      </c>
      <c r="C119" s="787" t="s">
        <v>351</v>
      </c>
      <c r="D119" s="762">
        <v>0.13</v>
      </c>
      <c r="E119" s="788" t="s">
        <v>1009</v>
      </c>
      <c r="F119" s="750">
        <v>2024130010117</v>
      </c>
      <c r="G119" s="750" t="s">
        <v>1010</v>
      </c>
      <c r="H119" s="658" t="s">
        <v>1011</v>
      </c>
      <c r="I119" s="658" t="s">
        <v>938</v>
      </c>
      <c r="J119" s="658">
        <v>6428</v>
      </c>
      <c r="K119" s="774"/>
      <c r="L119" s="727">
        <v>0.8</v>
      </c>
      <c r="M119" s="220" t="s">
        <v>1012</v>
      </c>
      <c r="N119" s="223" t="s">
        <v>682</v>
      </c>
      <c r="O119" s="220" t="s">
        <v>1013</v>
      </c>
      <c r="P119" s="222">
        <v>120</v>
      </c>
      <c r="Q119" s="189">
        <v>20</v>
      </c>
      <c r="R119" s="223">
        <v>0</v>
      </c>
      <c r="S119" s="224"/>
      <c r="T119" s="224"/>
      <c r="U119" s="150">
        <f t="shared" si="5"/>
        <v>0</v>
      </c>
      <c r="V119" s="226">
        <v>45474</v>
      </c>
      <c r="W119" s="226">
        <v>45657</v>
      </c>
      <c r="X119" s="227">
        <f t="shared" si="6"/>
        <v>183</v>
      </c>
      <c r="Y119" s="224"/>
      <c r="Z119" s="224"/>
      <c r="AA119" s="220" t="s">
        <v>941</v>
      </c>
      <c r="AB119" s="220" t="s">
        <v>1014</v>
      </c>
      <c r="AC119" s="220" t="s">
        <v>1015</v>
      </c>
      <c r="AD119" s="239" t="s">
        <v>669</v>
      </c>
      <c r="AE119" s="189" t="s">
        <v>1016</v>
      </c>
      <c r="AF119" s="277">
        <v>29610500</v>
      </c>
      <c r="AG119" s="189" t="s">
        <v>680</v>
      </c>
      <c r="AH119" s="189" t="s">
        <v>672</v>
      </c>
      <c r="AI119" s="189" t="s">
        <v>681</v>
      </c>
      <c r="AJ119" s="224"/>
      <c r="AK119" s="233">
        <v>29610500</v>
      </c>
      <c r="AL119" s="233">
        <v>29610500</v>
      </c>
      <c r="AM119" s="234">
        <v>0</v>
      </c>
      <c r="AN119" s="235"/>
      <c r="AO119" s="234">
        <v>0</v>
      </c>
      <c r="AP119" s="232"/>
      <c r="AQ119" s="253" t="s">
        <v>1017</v>
      </c>
      <c r="AR119" s="324" t="s">
        <v>1018</v>
      </c>
      <c r="AS119" s="649" t="s">
        <v>1477</v>
      </c>
      <c r="AT119" s="652">
        <v>300000000</v>
      </c>
      <c r="AU119" s="652">
        <v>0</v>
      </c>
      <c r="AV119" s="655">
        <f t="shared" si="3"/>
        <v>0</v>
      </c>
      <c r="AW119" s="239"/>
      <c r="AX119" s="189"/>
      <c r="AY119" s="166" t="s">
        <v>941</v>
      </c>
    </row>
    <row r="120" spans="1:51" ht="162.75" x14ac:dyDescent="0.35">
      <c r="A120" s="782" t="s">
        <v>314</v>
      </c>
      <c r="B120" s="782" t="s">
        <v>350</v>
      </c>
      <c r="C120" s="782"/>
      <c r="D120" s="763">
        <v>0.13</v>
      </c>
      <c r="E120" s="779"/>
      <c r="F120" s="751">
        <v>2024130010117</v>
      </c>
      <c r="G120" s="751"/>
      <c r="H120" s="659"/>
      <c r="I120" s="659"/>
      <c r="J120" s="659"/>
      <c r="K120" s="720"/>
      <c r="L120" s="723"/>
      <c r="M120" s="166" t="s">
        <v>1019</v>
      </c>
      <c r="N120" s="173" t="s">
        <v>682</v>
      </c>
      <c r="O120" s="166" t="s">
        <v>1020</v>
      </c>
      <c r="P120" s="171"/>
      <c r="Q120" s="172">
        <v>1</v>
      </c>
      <c r="R120" s="173">
        <v>0</v>
      </c>
      <c r="S120" s="174"/>
      <c r="T120" s="174"/>
      <c r="U120" s="150">
        <f t="shared" si="5"/>
        <v>0</v>
      </c>
      <c r="V120" s="175">
        <v>45474</v>
      </c>
      <c r="W120" s="175">
        <v>45657</v>
      </c>
      <c r="X120" s="176">
        <f t="shared" si="6"/>
        <v>183</v>
      </c>
      <c r="Y120" s="174"/>
      <c r="Z120" s="174"/>
      <c r="AA120" s="166" t="s">
        <v>941</v>
      </c>
      <c r="AB120" s="166" t="s">
        <v>1014</v>
      </c>
      <c r="AC120" s="166" t="s">
        <v>1015</v>
      </c>
      <c r="AD120" s="195" t="s">
        <v>734</v>
      </c>
      <c r="AE120" s="172" t="s">
        <v>734</v>
      </c>
      <c r="AF120" s="172" t="s">
        <v>213</v>
      </c>
      <c r="AG120" s="172" t="s">
        <v>213</v>
      </c>
      <c r="AH120" s="172" t="s">
        <v>213</v>
      </c>
      <c r="AI120" s="172" t="s">
        <v>213</v>
      </c>
      <c r="AJ120" s="174"/>
      <c r="AK120" s="181">
        <v>0</v>
      </c>
      <c r="AL120" s="181">
        <v>0</v>
      </c>
      <c r="AM120" s="182">
        <v>0</v>
      </c>
      <c r="AN120" s="183"/>
      <c r="AO120" s="182">
        <v>0</v>
      </c>
      <c r="AP120" s="180"/>
      <c r="AQ120" s="282" t="s">
        <v>1017</v>
      </c>
      <c r="AR120" s="312" t="s">
        <v>1018</v>
      </c>
      <c r="AS120" s="650"/>
      <c r="AT120" s="653"/>
      <c r="AU120" s="653"/>
      <c r="AV120" s="656"/>
      <c r="AW120" s="219"/>
      <c r="AX120" s="188"/>
      <c r="AY120" s="166" t="s">
        <v>941</v>
      </c>
    </row>
    <row r="121" spans="1:51" ht="162.75" x14ac:dyDescent="0.35">
      <c r="A121" s="782" t="s">
        <v>314</v>
      </c>
      <c r="B121" s="782" t="s">
        <v>350</v>
      </c>
      <c r="C121" s="782"/>
      <c r="D121" s="763">
        <v>0.13</v>
      </c>
      <c r="E121" s="779"/>
      <c r="F121" s="751">
        <v>2024130010117</v>
      </c>
      <c r="G121" s="751"/>
      <c r="H121" s="659"/>
      <c r="I121" s="659"/>
      <c r="J121" s="659"/>
      <c r="K121" s="720"/>
      <c r="L121" s="723"/>
      <c r="M121" s="166" t="s">
        <v>1021</v>
      </c>
      <c r="N121" s="173" t="s">
        <v>682</v>
      </c>
      <c r="O121" s="166" t="s">
        <v>1022</v>
      </c>
      <c r="P121" s="171">
        <v>3</v>
      </c>
      <c r="Q121" s="172" t="s">
        <v>206</v>
      </c>
      <c r="R121" s="173" t="s">
        <v>207</v>
      </c>
      <c r="S121" s="174"/>
      <c r="T121" s="174"/>
      <c r="U121" s="150" t="s">
        <v>207</v>
      </c>
      <c r="V121" s="175">
        <v>45474</v>
      </c>
      <c r="W121" s="175">
        <v>45657</v>
      </c>
      <c r="X121" s="176">
        <f t="shared" si="6"/>
        <v>183</v>
      </c>
      <c r="Y121" s="174"/>
      <c r="Z121" s="174"/>
      <c r="AA121" s="166" t="s">
        <v>941</v>
      </c>
      <c r="AB121" s="166" t="s">
        <v>1014</v>
      </c>
      <c r="AC121" s="166" t="s">
        <v>1015</v>
      </c>
      <c r="AD121" s="195" t="s">
        <v>734</v>
      </c>
      <c r="AE121" s="172" t="s">
        <v>213</v>
      </c>
      <c r="AF121" s="172" t="s">
        <v>213</v>
      </c>
      <c r="AG121" s="172" t="s">
        <v>213</v>
      </c>
      <c r="AH121" s="172" t="s">
        <v>213</v>
      </c>
      <c r="AI121" s="172" t="s">
        <v>213</v>
      </c>
      <c r="AJ121" s="174"/>
      <c r="AK121" s="181">
        <v>0</v>
      </c>
      <c r="AL121" s="181">
        <v>0</v>
      </c>
      <c r="AM121" s="182">
        <v>0</v>
      </c>
      <c r="AN121" s="183"/>
      <c r="AO121" s="182">
        <v>0</v>
      </c>
      <c r="AP121" s="180"/>
      <c r="AQ121" s="282" t="s">
        <v>1017</v>
      </c>
      <c r="AR121" s="312" t="s">
        <v>1018</v>
      </c>
      <c r="AS121" s="651"/>
      <c r="AT121" s="654"/>
      <c r="AU121" s="654"/>
      <c r="AV121" s="657"/>
      <c r="AW121" s="219"/>
      <c r="AX121" s="188"/>
      <c r="AY121" s="166" t="s">
        <v>941</v>
      </c>
    </row>
    <row r="122" spans="1:51" ht="162.75" x14ac:dyDescent="0.35">
      <c r="A122" s="782" t="s">
        <v>314</v>
      </c>
      <c r="B122" s="782" t="s">
        <v>350</v>
      </c>
      <c r="C122" s="782"/>
      <c r="D122" s="763">
        <v>0.13</v>
      </c>
      <c r="E122" s="779"/>
      <c r="F122" s="751">
        <v>2024130010117</v>
      </c>
      <c r="G122" s="751"/>
      <c r="H122" s="659"/>
      <c r="I122" s="659"/>
      <c r="J122" s="659"/>
      <c r="K122" s="720"/>
      <c r="L122" s="723"/>
      <c r="M122" s="166" t="s">
        <v>1023</v>
      </c>
      <c r="N122" s="173" t="s">
        <v>682</v>
      </c>
      <c r="O122" s="166" t="s">
        <v>1024</v>
      </c>
      <c r="P122" s="171">
        <v>63000</v>
      </c>
      <c r="Q122" s="172">
        <v>10000</v>
      </c>
      <c r="R122" s="173">
        <v>6428</v>
      </c>
      <c r="S122" s="174"/>
      <c r="T122" s="174"/>
      <c r="U122" s="150">
        <f t="shared" si="5"/>
        <v>0.64280000000000004</v>
      </c>
      <c r="V122" s="175">
        <v>45474</v>
      </c>
      <c r="W122" s="175">
        <v>45657</v>
      </c>
      <c r="X122" s="176">
        <f t="shared" si="6"/>
        <v>183</v>
      </c>
      <c r="Y122" s="180">
        <v>63000</v>
      </c>
      <c r="Z122" s="174"/>
      <c r="AA122" s="166" t="s">
        <v>941</v>
      </c>
      <c r="AB122" s="166" t="s">
        <v>1014</v>
      </c>
      <c r="AC122" s="166" t="s">
        <v>1015</v>
      </c>
      <c r="AD122" s="195" t="s">
        <v>669</v>
      </c>
      <c r="AE122" s="340" t="s">
        <v>1025</v>
      </c>
      <c r="AF122" s="315">
        <v>304395000</v>
      </c>
      <c r="AG122" s="172" t="s">
        <v>687</v>
      </c>
      <c r="AH122" s="172" t="s">
        <v>672</v>
      </c>
      <c r="AI122" s="172" t="s">
        <v>681</v>
      </c>
      <c r="AJ122" s="174"/>
      <c r="AK122" s="181">
        <v>304395000</v>
      </c>
      <c r="AL122" s="181">
        <v>304395000</v>
      </c>
      <c r="AM122" s="182">
        <v>0</v>
      </c>
      <c r="AN122" s="183"/>
      <c r="AO122" s="182">
        <v>0</v>
      </c>
      <c r="AP122" s="180"/>
      <c r="AQ122" s="282" t="s">
        <v>1017</v>
      </c>
      <c r="AR122" s="312" t="s">
        <v>1018</v>
      </c>
      <c r="AS122" s="649" t="s">
        <v>1478</v>
      </c>
      <c r="AT122" s="652">
        <v>66189500</v>
      </c>
      <c r="AU122" s="652">
        <v>55639912.82</v>
      </c>
      <c r="AV122" s="655">
        <f t="shared" si="3"/>
        <v>0.84061539700405652</v>
      </c>
      <c r="AW122" s="260" t="s">
        <v>1411</v>
      </c>
      <c r="AX122" s="420" t="s">
        <v>1410</v>
      </c>
      <c r="AY122" s="166" t="s">
        <v>941</v>
      </c>
    </row>
    <row r="123" spans="1:51" ht="162.75" x14ac:dyDescent="0.35">
      <c r="A123" s="782" t="s">
        <v>314</v>
      </c>
      <c r="B123" s="782" t="s">
        <v>350</v>
      </c>
      <c r="C123" s="782"/>
      <c r="D123" s="763">
        <v>0.13</v>
      </c>
      <c r="E123" s="779"/>
      <c r="F123" s="751">
        <v>2024130010117</v>
      </c>
      <c r="G123" s="751"/>
      <c r="H123" s="659"/>
      <c r="I123" s="659"/>
      <c r="J123" s="659"/>
      <c r="K123" s="720"/>
      <c r="L123" s="723"/>
      <c r="M123" s="166" t="s">
        <v>1026</v>
      </c>
      <c r="N123" s="173" t="s">
        <v>682</v>
      </c>
      <c r="O123" s="166" t="s">
        <v>953</v>
      </c>
      <c r="P123" s="171"/>
      <c r="Q123" s="172">
        <v>1</v>
      </c>
      <c r="R123" s="173"/>
      <c r="S123" s="174"/>
      <c r="T123" s="174"/>
      <c r="U123" s="150">
        <f t="shared" si="5"/>
        <v>0</v>
      </c>
      <c r="V123" s="175">
        <v>45474</v>
      </c>
      <c r="W123" s="175">
        <v>45657</v>
      </c>
      <c r="X123" s="176">
        <f t="shared" si="6"/>
        <v>183</v>
      </c>
      <c r="Y123" s="180"/>
      <c r="Z123" s="174"/>
      <c r="AA123" s="166" t="s">
        <v>941</v>
      </c>
      <c r="AB123" s="166" t="s">
        <v>1014</v>
      </c>
      <c r="AC123" s="166" t="s">
        <v>1015</v>
      </c>
      <c r="AD123" s="195" t="s">
        <v>734</v>
      </c>
      <c r="AE123" s="172" t="s">
        <v>213</v>
      </c>
      <c r="AF123" s="172" t="s">
        <v>213</v>
      </c>
      <c r="AG123" s="172" t="s">
        <v>213</v>
      </c>
      <c r="AH123" s="172" t="s">
        <v>213</v>
      </c>
      <c r="AI123" s="172" t="s">
        <v>213</v>
      </c>
      <c r="AJ123" s="174"/>
      <c r="AK123" s="181">
        <v>9805000</v>
      </c>
      <c r="AL123" s="181">
        <v>9805000</v>
      </c>
      <c r="AM123" s="182">
        <v>0</v>
      </c>
      <c r="AN123" s="183"/>
      <c r="AO123" s="182">
        <v>0</v>
      </c>
      <c r="AP123" s="180"/>
      <c r="AQ123" s="282" t="s">
        <v>1017</v>
      </c>
      <c r="AR123" s="312" t="s">
        <v>1018</v>
      </c>
      <c r="AS123" s="650"/>
      <c r="AT123" s="653"/>
      <c r="AU123" s="653"/>
      <c r="AV123" s="656" t="e">
        <f t="shared" si="3"/>
        <v>#DIV/0!</v>
      </c>
      <c r="AW123" s="219"/>
      <c r="AX123" s="188"/>
      <c r="AY123" s="166" t="s">
        <v>941</v>
      </c>
    </row>
    <row r="124" spans="1:51" ht="162.75" x14ac:dyDescent="0.35">
      <c r="A124" s="782" t="s">
        <v>314</v>
      </c>
      <c r="B124" s="782" t="s">
        <v>350</v>
      </c>
      <c r="C124" s="782"/>
      <c r="D124" s="763">
        <v>0.13</v>
      </c>
      <c r="E124" s="779"/>
      <c r="F124" s="751">
        <v>2024130010117</v>
      </c>
      <c r="G124" s="751"/>
      <c r="H124" s="660"/>
      <c r="I124" s="660"/>
      <c r="J124" s="660"/>
      <c r="K124" s="721"/>
      <c r="L124" s="724"/>
      <c r="M124" s="166" t="s">
        <v>1027</v>
      </c>
      <c r="N124" s="173" t="s">
        <v>682</v>
      </c>
      <c r="O124" s="166" t="s">
        <v>1028</v>
      </c>
      <c r="P124" s="171">
        <v>3</v>
      </c>
      <c r="Q124" s="172">
        <v>1</v>
      </c>
      <c r="R124" s="173"/>
      <c r="S124" s="174"/>
      <c r="T124" s="174"/>
      <c r="U124" s="150">
        <f t="shared" si="5"/>
        <v>0</v>
      </c>
      <c r="V124" s="175">
        <v>45474</v>
      </c>
      <c r="W124" s="175">
        <v>45657</v>
      </c>
      <c r="X124" s="176">
        <f t="shared" si="6"/>
        <v>183</v>
      </c>
      <c r="Y124" s="180"/>
      <c r="Z124" s="174"/>
      <c r="AA124" s="166" t="s">
        <v>941</v>
      </c>
      <c r="AB124" s="166" t="s">
        <v>1014</v>
      </c>
      <c r="AC124" s="166" t="s">
        <v>1015</v>
      </c>
      <c r="AD124" s="195" t="s">
        <v>734</v>
      </c>
      <c r="AE124" s="172" t="s">
        <v>213</v>
      </c>
      <c r="AF124" s="172" t="s">
        <v>213</v>
      </c>
      <c r="AG124" s="172" t="s">
        <v>213</v>
      </c>
      <c r="AH124" s="172" t="s">
        <v>213</v>
      </c>
      <c r="AI124" s="172" t="s">
        <v>213</v>
      </c>
      <c r="AJ124" s="174"/>
      <c r="AK124" s="181">
        <v>0</v>
      </c>
      <c r="AL124" s="181">
        <v>0</v>
      </c>
      <c r="AM124" s="182">
        <v>0</v>
      </c>
      <c r="AN124" s="183"/>
      <c r="AO124" s="182">
        <v>0</v>
      </c>
      <c r="AP124" s="180"/>
      <c r="AQ124" s="282" t="s">
        <v>1017</v>
      </c>
      <c r="AR124" s="312" t="s">
        <v>1018</v>
      </c>
      <c r="AS124" s="651"/>
      <c r="AT124" s="654"/>
      <c r="AU124" s="654"/>
      <c r="AV124" s="657" t="e">
        <f t="shared" si="3"/>
        <v>#DIV/0!</v>
      </c>
      <c r="AW124" s="219"/>
      <c r="AX124" s="188"/>
      <c r="AY124" s="166" t="s">
        <v>941</v>
      </c>
    </row>
    <row r="125" spans="1:51" ht="189" customHeight="1" x14ac:dyDescent="0.35">
      <c r="A125" s="782" t="s">
        <v>314</v>
      </c>
      <c r="B125" s="782" t="s">
        <v>350</v>
      </c>
      <c r="C125" s="782"/>
      <c r="D125" s="763">
        <v>0.13</v>
      </c>
      <c r="E125" s="779"/>
      <c r="F125" s="751">
        <v>2024130010117</v>
      </c>
      <c r="G125" s="751"/>
      <c r="H125" s="750" t="s">
        <v>1029</v>
      </c>
      <c r="I125" s="750" t="s">
        <v>1030</v>
      </c>
      <c r="J125" s="750">
        <v>149</v>
      </c>
      <c r="K125" s="750"/>
      <c r="L125" s="727">
        <v>0.2</v>
      </c>
      <c r="M125" s="166" t="s">
        <v>1031</v>
      </c>
      <c r="N125" s="173" t="s">
        <v>682</v>
      </c>
      <c r="O125" s="166" t="s">
        <v>1032</v>
      </c>
      <c r="P125" s="171"/>
      <c r="Q125" s="172">
        <v>1</v>
      </c>
      <c r="R125" s="173"/>
      <c r="S125" s="174"/>
      <c r="T125" s="174"/>
      <c r="U125" s="150">
        <f t="shared" si="5"/>
        <v>0</v>
      </c>
      <c r="V125" s="175">
        <v>45474</v>
      </c>
      <c r="W125" s="175">
        <v>45657</v>
      </c>
      <c r="X125" s="176">
        <f t="shared" si="6"/>
        <v>183</v>
      </c>
      <c r="Y125" s="180"/>
      <c r="Z125" s="174"/>
      <c r="AA125" s="166" t="s">
        <v>941</v>
      </c>
      <c r="AB125" s="166" t="s">
        <v>1014</v>
      </c>
      <c r="AC125" s="166" t="s">
        <v>1015</v>
      </c>
      <c r="AD125" s="195" t="s">
        <v>734</v>
      </c>
      <c r="AE125" s="172" t="s">
        <v>213</v>
      </c>
      <c r="AF125" s="172" t="s">
        <v>213</v>
      </c>
      <c r="AG125" s="172" t="s">
        <v>213</v>
      </c>
      <c r="AH125" s="172" t="s">
        <v>213</v>
      </c>
      <c r="AI125" s="172" t="s">
        <v>213</v>
      </c>
      <c r="AJ125" s="174"/>
      <c r="AK125" s="181">
        <v>0</v>
      </c>
      <c r="AL125" s="181">
        <v>0</v>
      </c>
      <c r="AM125" s="182">
        <v>0</v>
      </c>
      <c r="AN125" s="183"/>
      <c r="AO125" s="182">
        <v>0</v>
      </c>
      <c r="AP125" s="180"/>
      <c r="AQ125" s="282" t="s">
        <v>1017</v>
      </c>
      <c r="AR125" s="312" t="s">
        <v>1018</v>
      </c>
      <c r="AS125" s="649" t="s">
        <v>1479</v>
      </c>
      <c r="AT125" s="652">
        <v>343810500</v>
      </c>
      <c r="AU125" s="652">
        <v>0</v>
      </c>
      <c r="AV125" s="655">
        <f t="shared" si="3"/>
        <v>0</v>
      </c>
      <c r="AW125" s="195"/>
      <c r="AX125" s="172"/>
      <c r="AY125" s="166" t="s">
        <v>941</v>
      </c>
    </row>
    <row r="126" spans="1:51" ht="186.75" thickBot="1" x14ac:dyDescent="0.4">
      <c r="A126" s="782" t="s">
        <v>314</v>
      </c>
      <c r="B126" s="782" t="s">
        <v>350</v>
      </c>
      <c r="C126" s="782"/>
      <c r="D126" s="763">
        <v>0.13</v>
      </c>
      <c r="E126" s="779"/>
      <c r="F126" s="752">
        <v>2024130010117</v>
      </c>
      <c r="G126" s="752"/>
      <c r="H126" s="752"/>
      <c r="I126" s="752"/>
      <c r="J126" s="752"/>
      <c r="K126" s="752"/>
      <c r="L126" s="777"/>
      <c r="M126" s="345" t="s">
        <v>1033</v>
      </c>
      <c r="N126" s="319" t="s">
        <v>682</v>
      </c>
      <c r="O126" s="345" t="s">
        <v>1034</v>
      </c>
      <c r="P126" s="317">
        <v>4</v>
      </c>
      <c r="Q126" s="318">
        <v>1</v>
      </c>
      <c r="R126" s="319">
        <v>1</v>
      </c>
      <c r="S126" s="320"/>
      <c r="T126" s="320"/>
      <c r="U126" s="150">
        <f t="shared" si="5"/>
        <v>1</v>
      </c>
      <c r="V126" s="370">
        <v>45474</v>
      </c>
      <c r="W126" s="370">
        <v>45657</v>
      </c>
      <c r="X126" s="371">
        <f t="shared" si="6"/>
        <v>183</v>
      </c>
      <c r="Y126" s="372"/>
      <c r="Z126" s="320"/>
      <c r="AA126" s="345" t="s">
        <v>941</v>
      </c>
      <c r="AB126" s="345" t="s">
        <v>1014</v>
      </c>
      <c r="AC126" s="345" t="s">
        <v>1015</v>
      </c>
      <c r="AD126" s="384" t="s">
        <v>734</v>
      </c>
      <c r="AE126" s="318" t="s">
        <v>213</v>
      </c>
      <c r="AF126" s="318" t="s">
        <v>213</v>
      </c>
      <c r="AG126" s="318" t="s">
        <v>213</v>
      </c>
      <c r="AH126" s="318" t="s">
        <v>213</v>
      </c>
      <c r="AI126" s="318" t="s">
        <v>213</v>
      </c>
      <c r="AJ126" s="320"/>
      <c r="AK126" s="375">
        <v>0</v>
      </c>
      <c r="AL126" s="375">
        <v>0</v>
      </c>
      <c r="AM126" s="376">
        <v>0</v>
      </c>
      <c r="AN126" s="377"/>
      <c r="AO126" s="376">
        <v>0</v>
      </c>
      <c r="AP126" s="372"/>
      <c r="AQ126" s="401" t="s">
        <v>1017</v>
      </c>
      <c r="AR126" s="402" t="s">
        <v>1018</v>
      </c>
      <c r="AS126" s="666"/>
      <c r="AT126" s="667"/>
      <c r="AU126" s="667"/>
      <c r="AV126" s="681" t="e">
        <f t="shared" si="3"/>
        <v>#DIV/0!</v>
      </c>
      <c r="AW126" s="425" t="s">
        <v>1412</v>
      </c>
      <c r="AX126" s="426" t="s">
        <v>1413</v>
      </c>
      <c r="AY126" s="166" t="s">
        <v>941</v>
      </c>
    </row>
    <row r="127" spans="1:51" ht="128.25" customHeight="1" thickBot="1" x14ac:dyDescent="0.4">
      <c r="A127" s="783"/>
      <c r="B127" s="783"/>
      <c r="C127" s="783"/>
      <c r="D127" s="764"/>
      <c r="E127" s="780"/>
      <c r="F127" s="731" t="s">
        <v>1009</v>
      </c>
      <c r="G127" s="731"/>
      <c r="H127" s="731"/>
      <c r="I127" s="731"/>
      <c r="J127" s="731"/>
      <c r="K127" s="731"/>
      <c r="L127" s="731"/>
      <c r="M127" s="731"/>
      <c r="N127" s="731"/>
      <c r="O127" s="731"/>
      <c r="P127" s="731"/>
      <c r="Q127" s="731"/>
      <c r="R127" s="731"/>
      <c r="S127" s="292"/>
      <c r="T127" s="292"/>
      <c r="U127" s="66">
        <f>AVERAGE(U119:U126)</f>
        <v>0.2346857142857143</v>
      </c>
      <c r="V127" s="293"/>
      <c r="W127" s="293"/>
      <c r="X127" s="294"/>
      <c r="Y127" s="300"/>
      <c r="Z127" s="292"/>
      <c r="AA127" s="295"/>
      <c r="AB127" s="295"/>
      <c r="AC127" s="295"/>
      <c r="AD127" s="296"/>
      <c r="AE127" s="167"/>
      <c r="AF127" s="167"/>
      <c r="AG127" s="167"/>
      <c r="AH127" s="167"/>
      <c r="AI127" s="167"/>
      <c r="AJ127" s="292"/>
      <c r="AK127" s="297"/>
      <c r="AL127" s="297"/>
      <c r="AM127" s="298"/>
      <c r="AN127" s="299"/>
      <c r="AO127" s="298"/>
      <c r="AP127" s="300"/>
      <c r="AQ127" s="301"/>
      <c r="AR127" s="385"/>
      <c r="AS127" s="216" t="s">
        <v>1456</v>
      </c>
      <c r="AT127" s="217">
        <v>710000000</v>
      </c>
      <c r="AU127" s="217">
        <v>55639912.82</v>
      </c>
      <c r="AV127" s="218">
        <f t="shared" si="3"/>
        <v>7.83660743943662E-2</v>
      </c>
      <c r="AW127" s="427"/>
      <c r="AX127" s="428"/>
      <c r="AY127" s="166"/>
    </row>
    <row r="128" spans="1:51" ht="409.5" x14ac:dyDescent="0.35">
      <c r="A128" s="781" t="s">
        <v>364</v>
      </c>
      <c r="B128" s="781" t="s">
        <v>365</v>
      </c>
      <c r="C128" s="781" t="s">
        <v>366</v>
      </c>
      <c r="D128" s="784">
        <v>6.3E-2</v>
      </c>
      <c r="E128" s="768" t="s">
        <v>1035</v>
      </c>
      <c r="F128" s="768">
        <v>2024130010155</v>
      </c>
      <c r="G128" s="768" t="s">
        <v>1036</v>
      </c>
      <c r="H128" s="768" t="s">
        <v>1037</v>
      </c>
      <c r="I128" s="768" t="s">
        <v>1038</v>
      </c>
      <c r="J128" s="768">
        <v>256</v>
      </c>
      <c r="K128" s="768"/>
      <c r="L128" s="768">
        <v>1</v>
      </c>
      <c r="M128" s="429" t="s">
        <v>1039</v>
      </c>
      <c r="N128" s="381" t="s">
        <v>664</v>
      </c>
      <c r="O128" s="429" t="s">
        <v>900</v>
      </c>
      <c r="P128" s="146"/>
      <c r="Q128" s="147">
        <v>1</v>
      </c>
      <c r="R128" s="148"/>
      <c r="S128" s="149"/>
      <c r="T128" s="149"/>
      <c r="U128" s="150">
        <f t="shared" si="5"/>
        <v>0</v>
      </c>
      <c r="V128" s="151">
        <v>45474</v>
      </c>
      <c r="W128" s="151">
        <v>45657</v>
      </c>
      <c r="X128" s="152">
        <f t="shared" si="6"/>
        <v>183</v>
      </c>
      <c r="Y128" s="156"/>
      <c r="Z128" s="149"/>
      <c r="AA128" s="153" t="s">
        <v>666</v>
      </c>
      <c r="AB128" s="153" t="s">
        <v>710</v>
      </c>
      <c r="AC128" s="153" t="s">
        <v>1040</v>
      </c>
      <c r="AD128" s="306" t="s">
        <v>669</v>
      </c>
      <c r="AE128" s="147" t="s">
        <v>1041</v>
      </c>
      <c r="AF128" s="430">
        <v>22000000</v>
      </c>
      <c r="AG128" s="147" t="s">
        <v>680</v>
      </c>
      <c r="AH128" s="147" t="s">
        <v>672</v>
      </c>
      <c r="AI128" s="147" t="s">
        <v>681</v>
      </c>
      <c r="AJ128" s="149"/>
      <c r="AK128" s="158">
        <v>22000000</v>
      </c>
      <c r="AL128" s="158">
        <v>22000000</v>
      </c>
      <c r="AM128" s="159">
        <v>0</v>
      </c>
      <c r="AN128" s="160"/>
      <c r="AO128" s="159">
        <v>0</v>
      </c>
      <c r="AP128" s="156"/>
      <c r="AQ128" s="431" t="s">
        <v>1042</v>
      </c>
      <c r="AR128" s="432" t="s">
        <v>1043</v>
      </c>
      <c r="AS128" s="683" t="s">
        <v>1480</v>
      </c>
      <c r="AT128" s="686">
        <v>549719528.25999999</v>
      </c>
      <c r="AU128" s="686">
        <v>222343699.49000001</v>
      </c>
      <c r="AV128" s="655">
        <f t="shared" si="3"/>
        <v>0.40446752945774639</v>
      </c>
      <c r="AW128" s="165" t="s">
        <v>1414</v>
      </c>
      <c r="AX128" s="147" t="s">
        <v>1415</v>
      </c>
      <c r="AY128" s="166" t="s">
        <v>666</v>
      </c>
    </row>
    <row r="129" spans="1:51" ht="409.5" x14ac:dyDescent="0.35">
      <c r="A129" s="782" t="s">
        <v>364</v>
      </c>
      <c r="B129" s="782" t="s">
        <v>365</v>
      </c>
      <c r="C129" s="782"/>
      <c r="D129" s="785"/>
      <c r="E129" s="751"/>
      <c r="F129" s="751"/>
      <c r="G129" s="751" t="s">
        <v>1036</v>
      </c>
      <c r="H129" s="751" t="s">
        <v>1037</v>
      </c>
      <c r="I129" s="751" t="s">
        <v>1038</v>
      </c>
      <c r="J129" s="751">
        <v>256</v>
      </c>
      <c r="K129" s="751"/>
      <c r="L129" s="751">
        <v>1</v>
      </c>
      <c r="M129" s="433" t="s">
        <v>1044</v>
      </c>
      <c r="N129" s="331" t="s">
        <v>664</v>
      </c>
      <c r="O129" s="433" t="s">
        <v>1045</v>
      </c>
      <c r="P129" s="171"/>
      <c r="Q129" s="172">
        <v>1</v>
      </c>
      <c r="R129" s="173"/>
      <c r="S129" s="174"/>
      <c r="T129" s="174"/>
      <c r="U129" s="150">
        <f t="shared" si="5"/>
        <v>0</v>
      </c>
      <c r="V129" s="175">
        <v>45474</v>
      </c>
      <c r="W129" s="175">
        <v>45657</v>
      </c>
      <c r="X129" s="176">
        <f t="shared" si="6"/>
        <v>183</v>
      </c>
      <c r="Y129" s="180"/>
      <c r="Z129" s="174"/>
      <c r="AA129" s="166" t="s">
        <v>666</v>
      </c>
      <c r="AB129" s="166" t="s">
        <v>710</v>
      </c>
      <c r="AC129" s="166" t="s">
        <v>1040</v>
      </c>
      <c r="AD129" s="195" t="s">
        <v>734</v>
      </c>
      <c r="AE129" s="172" t="s">
        <v>213</v>
      </c>
      <c r="AF129" s="172" t="s">
        <v>213</v>
      </c>
      <c r="AG129" s="172" t="s">
        <v>213</v>
      </c>
      <c r="AH129" s="172" t="s">
        <v>213</v>
      </c>
      <c r="AI129" s="172" t="s">
        <v>213</v>
      </c>
      <c r="AJ129" s="174"/>
      <c r="AK129" s="181">
        <v>0</v>
      </c>
      <c r="AL129" s="181">
        <v>0</v>
      </c>
      <c r="AM129" s="182">
        <v>0</v>
      </c>
      <c r="AN129" s="183"/>
      <c r="AO129" s="182">
        <v>0</v>
      </c>
      <c r="AP129" s="180"/>
      <c r="AQ129" s="305" t="s">
        <v>1042</v>
      </c>
      <c r="AR129" s="434" t="s">
        <v>1043</v>
      </c>
      <c r="AS129" s="684"/>
      <c r="AT129" s="653"/>
      <c r="AU129" s="653"/>
      <c r="AV129" s="656"/>
      <c r="AW129" s="187" t="s">
        <v>1414</v>
      </c>
      <c r="AX129" s="188" t="s">
        <v>1415</v>
      </c>
      <c r="AY129" s="166" t="s">
        <v>666</v>
      </c>
    </row>
    <row r="130" spans="1:51" ht="409.5" x14ac:dyDescent="0.35">
      <c r="A130" s="782" t="s">
        <v>364</v>
      </c>
      <c r="B130" s="782" t="s">
        <v>365</v>
      </c>
      <c r="C130" s="782"/>
      <c r="D130" s="785"/>
      <c r="E130" s="751"/>
      <c r="F130" s="751"/>
      <c r="G130" s="751" t="s">
        <v>1036</v>
      </c>
      <c r="H130" s="751" t="s">
        <v>1037</v>
      </c>
      <c r="I130" s="751" t="s">
        <v>1038</v>
      </c>
      <c r="J130" s="751">
        <v>256</v>
      </c>
      <c r="K130" s="751"/>
      <c r="L130" s="751">
        <v>1</v>
      </c>
      <c r="M130" s="433" t="s">
        <v>1046</v>
      </c>
      <c r="N130" s="331" t="s">
        <v>664</v>
      </c>
      <c r="O130" s="433" t="s">
        <v>1047</v>
      </c>
      <c r="P130" s="171">
        <v>1300</v>
      </c>
      <c r="Q130" s="172">
        <v>300</v>
      </c>
      <c r="R130" s="173">
        <v>256</v>
      </c>
      <c r="S130" s="174"/>
      <c r="T130" s="174"/>
      <c r="U130" s="150">
        <f t="shared" si="5"/>
        <v>0.85333333333333339</v>
      </c>
      <c r="V130" s="175">
        <v>45474</v>
      </c>
      <c r="W130" s="175">
        <v>45657</v>
      </c>
      <c r="X130" s="176">
        <f t="shared" si="6"/>
        <v>183</v>
      </c>
      <c r="Y130" s="180">
        <v>1300</v>
      </c>
      <c r="Z130" s="174"/>
      <c r="AA130" s="166" t="s">
        <v>666</v>
      </c>
      <c r="AB130" s="166" t="s">
        <v>710</v>
      </c>
      <c r="AC130" s="166" t="s">
        <v>1040</v>
      </c>
      <c r="AD130" s="195" t="s">
        <v>669</v>
      </c>
      <c r="AE130" s="172" t="s">
        <v>1048</v>
      </c>
      <c r="AF130" s="435">
        <v>78000000</v>
      </c>
      <c r="AG130" s="172" t="s">
        <v>713</v>
      </c>
      <c r="AH130" s="172" t="s">
        <v>672</v>
      </c>
      <c r="AI130" s="172" t="s">
        <v>681</v>
      </c>
      <c r="AJ130" s="174"/>
      <c r="AK130" s="181">
        <v>78000000</v>
      </c>
      <c r="AL130" s="181">
        <v>78000000</v>
      </c>
      <c r="AM130" s="182">
        <v>0</v>
      </c>
      <c r="AN130" s="183"/>
      <c r="AO130" s="182">
        <v>0</v>
      </c>
      <c r="AP130" s="180"/>
      <c r="AQ130" s="305" t="s">
        <v>1042</v>
      </c>
      <c r="AR130" s="434" t="s">
        <v>1043</v>
      </c>
      <c r="AS130" s="685"/>
      <c r="AT130" s="654"/>
      <c r="AU130" s="654"/>
      <c r="AV130" s="657"/>
      <c r="AW130" s="187" t="s">
        <v>1414</v>
      </c>
      <c r="AX130" s="188" t="s">
        <v>1415</v>
      </c>
      <c r="AY130" s="166" t="s">
        <v>666</v>
      </c>
    </row>
    <row r="131" spans="1:51" ht="409.5" x14ac:dyDescent="0.35">
      <c r="A131" s="782" t="s">
        <v>364</v>
      </c>
      <c r="B131" s="782" t="s">
        <v>365</v>
      </c>
      <c r="C131" s="782"/>
      <c r="D131" s="785"/>
      <c r="E131" s="751"/>
      <c r="F131" s="751"/>
      <c r="G131" s="751" t="s">
        <v>1036</v>
      </c>
      <c r="H131" s="751" t="s">
        <v>1037</v>
      </c>
      <c r="I131" s="751" t="s">
        <v>1038</v>
      </c>
      <c r="J131" s="751">
        <v>256</v>
      </c>
      <c r="K131" s="751"/>
      <c r="L131" s="751">
        <v>1</v>
      </c>
      <c r="M131" s="433" t="s">
        <v>1049</v>
      </c>
      <c r="N131" s="331" t="s">
        <v>664</v>
      </c>
      <c r="O131" s="433" t="s">
        <v>1050</v>
      </c>
      <c r="P131" s="171">
        <v>1</v>
      </c>
      <c r="Q131" s="172" t="s">
        <v>206</v>
      </c>
      <c r="R131" s="173" t="s">
        <v>207</v>
      </c>
      <c r="S131" s="174"/>
      <c r="T131" s="174"/>
      <c r="U131" s="150" t="s">
        <v>207</v>
      </c>
      <c r="V131" s="175">
        <v>45474</v>
      </c>
      <c r="W131" s="175">
        <v>45657</v>
      </c>
      <c r="X131" s="176">
        <f t="shared" si="6"/>
        <v>183</v>
      </c>
      <c r="Y131" s="180"/>
      <c r="Z131" s="174"/>
      <c r="AA131" s="166" t="s">
        <v>666</v>
      </c>
      <c r="AB131" s="166" t="s">
        <v>710</v>
      </c>
      <c r="AC131" s="166" t="s">
        <v>1040</v>
      </c>
      <c r="AD131" s="195" t="s">
        <v>734</v>
      </c>
      <c r="AE131" s="172" t="s">
        <v>213</v>
      </c>
      <c r="AF131" s="172" t="s">
        <v>213</v>
      </c>
      <c r="AG131" s="172" t="s">
        <v>213</v>
      </c>
      <c r="AH131" s="172" t="s">
        <v>213</v>
      </c>
      <c r="AI131" s="172" t="s">
        <v>213</v>
      </c>
      <c r="AJ131" s="174"/>
      <c r="AK131" s="181">
        <v>0</v>
      </c>
      <c r="AL131" s="181">
        <v>0</v>
      </c>
      <c r="AM131" s="182">
        <v>0</v>
      </c>
      <c r="AN131" s="183"/>
      <c r="AO131" s="182">
        <v>0</v>
      </c>
      <c r="AP131" s="180"/>
      <c r="AQ131" s="305" t="s">
        <v>1042</v>
      </c>
      <c r="AR131" s="434" t="s">
        <v>1043</v>
      </c>
      <c r="AS131" s="687" t="s">
        <v>1481</v>
      </c>
      <c r="AT131" s="652">
        <v>100000000</v>
      </c>
      <c r="AU131" s="652">
        <v>0</v>
      </c>
      <c r="AV131" s="655">
        <f t="shared" si="3"/>
        <v>0</v>
      </c>
      <c r="AW131" s="187" t="s">
        <v>1414</v>
      </c>
      <c r="AX131" s="188" t="s">
        <v>1415</v>
      </c>
      <c r="AY131" s="166" t="s">
        <v>666</v>
      </c>
    </row>
    <row r="132" spans="1:51" ht="409.6" thickBot="1" x14ac:dyDescent="0.4">
      <c r="A132" s="782" t="s">
        <v>364</v>
      </c>
      <c r="B132" s="782" t="s">
        <v>365</v>
      </c>
      <c r="C132" s="782"/>
      <c r="D132" s="785"/>
      <c r="E132" s="751"/>
      <c r="F132" s="752"/>
      <c r="G132" s="752" t="s">
        <v>1036</v>
      </c>
      <c r="H132" s="752" t="s">
        <v>1037</v>
      </c>
      <c r="I132" s="752" t="s">
        <v>1038</v>
      </c>
      <c r="J132" s="752">
        <v>256</v>
      </c>
      <c r="K132" s="752"/>
      <c r="L132" s="752">
        <v>1</v>
      </c>
      <c r="M132" s="436" t="s">
        <v>1051</v>
      </c>
      <c r="N132" s="341" t="s">
        <v>664</v>
      </c>
      <c r="O132" s="436" t="s">
        <v>1052</v>
      </c>
      <c r="P132" s="437">
        <v>4</v>
      </c>
      <c r="Q132" s="372">
        <v>1</v>
      </c>
      <c r="R132" s="319">
        <v>0</v>
      </c>
      <c r="S132" s="320"/>
      <c r="T132" s="320"/>
      <c r="U132" s="150">
        <f t="shared" si="5"/>
        <v>0</v>
      </c>
      <c r="V132" s="370">
        <v>45474</v>
      </c>
      <c r="W132" s="370">
        <v>45657</v>
      </c>
      <c r="X132" s="371">
        <f t="shared" si="6"/>
        <v>183</v>
      </c>
      <c r="Y132" s="372"/>
      <c r="Z132" s="320"/>
      <c r="AA132" s="345" t="s">
        <v>666</v>
      </c>
      <c r="AB132" s="345" t="s">
        <v>710</v>
      </c>
      <c r="AC132" s="345" t="s">
        <v>1040</v>
      </c>
      <c r="AD132" s="384" t="s">
        <v>734</v>
      </c>
      <c r="AE132" s="318" t="s">
        <v>213</v>
      </c>
      <c r="AF132" s="318" t="s">
        <v>213</v>
      </c>
      <c r="AG132" s="318" t="s">
        <v>213</v>
      </c>
      <c r="AH132" s="318" t="s">
        <v>213</v>
      </c>
      <c r="AI132" s="318" t="s">
        <v>213</v>
      </c>
      <c r="AJ132" s="320"/>
      <c r="AK132" s="375">
        <v>0</v>
      </c>
      <c r="AL132" s="375">
        <v>0</v>
      </c>
      <c r="AM132" s="376">
        <v>0</v>
      </c>
      <c r="AN132" s="377"/>
      <c r="AO132" s="376">
        <v>0</v>
      </c>
      <c r="AP132" s="372"/>
      <c r="AQ132" s="438" t="s">
        <v>1042</v>
      </c>
      <c r="AR132" s="439" t="s">
        <v>1043</v>
      </c>
      <c r="AS132" s="688"/>
      <c r="AT132" s="667"/>
      <c r="AU132" s="667"/>
      <c r="AV132" s="657"/>
      <c r="AW132" s="440" t="s">
        <v>1414</v>
      </c>
      <c r="AX132" s="288" t="s">
        <v>1415</v>
      </c>
      <c r="AY132" s="166" t="s">
        <v>666</v>
      </c>
    </row>
    <row r="133" spans="1:51" ht="108" customHeight="1" thickBot="1" x14ac:dyDescent="0.4">
      <c r="A133" s="783"/>
      <c r="B133" s="783"/>
      <c r="C133" s="783"/>
      <c r="D133" s="786"/>
      <c r="E133" s="752"/>
      <c r="F133" s="731" t="s">
        <v>1009</v>
      </c>
      <c r="G133" s="731"/>
      <c r="H133" s="731"/>
      <c r="I133" s="731"/>
      <c r="J133" s="731"/>
      <c r="K133" s="731"/>
      <c r="L133" s="731"/>
      <c r="M133" s="731"/>
      <c r="N133" s="731"/>
      <c r="O133" s="731"/>
      <c r="P133" s="731"/>
      <c r="Q133" s="731"/>
      <c r="R133" s="731"/>
      <c r="S133" s="292"/>
      <c r="T133" s="292"/>
      <c r="U133" s="66">
        <f>AVERAGE(U128:U132)</f>
        <v>0.21333333333333335</v>
      </c>
      <c r="V133" s="293"/>
      <c r="W133" s="293"/>
      <c r="X133" s="294"/>
      <c r="Y133" s="300"/>
      <c r="Z133" s="292"/>
      <c r="AA133" s="295"/>
      <c r="AB133" s="295"/>
      <c r="AC133" s="295"/>
      <c r="AD133" s="296"/>
      <c r="AE133" s="167"/>
      <c r="AF133" s="167"/>
      <c r="AG133" s="167"/>
      <c r="AH133" s="167"/>
      <c r="AI133" s="167"/>
      <c r="AJ133" s="292"/>
      <c r="AK133" s="297"/>
      <c r="AL133" s="297"/>
      <c r="AM133" s="298"/>
      <c r="AN133" s="299"/>
      <c r="AO133" s="298"/>
      <c r="AP133" s="300"/>
      <c r="AQ133" s="441"/>
      <c r="AR133" s="442"/>
      <c r="AS133" s="216" t="s">
        <v>1456</v>
      </c>
      <c r="AT133" s="217">
        <v>649719528.25999999</v>
      </c>
      <c r="AU133" s="217">
        <v>222343699.48999998</v>
      </c>
      <c r="AV133" s="218">
        <f t="shared" si="3"/>
        <v>0.34221489399503491</v>
      </c>
      <c r="AW133" s="443"/>
      <c r="AX133" s="196"/>
      <c r="AY133" s="166"/>
    </row>
    <row r="134" spans="1:51" ht="273" customHeight="1" x14ac:dyDescent="0.35">
      <c r="A134" s="789" t="s">
        <v>374</v>
      </c>
      <c r="B134" s="789" t="s">
        <v>375</v>
      </c>
      <c r="C134" s="789" t="s">
        <v>376</v>
      </c>
      <c r="D134" s="718">
        <v>2876</v>
      </c>
      <c r="E134" s="718" t="s">
        <v>1053</v>
      </c>
      <c r="F134" s="768">
        <v>2024130010025</v>
      </c>
      <c r="G134" s="778" t="s">
        <v>1054</v>
      </c>
      <c r="H134" s="718" t="s">
        <v>1055</v>
      </c>
      <c r="I134" s="718" t="s">
        <v>1056</v>
      </c>
      <c r="J134" s="718">
        <v>0</v>
      </c>
      <c r="K134" s="149"/>
      <c r="L134" s="722">
        <v>0.6</v>
      </c>
      <c r="M134" s="308" t="s">
        <v>1057</v>
      </c>
      <c r="N134" s="147"/>
      <c r="O134" s="308" t="s">
        <v>1058</v>
      </c>
      <c r="P134" s="146"/>
      <c r="Q134" s="147">
        <v>1</v>
      </c>
      <c r="R134" s="148"/>
      <c r="S134" s="149"/>
      <c r="T134" s="149"/>
      <c r="U134" s="150">
        <f t="shared" si="5"/>
        <v>0</v>
      </c>
      <c r="V134" s="151">
        <v>45474</v>
      </c>
      <c r="W134" s="151">
        <v>45657</v>
      </c>
      <c r="X134" s="152">
        <f t="shared" si="6"/>
        <v>183</v>
      </c>
      <c r="Y134" s="149"/>
      <c r="Z134" s="149"/>
      <c r="AA134" s="153" t="s">
        <v>894</v>
      </c>
      <c r="AB134" s="153" t="s">
        <v>802</v>
      </c>
      <c r="AC134" s="153" t="s">
        <v>896</v>
      </c>
      <c r="AD134" s="444"/>
      <c r="AE134" s="445"/>
      <c r="AF134" s="444"/>
      <c r="AG134" s="445"/>
      <c r="AH134" s="444"/>
      <c r="AI134" s="446"/>
      <c r="AJ134" s="149"/>
      <c r="AK134" s="158">
        <v>0</v>
      </c>
      <c r="AL134" s="158">
        <v>0</v>
      </c>
      <c r="AM134" s="159">
        <v>0</v>
      </c>
      <c r="AN134" s="160"/>
      <c r="AO134" s="159">
        <v>0</v>
      </c>
      <c r="AP134" s="156"/>
      <c r="AQ134" s="153" t="s">
        <v>805</v>
      </c>
      <c r="AR134" s="161" t="s">
        <v>1059</v>
      </c>
      <c r="AS134" s="689" t="s">
        <v>1482</v>
      </c>
      <c r="AT134" s="686">
        <v>643200000</v>
      </c>
      <c r="AU134" s="686">
        <v>118700000</v>
      </c>
      <c r="AV134" s="655">
        <f t="shared" si="3"/>
        <v>0.18454601990049752</v>
      </c>
      <c r="AW134" s="306"/>
      <c r="AX134" s="147"/>
      <c r="AY134" s="166" t="s">
        <v>894</v>
      </c>
    </row>
    <row r="135" spans="1:51" ht="162.75" x14ac:dyDescent="0.35">
      <c r="A135" s="790" t="s">
        <v>374</v>
      </c>
      <c r="B135" s="790" t="s">
        <v>375</v>
      </c>
      <c r="C135" s="790"/>
      <c r="D135" s="659"/>
      <c r="E135" s="659"/>
      <c r="F135" s="751">
        <v>2024130010025</v>
      </c>
      <c r="G135" s="779"/>
      <c r="H135" s="659"/>
      <c r="I135" s="659"/>
      <c r="J135" s="659"/>
      <c r="K135" s="174"/>
      <c r="L135" s="723"/>
      <c r="M135" s="282" t="s">
        <v>1060</v>
      </c>
      <c r="N135" s="172"/>
      <c r="O135" s="282" t="s">
        <v>1061</v>
      </c>
      <c r="P135" s="171"/>
      <c r="Q135" s="172">
        <v>1</v>
      </c>
      <c r="R135" s="173"/>
      <c r="S135" s="174"/>
      <c r="T135" s="174"/>
      <c r="U135" s="150">
        <f t="shared" si="5"/>
        <v>0</v>
      </c>
      <c r="V135" s="175">
        <v>45474</v>
      </c>
      <c r="W135" s="175">
        <v>45657</v>
      </c>
      <c r="X135" s="176">
        <f t="shared" si="6"/>
        <v>183</v>
      </c>
      <c r="Y135" s="174"/>
      <c r="Z135" s="174"/>
      <c r="AA135" s="166" t="s">
        <v>894</v>
      </c>
      <c r="AB135" s="166" t="s">
        <v>802</v>
      </c>
      <c r="AC135" s="166" t="s">
        <v>896</v>
      </c>
      <c r="AD135" s="447"/>
      <c r="AE135" s="448"/>
      <c r="AF135" s="447"/>
      <c r="AG135" s="448"/>
      <c r="AH135" s="447"/>
      <c r="AI135" s="449"/>
      <c r="AJ135" s="174"/>
      <c r="AK135" s="181">
        <v>0</v>
      </c>
      <c r="AL135" s="181">
        <v>0</v>
      </c>
      <c r="AM135" s="182">
        <v>0</v>
      </c>
      <c r="AN135" s="183"/>
      <c r="AO135" s="182">
        <v>0</v>
      </c>
      <c r="AP135" s="180"/>
      <c r="AQ135" s="166" t="s">
        <v>805</v>
      </c>
      <c r="AR135" s="184" t="s">
        <v>1059</v>
      </c>
      <c r="AS135" s="690"/>
      <c r="AT135" s="653"/>
      <c r="AU135" s="653"/>
      <c r="AV135" s="656"/>
      <c r="AW135" s="195"/>
      <c r="AX135" s="172"/>
      <c r="AY135" s="166" t="s">
        <v>894</v>
      </c>
    </row>
    <row r="136" spans="1:51" ht="162.75" x14ac:dyDescent="0.35">
      <c r="A136" s="790" t="s">
        <v>374</v>
      </c>
      <c r="B136" s="790" t="s">
        <v>375</v>
      </c>
      <c r="C136" s="790"/>
      <c r="D136" s="659"/>
      <c r="E136" s="659"/>
      <c r="F136" s="751">
        <v>2024130010025</v>
      </c>
      <c r="G136" s="779"/>
      <c r="H136" s="660"/>
      <c r="I136" s="660"/>
      <c r="J136" s="660"/>
      <c r="K136" s="174"/>
      <c r="L136" s="724"/>
      <c r="M136" s="282" t="s">
        <v>1062</v>
      </c>
      <c r="N136" s="172"/>
      <c r="O136" s="282" t="s">
        <v>1063</v>
      </c>
      <c r="P136" s="171">
        <v>1</v>
      </c>
      <c r="Q136" s="172" t="s">
        <v>206</v>
      </c>
      <c r="R136" s="173" t="s">
        <v>207</v>
      </c>
      <c r="S136" s="174"/>
      <c r="T136" s="174"/>
      <c r="U136" s="150" t="s">
        <v>207</v>
      </c>
      <c r="V136" s="175">
        <v>45474</v>
      </c>
      <c r="W136" s="175">
        <v>45657</v>
      </c>
      <c r="X136" s="176">
        <f t="shared" si="6"/>
        <v>183</v>
      </c>
      <c r="Y136" s="174"/>
      <c r="Z136" s="174"/>
      <c r="AA136" s="166" t="s">
        <v>894</v>
      </c>
      <c r="AB136" s="166" t="s">
        <v>802</v>
      </c>
      <c r="AC136" s="166" t="s">
        <v>896</v>
      </c>
      <c r="AD136" s="447"/>
      <c r="AE136" s="448"/>
      <c r="AF136" s="447"/>
      <c r="AG136" s="448"/>
      <c r="AH136" s="447"/>
      <c r="AI136" s="449"/>
      <c r="AJ136" s="174"/>
      <c r="AK136" s="181">
        <v>0</v>
      </c>
      <c r="AL136" s="181">
        <v>0</v>
      </c>
      <c r="AM136" s="182">
        <v>0</v>
      </c>
      <c r="AN136" s="183"/>
      <c r="AO136" s="182">
        <v>0</v>
      </c>
      <c r="AP136" s="180"/>
      <c r="AQ136" s="166" t="s">
        <v>805</v>
      </c>
      <c r="AR136" s="184" t="s">
        <v>1059</v>
      </c>
      <c r="AS136" s="691"/>
      <c r="AT136" s="654"/>
      <c r="AU136" s="654"/>
      <c r="AV136" s="657"/>
      <c r="AW136" s="195"/>
      <c r="AX136" s="172"/>
      <c r="AY136" s="166" t="s">
        <v>894</v>
      </c>
    </row>
    <row r="137" spans="1:51" ht="255.75" x14ac:dyDescent="0.35">
      <c r="A137" s="790" t="s">
        <v>374</v>
      </c>
      <c r="B137" s="790" t="s">
        <v>375</v>
      </c>
      <c r="C137" s="790"/>
      <c r="D137" s="659"/>
      <c r="E137" s="659"/>
      <c r="F137" s="751">
        <v>2024130010025</v>
      </c>
      <c r="G137" s="779"/>
      <c r="H137" s="658" t="s">
        <v>1064</v>
      </c>
      <c r="I137" s="658" t="s">
        <v>1065</v>
      </c>
      <c r="J137" s="658">
        <v>481</v>
      </c>
      <c r="K137" s="174"/>
      <c r="L137" s="727">
        <v>0.4</v>
      </c>
      <c r="M137" s="282" t="s">
        <v>892</v>
      </c>
      <c r="N137" s="172"/>
      <c r="O137" s="282" t="s">
        <v>1066</v>
      </c>
      <c r="P137" s="171">
        <v>4000</v>
      </c>
      <c r="Q137" s="172">
        <v>500</v>
      </c>
      <c r="R137" s="173">
        <v>481</v>
      </c>
      <c r="S137" s="174"/>
      <c r="T137" s="174"/>
      <c r="U137" s="150">
        <f t="shared" si="5"/>
        <v>0.96199999999999997</v>
      </c>
      <c r="V137" s="175">
        <v>45474</v>
      </c>
      <c r="W137" s="175">
        <v>45657</v>
      </c>
      <c r="X137" s="176">
        <f t="shared" si="6"/>
        <v>183</v>
      </c>
      <c r="Y137" s="180">
        <v>4000</v>
      </c>
      <c r="Z137" s="174"/>
      <c r="AA137" s="166" t="s">
        <v>894</v>
      </c>
      <c r="AB137" s="166" t="s">
        <v>802</v>
      </c>
      <c r="AC137" s="166" t="s">
        <v>896</v>
      </c>
      <c r="AD137" s="447"/>
      <c r="AE137" s="448"/>
      <c r="AF137" s="447"/>
      <c r="AG137" s="448"/>
      <c r="AH137" s="447"/>
      <c r="AI137" s="449"/>
      <c r="AJ137" s="174"/>
      <c r="AK137" s="181">
        <v>47047661.549999997</v>
      </c>
      <c r="AL137" s="181">
        <v>47047661.549999997</v>
      </c>
      <c r="AM137" s="182">
        <v>0</v>
      </c>
      <c r="AN137" s="183"/>
      <c r="AO137" s="182">
        <v>0</v>
      </c>
      <c r="AP137" s="180"/>
      <c r="AQ137" s="166" t="s">
        <v>805</v>
      </c>
      <c r="AR137" s="185" t="s">
        <v>1059</v>
      </c>
      <c r="AS137" s="682" t="s">
        <v>1483</v>
      </c>
      <c r="AT137" s="661">
        <v>247047661.55000001</v>
      </c>
      <c r="AU137" s="661">
        <v>0</v>
      </c>
      <c r="AV137" s="662">
        <f t="shared" si="3"/>
        <v>0</v>
      </c>
      <c r="AW137" s="260" t="s">
        <v>1416</v>
      </c>
      <c r="AX137" s="172" t="s">
        <v>1417</v>
      </c>
      <c r="AY137" s="166" t="s">
        <v>894</v>
      </c>
    </row>
    <row r="138" spans="1:51" ht="162.75" x14ac:dyDescent="0.35">
      <c r="A138" s="790" t="s">
        <v>374</v>
      </c>
      <c r="B138" s="790" t="s">
        <v>375</v>
      </c>
      <c r="C138" s="790"/>
      <c r="D138" s="659"/>
      <c r="E138" s="659"/>
      <c r="F138" s="751">
        <v>2024130010025</v>
      </c>
      <c r="G138" s="779"/>
      <c r="H138" s="659"/>
      <c r="I138" s="659"/>
      <c r="J138" s="659"/>
      <c r="K138" s="174"/>
      <c r="L138" s="723"/>
      <c r="M138" s="282" t="s">
        <v>1067</v>
      </c>
      <c r="N138" s="172"/>
      <c r="O138" s="282" t="s">
        <v>1068</v>
      </c>
      <c r="P138" s="171"/>
      <c r="Q138" s="172" t="s">
        <v>206</v>
      </c>
      <c r="R138" s="173" t="s">
        <v>207</v>
      </c>
      <c r="S138" s="174"/>
      <c r="T138" s="174"/>
      <c r="U138" s="150" t="s">
        <v>207</v>
      </c>
      <c r="V138" s="175">
        <v>45474</v>
      </c>
      <c r="W138" s="175">
        <v>45657</v>
      </c>
      <c r="X138" s="176">
        <f t="shared" si="6"/>
        <v>183</v>
      </c>
      <c r="Y138" s="174"/>
      <c r="Z138" s="174"/>
      <c r="AA138" s="166" t="s">
        <v>894</v>
      </c>
      <c r="AB138" s="166" t="s">
        <v>802</v>
      </c>
      <c r="AC138" s="166" t="s">
        <v>896</v>
      </c>
      <c r="AD138" s="447"/>
      <c r="AE138" s="448"/>
      <c r="AF138" s="447"/>
      <c r="AG138" s="448"/>
      <c r="AH138" s="447"/>
      <c r="AI138" s="449"/>
      <c r="AJ138" s="174"/>
      <c r="AK138" s="181">
        <v>0</v>
      </c>
      <c r="AL138" s="181">
        <v>0</v>
      </c>
      <c r="AM138" s="182">
        <v>0</v>
      </c>
      <c r="AN138" s="183"/>
      <c r="AO138" s="182">
        <v>0</v>
      </c>
      <c r="AP138" s="180"/>
      <c r="AQ138" s="166" t="s">
        <v>805</v>
      </c>
      <c r="AR138" s="185" t="s">
        <v>1059</v>
      </c>
      <c r="AS138" s="682"/>
      <c r="AT138" s="661"/>
      <c r="AU138" s="661"/>
      <c r="AV138" s="662"/>
      <c r="AW138" s="219"/>
      <c r="AX138" s="188"/>
      <c r="AY138" s="166" t="s">
        <v>894</v>
      </c>
    </row>
    <row r="139" spans="1:51" ht="163.5" thickBot="1" x14ac:dyDescent="0.4">
      <c r="A139" s="790" t="s">
        <v>374</v>
      </c>
      <c r="B139" s="790" t="s">
        <v>375</v>
      </c>
      <c r="C139" s="790"/>
      <c r="D139" s="659"/>
      <c r="E139" s="659"/>
      <c r="F139" s="752">
        <v>2024130010025</v>
      </c>
      <c r="G139" s="780"/>
      <c r="H139" s="744"/>
      <c r="I139" s="744"/>
      <c r="J139" s="744"/>
      <c r="K139" s="320"/>
      <c r="L139" s="777"/>
      <c r="M139" s="401" t="s">
        <v>1069</v>
      </c>
      <c r="N139" s="318"/>
      <c r="O139" s="401" t="s">
        <v>1070</v>
      </c>
      <c r="P139" s="317">
        <v>4</v>
      </c>
      <c r="Q139" s="318">
        <v>1</v>
      </c>
      <c r="R139" s="319">
        <v>0</v>
      </c>
      <c r="S139" s="320"/>
      <c r="T139" s="320"/>
      <c r="U139" s="150">
        <f t="shared" si="5"/>
        <v>0</v>
      </c>
      <c r="V139" s="370">
        <v>45474</v>
      </c>
      <c r="W139" s="370">
        <v>45657</v>
      </c>
      <c r="X139" s="371">
        <f t="shared" si="6"/>
        <v>183</v>
      </c>
      <c r="Y139" s="320"/>
      <c r="Z139" s="320"/>
      <c r="AA139" s="345" t="s">
        <v>894</v>
      </c>
      <c r="AB139" s="345" t="s">
        <v>802</v>
      </c>
      <c r="AC139" s="345" t="s">
        <v>896</v>
      </c>
      <c r="AD139" s="450"/>
      <c r="AE139" s="451"/>
      <c r="AF139" s="450"/>
      <c r="AG139" s="451"/>
      <c r="AH139" s="450"/>
      <c r="AI139" s="452"/>
      <c r="AJ139" s="320"/>
      <c r="AK139" s="375">
        <v>200000000</v>
      </c>
      <c r="AL139" s="375">
        <v>200000000</v>
      </c>
      <c r="AM139" s="376">
        <v>0</v>
      </c>
      <c r="AN139" s="377"/>
      <c r="AO139" s="376">
        <v>0</v>
      </c>
      <c r="AP139" s="372"/>
      <c r="AQ139" s="345" t="s">
        <v>805</v>
      </c>
      <c r="AR139" s="453" t="s">
        <v>1059</v>
      </c>
      <c r="AS139" s="682"/>
      <c r="AT139" s="661"/>
      <c r="AU139" s="661"/>
      <c r="AV139" s="662"/>
      <c r="AW139" s="384"/>
      <c r="AX139" s="318"/>
      <c r="AY139" s="166" t="s">
        <v>894</v>
      </c>
    </row>
    <row r="140" spans="1:51" ht="87.75" customHeight="1" thickBot="1" x14ac:dyDescent="0.4">
      <c r="A140" s="791"/>
      <c r="B140" s="791"/>
      <c r="C140" s="791"/>
      <c r="D140" s="744"/>
      <c r="E140" s="744"/>
      <c r="F140" s="731" t="s">
        <v>1053</v>
      </c>
      <c r="G140" s="731"/>
      <c r="H140" s="731"/>
      <c r="I140" s="731"/>
      <c r="J140" s="731"/>
      <c r="K140" s="731"/>
      <c r="L140" s="731"/>
      <c r="M140" s="731"/>
      <c r="N140" s="731"/>
      <c r="O140" s="731"/>
      <c r="P140" s="731"/>
      <c r="Q140" s="731"/>
      <c r="R140" s="731"/>
      <c r="S140" s="292"/>
      <c r="T140" s="292"/>
      <c r="U140" s="66">
        <f>AVERAGE(U134:U139)</f>
        <v>0.24049999999999999</v>
      </c>
      <c r="V140" s="293"/>
      <c r="W140" s="293"/>
      <c r="X140" s="294"/>
      <c r="Y140" s="292"/>
      <c r="Z140" s="292"/>
      <c r="AA140" s="295"/>
      <c r="AB140" s="295"/>
      <c r="AC140" s="295"/>
      <c r="AD140" s="454"/>
      <c r="AE140" s="455"/>
      <c r="AF140" s="456"/>
      <c r="AG140" s="455"/>
      <c r="AH140" s="456"/>
      <c r="AI140" s="457"/>
      <c r="AJ140" s="292"/>
      <c r="AK140" s="297"/>
      <c r="AL140" s="297"/>
      <c r="AM140" s="298"/>
      <c r="AN140" s="299"/>
      <c r="AO140" s="298"/>
      <c r="AP140" s="300"/>
      <c r="AQ140" s="295"/>
      <c r="AR140" s="458"/>
      <c r="AS140" s="682"/>
      <c r="AT140" s="661"/>
      <c r="AU140" s="661"/>
      <c r="AV140" s="662"/>
      <c r="AW140" s="296"/>
      <c r="AX140" s="167"/>
      <c r="AY140" s="166"/>
    </row>
    <row r="141" spans="1:51" ht="209.25" x14ac:dyDescent="0.35">
      <c r="A141" s="789" t="s">
        <v>374</v>
      </c>
      <c r="B141" s="789" t="s">
        <v>375</v>
      </c>
      <c r="C141" s="789" t="s">
        <v>376</v>
      </c>
      <c r="D141" s="718">
        <v>2876</v>
      </c>
      <c r="E141" s="768" t="s">
        <v>1071</v>
      </c>
      <c r="F141" s="768">
        <v>2024130010165</v>
      </c>
      <c r="G141" s="768" t="s">
        <v>1072</v>
      </c>
      <c r="H141" s="768" t="s">
        <v>1073</v>
      </c>
      <c r="I141" s="768" t="s">
        <v>1074</v>
      </c>
      <c r="J141" s="768">
        <v>157</v>
      </c>
      <c r="K141" s="768"/>
      <c r="L141" s="792">
        <v>1</v>
      </c>
      <c r="M141" s="308" t="s">
        <v>1075</v>
      </c>
      <c r="N141" s="381" t="s">
        <v>664</v>
      </c>
      <c r="O141" s="308" t="s">
        <v>900</v>
      </c>
      <c r="P141" s="146"/>
      <c r="Q141" s="147" t="s">
        <v>206</v>
      </c>
      <c r="R141" s="223" t="s">
        <v>207</v>
      </c>
      <c r="S141" s="149"/>
      <c r="T141" s="149"/>
      <c r="U141" s="150" t="s">
        <v>207</v>
      </c>
      <c r="V141" s="151">
        <v>45474</v>
      </c>
      <c r="W141" s="151">
        <v>45657</v>
      </c>
      <c r="X141" s="152">
        <f t="shared" si="6"/>
        <v>183</v>
      </c>
      <c r="Y141" s="156"/>
      <c r="Z141" s="149"/>
      <c r="AA141" s="153" t="s">
        <v>666</v>
      </c>
      <c r="AB141" s="153" t="s">
        <v>710</v>
      </c>
      <c r="AC141" s="153" t="s">
        <v>1076</v>
      </c>
      <c r="AD141" s="306" t="s">
        <v>669</v>
      </c>
      <c r="AE141" s="147" t="s">
        <v>1077</v>
      </c>
      <c r="AF141" s="430">
        <v>20000000</v>
      </c>
      <c r="AG141" s="147" t="s">
        <v>680</v>
      </c>
      <c r="AH141" s="147" t="s">
        <v>672</v>
      </c>
      <c r="AI141" s="147" t="s">
        <v>681</v>
      </c>
      <c r="AJ141" s="149"/>
      <c r="AK141" s="158">
        <v>20000000</v>
      </c>
      <c r="AL141" s="158">
        <v>20000000</v>
      </c>
      <c r="AM141" s="159">
        <v>0</v>
      </c>
      <c r="AN141" s="160"/>
      <c r="AO141" s="159">
        <v>0</v>
      </c>
      <c r="AP141" s="156"/>
      <c r="AQ141" s="153" t="s">
        <v>714</v>
      </c>
      <c r="AR141" s="162" t="s">
        <v>1078</v>
      </c>
      <c r="AS141" s="658" t="s">
        <v>1484</v>
      </c>
      <c r="AT141" s="652">
        <v>86130471.739999995</v>
      </c>
      <c r="AU141" s="652">
        <v>0</v>
      </c>
      <c r="AV141" s="655">
        <f>+AU141/AT141</f>
        <v>0</v>
      </c>
      <c r="AW141" s="280"/>
      <c r="AX141" s="223"/>
      <c r="AY141" s="166" t="s">
        <v>666</v>
      </c>
    </row>
    <row r="142" spans="1:51" ht="209.25" x14ac:dyDescent="0.35">
      <c r="A142" s="790" t="s">
        <v>374</v>
      </c>
      <c r="B142" s="790" t="s">
        <v>375</v>
      </c>
      <c r="C142" s="790"/>
      <c r="D142" s="659"/>
      <c r="E142" s="751"/>
      <c r="F142" s="751"/>
      <c r="G142" s="751"/>
      <c r="H142" s="751"/>
      <c r="I142" s="751"/>
      <c r="J142" s="751"/>
      <c r="K142" s="751"/>
      <c r="L142" s="763"/>
      <c r="M142" s="282" t="s">
        <v>1079</v>
      </c>
      <c r="N142" s="331" t="s">
        <v>664</v>
      </c>
      <c r="O142" s="282" t="s">
        <v>1080</v>
      </c>
      <c r="P142" s="171">
        <v>7</v>
      </c>
      <c r="Q142" s="172">
        <v>5</v>
      </c>
      <c r="R142" s="173">
        <v>3</v>
      </c>
      <c r="S142" s="174"/>
      <c r="T142" s="174"/>
      <c r="U142" s="150">
        <f t="shared" si="5"/>
        <v>0.6</v>
      </c>
      <c r="V142" s="175">
        <v>45474</v>
      </c>
      <c r="W142" s="175">
        <v>45657</v>
      </c>
      <c r="X142" s="176">
        <f t="shared" si="6"/>
        <v>183</v>
      </c>
      <c r="Y142" s="180"/>
      <c r="Z142" s="174"/>
      <c r="AA142" s="166" t="s">
        <v>666</v>
      </c>
      <c r="AB142" s="166" t="s">
        <v>710</v>
      </c>
      <c r="AC142" s="166" t="s">
        <v>1076</v>
      </c>
      <c r="AD142" s="195" t="s">
        <v>669</v>
      </c>
      <c r="AE142" s="172" t="s">
        <v>1077</v>
      </c>
      <c r="AF142" s="435">
        <v>10000000</v>
      </c>
      <c r="AG142" s="172" t="s">
        <v>713</v>
      </c>
      <c r="AH142" s="172" t="s">
        <v>672</v>
      </c>
      <c r="AI142" s="172" t="s">
        <v>681</v>
      </c>
      <c r="AJ142" s="174"/>
      <c r="AK142" s="181">
        <v>10000000</v>
      </c>
      <c r="AL142" s="181">
        <v>10000000</v>
      </c>
      <c r="AM142" s="182">
        <v>0</v>
      </c>
      <c r="AN142" s="183"/>
      <c r="AO142" s="182">
        <v>0</v>
      </c>
      <c r="AP142" s="180"/>
      <c r="AQ142" s="166" t="s">
        <v>714</v>
      </c>
      <c r="AR142" s="185" t="s">
        <v>1078</v>
      </c>
      <c r="AS142" s="659"/>
      <c r="AT142" s="653"/>
      <c r="AU142" s="653"/>
      <c r="AV142" s="656"/>
      <c r="AW142" s="187" t="s">
        <v>1418</v>
      </c>
      <c r="AX142" s="188" t="s">
        <v>1419</v>
      </c>
      <c r="AY142" s="166" t="s">
        <v>666</v>
      </c>
    </row>
    <row r="143" spans="1:51" ht="209.25" x14ac:dyDescent="0.35">
      <c r="A143" s="790" t="s">
        <v>374</v>
      </c>
      <c r="B143" s="790" t="s">
        <v>375</v>
      </c>
      <c r="C143" s="790"/>
      <c r="D143" s="659"/>
      <c r="E143" s="751"/>
      <c r="F143" s="751"/>
      <c r="G143" s="751"/>
      <c r="H143" s="751"/>
      <c r="I143" s="751"/>
      <c r="J143" s="751"/>
      <c r="K143" s="751"/>
      <c r="L143" s="763"/>
      <c r="M143" s="282" t="s">
        <v>1081</v>
      </c>
      <c r="N143" s="331" t="s">
        <v>664</v>
      </c>
      <c r="O143" s="282" t="s">
        <v>1082</v>
      </c>
      <c r="P143" s="171">
        <v>100</v>
      </c>
      <c r="Q143" s="172">
        <v>200</v>
      </c>
      <c r="R143" s="173">
        <v>157</v>
      </c>
      <c r="S143" s="174"/>
      <c r="T143" s="174"/>
      <c r="U143" s="150">
        <f t="shared" si="5"/>
        <v>0.78500000000000003</v>
      </c>
      <c r="V143" s="175">
        <v>45474</v>
      </c>
      <c r="W143" s="175">
        <v>45657</v>
      </c>
      <c r="X143" s="176">
        <f t="shared" si="6"/>
        <v>183</v>
      </c>
      <c r="Y143" s="180">
        <v>100</v>
      </c>
      <c r="Z143" s="174"/>
      <c r="AA143" s="166" t="s">
        <v>666</v>
      </c>
      <c r="AB143" s="166" t="s">
        <v>710</v>
      </c>
      <c r="AC143" s="166" t="s">
        <v>1076</v>
      </c>
      <c r="AD143" s="195" t="s">
        <v>669</v>
      </c>
      <c r="AE143" s="172" t="s">
        <v>1077</v>
      </c>
      <c r="AF143" s="459">
        <v>41130471.740000002</v>
      </c>
      <c r="AG143" s="172" t="s">
        <v>713</v>
      </c>
      <c r="AH143" s="172" t="s">
        <v>672</v>
      </c>
      <c r="AI143" s="172" t="s">
        <v>681</v>
      </c>
      <c r="AJ143" s="174"/>
      <c r="AK143" s="181">
        <v>41130471.740000002</v>
      </c>
      <c r="AL143" s="181">
        <v>41130471.740000002</v>
      </c>
      <c r="AM143" s="182">
        <v>0</v>
      </c>
      <c r="AN143" s="183"/>
      <c r="AO143" s="182">
        <v>0</v>
      </c>
      <c r="AP143" s="180"/>
      <c r="AQ143" s="166" t="s">
        <v>714</v>
      </c>
      <c r="AR143" s="185" t="s">
        <v>1078</v>
      </c>
      <c r="AS143" s="659"/>
      <c r="AT143" s="653"/>
      <c r="AU143" s="653"/>
      <c r="AV143" s="656"/>
      <c r="AW143" s="187" t="s">
        <v>1418</v>
      </c>
      <c r="AX143" s="188" t="s">
        <v>1419</v>
      </c>
      <c r="AY143" s="166" t="s">
        <v>666</v>
      </c>
    </row>
    <row r="144" spans="1:51" ht="210" thickBot="1" x14ac:dyDescent="0.4">
      <c r="A144" s="790" t="s">
        <v>374</v>
      </c>
      <c r="B144" s="790" t="s">
        <v>375</v>
      </c>
      <c r="C144" s="790"/>
      <c r="D144" s="659"/>
      <c r="E144" s="751"/>
      <c r="F144" s="752"/>
      <c r="G144" s="752"/>
      <c r="H144" s="752"/>
      <c r="I144" s="752"/>
      <c r="J144" s="752"/>
      <c r="K144" s="752"/>
      <c r="L144" s="764"/>
      <c r="M144" s="401" t="s">
        <v>1083</v>
      </c>
      <c r="N144" s="341" t="s">
        <v>664</v>
      </c>
      <c r="O144" s="401" t="s">
        <v>1084</v>
      </c>
      <c r="P144" s="437">
        <v>4</v>
      </c>
      <c r="Q144" s="372">
        <v>1</v>
      </c>
      <c r="R144" s="319">
        <v>0</v>
      </c>
      <c r="S144" s="320"/>
      <c r="T144" s="320"/>
      <c r="U144" s="150">
        <f t="shared" si="5"/>
        <v>0</v>
      </c>
      <c r="V144" s="370">
        <v>45474</v>
      </c>
      <c r="W144" s="370">
        <v>45657</v>
      </c>
      <c r="X144" s="371">
        <f t="shared" si="6"/>
        <v>183</v>
      </c>
      <c r="Y144" s="372"/>
      <c r="Z144" s="320"/>
      <c r="AA144" s="345" t="s">
        <v>666</v>
      </c>
      <c r="AB144" s="345" t="s">
        <v>710</v>
      </c>
      <c r="AC144" s="345" t="s">
        <v>1076</v>
      </c>
      <c r="AD144" s="384" t="s">
        <v>669</v>
      </c>
      <c r="AE144" s="318" t="s">
        <v>1077</v>
      </c>
      <c r="AF144" s="460">
        <v>15000000</v>
      </c>
      <c r="AG144" s="318" t="s">
        <v>713</v>
      </c>
      <c r="AH144" s="318" t="s">
        <v>672</v>
      </c>
      <c r="AI144" s="318" t="s">
        <v>681</v>
      </c>
      <c r="AJ144" s="320"/>
      <c r="AK144" s="375">
        <v>15000000</v>
      </c>
      <c r="AL144" s="375">
        <v>15000000</v>
      </c>
      <c r="AM144" s="376">
        <v>0</v>
      </c>
      <c r="AN144" s="377"/>
      <c r="AO144" s="376">
        <v>0</v>
      </c>
      <c r="AP144" s="372"/>
      <c r="AQ144" s="345" t="s">
        <v>714</v>
      </c>
      <c r="AR144" s="453" t="s">
        <v>1078</v>
      </c>
      <c r="AS144" s="660"/>
      <c r="AT144" s="654"/>
      <c r="AU144" s="654"/>
      <c r="AV144" s="657"/>
      <c r="AW144" s="461"/>
      <c r="AX144" s="194"/>
      <c r="AY144" s="166" t="s">
        <v>666</v>
      </c>
    </row>
    <row r="145" spans="1:51" ht="96.75" customHeight="1" thickBot="1" x14ac:dyDescent="0.4">
      <c r="A145" s="791"/>
      <c r="B145" s="791"/>
      <c r="C145" s="791"/>
      <c r="D145" s="744"/>
      <c r="E145" s="751"/>
      <c r="F145" s="731" t="s">
        <v>1071</v>
      </c>
      <c r="G145" s="731"/>
      <c r="H145" s="731"/>
      <c r="I145" s="731"/>
      <c r="J145" s="731"/>
      <c r="K145" s="731"/>
      <c r="L145" s="731"/>
      <c r="M145" s="731"/>
      <c r="N145" s="731"/>
      <c r="O145" s="731"/>
      <c r="P145" s="731"/>
      <c r="Q145" s="731"/>
      <c r="R145" s="731"/>
      <c r="S145" s="292"/>
      <c r="T145" s="292"/>
      <c r="U145" s="66">
        <f>AVERAGE(U141:U144)</f>
        <v>0.46166666666666667</v>
      </c>
      <c r="V145" s="293"/>
      <c r="W145" s="293"/>
      <c r="X145" s="294"/>
      <c r="Y145" s="300"/>
      <c r="Z145" s="292"/>
      <c r="AA145" s="295"/>
      <c r="AB145" s="295"/>
      <c r="AC145" s="295"/>
      <c r="AD145" s="296"/>
      <c r="AE145" s="167"/>
      <c r="AF145" s="462"/>
      <c r="AG145" s="167"/>
      <c r="AH145" s="167"/>
      <c r="AI145" s="167"/>
      <c r="AJ145" s="292"/>
      <c r="AK145" s="297"/>
      <c r="AL145" s="297"/>
      <c r="AM145" s="298"/>
      <c r="AN145" s="299"/>
      <c r="AO145" s="298"/>
      <c r="AP145" s="300"/>
      <c r="AQ145" s="295"/>
      <c r="AR145" s="458"/>
      <c r="AS145" s="216" t="s">
        <v>1462</v>
      </c>
      <c r="AT145" s="217">
        <v>976378133.28999996</v>
      </c>
      <c r="AU145" s="217">
        <v>118700000</v>
      </c>
      <c r="AV145" s="218">
        <f>+AU145/AT145</f>
        <v>0.12157175171470601</v>
      </c>
      <c r="AW145" s="187"/>
      <c r="AX145" s="188"/>
      <c r="AY145" s="166"/>
    </row>
    <row r="146" spans="1:51" ht="409.5" x14ac:dyDescent="0.35">
      <c r="A146" s="668" t="s">
        <v>374</v>
      </c>
      <c r="B146" s="668" t="s">
        <v>375</v>
      </c>
      <c r="C146" s="668" t="s">
        <v>390</v>
      </c>
      <c r="D146" s="668">
        <v>2876</v>
      </c>
      <c r="E146" s="668" t="s">
        <v>1085</v>
      </c>
      <c r="F146" s="773">
        <v>2024130010169</v>
      </c>
      <c r="G146" s="768" t="s">
        <v>1086</v>
      </c>
      <c r="H146" s="431" t="s">
        <v>1087</v>
      </c>
      <c r="I146" s="463" t="s">
        <v>1088</v>
      </c>
      <c r="J146" s="223">
        <v>272</v>
      </c>
      <c r="K146" s="149"/>
      <c r="L146" s="464">
        <v>0.4</v>
      </c>
      <c r="M146" s="465" t="s">
        <v>1089</v>
      </c>
      <c r="N146" s="148"/>
      <c r="O146" s="465" t="s">
        <v>1090</v>
      </c>
      <c r="P146" s="146">
        <v>2000</v>
      </c>
      <c r="Q146" s="147">
        <v>300</v>
      </c>
      <c r="R146" s="223">
        <v>272</v>
      </c>
      <c r="S146" s="149"/>
      <c r="T146" s="149"/>
      <c r="U146" s="150">
        <f t="shared" si="5"/>
        <v>0.90666666666666662</v>
      </c>
      <c r="V146" s="151">
        <v>45474</v>
      </c>
      <c r="W146" s="151">
        <v>45657</v>
      </c>
      <c r="X146" s="152">
        <f t="shared" si="6"/>
        <v>183</v>
      </c>
      <c r="Y146" s="156">
        <v>2000</v>
      </c>
      <c r="Z146" s="149"/>
      <c r="AA146" s="153" t="s">
        <v>1091</v>
      </c>
      <c r="AB146" s="153" t="s">
        <v>895</v>
      </c>
      <c r="AC146" s="153" t="s">
        <v>1092</v>
      </c>
      <c r="AD146" s="306" t="s">
        <v>669</v>
      </c>
      <c r="AE146" s="147" t="s">
        <v>1093</v>
      </c>
      <c r="AF146" s="430">
        <v>4000000</v>
      </c>
      <c r="AG146" s="147" t="s">
        <v>680</v>
      </c>
      <c r="AH146" s="147" t="s">
        <v>672</v>
      </c>
      <c r="AI146" s="147" t="s">
        <v>681</v>
      </c>
      <c r="AJ146" s="149"/>
      <c r="AK146" s="158">
        <v>4000000</v>
      </c>
      <c r="AL146" s="158">
        <v>4000000</v>
      </c>
      <c r="AM146" s="159">
        <v>0</v>
      </c>
      <c r="AN146" s="160"/>
      <c r="AO146" s="159">
        <v>0</v>
      </c>
      <c r="AP146" s="156"/>
      <c r="AQ146" s="308" t="s">
        <v>805</v>
      </c>
      <c r="AR146" s="466" t="s">
        <v>1094</v>
      </c>
      <c r="AS146" s="668" t="s">
        <v>1485</v>
      </c>
      <c r="AT146" s="661">
        <v>456000000</v>
      </c>
      <c r="AU146" s="661">
        <v>20000000</v>
      </c>
      <c r="AV146" s="662">
        <f t="shared" ref="AV146:AV194" si="7">+AU146/AT146</f>
        <v>4.3859649122807015E-2</v>
      </c>
      <c r="AW146" s="262" t="s">
        <v>1420</v>
      </c>
      <c r="AX146" s="467" t="s">
        <v>1513</v>
      </c>
      <c r="AY146" s="166" t="s">
        <v>1091</v>
      </c>
    </row>
    <row r="147" spans="1:51" ht="60" customHeight="1" x14ac:dyDescent="0.35">
      <c r="A147" s="668" t="s">
        <v>374</v>
      </c>
      <c r="B147" s="668" t="s">
        <v>375</v>
      </c>
      <c r="C147" s="668" t="s">
        <v>390</v>
      </c>
      <c r="D147" s="668">
        <v>2876</v>
      </c>
      <c r="E147" s="668"/>
      <c r="F147" s="757"/>
      <c r="G147" s="751" t="s">
        <v>1086</v>
      </c>
      <c r="H147" s="750" t="s">
        <v>1095</v>
      </c>
      <c r="I147" s="750" t="s">
        <v>1074</v>
      </c>
      <c r="J147" s="750">
        <v>0</v>
      </c>
      <c r="K147" s="174"/>
      <c r="L147" s="762">
        <v>0.2</v>
      </c>
      <c r="M147" s="281" t="s">
        <v>1096</v>
      </c>
      <c r="N147" s="173"/>
      <c r="O147" s="281" t="s">
        <v>900</v>
      </c>
      <c r="P147" s="171">
        <v>1000</v>
      </c>
      <c r="Q147" s="172">
        <v>100</v>
      </c>
      <c r="R147" s="173">
        <v>0</v>
      </c>
      <c r="S147" s="174"/>
      <c r="T147" s="174"/>
      <c r="U147" s="150">
        <f t="shared" si="5"/>
        <v>0</v>
      </c>
      <c r="V147" s="175">
        <v>45474</v>
      </c>
      <c r="W147" s="175">
        <v>45657</v>
      </c>
      <c r="X147" s="176">
        <f t="shared" si="6"/>
        <v>183</v>
      </c>
      <c r="Y147" s="180">
        <v>1000</v>
      </c>
      <c r="Z147" s="174"/>
      <c r="AA147" s="166" t="s">
        <v>1091</v>
      </c>
      <c r="AB147" s="166" t="s">
        <v>895</v>
      </c>
      <c r="AC147" s="166" t="s">
        <v>1092</v>
      </c>
      <c r="AD147" s="195" t="s">
        <v>734</v>
      </c>
      <c r="AE147" s="195" t="s">
        <v>213</v>
      </c>
      <c r="AF147" s="172" t="s">
        <v>213</v>
      </c>
      <c r="AG147" s="172" t="s">
        <v>213</v>
      </c>
      <c r="AH147" s="172" t="s">
        <v>213</v>
      </c>
      <c r="AI147" s="172" t="s">
        <v>213</v>
      </c>
      <c r="AJ147" s="174"/>
      <c r="AK147" s="181">
        <v>0</v>
      </c>
      <c r="AL147" s="181">
        <v>0</v>
      </c>
      <c r="AM147" s="182">
        <v>0</v>
      </c>
      <c r="AN147" s="183"/>
      <c r="AO147" s="182">
        <v>0</v>
      </c>
      <c r="AP147" s="180"/>
      <c r="AQ147" s="282" t="s">
        <v>805</v>
      </c>
      <c r="AR147" s="283" t="s">
        <v>1094</v>
      </c>
      <c r="AS147" s="668"/>
      <c r="AT147" s="661"/>
      <c r="AU147" s="661"/>
      <c r="AV147" s="662"/>
      <c r="AW147" s="364"/>
      <c r="AX147" s="173"/>
      <c r="AY147" s="166" t="s">
        <v>1091</v>
      </c>
    </row>
    <row r="148" spans="1:51" ht="60" customHeight="1" x14ac:dyDescent="0.35">
      <c r="A148" s="668" t="s">
        <v>374</v>
      </c>
      <c r="B148" s="668" t="s">
        <v>375</v>
      </c>
      <c r="C148" s="668" t="s">
        <v>390</v>
      </c>
      <c r="D148" s="668">
        <v>2876</v>
      </c>
      <c r="E148" s="668"/>
      <c r="F148" s="757"/>
      <c r="G148" s="751" t="s">
        <v>1086</v>
      </c>
      <c r="H148" s="770"/>
      <c r="I148" s="770" t="s">
        <v>1074</v>
      </c>
      <c r="J148" s="770">
        <v>0</v>
      </c>
      <c r="K148" s="174"/>
      <c r="L148" s="793">
        <v>0.2</v>
      </c>
      <c r="M148" s="281" t="s">
        <v>1097</v>
      </c>
      <c r="N148" s="173"/>
      <c r="O148" s="281" t="s">
        <v>1098</v>
      </c>
      <c r="P148" s="171">
        <v>600</v>
      </c>
      <c r="Q148" s="172" t="s">
        <v>206</v>
      </c>
      <c r="R148" s="173" t="s">
        <v>207</v>
      </c>
      <c r="S148" s="174"/>
      <c r="T148" s="174"/>
      <c r="U148" s="150" t="s">
        <v>207</v>
      </c>
      <c r="V148" s="175">
        <v>45474</v>
      </c>
      <c r="W148" s="175">
        <v>45657</v>
      </c>
      <c r="X148" s="176">
        <f t="shared" si="6"/>
        <v>183</v>
      </c>
      <c r="Y148" s="180"/>
      <c r="Z148" s="174"/>
      <c r="AA148" s="166" t="s">
        <v>1091</v>
      </c>
      <c r="AB148" s="166" t="s">
        <v>895</v>
      </c>
      <c r="AC148" s="166" t="s">
        <v>1092</v>
      </c>
      <c r="AD148" s="195" t="s">
        <v>734</v>
      </c>
      <c r="AE148" s="195" t="s">
        <v>213</v>
      </c>
      <c r="AF148" s="172" t="s">
        <v>213</v>
      </c>
      <c r="AG148" s="172" t="s">
        <v>213</v>
      </c>
      <c r="AH148" s="172" t="s">
        <v>213</v>
      </c>
      <c r="AI148" s="172" t="s">
        <v>213</v>
      </c>
      <c r="AJ148" s="174"/>
      <c r="AK148" s="181">
        <v>0</v>
      </c>
      <c r="AL148" s="181">
        <v>0</v>
      </c>
      <c r="AM148" s="182">
        <v>0</v>
      </c>
      <c r="AN148" s="183"/>
      <c r="AO148" s="182">
        <v>0</v>
      </c>
      <c r="AP148" s="180"/>
      <c r="AQ148" s="282" t="s">
        <v>805</v>
      </c>
      <c r="AR148" s="283" t="s">
        <v>1094</v>
      </c>
      <c r="AS148" s="668"/>
      <c r="AT148" s="661"/>
      <c r="AU148" s="661"/>
      <c r="AV148" s="662"/>
      <c r="AW148" s="262" t="s">
        <v>1421</v>
      </c>
      <c r="AX148" s="336" t="s">
        <v>1514</v>
      </c>
      <c r="AY148" s="166" t="s">
        <v>1091</v>
      </c>
    </row>
    <row r="149" spans="1:51" ht="60" customHeight="1" x14ac:dyDescent="0.35">
      <c r="A149" s="668" t="s">
        <v>374</v>
      </c>
      <c r="B149" s="668" t="s">
        <v>375</v>
      </c>
      <c r="C149" s="668" t="s">
        <v>390</v>
      </c>
      <c r="D149" s="668">
        <v>2876</v>
      </c>
      <c r="E149" s="668"/>
      <c r="F149" s="757"/>
      <c r="G149" s="751" t="s">
        <v>1086</v>
      </c>
      <c r="H149" s="750" t="s">
        <v>1099</v>
      </c>
      <c r="I149" s="750" t="s">
        <v>1100</v>
      </c>
      <c r="J149" s="750">
        <v>0</v>
      </c>
      <c r="K149" s="174"/>
      <c r="L149" s="762">
        <v>0.2</v>
      </c>
      <c r="M149" s="281" t="s">
        <v>1101</v>
      </c>
      <c r="N149" s="173"/>
      <c r="O149" s="281" t="s">
        <v>1102</v>
      </c>
      <c r="P149" s="171">
        <v>6</v>
      </c>
      <c r="Q149" s="172">
        <v>1</v>
      </c>
      <c r="R149" s="173">
        <v>0</v>
      </c>
      <c r="S149" s="174"/>
      <c r="T149" s="174"/>
      <c r="U149" s="150">
        <f t="shared" si="5"/>
        <v>0</v>
      </c>
      <c r="V149" s="175">
        <v>45474</v>
      </c>
      <c r="W149" s="175">
        <v>45657</v>
      </c>
      <c r="X149" s="176">
        <f t="shared" si="6"/>
        <v>183</v>
      </c>
      <c r="Y149" s="180"/>
      <c r="Z149" s="174"/>
      <c r="AA149" s="166" t="s">
        <v>1091</v>
      </c>
      <c r="AB149" s="166" t="s">
        <v>895</v>
      </c>
      <c r="AC149" s="166" t="s">
        <v>1092</v>
      </c>
      <c r="AD149" s="195" t="s">
        <v>734</v>
      </c>
      <c r="AE149" s="195" t="s">
        <v>213</v>
      </c>
      <c r="AF149" s="172" t="s">
        <v>213</v>
      </c>
      <c r="AG149" s="172" t="s">
        <v>213</v>
      </c>
      <c r="AH149" s="172" t="s">
        <v>213</v>
      </c>
      <c r="AI149" s="172" t="s">
        <v>213</v>
      </c>
      <c r="AJ149" s="174"/>
      <c r="AK149" s="181">
        <v>0</v>
      </c>
      <c r="AL149" s="181">
        <v>0</v>
      </c>
      <c r="AM149" s="182">
        <v>0</v>
      </c>
      <c r="AN149" s="183"/>
      <c r="AO149" s="182">
        <v>0</v>
      </c>
      <c r="AP149" s="180"/>
      <c r="AQ149" s="282" t="s">
        <v>805</v>
      </c>
      <c r="AR149" s="312" t="s">
        <v>1094</v>
      </c>
      <c r="AS149" s="649" t="s">
        <v>1486</v>
      </c>
      <c r="AT149" s="652">
        <v>4000000</v>
      </c>
      <c r="AU149" s="652">
        <v>0</v>
      </c>
      <c r="AV149" s="655">
        <v>0</v>
      </c>
      <c r="AW149" s="364"/>
      <c r="AX149" s="173" t="s">
        <v>1422</v>
      </c>
      <c r="AY149" s="166" t="s">
        <v>1091</v>
      </c>
    </row>
    <row r="150" spans="1:51" ht="60" customHeight="1" x14ac:dyDescent="0.35">
      <c r="A150" s="668" t="s">
        <v>374</v>
      </c>
      <c r="B150" s="668" t="s">
        <v>375</v>
      </c>
      <c r="C150" s="668" t="s">
        <v>390</v>
      </c>
      <c r="D150" s="668">
        <v>2876</v>
      </c>
      <c r="E150" s="668"/>
      <c r="F150" s="757"/>
      <c r="G150" s="751" t="s">
        <v>1086</v>
      </c>
      <c r="H150" s="770"/>
      <c r="I150" s="770" t="s">
        <v>1100</v>
      </c>
      <c r="J150" s="770">
        <v>0</v>
      </c>
      <c r="K150" s="174"/>
      <c r="L150" s="793">
        <v>0.2</v>
      </c>
      <c r="M150" s="281" t="s">
        <v>1103</v>
      </c>
      <c r="N150" s="173"/>
      <c r="O150" s="281" t="s">
        <v>1104</v>
      </c>
      <c r="P150" s="171">
        <v>400</v>
      </c>
      <c r="Q150" s="172">
        <v>40</v>
      </c>
      <c r="R150" s="173">
        <v>0</v>
      </c>
      <c r="S150" s="174"/>
      <c r="T150" s="174"/>
      <c r="U150" s="150">
        <f t="shared" si="5"/>
        <v>0</v>
      </c>
      <c r="V150" s="175">
        <v>45474</v>
      </c>
      <c r="W150" s="175">
        <v>45657</v>
      </c>
      <c r="X150" s="176">
        <f t="shared" si="6"/>
        <v>183</v>
      </c>
      <c r="Y150" s="180">
        <v>400</v>
      </c>
      <c r="Z150" s="174"/>
      <c r="AA150" s="166" t="s">
        <v>1091</v>
      </c>
      <c r="AB150" s="166" t="s">
        <v>895</v>
      </c>
      <c r="AC150" s="166" t="s">
        <v>1092</v>
      </c>
      <c r="AD150" s="195" t="s">
        <v>734</v>
      </c>
      <c r="AE150" s="195" t="s">
        <v>213</v>
      </c>
      <c r="AF150" s="172" t="s">
        <v>213</v>
      </c>
      <c r="AG150" s="172" t="s">
        <v>213</v>
      </c>
      <c r="AH150" s="172" t="s">
        <v>213</v>
      </c>
      <c r="AI150" s="172" t="s">
        <v>213</v>
      </c>
      <c r="AJ150" s="174"/>
      <c r="AK150" s="181">
        <v>0</v>
      </c>
      <c r="AL150" s="181">
        <v>0</v>
      </c>
      <c r="AM150" s="182">
        <v>0</v>
      </c>
      <c r="AN150" s="183"/>
      <c r="AO150" s="182">
        <v>0</v>
      </c>
      <c r="AP150" s="180"/>
      <c r="AQ150" s="282" t="s">
        <v>805</v>
      </c>
      <c r="AR150" s="312" t="s">
        <v>1094</v>
      </c>
      <c r="AS150" s="650"/>
      <c r="AT150" s="653"/>
      <c r="AU150" s="653"/>
      <c r="AV150" s="656"/>
      <c r="AW150" s="364"/>
      <c r="AX150" s="173" t="s">
        <v>1423</v>
      </c>
      <c r="AY150" s="166" t="s">
        <v>1091</v>
      </c>
    </row>
    <row r="151" spans="1:51" ht="60.75" customHeight="1" thickBot="1" x14ac:dyDescent="0.4">
      <c r="A151" s="668" t="s">
        <v>374</v>
      </c>
      <c r="B151" s="668" t="s">
        <v>375</v>
      </c>
      <c r="C151" s="668" t="s">
        <v>390</v>
      </c>
      <c r="D151" s="668">
        <v>2876</v>
      </c>
      <c r="E151" s="668"/>
      <c r="F151" s="758"/>
      <c r="G151" s="752" t="s">
        <v>1086</v>
      </c>
      <c r="H151" s="341" t="s">
        <v>1105</v>
      </c>
      <c r="I151" s="468" t="s">
        <v>1106</v>
      </c>
      <c r="J151" s="319">
        <v>0</v>
      </c>
      <c r="K151" s="320"/>
      <c r="L151" s="469">
        <v>0.2</v>
      </c>
      <c r="M151" s="316" t="s">
        <v>1107</v>
      </c>
      <c r="N151" s="319"/>
      <c r="O151" s="316" t="s">
        <v>1108</v>
      </c>
      <c r="P151" s="317">
        <v>4</v>
      </c>
      <c r="Q151" s="318" t="s">
        <v>206</v>
      </c>
      <c r="R151" s="319" t="s">
        <v>207</v>
      </c>
      <c r="S151" s="320"/>
      <c r="T151" s="320"/>
      <c r="U151" s="150" t="s">
        <v>207</v>
      </c>
      <c r="V151" s="203">
        <v>45474</v>
      </c>
      <c r="W151" s="203">
        <v>45657</v>
      </c>
      <c r="X151" s="204">
        <f t="shared" si="6"/>
        <v>183</v>
      </c>
      <c r="Y151" s="201"/>
      <c r="Z151" s="201"/>
      <c r="AA151" s="205" t="s">
        <v>1091</v>
      </c>
      <c r="AB151" s="205" t="s">
        <v>895</v>
      </c>
      <c r="AC151" s="205" t="s">
        <v>1092</v>
      </c>
      <c r="AD151" s="245" t="s">
        <v>734</v>
      </c>
      <c r="AE151" s="245" t="s">
        <v>213</v>
      </c>
      <c r="AF151" s="193" t="s">
        <v>213</v>
      </c>
      <c r="AG151" s="193" t="s">
        <v>213</v>
      </c>
      <c r="AH151" s="193" t="s">
        <v>213</v>
      </c>
      <c r="AI151" s="193" t="s">
        <v>213</v>
      </c>
      <c r="AJ151" s="201"/>
      <c r="AK151" s="209">
        <v>0</v>
      </c>
      <c r="AL151" s="209">
        <v>0</v>
      </c>
      <c r="AM151" s="210">
        <v>0</v>
      </c>
      <c r="AN151" s="211"/>
      <c r="AO151" s="210">
        <v>0</v>
      </c>
      <c r="AP151" s="208"/>
      <c r="AQ151" s="285" t="s">
        <v>805</v>
      </c>
      <c r="AR151" s="322" t="s">
        <v>1094</v>
      </c>
      <c r="AS151" s="651"/>
      <c r="AT151" s="654"/>
      <c r="AU151" s="654"/>
      <c r="AV151" s="657"/>
      <c r="AW151" s="470"/>
      <c r="AX151" s="200" t="s">
        <v>1424</v>
      </c>
      <c r="AY151" s="166" t="s">
        <v>1091</v>
      </c>
    </row>
    <row r="152" spans="1:51" ht="98.25" customHeight="1" x14ac:dyDescent="0.35">
      <c r="A152" s="668"/>
      <c r="B152" s="668"/>
      <c r="C152" s="668"/>
      <c r="D152" s="668"/>
      <c r="E152" s="668"/>
      <c r="F152" s="731" t="s">
        <v>1085</v>
      </c>
      <c r="G152" s="731"/>
      <c r="H152" s="731"/>
      <c r="I152" s="731"/>
      <c r="J152" s="731"/>
      <c r="K152" s="731"/>
      <c r="L152" s="731"/>
      <c r="M152" s="731"/>
      <c r="N152" s="731"/>
      <c r="O152" s="731"/>
      <c r="P152" s="731"/>
      <c r="Q152" s="731"/>
      <c r="R152" s="731"/>
      <c r="S152" s="292"/>
      <c r="T152" s="292"/>
      <c r="U152" s="66">
        <f>AVERAGE(U146:U151)</f>
        <v>0.22666666666666666</v>
      </c>
      <c r="V152" s="175"/>
      <c r="W152" s="175"/>
      <c r="X152" s="176"/>
      <c r="Y152" s="174"/>
      <c r="Z152" s="174"/>
      <c r="AA152" s="166"/>
      <c r="AB152" s="166"/>
      <c r="AC152" s="166"/>
      <c r="AD152" s="172"/>
      <c r="AE152" s="172"/>
      <c r="AF152" s="172"/>
      <c r="AG152" s="172"/>
      <c r="AH152" s="172"/>
      <c r="AI152" s="172"/>
      <c r="AJ152" s="174"/>
      <c r="AK152" s="181"/>
      <c r="AL152" s="181"/>
      <c r="AM152" s="182"/>
      <c r="AN152" s="183"/>
      <c r="AO152" s="182"/>
      <c r="AP152" s="180"/>
      <c r="AQ152" s="282"/>
      <c r="AR152" s="282"/>
      <c r="AS152" s="216" t="s">
        <v>1463</v>
      </c>
      <c r="AT152" s="217">
        <v>460000000</v>
      </c>
      <c r="AU152" s="217">
        <v>20000000</v>
      </c>
      <c r="AV152" s="218">
        <f t="shared" si="7"/>
        <v>4.3478260869565216E-2</v>
      </c>
      <c r="AW152" s="364"/>
      <c r="AX152" s="173"/>
      <c r="AY152" s="166"/>
    </row>
    <row r="153" spans="1:51" ht="168" customHeight="1" x14ac:dyDescent="0.35">
      <c r="A153" s="668" t="s">
        <v>405</v>
      </c>
      <c r="B153" s="668" t="s">
        <v>406</v>
      </c>
      <c r="C153" s="668" t="s">
        <v>407</v>
      </c>
      <c r="D153" s="668">
        <v>231</v>
      </c>
      <c r="E153" s="668" t="s">
        <v>1109</v>
      </c>
      <c r="F153" s="750">
        <v>2024130010064</v>
      </c>
      <c r="G153" s="788" t="s">
        <v>1110</v>
      </c>
      <c r="H153" s="728" t="s">
        <v>1111</v>
      </c>
      <c r="I153" s="728" t="s">
        <v>1112</v>
      </c>
      <c r="J153" s="728">
        <v>0</v>
      </c>
      <c r="K153" s="728"/>
      <c r="L153" s="794">
        <v>0.4</v>
      </c>
      <c r="M153" s="471" t="s">
        <v>1113</v>
      </c>
      <c r="N153" s="223"/>
      <c r="O153" s="471" t="s">
        <v>1114</v>
      </c>
      <c r="P153" s="796">
        <v>10</v>
      </c>
      <c r="Q153" s="189">
        <v>1</v>
      </c>
      <c r="R153" s="189">
        <v>0</v>
      </c>
      <c r="S153" s="190"/>
      <c r="T153" s="189"/>
      <c r="U153" s="472">
        <f t="shared" ref="U153:U218" si="8">+R153/Q153</f>
        <v>0</v>
      </c>
      <c r="V153" s="226">
        <v>45474</v>
      </c>
      <c r="W153" s="226">
        <v>45657</v>
      </c>
      <c r="X153" s="227">
        <f t="shared" si="6"/>
        <v>183</v>
      </c>
      <c r="Y153" s="232"/>
      <c r="Z153" s="473"/>
      <c r="AA153" s="220" t="s">
        <v>1115</v>
      </c>
      <c r="AB153" s="220" t="s">
        <v>710</v>
      </c>
      <c r="AC153" s="220" t="s">
        <v>1116</v>
      </c>
      <c r="AD153" s="224"/>
      <c r="AE153" s="224"/>
      <c r="AF153" s="224"/>
      <c r="AG153" s="352"/>
      <c r="AH153" s="224"/>
      <c r="AI153" s="190"/>
      <c r="AJ153" s="224"/>
      <c r="AK153" s="233">
        <v>65000000</v>
      </c>
      <c r="AL153" s="233">
        <v>65000000</v>
      </c>
      <c r="AM153" s="234">
        <v>0</v>
      </c>
      <c r="AN153" s="235"/>
      <c r="AO153" s="234">
        <v>0</v>
      </c>
      <c r="AP153" s="232"/>
      <c r="AQ153" s="474" t="s">
        <v>805</v>
      </c>
      <c r="AR153" s="475" t="s">
        <v>1117</v>
      </c>
      <c r="AS153" s="673" t="s">
        <v>1487</v>
      </c>
      <c r="AT153" s="652">
        <v>25800000</v>
      </c>
      <c r="AU153" s="652">
        <v>25800000</v>
      </c>
      <c r="AV153" s="655">
        <f t="shared" si="7"/>
        <v>1</v>
      </c>
      <c r="AW153" s="356"/>
      <c r="AX153" s="223"/>
      <c r="AY153" s="166" t="s">
        <v>1115</v>
      </c>
    </row>
    <row r="154" spans="1:51" ht="116.25" x14ac:dyDescent="0.35">
      <c r="A154" s="668" t="s">
        <v>405</v>
      </c>
      <c r="B154" s="668" t="s">
        <v>406</v>
      </c>
      <c r="C154" s="668" t="s">
        <v>407</v>
      </c>
      <c r="D154" s="668">
        <v>231</v>
      </c>
      <c r="E154" s="668"/>
      <c r="F154" s="751">
        <v>2024130010064</v>
      </c>
      <c r="G154" s="779"/>
      <c r="H154" s="730"/>
      <c r="I154" s="730"/>
      <c r="J154" s="730"/>
      <c r="K154" s="730"/>
      <c r="L154" s="795"/>
      <c r="M154" s="433" t="s">
        <v>1118</v>
      </c>
      <c r="N154" s="173"/>
      <c r="O154" s="433" t="s">
        <v>1119</v>
      </c>
      <c r="P154" s="797"/>
      <c r="Q154" s="172" t="s">
        <v>206</v>
      </c>
      <c r="R154" s="172" t="s">
        <v>207</v>
      </c>
      <c r="S154" s="264"/>
      <c r="T154" s="172"/>
      <c r="U154" s="476" t="s">
        <v>207</v>
      </c>
      <c r="V154" s="175">
        <v>45474</v>
      </c>
      <c r="W154" s="175">
        <v>45657</v>
      </c>
      <c r="X154" s="176">
        <f t="shared" si="6"/>
        <v>183</v>
      </c>
      <c r="Y154" s="477"/>
      <c r="Z154" s="478"/>
      <c r="AA154" s="166" t="s">
        <v>1115</v>
      </c>
      <c r="AB154" s="166" t="s">
        <v>710</v>
      </c>
      <c r="AC154" s="166" t="s">
        <v>1116</v>
      </c>
      <c r="AD154" s="174"/>
      <c r="AE154" s="174"/>
      <c r="AF154" s="174"/>
      <c r="AG154" s="360"/>
      <c r="AH154" s="174"/>
      <c r="AI154" s="264"/>
      <c r="AJ154" s="174"/>
      <c r="AK154" s="181">
        <v>20000000</v>
      </c>
      <c r="AL154" s="181">
        <v>20000000</v>
      </c>
      <c r="AM154" s="182">
        <v>0</v>
      </c>
      <c r="AN154" s="183"/>
      <c r="AO154" s="182">
        <v>0</v>
      </c>
      <c r="AP154" s="180"/>
      <c r="AQ154" s="479" t="s">
        <v>805</v>
      </c>
      <c r="AR154" s="480" t="s">
        <v>1117</v>
      </c>
      <c r="AS154" s="674"/>
      <c r="AT154" s="653"/>
      <c r="AU154" s="653"/>
      <c r="AV154" s="656"/>
      <c r="AW154" s="219"/>
      <c r="AX154" s="188"/>
      <c r="AY154" s="166" t="s">
        <v>1115</v>
      </c>
    </row>
    <row r="155" spans="1:51" ht="116.25" x14ac:dyDescent="0.35">
      <c r="A155" s="668" t="s">
        <v>405</v>
      </c>
      <c r="B155" s="668" t="s">
        <v>406</v>
      </c>
      <c r="C155" s="668" t="s">
        <v>407</v>
      </c>
      <c r="D155" s="668">
        <v>231</v>
      </c>
      <c r="E155" s="668"/>
      <c r="F155" s="751">
        <v>2024130010064</v>
      </c>
      <c r="G155" s="779"/>
      <c r="H155" s="728" t="s">
        <v>1120</v>
      </c>
      <c r="I155" s="728" t="s">
        <v>1121</v>
      </c>
      <c r="J155" s="728">
        <v>0</v>
      </c>
      <c r="K155" s="728"/>
      <c r="L155" s="794">
        <v>0.2</v>
      </c>
      <c r="M155" s="305" t="s">
        <v>412</v>
      </c>
      <c r="N155" s="173"/>
      <c r="O155" s="305" t="s">
        <v>1122</v>
      </c>
      <c r="P155" s="171">
        <v>1767</v>
      </c>
      <c r="Q155" s="172">
        <v>100</v>
      </c>
      <c r="R155" s="173"/>
      <c r="S155" s="174"/>
      <c r="T155" s="174"/>
      <c r="U155" s="150">
        <f t="shared" si="8"/>
        <v>0</v>
      </c>
      <c r="V155" s="175">
        <v>45474</v>
      </c>
      <c r="W155" s="175">
        <v>45657</v>
      </c>
      <c r="X155" s="176">
        <f t="shared" si="6"/>
        <v>183</v>
      </c>
      <c r="Y155" s="477">
        <v>1767</v>
      </c>
      <c r="Z155" s="478"/>
      <c r="AA155" s="166" t="s">
        <v>1115</v>
      </c>
      <c r="AB155" s="166" t="s">
        <v>710</v>
      </c>
      <c r="AC155" s="166" t="s">
        <v>1116</v>
      </c>
      <c r="AD155" s="174"/>
      <c r="AE155" s="174"/>
      <c r="AF155" s="174"/>
      <c r="AG155" s="360"/>
      <c r="AH155" s="174"/>
      <c r="AI155" s="264"/>
      <c r="AJ155" s="447"/>
      <c r="AK155" s="181">
        <v>85000000</v>
      </c>
      <c r="AL155" s="181">
        <v>85000000</v>
      </c>
      <c r="AM155" s="182">
        <v>9420677</v>
      </c>
      <c r="AN155" s="183"/>
      <c r="AO155" s="182">
        <v>0</v>
      </c>
      <c r="AP155" s="180"/>
      <c r="AQ155" s="479" t="s">
        <v>805</v>
      </c>
      <c r="AR155" s="480" t="s">
        <v>1117</v>
      </c>
      <c r="AS155" s="674"/>
      <c r="AT155" s="653"/>
      <c r="AU155" s="653"/>
      <c r="AV155" s="656"/>
      <c r="AW155" s="364"/>
      <c r="AX155" s="173"/>
      <c r="AY155" s="166" t="s">
        <v>1115</v>
      </c>
    </row>
    <row r="156" spans="1:51" ht="116.25" x14ac:dyDescent="0.35">
      <c r="A156" s="668" t="s">
        <v>405</v>
      </c>
      <c r="B156" s="668" t="s">
        <v>406</v>
      </c>
      <c r="C156" s="668" t="s">
        <v>407</v>
      </c>
      <c r="D156" s="668">
        <v>231</v>
      </c>
      <c r="E156" s="668"/>
      <c r="F156" s="751">
        <v>2024130010064</v>
      </c>
      <c r="G156" s="779"/>
      <c r="H156" s="730"/>
      <c r="I156" s="730"/>
      <c r="J156" s="730"/>
      <c r="K156" s="730"/>
      <c r="L156" s="795"/>
      <c r="M156" s="305" t="s">
        <v>1123</v>
      </c>
      <c r="N156" s="173"/>
      <c r="O156" s="305" t="s">
        <v>1122</v>
      </c>
      <c r="P156" s="171">
        <v>200</v>
      </c>
      <c r="Q156" s="172">
        <v>20</v>
      </c>
      <c r="R156" s="173"/>
      <c r="S156" s="174"/>
      <c r="T156" s="174"/>
      <c r="U156" s="150">
        <f t="shared" si="8"/>
        <v>0</v>
      </c>
      <c r="V156" s="175">
        <v>45474</v>
      </c>
      <c r="W156" s="175">
        <v>45657</v>
      </c>
      <c r="X156" s="176">
        <f t="shared" si="6"/>
        <v>183</v>
      </c>
      <c r="Y156" s="477">
        <v>200</v>
      </c>
      <c r="Z156" s="478"/>
      <c r="AA156" s="166" t="s">
        <v>1115</v>
      </c>
      <c r="AB156" s="166" t="s">
        <v>710</v>
      </c>
      <c r="AC156" s="166" t="s">
        <v>1116</v>
      </c>
      <c r="AD156" s="174"/>
      <c r="AE156" s="174"/>
      <c r="AF156" s="174"/>
      <c r="AG156" s="360"/>
      <c r="AH156" s="174"/>
      <c r="AI156" s="264"/>
      <c r="AJ156" s="447"/>
      <c r="AK156" s="181">
        <v>77000000</v>
      </c>
      <c r="AL156" s="181">
        <v>77000000</v>
      </c>
      <c r="AM156" s="182">
        <v>8074866</v>
      </c>
      <c r="AN156" s="183"/>
      <c r="AO156" s="182">
        <v>0</v>
      </c>
      <c r="AP156" s="180"/>
      <c r="AQ156" s="479" t="s">
        <v>805</v>
      </c>
      <c r="AR156" s="480" t="s">
        <v>1117</v>
      </c>
      <c r="AS156" s="674"/>
      <c r="AT156" s="653"/>
      <c r="AU156" s="653"/>
      <c r="AV156" s="656"/>
      <c r="AW156" s="364"/>
      <c r="AX156" s="173"/>
      <c r="AY156" s="166" t="s">
        <v>1115</v>
      </c>
    </row>
    <row r="157" spans="1:51" ht="325.5" x14ac:dyDescent="0.35">
      <c r="A157" s="668" t="s">
        <v>418</v>
      </c>
      <c r="B157" s="668" t="s">
        <v>406</v>
      </c>
      <c r="C157" s="668" t="s">
        <v>407</v>
      </c>
      <c r="D157" s="668">
        <v>100</v>
      </c>
      <c r="E157" s="668"/>
      <c r="F157" s="751">
        <v>2024130010064</v>
      </c>
      <c r="G157" s="779"/>
      <c r="H157" s="728" t="s">
        <v>1124</v>
      </c>
      <c r="I157" s="728" t="s">
        <v>1125</v>
      </c>
      <c r="J157" s="728">
        <v>30</v>
      </c>
      <c r="K157" s="728"/>
      <c r="L157" s="794">
        <v>0.2</v>
      </c>
      <c r="M157" s="433" t="s">
        <v>1126</v>
      </c>
      <c r="N157" s="173"/>
      <c r="O157" s="433" t="s">
        <v>1127</v>
      </c>
      <c r="P157" s="797">
        <v>100</v>
      </c>
      <c r="Q157" s="172">
        <v>24</v>
      </c>
      <c r="R157" s="173"/>
      <c r="S157" s="174"/>
      <c r="T157" s="682"/>
      <c r="U157" s="150">
        <f t="shared" si="8"/>
        <v>0</v>
      </c>
      <c r="V157" s="175">
        <v>45474</v>
      </c>
      <c r="W157" s="175">
        <v>45657</v>
      </c>
      <c r="X157" s="176">
        <f t="shared" si="6"/>
        <v>183</v>
      </c>
      <c r="Y157" s="477">
        <v>100</v>
      </c>
      <c r="Z157" s="478"/>
      <c r="AA157" s="166" t="s">
        <v>1115</v>
      </c>
      <c r="AB157" s="166" t="s">
        <v>710</v>
      </c>
      <c r="AC157" s="166" t="s">
        <v>1116</v>
      </c>
      <c r="AD157" s="174"/>
      <c r="AE157" s="174"/>
      <c r="AF157" s="174"/>
      <c r="AG157" s="360"/>
      <c r="AH157" s="174"/>
      <c r="AI157" s="264"/>
      <c r="AJ157" s="447"/>
      <c r="AK157" s="181">
        <v>85000000</v>
      </c>
      <c r="AL157" s="181">
        <v>85000000</v>
      </c>
      <c r="AM157" s="182">
        <v>9420678</v>
      </c>
      <c r="AN157" s="183"/>
      <c r="AO157" s="182">
        <v>0</v>
      </c>
      <c r="AP157" s="180"/>
      <c r="AQ157" s="479" t="s">
        <v>805</v>
      </c>
      <c r="AR157" s="480" t="s">
        <v>1117</v>
      </c>
      <c r="AS157" s="674"/>
      <c r="AT157" s="653"/>
      <c r="AU157" s="653"/>
      <c r="AV157" s="656"/>
      <c r="AW157" s="260" t="s">
        <v>1425</v>
      </c>
      <c r="AX157" s="173" t="s">
        <v>1426</v>
      </c>
      <c r="AY157" s="166" t="s">
        <v>1115</v>
      </c>
    </row>
    <row r="158" spans="1:51" ht="116.25" x14ac:dyDescent="0.35">
      <c r="A158" s="668" t="s">
        <v>418</v>
      </c>
      <c r="B158" s="668" t="s">
        <v>406</v>
      </c>
      <c r="C158" s="668" t="s">
        <v>407</v>
      </c>
      <c r="D158" s="668">
        <v>100</v>
      </c>
      <c r="E158" s="668"/>
      <c r="F158" s="751">
        <v>2024130010064</v>
      </c>
      <c r="G158" s="779"/>
      <c r="H158" s="730"/>
      <c r="I158" s="730"/>
      <c r="J158" s="730"/>
      <c r="K158" s="730"/>
      <c r="L158" s="795"/>
      <c r="M158" s="433" t="s">
        <v>1128</v>
      </c>
      <c r="N158" s="173"/>
      <c r="O158" s="433" t="s">
        <v>1129</v>
      </c>
      <c r="P158" s="797"/>
      <c r="Q158" s="172" t="s">
        <v>206</v>
      </c>
      <c r="R158" s="173" t="s">
        <v>207</v>
      </c>
      <c r="S158" s="174"/>
      <c r="T158" s="682"/>
      <c r="U158" s="150" t="s">
        <v>207</v>
      </c>
      <c r="V158" s="175">
        <v>45474</v>
      </c>
      <c r="W158" s="175">
        <v>45657</v>
      </c>
      <c r="X158" s="176">
        <f t="shared" si="6"/>
        <v>183</v>
      </c>
      <c r="Y158" s="477"/>
      <c r="Z158" s="478"/>
      <c r="AA158" s="166" t="s">
        <v>1115</v>
      </c>
      <c r="AB158" s="166" t="s">
        <v>710</v>
      </c>
      <c r="AC158" s="166" t="s">
        <v>1116</v>
      </c>
      <c r="AD158" s="174"/>
      <c r="AE158" s="174"/>
      <c r="AF158" s="174"/>
      <c r="AG158" s="360"/>
      <c r="AH158" s="174"/>
      <c r="AI158" s="264"/>
      <c r="AJ158" s="447"/>
      <c r="AK158" s="181">
        <v>32200000</v>
      </c>
      <c r="AL158" s="181">
        <v>32200000</v>
      </c>
      <c r="AM158" s="182">
        <v>17334046</v>
      </c>
      <c r="AN158" s="183"/>
      <c r="AO158" s="182">
        <v>0</v>
      </c>
      <c r="AP158" s="180"/>
      <c r="AQ158" s="479" t="s">
        <v>805</v>
      </c>
      <c r="AR158" s="480" t="s">
        <v>1117</v>
      </c>
      <c r="AS158" s="675"/>
      <c r="AT158" s="654"/>
      <c r="AU158" s="654"/>
      <c r="AV158" s="657"/>
      <c r="AW158" s="219"/>
      <c r="AX158" s="281"/>
      <c r="AY158" s="166" t="s">
        <v>1115</v>
      </c>
    </row>
    <row r="159" spans="1:51" ht="126" customHeight="1" x14ac:dyDescent="0.35">
      <c r="A159" s="668" t="s">
        <v>405</v>
      </c>
      <c r="B159" s="668" t="s">
        <v>406</v>
      </c>
      <c r="C159" s="668" t="s">
        <v>407</v>
      </c>
      <c r="D159" s="668">
        <v>231</v>
      </c>
      <c r="E159" s="668"/>
      <c r="F159" s="751">
        <v>2024130010064</v>
      </c>
      <c r="G159" s="779"/>
      <c r="H159" s="728" t="s">
        <v>1130</v>
      </c>
      <c r="I159" s="728" t="s">
        <v>1131</v>
      </c>
      <c r="J159" s="728">
        <v>1</v>
      </c>
      <c r="K159" s="728"/>
      <c r="L159" s="794">
        <v>0.2</v>
      </c>
      <c r="M159" s="433" t="s">
        <v>1132</v>
      </c>
      <c r="N159" s="173"/>
      <c r="O159" s="433" t="s">
        <v>1133</v>
      </c>
      <c r="P159" s="797">
        <v>3</v>
      </c>
      <c r="Q159" s="172">
        <v>1</v>
      </c>
      <c r="R159" s="173">
        <v>0</v>
      </c>
      <c r="S159" s="174"/>
      <c r="T159" s="682"/>
      <c r="U159" s="150">
        <f t="shared" si="8"/>
        <v>0</v>
      </c>
      <c r="V159" s="175">
        <v>45474</v>
      </c>
      <c r="W159" s="175">
        <v>45657</v>
      </c>
      <c r="X159" s="176">
        <f t="shared" si="6"/>
        <v>183</v>
      </c>
      <c r="Y159" s="477"/>
      <c r="Z159" s="478"/>
      <c r="AA159" s="166" t="s">
        <v>1115</v>
      </c>
      <c r="AB159" s="166" t="s">
        <v>710</v>
      </c>
      <c r="AC159" s="166" t="s">
        <v>1116</v>
      </c>
      <c r="AD159" s="174"/>
      <c r="AE159" s="174"/>
      <c r="AF159" s="174"/>
      <c r="AG159" s="360"/>
      <c r="AH159" s="174"/>
      <c r="AI159" s="264"/>
      <c r="AJ159" s="447"/>
      <c r="AK159" s="181">
        <v>40000000</v>
      </c>
      <c r="AL159" s="181">
        <v>40000000</v>
      </c>
      <c r="AM159" s="182">
        <v>9420677</v>
      </c>
      <c r="AN159" s="183"/>
      <c r="AO159" s="182">
        <v>0</v>
      </c>
      <c r="AP159" s="180"/>
      <c r="AQ159" s="479" t="s">
        <v>805</v>
      </c>
      <c r="AR159" s="480" t="s">
        <v>1117</v>
      </c>
      <c r="AS159" s="673" t="s">
        <v>1488</v>
      </c>
      <c r="AT159" s="652">
        <v>484200000</v>
      </c>
      <c r="AU159" s="652">
        <v>0</v>
      </c>
      <c r="AV159" s="655">
        <v>0</v>
      </c>
      <c r="AW159" s="260" t="s">
        <v>1427</v>
      </c>
      <c r="AX159" s="173"/>
      <c r="AY159" s="166" t="s">
        <v>1115</v>
      </c>
    </row>
    <row r="160" spans="1:51" ht="116.25" x14ac:dyDescent="0.35">
      <c r="A160" s="668" t="s">
        <v>405</v>
      </c>
      <c r="B160" s="668" t="s">
        <v>406</v>
      </c>
      <c r="C160" s="668" t="s">
        <v>407</v>
      </c>
      <c r="D160" s="668">
        <v>231</v>
      </c>
      <c r="E160" s="668"/>
      <c r="F160" s="751">
        <v>2024130010064</v>
      </c>
      <c r="G160" s="779"/>
      <c r="H160" s="729"/>
      <c r="I160" s="729"/>
      <c r="J160" s="729"/>
      <c r="K160" s="729"/>
      <c r="L160" s="745"/>
      <c r="M160" s="433" t="s">
        <v>1134</v>
      </c>
      <c r="N160" s="173"/>
      <c r="O160" s="433" t="s">
        <v>1133</v>
      </c>
      <c r="P160" s="797"/>
      <c r="Q160" s="172" t="s">
        <v>206</v>
      </c>
      <c r="R160" s="173" t="s">
        <v>207</v>
      </c>
      <c r="S160" s="174"/>
      <c r="T160" s="682"/>
      <c r="U160" s="150" t="s">
        <v>207</v>
      </c>
      <c r="V160" s="175">
        <v>45474</v>
      </c>
      <c r="W160" s="175">
        <v>45657</v>
      </c>
      <c r="X160" s="176">
        <f t="shared" si="6"/>
        <v>183</v>
      </c>
      <c r="Y160" s="477"/>
      <c r="Z160" s="478"/>
      <c r="AA160" s="166" t="s">
        <v>1115</v>
      </c>
      <c r="AB160" s="166" t="s">
        <v>710</v>
      </c>
      <c r="AC160" s="166" t="s">
        <v>1116</v>
      </c>
      <c r="AD160" s="174"/>
      <c r="AE160" s="174"/>
      <c r="AF160" s="174"/>
      <c r="AG160" s="360"/>
      <c r="AH160" s="174"/>
      <c r="AI160" s="264"/>
      <c r="AJ160" s="174"/>
      <c r="AK160" s="181">
        <v>40000000</v>
      </c>
      <c r="AL160" s="181">
        <v>40000000</v>
      </c>
      <c r="AM160" s="182">
        <v>0</v>
      </c>
      <c r="AN160" s="183"/>
      <c r="AO160" s="182">
        <v>0</v>
      </c>
      <c r="AP160" s="180"/>
      <c r="AQ160" s="479" t="s">
        <v>805</v>
      </c>
      <c r="AR160" s="480" t="s">
        <v>1117</v>
      </c>
      <c r="AS160" s="674"/>
      <c r="AT160" s="653"/>
      <c r="AU160" s="653"/>
      <c r="AV160" s="656" t="e">
        <f t="shared" si="7"/>
        <v>#DIV/0!</v>
      </c>
      <c r="AW160" s="260" t="s">
        <v>1428</v>
      </c>
      <c r="AX160" s="188"/>
      <c r="AY160" s="166" t="s">
        <v>1115</v>
      </c>
    </row>
    <row r="161" spans="1:51" ht="117" thickBot="1" x14ac:dyDescent="0.4">
      <c r="A161" s="668" t="s">
        <v>405</v>
      </c>
      <c r="B161" s="668" t="s">
        <v>406</v>
      </c>
      <c r="C161" s="668" t="s">
        <v>407</v>
      </c>
      <c r="D161" s="668">
        <v>231</v>
      </c>
      <c r="E161" s="668"/>
      <c r="F161" s="751">
        <v>2024130010064</v>
      </c>
      <c r="G161" s="779"/>
      <c r="H161" s="729"/>
      <c r="I161" s="729"/>
      <c r="J161" s="729"/>
      <c r="K161" s="729"/>
      <c r="L161" s="745"/>
      <c r="M161" s="481" t="s">
        <v>1135</v>
      </c>
      <c r="N161" s="200"/>
      <c r="O161" s="481" t="s">
        <v>1133</v>
      </c>
      <c r="P161" s="798"/>
      <c r="Q161" s="193" t="s">
        <v>206</v>
      </c>
      <c r="R161" s="200" t="s">
        <v>207</v>
      </c>
      <c r="S161" s="201"/>
      <c r="T161" s="658"/>
      <c r="U161" s="202" t="s">
        <v>207</v>
      </c>
      <c r="V161" s="203">
        <v>45474</v>
      </c>
      <c r="W161" s="203">
        <v>45657</v>
      </c>
      <c r="X161" s="204">
        <f t="shared" si="6"/>
        <v>183</v>
      </c>
      <c r="Y161" s="482"/>
      <c r="Z161" s="482"/>
      <c r="AA161" s="205" t="s">
        <v>1115</v>
      </c>
      <c r="AB161" s="205" t="s">
        <v>710</v>
      </c>
      <c r="AC161" s="205" t="s">
        <v>1116</v>
      </c>
      <c r="AD161" s="201"/>
      <c r="AE161" s="201"/>
      <c r="AF161" s="201"/>
      <c r="AG161" s="483"/>
      <c r="AH161" s="201"/>
      <c r="AI161" s="416"/>
      <c r="AJ161" s="484"/>
      <c r="AK161" s="209">
        <v>40000000</v>
      </c>
      <c r="AL161" s="209">
        <v>40000000</v>
      </c>
      <c r="AM161" s="210">
        <v>6729056</v>
      </c>
      <c r="AN161" s="211"/>
      <c r="AO161" s="210">
        <v>0</v>
      </c>
      <c r="AP161" s="208"/>
      <c r="AQ161" s="485" t="s">
        <v>805</v>
      </c>
      <c r="AR161" s="486" t="s">
        <v>1117</v>
      </c>
      <c r="AS161" s="674"/>
      <c r="AT161" s="653"/>
      <c r="AU161" s="667"/>
      <c r="AV161" s="681" t="e">
        <f t="shared" si="7"/>
        <v>#DIV/0!</v>
      </c>
      <c r="AW161" s="425" t="s">
        <v>1429</v>
      </c>
      <c r="AX161" s="288"/>
      <c r="AY161" s="166" t="s">
        <v>1115</v>
      </c>
    </row>
    <row r="162" spans="1:51" ht="99" customHeight="1" thickBot="1" x14ac:dyDescent="0.4">
      <c r="A162" s="668"/>
      <c r="B162" s="668"/>
      <c r="C162" s="668"/>
      <c r="D162" s="668"/>
      <c r="E162" s="668"/>
      <c r="F162" s="731" t="s">
        <v>1109</v>
      </c>
      <c r="G162" s="731"/>
      <c r="H162" s="731"/>
      <c r="I162" s="731"/>
      <c r="J162" s="731"/>
      <c r="K162" s="731"/>
      <c r="L162" s="731"/>
      <c r="M162" s="731"/>
      <c r="N162" s="731"/>
      <c r="O162" s="731"/>
      <c r="P162" s="731"/>
      <c r="Q162" s="731"/>
      <c r="R162" s="731"/>
      <c r="S162" s="174"/>
      <c r="T162" s="172"/>
      <c r="U162" s="66">
        <f>AVERAGE(U153:U161)</f>
        <v>0</v>
      </c>
      <c r="V162" s="175"/>
      <c r="W162" s="175"/>
      <c r="X162" s="176"/>
      <c r="Y162" s="478"/>
      <c r="Z162" s="478"/>
      <c r="AA162" s="166"/>
      <c r="AB162" s="166"/>
      <c r="AC162" s="166"/>
      <c r="AD162" s="174"/>
      <c r="AE162" s="174"/>
      <c r="AF162" s="174"/>
      <c r="AG162" s="360"/>
      <c r="AH162" s="174"/>
      <c r="AI162" s="264"/>
      <c r="AJ162" s="447"/>
      <c r="AK162" s="181"/>
      <c r="AL162" s="181"/>
      <c r="AM162" s="182"/>
      <c r="AN162" s="183"/>
      <c r="AO162" s="182"/>
      <c r="AP162" s="180"/>
      <c r="AQ162" s="479"/>
      <c r="AR162" s="479"/>
      <c r="AS162" s="216" t="s">
        <v>1457</v>
      </c>
      <c r="AT162" s="217">
        <v>510000000</v>
      </c>
      <c r="AU162" s="217">
        <v>25800000</v>
      </c>
      <c r="AV162" s="218">
        <f t="shared" si="7"/>
        <v>5.0588235294117649E-2</v>
      </c>
      <c r="AW162" s="427"/>
      <c r="AX162" s="196"/>
      <c r="AY162" s="166"/>
    </row>
    <row r="163" spans="1:51" ht="147" customHeight="1" x14ac:dyDescent="0.35">
      <c r="A163" s="750" t="s">
        <v>425</v>
      </c>
      <c r="B163" s="750" t="s">
        <v>426</v>
      </c>
      <c r="C163" s="750" t="s">
        <v>427</v>
      </c>
      <c r="D163" s="750">
        <v>476</v>
      </c>
      <c r="E163" s="750" t="s">
        <v>1136</v>
      </c>
      <c r="F163" s="757">
        <v>2024130010072</v>
      </c>
      <c r="G163" s="757" t="s">
        <v>1137</v>
      </c>
      <c r="H163" s="799" t="s">
        <v>1138</v>
      </c>
      <c r="I163" s="799" t="s">
        <v>1139</v>
      </c>
      <c r="J163" s="799">
        <v>0</v>
      </c>
      <c r="K163" s="799"/>
      <c r="L163" s="805">
        <v>0.1</v>
      </c>
      <c r="M163" s="487" t="s">
        <v>1140</v>
      </c>
      <c r="N163" s="326" t="s">
        <v>1141</v>
      </c>
      <c r="O163" s="487" t="s">
        <v>1142</v>
      </c>
      <c r="P163" s="796">
        <v>1</v>
      </c>
      <c r="Q163" s="189" t="s">
        <v>206</v>
      </c>
      <c r="R163" s="223" t="s">
        <v>207</v>
      </c>
      <c r="S163" s="224"/>
      <c r="T163" s="660"/>
      <c r="U163" s="225" t="s">
        <v>207</v>
      </c>
      <c r="V163" s="803">
        <v>45474</v>
      </c>
      <c r="W163" s="803">
        <v>45657</v>
      </c>
      <c r="X163" s="660">
        <f t="shared" si="6"/>
        <v>183</v>
      </c>
      <c r="Y163" s="660"/>
      <c r="Z163" s="473"/>
      <c r="AA163" s="488" t="s">
        <v>1115</v>
      </c>
      <c r="AB163" s="220" t="s">
        <v>710</v>
      </c>
      <c r="AC163" s="220" t="s">
        <v>1116</v>
      </c>
      <c r="AD163" s="224"/>
      <c r="AE163" s="224"/>
      <c r="AF163" s="224"/>
      <c r="AG163" s="352"/>
      <c r="AH163" s="224"/>
      <c r="AI163" s="190"/>
      <c r="AJ163" s="224"/>
      <c r="AK163" s="233">
        <v>1</v>
      </c>
      <c r="AL163" s="233">
        <v>1</v>
      </c>
      <c r="AM163" s="234">
        <v>0</v>
      </c>
      <c r="AN163" s="235"/>
      <c r="AO163" s="234">
        <v>0</v>
      </c>
      <c r="AP163" s="232"/>
      <c r="AQ163" s="489" t="s">
        <v>805</v>
      </c>
      <c r="AR163" s="490" t="s">
        <v>1143</v>
      </c>
      <c r="AS163" s="673" t="s">
        <v>1489</v>
      </c>
      <c r="AT163" s="676">
        <v>221200000</v>
      </c>
      <c r="AU163" s="676">
        <v>177200000</v>
      </c>
      <c r="AV163" s="655">
        <f t="shared" si="7"/>
        <v>0.80108499095840868</v>
      </c>
      <c r="AW163" s="306"/>
      <c r="AX163" s="147" t="s">
        <v>1430</v>
      </c>
      <c r="AY163" s="491" t="s">
        <v>1115</v>
      </c>
    </row>
    <row r="164" spans="1:51" ht="116.25" x14ac:dyDescent="0.35">
      <c r="A164" s="751" t="s">
        <v>425</v>
      </c>
      <c r="B164" s="751" t="s">
        <v>426</v>
      </c>
      <c r="C164" s="751" t="s">
        <v>427</v>
      </c>
      <c r="D164" s="751">
        <v>476</v>
      </c>
      <c r="E164" s="751"/>
      <c r="F164" s="757"/>
      <c r="G164" s="757" t="s">
        <v>1137</v>
      </c>
      <c r="H164" s="800"/>
      <c r="I164" s="800"/>
      <c r="J164" s="800"/>
      <c r="K164" s="800"/>
      <c r="L164" s="802"/>
      <c r="M164" s="492" t="s">
        <v>1144</v>
      </c>
      <c r="N164" s="331" t="s">
        <v>1141</v>
      </c>
      <c r="O164" s="492" t="s">
        <v>1145</v>
      </c>
      <c r="P164" s="797"/>
      <c r="Q164" s="172" t="s">
        <v>206</v>
      </c>
      <c r="R164" s="223" t="s">
        <v>207</v>
      </c>
      <c r="S164" s="174"/>
      <c r="T164" s="682"/>
      <c r="U164" s="150" t="s">
        <v>207</v>
      </c>
      <c r="V164" s="804"/>
      <c r="W164" s="804"/>
      <c r="X164" s="682"/>
      <c r="Y164" s="682"/>
      <c r="Z164" s="478"/>
      <c r="AA164" s="491" t="s">
        <v>1115</v>
      </c>
      <c r="AB164" s="166" t="s">
        <v>710</v>
      </c>
      <c r="AC164" s="166" t="s">
        <v>1116</v>
      </c>
      <c r="AD164" s="174"/>
      <c r="AE164" s="174"/>
      <c r="AF164" s="174"/>
      <c r="AG164" s="360"/>
      <c r="AH164" s="174"/>
      <c r="AI164" s="264"/>
      <c r="AJ164" s="174"/>
      <c r="AK164" s="181">
        <v>1</v>
      </c>
      <c r="AL164" s="181">
        <v>1</v>
      </c>
      <c r="AM164" s="182">
        <v>0</v>
      </c>
      <c r="AN164" s="183"/>
      <c r="AO164" s="182">
        <v>0</v>
      </c>
      <c r="AP164" s="180"/>
      <c r="AQ164" s="494" t="s">
        <v>805</v>
      </c>
      <c r="AR164" s="495" t="s">
        <v>1143</v>
      </c>
      <c r="AS164" s="674"/>
      <c r="AT164" s="677"/>
      <c r="AU164" s="677"/>
      <c r="AV164" s="656"/>
      <c r="AW164" s="219"/>
      <c r="AX164" s="172" t="s">
        <v>1430</v>
      </c>
      <c r="AY164" s="491" t="s">
        <v>1115</v>
      </c>
    </row>
    <row r="165" spans="1:51" ht="232.5" x14ac:dyDescent="0.35">
      <c r="A165" s="751" t="s">
        <v>425</v>
      </c>
      <c r="B165" s="751" t="s">
        <v>426</v>
      </c>
      <c r="C165" s="751" t="s">
        <v>427</v>
      </c>
      <c r="D165" s="751">
        <v>476</v>
      </c>
      <c r="E165" s="751"/>
      <c r="F165" s="757"/>
      <c r="G165" s="757" t="s">
        <v>1137</v>
      </c>
      <c r="H165" s="750" t="s">
        <v>1146</v>
      </c>
      <c r="I165" s="750" t="s">
        <v>1125</v>
      </c>
      <c r="J165" s="750">
        <v>290</v>
      </c>
      <c r="K165" s="750"/>
      <c r="L165" s="801">
        <v>0.15</v>
      </c>
      <c r="M165" s="492" t="s">
        <v>1147</v>
      </c>
      <c r="N165" s="331" t="s">
        <v>1141</v>
      </c>
      <c r="O165" s="492" t="s">
        <v>1148</v>
      </c>
      <c r="P165" s="797">
        <v>3652</v>
      </c>
      <c r="Q165" s="172">
        <v>652</v>
      </c>
      <c r="R165" s="223" t="s">
        <v>207</v>
      </c>
      <c r="S165" s="174"/>
      <c r="T165" s="682"/>
      <c r="U165" s="150" t="s">
        <v>207</v>
      </c>
      <c r="V165" s="804">
        <v>45474</v>
      </c>
      <c r="W165" s="804">
        <v>45657</v>
      </c>
      <c r="X165" s="682">
        <f t="shared" si="6"/>
        <v>183</v>
      </c>
      <c r="Y165" s="682">
        <v>3652</v>
      </c>
      <c r="Z165" s="478"/>
      <c r="AA165" s="491" t="s">
        <v>1115</v>
      </c>
      <c r="AB165" s="166" t="s">
        <v>710</v>
      </c>
      <c r="AC165" s="166" t="s">
        <v>1116</v>
      </c>
      <c r="AD165" s="174"/>
      <c r="AE165" s="174"/>
      <c r="AF165" s="174"/>
      <c r="AG165" s="360"/>
      <c r="AH165" s="174"/>
      <c r="AI165" s="264"/>
      <c r="AJ165" s="447"/>
      <c r="AK165" s="181">
        <v>160000000</v>
      </c>
      <c r="AL165" s="181">
        <v>160000000</v>
      </c>
      <c r="AM165" s="182">
        <v>130248000</v>
      </c>
      <c r="AN165" s="183"/>
      <c r="AO165" s="182">
        <v>0</v>
      </c>
      <c r="AP165" s="180"/>
      <c r="AQ165" s="494" t="s">
        <v>805</v>
      </c>
      <c r="AR165" s="495" t="s">
        <v>1143</v>
      </c>
      <c r="AS165" s="674"/>
      <c r="AT165" s="677"/>
      <c r="AU165" s="677"/>
      <c r="AV165" s="656"/>
      <c r="AW165" s="260" t="s">
        <v>1431</v>
      </c>
      <c r="AX165" s="496" t="s">
        <v>1432</v>
      </c>
      <c r="AY165" s="491" t="s">
        <v>1115</v>
      </c>
    </row>
    <row r="166" spans="1:51" ht="232.5" x14ac:dyDescent="0.35">
      <c r="A166" s="751" t="s">
        <v>425</v>
      </c>
      <c r="B166" s="751" t="s">
        <v>426</v>
      </c>
      <c r="C166" s="751" t="s">
        <v>427</v>
      </c>
      <c r="D166" s="751">
        <v>476</v>
      </c>
      <c r="E166" s="751"/>
      <c r="F166" s="757"/>
      <c r="G166" s="757" t="s">
        <v>1137</v>
      </c>
      <c r="H166" s="751"/>
      <c r="I166" s="751"/>
      <c r="J166" s="751"/>
      <c r="K166" s="751"/>
      <c r="L166" s="805"/>
      <c r="M166" s="492" t="s">
        <v>1149</v>
      </c>
      <c r="N166" s="331" t="s">
        <v>1141</v>
      </c>
      <c r="O166" s="492" t="s">
        <v>1150</v>
      </c>
      <c r="P166" s="797"/>
      <c r="Q166" s="172" t="s">
        <v>206</v>
      </c>
      <c r="R166" s="223" t="s">
        <v>207</v>
      </c>
      <c r="S166" s="174"/>
      <c r="T166" s="682"/>
      <c r="U166" s="150" t="s">
        <v>207</v>
      </c>
      <c r="V166" s="804"/>
      <c r="W166" s="804"/>
      <c r="X166" s="682"/>
      <c r="Y166" s="682"/>
      <c r="Z166" s="478"/>
      <c r="AA166" s="491" t="s">
        <v>1115</v>
      </c>
      <c r="AB166" s="166" t="s">
        <v>710</v>
      </c>
      <c r="AC166" s="166" t="s">
        <v>1116</v>
      </c>
      <c r="AD166" s="174"/>
      <c r="AE166" s="174"/>
      <c r="AF166" s="174"/>
      <c r="AG166" s="360"/>
      <c r="AH166" s="174"/>
      <c r="AI166" s="264"/>
      <c r="AJ166" s="174"/>
      <c r="AK166" s="181">
        <v>39100000</v>
      </c>
      <c r="AL166" s="181">
        <v>39100000</v>
      </c>
      <c r="AM166" s="182">
        <v>0</v>
      </c>
      <c r="AN166" s="183"/>
      <c r="AO166" s="182">
        <v>0</v>
      </c>
      <c r="AP166" s="180"/>
      <c r="AQ166" s="494" t="s">
        <v>805</v>
      </c>
      <c r="AR166" s="495" t="s">
        <v>1143</v>
      </c>
      <c r="AS166" s="674"/>
      <c r="AT166" s="677"/>
      <c r="AU166" s="677"/>
      <c r="AV166" s="656"/>
      <c r="AW166" s="260" t="s">
        <v>1433</v>
      </c>
      <c r="AX166" s="496" t="s">
        <v>1432</v>
      </c>
      <c r="AY166" s="491" t="s">
        <v>1115</v>
      </c>
    </row>
    <row r="167" spans="1:51" ht="116.25" x14ac:dyDescent="0.35">
      <c r="A167" s="751" t="s">
        <v>425</v>
      </c>
      <c r="B167" s="751" t="s">
        <v>426</v>
      </c>
      <c r="C167" s="751" t="s">
        <v>427</v>
      </c>
      <c r="D167" s="751">
        <v>476</v>
      </c>
      <c r="E167" s="751"/>
      <c r="F167" s="757"/>
      <c r="G167" s="757" t="s">
        <v>1137</v>
      </c>
      <c r="H167" s="770"/>
      <c r="I167" s="770"/>
      <c r="J167" s="770"/>
      <c r="K167" s="770"/>
      <c r="L167" s="802"/>
      <c r="M167" s="492" t="s">
        <v>1151</v>
      </c>
      <c r="N167" s="331" t="s">
        <v>1141</v>
      </c>
      <c r="O167" s="492" t="s">
        <v>953</v>
      </c>
      <c r="P167" s="797"/>
      <c r="Q167" s="172" t="s">
        <v>206</v>
      </c>
      <c r="R167" s="223" t="s">
        <v>207</v>
      </c>
      <c r="S167" s="174"/>
      <c r="T167" s="682"/>
      <c r="U167" s="150" t="s">
        <v>207</v>
      </c>
      <c r="V167" s="804"/>
      <c r="W167" s="804"/>
      <c r="X167" s="682"/>
      <c r="Y167" s="682"/>
      <c r="Z167" s="478"/>
      <c r="AA167" s="491" t="s">
        <v>1115</v>
      </c>
      <c r="AB167" s="166" t="s">
        <v>710</v>
      </c>
      <c r="AC167" s="166" t="s">
        <v>1116</v>
      </c>
      <c r="AD167" s="174"/>
      <c r="AE167" s="174"/>
      <c r="AF167" s="174"/>
      <c r="AG167" s="360"/>
      <c r="AH167" s="174"/>
      <c r="AI167" s="264"/>
      <c r="AJ167" s="174"/>
      <c r="AK167" s="181">
        <v>40900000</v>
      </c>
      <c r="AL167" s="181">
        <v>40900000</v>
      </c>
      <c r="AM167" s="182">
        <v>0</v>
      </c>
      <c r="AN167" s="183"/>
      <c r="AO167" s="182">
        <v>0</v>
      </c>
      <c r="AP167" s="180"/>
      <c r="AQ167" s="494" t="s">
        <v>805</v>
      </c>
      <c r="AR167" s="495" t="s">
        <v>1143</v>
      </c>
      <c r="AS167" s="675"/>
      <c r="AT167" s="678"/>
      <c r="AU167" s="678"/>
      <c r="AV167" s="657"/>
      <c r="AW167" s="219"/>
      <c r="AX167" s="188"/>
      <c r="AY167" s="491" t="s">
        <v>1115</v>
      </c>
    </row>
    <row r="168" spans="1:51" ht="116.25" x14ac:dyDescent="0.35">
      <c r="A168" s="751" t="s">
        <v>425</v>
      </c>
      <c r="B168" s="751" t="s">
        <v>426</v>
      </c>
      <c r="C168" s="751" t="s">
        <v>427</v>
      </c>
      <c r="D168" s="751">
        <v>476</v>
      </c>
      <c r="E168" s="751"/>
      <c r="F168" s="757"/>
      <c r="G168" s="757" t="s">
        <v>1137</v>
      </c>
      <c r="H168" s="750" t="s">
        <v>1152</v>
      </c>
      <c r="I168" s="750" t="s">
        <v>1131</v>
      </c>
      <c r="J168" s="750">
        <v>0</v>
      </c>
      <c r="K168" s="750"/>
      <c r="L168" s="801">
        <v>0.2</v>
      </c>
      <c r="M168" s="492" t="s">
        <v>1153</v>
      </c>
      <c r="N168" s="331" t="s">
        <v>1141</v>
      </c>
      <c r="O168" s="492" t="s">
        <v>1154</v>
      </c>
      <c r="P168" s="797">
        <v>2</v>
      </c>
      <c r="Q168" s="172" t="s">
        <v>206</v>
      </c>
      <c r="R168" s="223" t="s">
        <v>207</v>
      </c>
      <c r="S168" s="174"/>
      <c r="T168" s="682"/>
      <c r="U168" s="150" t="s">
        <v>207</v>
      </c>
      <c r="V168" s="804">
        <v>45474</v>
      </c>
      <c r="W168" s="804">
        <v>45657</v>
      </c>
      <c r="X168" s="682">
        <f t="shared" si="6"/>
        <v>183</v>
      </c>
      <c r="Y168" s="682"/>
      <c r="Z168" s="478"/>
      <c r="AA168" s="491" t="s">
        <v>1115</v>
      </c>
      <c r="AB168" s="166" t="s">
        <v>710</v>
      </c>
      <c r="AC168" s="166" t="s">
        <v>1116</v>
      </c>
      <c r="AD168" s="174"/>
      <c r="AE168" s="174"/>
      <c r="AF168" s="174"/>
      <c r="AG168" s="360"/>
      <c r="AH168" s="174"/>
      <c r="AI168" s="264"/>
      <c r="AJ168" s="447"/>
      <c r="AK168" s="181">
        <v>99000000</v>
      </c>
      <c r="AL168" s="181">
        <v>99000000</v>
      </c>
      <c r="AM168" s="182">
        <v>50652000.000000007</v>
      </c>
      <c r="AN168" s="183"/>
      <c r="AO168" s="182">
        <v>0</v>
      </c>
      <c r="AP168" s="180"/>
      <c r="AQ168" s="494" t="s">
        <v>805</v>
      </c>
      <c r="AR168" s="495" t="s">
        <v>1143</v>
      </c>
      <c r="AS168" s="673" t="s">
        <v>1490</v>
      </c>
      <c r="AT168" s="676">
        <v>38500000</v>
      </c>
      <c r="AU168" s="676">
        <v>32500000</v>
      </c>
      <c r="AV168" s="655">
        <f t="shared" si="7"/>
        <v>0.8441558441558441</v>
      </c>
      <c r="AW168" s="195"/>
      <c r="AX168" s="172"/>
      <c r="AY168" s="491" t="s">
        <v>1115</v>
      </c>
    </row>
    <row r="169" spans="1:51" ht="116.25" x14ac:dyDescent="0.35">
      <c r="A169" s="751" t="s">
        <v>425</v>
      </c>
      <c r="B169" s="751" t="s">
        <v>426</v>
      </c>
      <c r="C169" s="751" t="s">
        <v>427</v>
      </c>
      <c r="D169" s="751">
        <v>476</v>
      </c>
      <c r="E169" s="751"/>
      <c r="F169" s="757"/>
      <c r="G169" s="757" t="s">
        <v>1137</v>
      </c>
      <c r="H169" s="770"/>
      <c r="I169" s="770"/>
      <c r="J169" s="770"/>
      <c r="K169" s="770"/>
      <c r="L169" s="802"/>
      <c r="M169" s="492" t="s">
        <v>1155</v>
      </c>
      <c r="N169" s="331" t="s">
        <v>1141</v>
      </c>
      <c r="O169" s="492" t="s">
        <v>1156</v>
      </c>
      <c r="P169" s="797"/>
      <c r="Q169" s="172" t="s">
        <v>206</v>
      </c>
      <c r="R169" s="223" t="s">
        <v>207</v>
      </c>
      <c r="S169" s="174"/>
      <c r="T169" s="682"/>
      <c r="U169" s="150" t="s">
        <v>207</v>
      </c>
      <c r="V169" s="804"/>
      <c r="W169" s="804"/>
      <c r="X169" s="682"/>
      <c r="Y169" s="682"/>
      <c r="Z169" s="478"/>
      <c r="AA169" s="491" t="s">
        <v>1115</v>
      </c>
      <c r="AB169" s="166" t="s">
        <v>710</v>
      </c>
      <c r="AC169" s="166" t="s">
        <v>1116</v>
      </c>
      <c r="AD169" s="174"/>
      <c r="AE169" s="174"/>
      <c r="AF169" s="174"/>
      <c r="AG169" s="360"/>
      <c r="AH169" s="174"/>
      <c r="AI169" s="264"/>
      <c r="AJ169" s="174"/>
      <c r="AK169" s="181">
        <v>12000000</v>
      </c>
      <c r="AL169" s="181">
        <v>12000000</v>
      </c>
      <c r="AM169" s="182">
        <v>0</v>
      </c>
      <c r="AN169" s="183"/>
      <c r="AO169" s="182">
        <v>0</v>
      </c>
      <c r="AP169" s="180"/>
      <c r="AQ169" s="494" t="s">
        <v>805</v>
      </c>
      <c r="AR169" s="495" t="s">
        <v>1143</v>
      </c>
      <c r="AS169" s="674"/>
      <c r="AT169" s="677"/>
      <c r="AU169" s="677"/>
      <c r="AV169" s="656"/>
      <c r="AW169" s="219"/>
      <c r="AX169" s="172"/>
      <c r="AY169" s="491" t="s">
        <v>1115</v>
      </c>
    </row>
    <row r="170" spans="1:51" ht="209.25" x14ac:dyDescent="0.35">
      <c r="A170" s="751" t="s">
        <v>425</v>
      </c>
      <c r="B170" s="751" t="s">
        <v>426</v>
      </c>
      <c r="C170" s="751" t="s">
        <v>427</v>
      </c>
      <c r="D170" s="751">
        <v>476</v>
      </c>
      <c r="E170" s="751"/>
      <c r="F170" s="757"/>
      <c r="G170" s="757" t="s">
        <v>1137</v>
      </c>
      <c r="H170" s="750" t="s">
        <v>1157</v>
      </c>
      <c r="I170" s="750" t="s">
        <v>1158</v>
      </c>
      <c r="J170" s="750">
        <v>0</v>
      </c>
      <c r="K170" s="174"/>
      <c r="L170" s="801">
        <v>0.15</v>
      </c>
      <c r="M170" s="492" t="s">
        <v>1159</v>
      </c>
      <c r="N170" s="331" t="s">
        <v>1141</v>
      </c>
      <c r="O170" s="492" t="s">
        <v>1160</v>
      </c>
      <c r="P170" s="797">
        <v>20</v>
      </c>
      <c r="Q170" s="172">
        <v>1</v>
      </c>
      <c r="R170" s="223">
        <v>0</v>
      </c>
      <c r="S170" s="174"/>
      <c r="T170" s="682"/>
      <c r="U170" s="150">
        <f t="shared" si="8"/>
        <v>0</v>
      </c>
      <c r="V170" s="804">
        <v>45474</v>
      </c>
      <c r="W170" s="804">
        <v>45657</v>
      </c>
      <c r="X170" s="682">
        <f t="shared" ref="X170:X176" si="9">+W170-V170</f>
        <v>183</v>
      </c>
      <c r="Y170" s="682"/>
      <c r="Z170" s="478"/>
      <c r="AA170" s="491" t="s">
        <v>1115</v>
      </c>
      <c r="AB170" s="166" t="s">
        <v>1161</v>
      </c>
      <c r="AC170" s="166" t="s">
        <v>1162</v>
      </c>
      <c r="AD170" s="174"/>
      <c r="AE170" s="174"/>
      <c r="AF170" s="174"/>
      <c r="AG170" s="360"/>
      <c r="AH170" s="174"/>
      <c r="AI170" s="264"/>
      <c r="AJ170" s="174"/>
      <c r="AK170" s="181">
        <v>100000000</v>
      </c>
      <c r="AL170" s="181">
        <v>100000000</v>
      </c>
      <c r="AM170" s="182">
        <v>0</v>
      </c>
      <c r="AN170" s="183"/>
      <c r="AO170" s="182">
        <v>0</v>
      </c>
      <c r="AP170" s="180"/>
      <c r="AQ170" s="494" t="s">
        <v>805</v>
      </c>
      <c r="AR170" s="495" t="s">
        <v>1143</v>
      </c>
      <c r="AS170" s="674"/>
      <c r="AT170" s="677"/>
      <c r="AU170" s="677"/>
      <c r="AV170" s="656"/>
      <c r="AW170" s="195"/>
      <c r="AX170" s="496" t="s">
        <v>1434</v>
      </c>
      <c r="AY170" s="491" t="s">
        <v>1115</v>
      </c>
    </row>
    <row r="171" spans="1:51" ht="209.25" x14ac:dyDescent="0.35">
      <c r="A171" s="751" t="s">
        <v>425</v>
      </c>
      <c r="B171" s="751" t="s">
        <v>426</v>
      </c>
      <c r="C171" s="751" t="s">
        <v>427</v>
      </c>
      <c r="D171" s="751">
        <v>476</v>
      </c>
      <c r="E171" s="751"/>
      <c r="F171" s="757"/>
      <c r="G171" s="757" t="s">
        <v>1137</v>
      </c>
      <c r="H171" s="770"/>
      <c r="I171" s="770" t="s">
        <v>1158</v>
      </c>
      <c r="J171" s="770">
        <v>0</v>
      </c>
      <c r="K171" s="174"/>
      <c r="L171" s="802">
        <v>0.15</v>
      </c>
      <c r="M171" s="492" t="s">
        <v>1163</v>
      </c>
      <c r="N171" s="331" t="s">
        <v>1141</v>
      </c>
      <c r="O171" s="492" t="s">
        <v>1164</v>
      </c>
      <c r="P171" s="797"/>
      <c r="Q171" s="172" t="s">
        <v>206</v>
      </c>
      <c r="R171" s="223" t="s">
        <v>207</v>
      </c>
      <c r="S171" s="174"/>
      <c r="T171" s="682"/>
      <c r="U171" s="150" t="s">
        <v>207</v>
      </c>
      <c r="V171" s="804"/>
      <c r="W171" s="804"/>
      <c r="X171" s="682"/>
      <c r="Y171" s="682"/>
      <c r="Z171" s="478"/>
      <c r="AA171" s="491" t="s">
        <v>1115</v>
      </c>
      <c r="AB171" s="166" t="s">
        <v>1161</v>
      </c>
      <c r="AC171" s="166" t="s">
        <v>1162</v>
      </c>
      <c r="AD171" s="174"/>
      <c r="AE171" s="174"/>
      <c r="AF171" s="174"/>
      <c r="AG171" s="360"/>
      <c r="AH171" s="174"/>
      <c r="AI171" s="264"/>
      <c r="AJ171" s="174"/>
      <c r="AK171" s="181">
        <v>16105143</v>
      </c>
      <c r="AL171" s="181">
        <v>16105143</v>
      </c>
      <c r="AM171" s="182">
        <v>0</v>
      </c>
      <c r="AN171" s="183"/>
      <c r="AO171" s="182">
        <v>0</v>
      </c>
      <c r="AP171" s="180"/>
      <c r="AQ171" s="494" t="s">
        <v>805</v>
      </c>
      <c r="AR171" s="495" t="s">
        <v>1143</v>
      </c>
      <c r="AS171" s="674"/>
      <c r="AT171" s="677"/>
      <c r="AU171" s="677"/>
      <c r="AV171" s="656"/>
      <c r="AW171" s="260" t="s">
        <v>1435</v>
      </c>
      <c r="AX171" s="173" t="s">
        <v>1436</v>
      </c>
      <c r="AY171" s="491" t="s">
        <v>1115</v>
      </c>
    </row>
    <row r="172" spans="1:51" ht="209.25" x14ac:dyDescent="0.35">
      <c r="A172" s="751" t="s">
        <v>425</v>
      </c>
      <c r="B172" s="751" t="s">
        <v>426</v>
      </c>
      <c r="C172" s="751" t="s">
        <v>427</v>
      </c>
      <c r="D172" s="751">
        <v>476</v>
      </c>
      <c r="E172" s="751"/>
      <c r="F172" s="757"/>
      <c r="G172" s="757" t="s">
        <v>1137</v>
      </c>
      <c r="H172" s="750" t="s">
        <v>1165</v>
      </c>
      <c r="I172" s="750" t="s">
        <v>1112</v>
      </c>
      <c r="J172" s="750">
        <v>0</v>
      </c>
      <c r="K172" s="174"/>
      <c r="L172" s="801">
        <v>0.2</v>
      </c>
      <c r="M172" s="492" t="s">
        <v>1166</v>
      </c>
      <c r="N172" s="331" t="s">
        <v>1141</v>
      </c>
      <c r="O172" s="492" t="s">
        <v>1167</v>
      </c>
      <c r="P172" s="797">
        <v>3</v>
      </c>
      <c r="Q172" s="172" t="s">
        <v>206</v>
      </c>
      <c r="R172" s="223" t="s">
        <v>207</v>
      </c>
      <c r="S172" s="174"/>
      <c r="T172" s="682"/>
      <c r="U172" s="150" t="s">
        <v>207</v>
      </c>
      <c r="V172" s="804">
        <v>45474</v>
      </c>
      <c r="W172" s="804">
        <v>45657</v>
      </c>
      <c r="X172" s="682">
        <f t="shared" si="9"/>
        <v>183</v>
      </c>
      <c r="Y172" s="682"/>
      <c r="Z172" s="478"/>
      <c r="AA172" s="491" t="s">
        <v>1115</v>
      </c>
      <c r="AB172" s="166" t="s">
        <v>1161</v>
      </c>
      <c r="AC172" s="166" t="s">
        <v>1162</v>
      </c>
      <c r="AD172" s="174"/>
      <c r="AE172" s="174"/>
      <c r="AF172" s="174"/>
      <c r="AG172" s="360"/>
      <c r="AH172" s="174"/>
      <c r="AI172" s="264"/>
      <c r="AJ172" s="174"/>
      <c r="AK172" s="181">
        <v>120000000</v>
      </c>
      <c r="AL172" s="181">
        <v>120000000</v>
      </c>
      <c r="AM172" s="182">
        <v>0</v>
      </c>
      <c r="AN172" s="183"/>
      <c r="AO172" s="182">
        <v>0</v>
      </c>
      <c r="AP172" s="180"/>
      <c r="AQ172" s="494" t="s">
        <v>805</v>
      </c>
      <c r="AR172" s="495" t="s">
        <v>1143</v>
      </c>
      <c r="AS172" s="674"/>
      <c r="AT172" s="677"/>
      <c r="AU172" s="677"/>
      <c r="AV172" s="656"/>
      <c r="AW172" s="195"/>
      <c r="AX172" s="173" t="s">
        <v>1436</v>
      </c>
      <c r="AY172" s="491" t="s">
        <v>1115</v>
      </c>
    </row>
    <row r="173" spans="1:51" ht="209.25" x14ac:dyDescent="0.35">
      <c r="A173" s="751" t="s">
        <v>425</v>
      </c>
      <c r="B173" s="751" t="s">
        <v>426</v>
      </c>
      <c r="C173" s="751" t="s">
        <v>427</v>
      </c>
      <c r="D173" s="751">
        <v>476</v>
      </c>
      <c r="E173" s="751"/>
      <c r="F173" s="757"/>
      <c r="G173" s="757" t="s">
        <v>1137</v>
      </c>
      <c r="H173" s="770"/>
      <c r="I173" s="770" t="s">
        <v>1112</v>
      </c>
      <c r="J173" s="770">
        <v>0</v>
      </c>
      <c r="K173" s="174"/>
      <c r="L173" s="802">
        <v>0.2</v>
      </c>
      <c r="M173" s="492" t="s">
        <v>1168</v>
      </c>
      <c r="N173" s="331" t="s">
        <v>1141</v>
      </c>
      <c r="O173" s="492" t="s">
        <v>1169</v>
      </c>
      <c r="P173" s="797"/>
      <c r="Q173" s="172" t="s">
        <v>206</v>
      </c>
      <c r="R173" s="223" t="s">
        <v>207</v>
      </c>
      <c r="S173" s="174"/>
      <c r="T173" s="682"/>
      <c r="U173" s="150" t="s">
        <v>207</v>
      </c>
      <c r="V173" s="804"/>
      <c r="W173" s="804"/>
      <c r="X173" s="682"/>
      <c r="Y173" s="682"/>
      <c r="Z173" s="478"/>
      <c r="AA173" s="491" t="s">
        <v>1115</v>
      </c>
      <c r="AB173" s="166" t="s">
        <v>1161</v>
      </c>
      <c r="AC173" s="166" t="s">
        <v>1162</v>
      </c>
      <c r="AD173" s="174"/>
      <c r="AE173" s="174"/>
      <c r="AF173" s="174"/>
      <c r="AG173" s="360"/>
      <c r="AH173" s="174"/>
      <c r="AI173" s="264"/>
      <c r="AJ173" s="174"/>
      <c r="AK173" s="181">
        <v>0</v>
      </c>
      <c r="AL173" s="181">
        <v>0</v>
      </c>
      <c r="AM173" s="182">
        <v>0</v>
      </c>
      <c r="AN173" s="183"/>
      <c r="AO173" s="182">
        <v>0</v>
      </c>
      <c r="AP173" s="180"/>
      <c r="AQ173" s="494" t="s">
        <v>805</v>
      </c>
      <c r="AR173" s="495" t="s">
        <v>1143</v>
      </c>
      <c r="AS173" s="675"/>
      <c r="AT173" s="678"/>
      <c r="AU173" s="678"/>
      <c r="AV173" s="657"/>
      <c r="AW173" s="219"/>
      <c r="AX173" s="188"/>
      <c r="AY173" s="491" t="s">
        <v>1115</v>
      </c>
    </row>
    <row r="174" spans="1:51" ht="209.25" x14ac:dyDescent="0.35">
      <c r="A174" s="751" t="s">
        <v>425</v>
      </c>
      <c r="B174" s="751" t="s">
        <v>426</v>
      </c>
      <c r="C174" s="751" t="s">
        <v>427</v>
      </c>
      <c r="D174" s="751">
        <v>476</v>
      </c>
      <c r="E174" s="751"/>
      <c r="F174" s="757"/>
      <c r="G174" s="757" t="s">
        <v>1137</v>
      </c>
      <c r="H174" s="750" t="s">
        <v>1170</v>
      </c>
      <c r="I174" s="750" t="s">
        <v>1171</v>
      </c>
      <c r="J174" s="750">
        <v>0</v>
      </c>
      <c r="K174" s="750"/>
      <c r="L174" s="801">
        <v>0.1</v>
      </c>
      <c r="M174" s="492" t="s">
        <v>1172</v>
      </c>
      <c r="N174" s="331" t="s">
        <v>1141</v>
      </c>
      <c r="O174" s="492" t="s">
        <v>1173</v>
      </c>
      <c r="P174" s="797">
        <v>4</v>
      </c>
      <c r="Q174" s="172" t="s">
        <v>206</v>
      </c>
      <c r="R174" s="223" t="s">
        <v>207</v>
      </c>
      <c r="S174" s="174"/>
      <c r="T174" s="682"/>
      <c r="U174" s="150" t="s">
        <v>207</v>
      </c>
      <c r="V174" s="804">
        <v>45474</v>
      </c>
      <c r="W174" s="804">
        <v>45657</v>
      </c>
      <c r="X174" s="682">
        <f t="shared" si="9"/>
        <v>183</v>
      </c>
      <c r="Y174" s="682"/>
      <c r="Z174" s="478"/>
      <c r="AA174" s="491" t="s">
        <v>1115</v>
      </c>
      <c r="AB174" s="166" t="s">
        <v>1161</v>
      </c>
      <c r="AC174" s="166" t="s">
        <v>1162</v>
      </c>
      <c r="AD174" s="174"/>
      <c r="AE174" s="174"/>
      <c r="AF174" s="174"/>
      <c r="AG174" s="360"/>
      <c r="AH174" s="174"/>
      <c r="AI174" s="264"/>
      <c r="AJ174" s="174"/>
      <c r="AK174" s="181">
        <v>1</v>
      </c>
      <c r="AL174" s="181">
        <v>1</v>
      </c>
      <c r="AM174" s="182">
        <v>0</v>
      </c>
      <c r="AN174" s="183"/>
      <c r="AO174" s="182">
        <v>0</v>
      </c>
      <c r="AP174" s="180"/>
      <c r="AQ174" s="494" t="s">
        <v>805</v>
      </c>
      <c r="AR174" s="495" t="s">
        <v>1143</v>
      </c>
      <c r="AS174" s="673" t="s">
        <v>1491</v>
      </c>
      <c r="AT174" s="676">
        <v>639905150</v>
      </c>
      <c r="AU174" s="676">
        <v>5300000</v>
      </c>
      <c r="AV174" s="655">
        <f t="shared" si="7"/>
        <v>8.2824774890466191E-3</v>
      </c>
      <c r="AW174" s="195"/>
      <c r="AX174" s="172"/>
      <c r="AY174" s="491" t="s">
        <v>1115</v>
      </c>
    </row>
    <row r="175" spans="1:51" ht="209.25" x14ac:dyDescent="0.35">
      <c r="A175" s="751" t="s">
        <v>425</v>
      </c>
      <c r="B175" s="751" t="s">
        <v>426</v>
      </c>
      <c r="C175" s="751" t="s">
        <v>427</v>
      </c>
      <c r="D175" s="751">
        <v>476</v>
      </c>
      <c r="E175" s="751"/>
      <c r="F175" s="757"/>
      <c r="G175" s="757" t="s">
        <v>1137</v>
      </c>
      <c r="H175" s="770"/>
      <c r="I175" s="770" t="s">
        <v>1171</v>
      </c>
      <c r="J175" s="770">
        <v>0</v>
      </c>
      <c r="K175" s="770"/>
      <c r="L175" s="802">
        <v>0.1</v>
      </c>
      <c r="M175" s="492" t="s">
        <v>1174</v>
      </c>
      <c r="N175" s="331" t="s">
        <v>1141</v>
      </c>
      <c r="O175" s="492" t="s">
        <v>1175</v>
      </c>
      <c r="P175" s="797"/>
      <c r="Q175" s="172" t="s">
        <v>206</v>
      </c>
      <c r="R175" s="223" t="s">
        <v>207</v>
      </c>
      <c r="S175" s="174"/>
      <c r="T175" s="682"/>
      <c r="U175" s="150" t="s">
        <v>207</v>
      </c>
      <c r="V175" s="804"/>
      <c r="W175" s="804"/>
      <c r="X175" s="682"/>
      <c r="Y175" s="682"/>
      <c r="Z175" s="478"/>
      <c r="AA175" s="491" t="s">
        <v>1115</v>
      </c>
      <c r="AB175" s="166" t="s">
        <v>1161</v>
      </c>
      <c r="AC175" s="166" t="s">
        <v>1162</v>
      </c>
      <c r="AD175" s="174"/>
      <c r="AE175" s="174"/>
      <c r="AF175" s="174"/>
      <c r="AG175" s="360"/>
      <c r="AH175" s="174"/>
      <c r="AI175" s="264"/>
      <c r="AJ175" s="174"/>
      <c r="AK175" s="181">
        <v>1</v>
      </c>
      <c r="AL175" s="181">
        <v>1</v>
      </c>
      <c r="AM175" s="182">
        <v>0</v>
      </c>
      <c r="AN175" s="183"/>
      <c r="AO175" s="182">
        <v>0</v>
      </c>
      <c r="AP175" s="180"/>
      <c r="AQ175" s="494" t="s">
        <v>805</v>
      </c>
      <c r="AR175" s="495" t="s">
        <v>1143</v>
      </c>
      <c r="AS175" s="674"/>
      <c r="AT175" s="677"/>
      <c r="AU175" s="677"/>
      <c r="AV175" s="656"/>
      <c r="AW175" s="219"/>
      <c r="AX175" s="188"/>
      <c r="AY175" s="491" t="s">
        <v>1115</v>
      </c>
    </row>
    <row r="176" spans="1:51" ht="209.25" x14ac:dyDescent="0.35">
      <c r="A176" s="751" t="s">
        <v>425</v>
      </c>
      <c r="B176" s="751" t="s">
        <v>426</v>
      </c>
      <c r="C176" s="751" t="s">
        <v>427</v>
      </c>
      <c r="D176" s="751">
        <v>476</v>
      </c>
      <c r="E176" s="751"/>
      <c r="F176" s="757"/>
      <c r="G176" s="757" t="s">
        <v>1137</v>
      </c>
      <c r="H176" s="750" t="s">
        <v>1176</v>
      </c>
      <c r="I176" s="750" t="s">
        <v>1177</v>
      </c>
      <c r="J176" s="750">
        <v>0</v>
      </c>
      <c r="K176" s="174"/>
      <c r="L176" s="806">
        <v>0.1</v>
      </c>
      <c r="M176" s="492" t="s">
        <v>1178</v>
      </c>
      <c r="N176" s="331" t="s">
        <v>1141</v>
      </c>
      <c r="O176" s="492" t="s">
        <v>1179</v>
      </c>
      <c r="P176" s="797">
        <v>20</v>
      </c>
      <c r="Q176" s="172">
        <v>1</v>
      </c>
      <c r="R176" s="223">
        <v>0</v>
      </c>
      <c r="S176" s="174"/>
      <c r="T176" s="682"/>
      <c r="U176" s="150">
        <f t="shared" si="8"/>
        <v>0</v>
      </c>
      <c r="V176" s="804">
        <v>45474</v>
      </c>
      <c r="W176" s="804">
        <v>45657</v>
      </c>
      <c r="X176" s="682">
        <f t="shared" si="9"/>
        <v>183</v>
      </c>
      <c r="Y176" s="682"/>
      <c r="Z176" s="682"/>
      <c r="AA176" s="491" t="s">
        <v>1115</v>
      </c>
      <c r="AB176" s="166" t="s">
        <v>1161</v>
      </c>
      <c r="AC176" s="166" t="s">
        <v>1162</v>
      </c>
      <c r="AD176" s="174"/>
      <c r="AE176" s="174"/>
      <c r="AF176" s="174"/>
      <c r="AG176" s="360"/>
      <c r="AH176" s="174"/>
      <c r="AI176" s="264"/>
      <c r="AJ176" s="174"/>
      <c r="AK176" s="181">
        <v>32800003</v>
      </c>
      <c r="AL176" s="181">
        <v>32800003</v>
      </c>
      <c r="AM176" s="182">
        <v>0</v>
      </c>
      <c r="AN176" s="183"/>
      <c r="AO176" s="182">
        <v>0</v>
      </c>
      <c r="AP176" s="180"/>
      <c r="AQ176" s="494" t="s">
        <v>805</v>
      </c>
      <c r="AR176" s="495" t="s">
        <v>1143</v>
      </c>
      <c r="AS176" s="674"/>
      <c r="AT176" s="677"/>
      <c r="AU176" s="677"/>
      <c r="AV176" s="656"/>
      <c r="AW176" s="195"/>
      <c r="AX176" s="172" t="s">
        <v>1437</v>
      </c>
      <c r="AY176" s="491" t="s">
        <v>1115</v>
      </c>
    </row>
    <row r="177" spans="1:51" ht="210" thickBot="1" x14ac:dyDescent="0.4">
      <c r="A177" s="751" t="s">
        <v>425</v>
      </c>
      <c r="B177" s="751" t="s">
        <v>426</v>
      </c>
      <c r="C177" s="751" t="s">
        <v>427</v>
      </c>
      <c r="D177" s="751">
        <v>476</v>
      </c>
      <c r="E177" s="751"/>
      <c r="F177" s="757"/>
      <c r="G177" s="757" t="s">
        <v>1137</v>
      </c>
      <c r="H177" s="751"/>
      <c r="I177" s="751" t="s">
        <v>1177</v>
      </c>
      <c r="J177" s="751">
        <v>0</v>
      </c>
      <c r="K177" s="201"/>
      <c r="L177" s="807"/>
      <c r="M177" s="498" t="s">
        <v>1180</v>
      </c>
      <c r="N177" s="304" t="s">
        <v>1141</v>
      </c>
      <c r="O177" s="498" t="s">
        <v>1181</v>
      </c>
      <c r="P177" s="798"/>
      <c r="Q177" s="193" t="s">
        <v>206</v>
      </c>
      <c r="R177" s="290" t="s">
        <v>207</v>
      </c>
      <c r="S177" s="320"/>
      <c r="T177" s="767"/>
      <c r="U177" s="150" t="s">
        <v>207</v>
      </c>
      <c r="V177" s="808"/>
      <c r="W177" s="808"/>
      <c r="X177" s="767"/>
      <c r="Y177" s="767"/>
      <c r="Z177" s="767"/>
      <c r="AA177" s="499" t="s">
        <v>1115</v>
      </c>
      <c r="AB177" s="345" t="s">
        <v>1161</v>
      </c>
      <c r="AC177" s="345" t="s">
        <v>1162</v>
      </c>
      <c r="AD177" s="320"/>
      <c r="AE177" s="320"/>
      <c r="AF177" s="320"/>
      <c r="AG177" s="373"/>
      <c r="AH177" s="320"/>
      <c r="AI177" s="374"/>
      <c r="AJ177" s="320"/>
      <c r="AK177" s="375">
        <v>20000000</v>
      </c>
      <c r="AL177" s="375">
        <v>20000000</v>
      </c>
      <c r="AM177" s="376">
        <v>0</v>
      </c>
      <c r="AN177" s="377"/>
      <c r="AO177" s="376">
        <v>0</v>
      </c>
      <c r="AP177" s="372"/>
      <c r="AQ177" s="500" t="s">
        <v>805</v>
      </c>
      <c r="AR177" s="501" t="s">
        <v>1143</v>
      </c>
      <c r="AS177" s="679"/>
      <c r="AT177" s="680"/>
      <c r="AU177" s="680"/>
      <c r="AV177" s="657"/>
      <c r="AW177" s="287"/>
      <c r="AX177" s="318" t="s">
        <v>1437</v>
      </c>
      <c r="AY177" s="491" t="s">
        <v>1115</v>
      </c>
    </row>
    <row r="178" spans="1:51" ht="108.75" customHeight="1" thickBot="1" x14ac:dyDescent="0.4">
      <c r="A178" s="751"/>
      <c r="B178" s="751"/>
      <c r="C178" s="751"/>
      <c r="D178" s="751"/>
      <c r="E178" s="751"/>
      <c r="F178" s="731" t="s">
        <v>1136</v>
      </c>
      <c r="G178" s="731"/>
      <c r="H178" s="731"/>
      <c r="I178" s="731"/>
      <c r="J178" s="731"/>
      <c r="K178" s="731"/>
      <c r="L178" s="731"/>
      <c r="M178" s="731"/>
      <c r="N178" s="731"/>
      <c r="O178" s="731"/>
      <c r="P178" s="731"/>
      <c r="Q178" s="731"/>
      <c r="R178" s="731"/>
      <c r="S178" s="292"/>
      <c r="T178" s="167"/>
      <c r="U178" s="66">
        <f>AVERAGE(U163:U177)</f>
        <v>0</v>
      </c>
      <c r="V178" s="502"/>
      <c r="W178" s="502"/>
      <c r="X178" s="167"/>
      <c r="Y178" s="167"/>
      <c r="Z178" s="167"/>
      <c r="AA178" s="503"/>
      <c r="AB178" s="295"/>
      <c r="AC178" s="295"/>
      <c r="AD178" s="292"/>
      <c r="AE178" s="292"/>
      <c r="AF178" s="292"/>
      <c r="AG178" s="504"/>
      <c r="AH178" s="292"/>
      <c r="AI178" s="168"/>
      <c r="AJ178" s="292"/>
      <c r="AK178" s="297"/>
      <c r="AL178" s="297"/>
      <c r="AM178" s="298"/>
      <c r="AN178" s="299"/>
      <c r="AO178" s="298"/>
      <c r="AP178" s="300"/>
      <c r="AQ178" s="505"/>
      <c r="AR178" s="506"/>
      <c r="AS178" s="216" t="s">
        <v>1458</v>
      </c>
      <c r="AT178" s="217">
        <v>899605150</v>
      </c>
      <c r="AU178" s="217">
        <v>215000000</v>
      </c>
      <c r="AV178" s="218">
        <f t="shared" si="7"/>
        <v>0.23899374075392965</v>
      </c>
      <c r="AW178" s="303"/>
      <c r="AX178" s="167"/>
      <c r="AY178" s="491"/>
    </row>
    <row r="179" spans="1:51" ht="168" customHeight="1" x14ac:dyDescent="0.35">
      <c r="A179" s="668" t="s">
        <v>425</v>
      </c>
      <c r="B179" s="668" t="s">
        <v>450</v>
      </c>
      <c r="C179" s="668" t="s">
        <v>451</v>
      </c>
      <c r="D179" s="668">
        <v>476</v>
      </c>
      <c r="E179" s="668" t="s">
        <v>1182</v>
      </c>
      <c r="F179" s="750">
        <v>2024130010162</v>
      </c>
      <c r="G179" s="750" t="s">
        <v>1183</v>
      </c>
      <c r="H179" s="810" t="s">
        <v>1184</v>
      </c>
      <c r="I179" s="810" t="s">
        <v>1185</v>
      </c>
      <c r="J179" s="223">
        <v>0</v>
      </c>
      <c r="K179" s="224"/>
      <c r="L179" s="507">
        <v>0.3</v>
      </c>
      <c r="M179" s="253" t="s">
        <v>1186</v>
      </c>
      <c r="N179" s="391"/>
      <c r="O179" s="253" t="s">
        <v>1187</v>
      </c>
      <c r="P179" s="417">
        <v>2</v>
      </c>
      <c r="Q179" s="223">
        <v>1</v>
      </c>
      <c r="R179" s="223"/>
      <c r="S179" s="149"/>
      <c r="T179" s="149"/>
      <c r="U179" s="150">
        <f t="shared" si="8"/>
        <v>0</v>
      </c>
      <c r="V179" s="508">
        <v>45474</v>
      </c>
      <c r="W179" s="508">
        <v>45657</v>
      </c>
      <c r="X179" s="147">
        <f t="shared" ref="X179:X184" si="10">+W179-V179</f>
        <v>183</v>
      </c>
      <c r="Y179" s="509"/>
      <c r="Z179" s="509"/>
      <c r="AA179" s="153" t="s">
        <v>1115</v>
      </c>
      <c r="AB179" s="153" t="s">
        <v>710</v>
      </c>
      <c r="AC179" s="153" t="s">
        <v>1188</v>
      </c>
      <c r="AD179" s="149"/>
      <c r="AE179" s="149"/>
      <c r="AF179" s="149"/>
      <c r="AG179" s="392"/>
      <c r="AH179" s="149"/>
      <c r="AI179" s="393"/>
      <c r="AJ179" s="149"/>
      <c r="AK179" s="158">
        <v>82000000</v>
      </c>
      <c r="AL179" s="158">
        <v>82000000</v>
      </c>
      <c r="AM179" s="159">
        <v>0</v>
      </c>
      <c r="AN179" s="160"/>
      <c r="AO179" s="159">
        <v>0</v>
      </c>
      <c r="AP179" s="156"/>
      <c r="AQ179" s="308" t="s">
        <v>714</v>
      </c>
      <c r="AR179" s="309" t="s">
        <v>1189</v>
      </c>
      <c r="AS179" s="649" t="s">
        <v>1492</v>
      </c>
      <c r="AT179" s="652">
        <v>28000000</v>
      </c>
      <c r="AU179" s="652">
        <v>21000000</v>
      </c>
      <c r="AV179" s="655">
        <f t="shared" si="7"/>
        <v>0.75</v>
      </c>
      <c r="AW179" s="356"/>
      <c r="AX179" s="223"/>
      <c r="AY179" s="166" t="s">
        <v>1115</v>
      </c>
    </row>
    <row r="180" spans="1:51" ht="168" customHeight="1" x14ac:dyDescent="0.35">
      <c r="A180" s="668"/>
      <c r="B180" s="668" t="s">
        <v>450</v>
      </c>
      <c r="C180" s="668" t="s">
        <v>451</v>
      </c>
      <c r="D180" s="668">
        <v>476</v>
      </c>
      <c r="E180" s="668" t="s">
        <v>1182</v>
      </c>
      <c r="F180" s="751"/>
      <c r="G180" s="751" t="s">
        <v>1183</v>
      </c>
      <c r="H180" s="800"/>
      <c r="I180" s="800" t="s">
        <v>1185</v>
      </c>
      <c r="J180" s="173">
        <v>1</v>
      </c>
      <c r="K180" s="174"/>
      <c r="L180" s="334">
        <v>0.3</v>
      </c>
      <c r="M180" s="282" t="s">
        <v>1190</v>
      </c>
      <c r="N180" s="396"/>
      <c r="O180" s="282" t="s">
        <v>1191</v>
      </c>
      <c r="P180" s="407">
        <v>4</v>
      </c>
      <c r="Q180" s="173">
        <v>1</v>
      </c>
      <c r="R180" s="173"/>
      <c r="S180" s="174"/>
      <c r="T180" s="174"/>
      <c r="U180" s="150">
        <f t="shared" si="8"/>
        <v>0</v>
      </c>
      <c r="V180" s="493">
        <v>45474</v>
      </c>
      <c r="W180" s="493">
        <v>45657</v>
      </c>
      <c r="X180" s="172">
        <f t="shared" si="10"/>
        <v>183</v>
      </c>
      <c r="Y180" s="478"/>
      <c r="Z180" s="478"/>
      <c r="AA180" s="166" t="s">
        <v>1115</v>
      </c>
      <c r="AB180" s="166" t="s">
        <v>710</v>
      </c>
      <c r="AC180" s="166" t="s">
        <v>1188</v>
      </c>
      <c r="AD180" s="174"/>
      <c r="AE180" s="174"/>
      <c r="AF180" s="174"/>
      <c r="AG180" s="360"/>
      <c r="AH180" s="174"/>
      <c r="AI180" s="264"/>
      <c r="AJ180" s="174"/>
      <c r="AK180" s="181">
        <v>0</v>
      </c>
      <c r="AL180" s="181">
        <v>0</v>
      </c>
      <c r="AM180" s="182">
        <v>0</v>
      </c>
      <c r="AN180" s="183"/>
      <c r="AO180" s="182">
        <v>0</v>
      </c>
      <c r="AP180" s="180"/>
      <c r="AQ180" s="282" t="s">
        <v>714</v>
      </c>
      <c r="AR180" s="312" t="s">
        <v>1189</v>
      </c>
      <c r="AS180" s="650"/>
      <c r="AT180" s="653"/>
      <c r="AU180" s="653"/>
      <c r="AV180" s="656"/>
      <c r="AW180" s="260" t="s">
        <v>1435</v>
      </c>
      <c r="AX180" s="173"/>
      <c r="AY180" s="166" t="s">
        <v>1115</v>
      </c>
    </row>
    <row r="181" spans="1:51" ht="126" customHeight="1" x14ac:dyDescent="0.35">
      <c r="A181" s="668"/>
      <c r="B181" s="668" t="s">
        <v>450</v>
      </c>
      <c r="C181" s="668" t="s">
        <v>451</v>
      </c>
      <c r="D181" s="668">
        <v>476</v>
      </c>
      <c r="E181" s="668" t="s">
        <v>1182</v>
      </c>
      <c r="F181" s="751"/>
      <c r="G181" s="751" t="s">
        <v>1183</v>
      </c>
      <c r="H181" s="750" t="s">
        <v>1192</v>
      </c>
      <c r="I181" s="750" t="s">
        <v>459</v>
      </c>
      <c r="J181" s="750">
        <v>0</v>
      </c>
      <c r="K181" s="750"/>
      <c r="L181" s="762">
        <v>0.4</v>
      </c>
      <c r="M181" s="282" t="s">
        <v>1193</v>
      </c>
      <c r="N181" s="396"/>
      <c r="O181" s="282" t="s">
        <v>1194</v>
      </c>
      <c r="P181" s="407">
        <v>1</v>
      </c>
      <c r="Q181" s="173" t="s">
        <v>206</v>
      </c>
      <c r="R181" s="173"/>
      <c r="S181" s="174"/>
      <c r="T181" s="174"/>
      <c r="U181" s="150" t="s">
        <v>207</v>
      </c>
      <c r="V181" s="493">
        <v>45474</v>
      </c>
      <c r="W181" s="493">
        <v>45657</v>
      </c>
      <c r="X181" s="172">
        <f t="shared" si="10"/>
        <v>183</v>
      </c>
      <c r="Y181" s="478"/>
      <c r="Z181" s="478"/>
      <c r="AA181" s="166" t="s">
        <v>1115</v>
      </c>
      <c r="AB181" s="166" t="s">
        <v>710</v>
      </c>
      <c r="AC181" s="166" t="s">
        <v>1188</v>
      </c>
      <c r="AD181" s="174"/>
      <c r="AE181" s="174"/>
      <c r="AF181" s="174"/>
      <c r="AG181" s="360"/>
      <c r="AH181" s="174"/>
      <c r="AI181" s="264"/>
      <c r="AJ181" s="174"/>
      <c r="AK181" s="181">
        <v>0</v>
      </c>
      <c r="AL181" s="181">
        <v>0</v>
      </c>
      <c r="AM181" s="182">
        <v>0</v>
      </c>
      <c r="AN181" s="183"/>
      <c r="AO181" s="182">
        <v>0</v>
      </c>
      <c r="AP181" s="180"/>
      <c r="AQ181" s="282" t="s">
        <v>714</v>
      </c>
      <c r="AR181" s="312" t="s">
        <v>1189</v>
      </c>
      <c r="AS181" s="651"/>
      <c r="AT181" s="654"/>
      <c r="AU181" s="654"/>
      <c r="AV181" s="657"/>
      <c r="AW181" s="364"/>
      <c r="AX181" s="173"/>
      <c r="AY181" s="166" t="s">
        <v>1115</v>
      </c>
    </row>
    <row r="182" spans="1:51" ht="147" customHeight="1" x14ac:dyDescent="0.35">
      <c r="A182" s="668"/>
      <c r="B182" s="668" t="s">
        <v>450</v>
      </c>
      <c r="C182" s="668" t="s">
        <v>451</v>
      </c>
      <c r="D182" s="668">
        <v>476</v>
      </c>
      <c r="E182" s="668" t="s">
        <v>1182</v>
      </c>
      <c r="F182" s="751"/>
      <c r="G182" s="751" t="s">
        <v>1183</v>
      </c>
      <c r="H182" s="770"/>
      <c r="I182" s="770"/>
      <c r="J182" s="770"/>
      <c r="K182" s="770"/>
      <c r="L182" s="793"/>
      <c r="M182" s="282" t="s">
        <v>1195</v>
      </c>
      <c r="N182" s="396"/>
      <c r="O182" s="282" t="s">
        <v>1196</v>
      </c>
      <c r="P182" s="407">
        <v>1</v>
      </c>
      <c r="Q182" s="173" t="s">
        <v>206</v>
      </c>
      <c r="R182" s="173"/>
      <c r="S182" s="174"/>
      <c r="T182" s="174"/>
      <c r="U182" s="150" t="s">
        <v>207</v>
      </c>
      <c r="V182" s="493">
        <v>45474</v>
      </c>
      <c r="W182" s="493">
        <v>45657</v>
      </c>
      <c r="X182" s="172">
        <f t="shared" si="10"/>
        <v>183</v>
      </c>
      <c r="Y182" s="478"/>
      <c r="Z182" s="478"/>
      <c r="AA182" s="166" t="s">
        <v>1115</v>
      </c>
      <c r="AB182" s="166" t="s">
        <v>710</v>
      </c>
      <c r="AC182" s="166" t="s">
        <v>1188</v>
      </c>
      <c r="AD182" s="174"/>
      <c r="AE182" s="174"/>
      <c r="AF182" s="174"/>
      <c r="AG182" s="360"/>
      <c r="AH182" s="174"/>
      <c r="AI182" s="264"/>
      <c r="AJ182" s="174"/>
      <c r="AK182" s="181">
        <v>0</v>
      </c>
      <c r="AL182" s="181">
        <v>0</v>
      </c>
      <c r="AM182" s="182">
        <v>0</v>
      </c>
      <c r="AN182" s="183"/>
      <c r="AO182" s="182">
        <v>0</v>
      </c>
      <c r="AP182" s="180"/>
      <c r="AQ182" s="282" t="s">
        <v>714</v>
      </c>
      <c r="AR182" s="312" t="s">
        <v>1189</v>
      </c>
      <c r="AS182" s="649" t="s">
        <v>1493</v>
      </c>
      <c r="AT182" s="652">
        <v>82000000</v>
      </c>
      <c r="AU182" s="652">
        <v>0</v>
      </c>
      <c r="AV182" s="655">
        <v>0</v>
      </c>
      <c r="AW182" s="219"/>
      <c r="AX182" s="188"/>
      <c r="AY182" s="166" t="s">
        <v>1115</v>
      </c>
    </row>
    <row r="183" spans="1:51" ht="72" customHeight="1" x14ac:dyDescent="0.35">
      <c r="A183" s="668"/>
      <c r="B183" s="668" t="s">
        <v>450</v>
      </c>
      <c r="C183" s="668" t="s">
        <v>451</v>
      </c>
      <c r="D183" s="668">
        <v>476</v>
      </c>
      <c r="E183" s="668" t="s">
        <v>1182</v>
      </c>
      <c r="F183" s="751"/>
      <c r="G183" s="751" t="s">
        <v>1183</v>
      </c>
      <c r="H183" s="788" t="s">
        <v>1197</v>
      </c>
      <c r="I183" s="788" t="s">
        <v>922</v>
      </c>
      <c r="J183" s="788">
        <v>0</v>
      </c>
      <c r="K183" s="174"/>
      <c r="L183" s="762">
        <v>0.4</v>
      </c>
      <c r="M183" s="282" t="s">
        <v>1198</v>
      </c>
      <c r="N183" s="396"/>
      <c r="O183" s="282" t="s">
        <v>1199</v>
      </c>
      <c r="P183" s="407">
        <v>1</v>
      </c>
      <c r="Q183" s="173" t="s">
        <v>206</v>
      </c>
      <c r="R183" s="173"/>
      <c r="S183" s="174"/>
      <c r="T183" s="174"/>
      <c r="U183" s="150" t="s">
        <v>207</v>
      </c>
      <c r="V183" s="493">
        <v>45474</v>
      </c>
      <c r="W183" s="493">
        <v>45657</v>
      </c>
      <c r="X183" s="172">
        <f t="shared" si="10"/>
        <v>183</v>
      </c>
      <c r="Y183" s="478"/>
      <c r="Z183" s="478"/>
      <c r="AA183" s="166" t="s">
        <v>1115</v>
      </c>
      <c r="AB183" s="166" t="s">
        <v>710</v>
      </c>
      <c r="AC183" s="166" t="s">
        <v>1188</v>
      </c>
      <c r="AD183" s="174"/>
      <c r="AE183" s="174"/>
      <c r="AF183" s="174"/>
      <c r="AG183" s="360"/>
      <c r="AH183" s="174"/>
      <c r="AI183" s="264"/>
      <c r="AJ183" s="174"/>
      <c r="AK183" s="181">
        <v>0</v>
      </c>
      <c r="AL183" s="181">
        <v>0</v>
      </c>
      <c r="AM183" s="182">
        <v>0</v>
      </c>
      <c r="AN183" s="183"/>
      <c r="AO183" s="182">
        <v>0</v>
      </c>
      <c r="AP183" s="180"/>
      <c r="AQ183" s="282" t="s">
        <v>714</v>
      </c>
      <c r="AR183" s="312" t="s">
        <v>1189</v>
      </c>
      <c r="AS183" s="650"/>
      <c r="AT183" s="653"/>
      <c r="AU183" s="653"/>
      <c r="AV183" s="656"/>
      <c r="AW183" s="364"/>
      <c r="AX183" s="173"/>
      <c r="AY183" s="166" t="s">
        <v>1115</v>
      </c>
    </row>
    <row r="184" spans="1:51" ht="116.25" x14ac:dyDescent="0.35">
      <c r="A184" s="668"/>
      <c r="B184" s="668" t="s">
        <v>450</v>
      </c>
      <c r="C184" s="668" t="s">
        <v>451</v>
      </c>
      <c r="D184" s="668">
        <v>476</v>
      </c>
      <c r="E184" s="668" t="s">
        <v>1182</v>
      </c>
      <c r="F184" s="751"/>
      <c r="G184" s="751" t="s">
        <v>1183</v>
      </c>
      <c r="H184" s="779" t="s">
        <v>1197</v>
      </c>
      <c r="I184" s="779"/>
      <c r="J184" s="779">
        <v>0</v>
      </c>
      <c r="K184" s="174"/>
      <c r="L184" s="763">
        <v>0.3</v>
      </c>
      <c r="M184" s="433" t="s">
        <v>1200</v>
      </c>
      <c r="N184" s="396"/>
      <c r="O184" s="282"/>
      <c r="P184" s="407">
        <v>1</v>
      </c>
      <c r="Q184" s="173" t="s">
        <v>206</v>
      </c>
      <c r="R184" s="173"/>
      <c r="S184" s="174"/>
      <c r="T184" s="174"/>
      <c r="U184" s="150" t="s">
        <v>207</v>
      </c>
      <c r="V184" s="493">
        <v>45474</v>
      </c>
      <c r="W184" s="493">
        <v>45657</v>
      </c>
      <c r="X184" s="172">
        <f t="shared" si="10"/>
        <v>183</v>
      </c>
      <c r="Y184" s="478"/>
      <c r="Z184" s="478"/>
      <c r="AA184" s="166" t="s">
        <v>1115</v>
      </c>
      <c r="AB184" s="166" t="s">
        <v>710</v>
      </c>
      <c r="AC184" s="166" t="s">
        <v>1188</v>
      </c>
      <c r="AD184" s="174"/>
      <c r="AE184" s="174"/>
      <c r="AF184" s="174"/>
      <c r="AG184" s="360"/>
      <c r="AH184" s="174"/>
      <c r="AI184" s="264"/>
      <c r="AJ184" s="174"/>
      <c r="AK184" s="181">
        <v>0</v>
      </c>
      <c r="AL184" s="181">
        <v>0</v>
      </c>
      <c r="AM184" s="182">
        <v>0</v>
      </c>
      <c r="AN184" s="183"/>
      <c r="AO184" s="182">
        <v>0</v>
      </c>
      <c r="AP184" s="180"/>
      <c r="AQ184" s="282" t="s">
        <v>714</v>
      </c>
      <c r="AR184" s="312" t="s">
        <v>1189</v>
      </c>
      <c r="AS184" s="650"/>
      <c r="AT184" s="653"/>
      <c r="AU184" s="653"/>
      <c r="AV184" s="656"/>
      <c r="AW184" s="219"/>
      <c r="AX184" s="188"/>
      <c r="AY184" s="166" t="s">
        <v>1115</v>
      </c>
    </row>
    <row r="185" spans="1:51" ht="116.25" x14ac:dyDescent="0.35">
      <c r="A185" s="668"/>
      <c r="B185" s="668" t="s">
        <v>450</v>
      </c>
      <c r="C185" s="668" t="s">
        <v>451</v>
      </c>
      <c r="D185" s="668">
        <v>476</v>
      </c>
      <c r="E185" s="668" t="s">
        <v>1182</v>
      </c>
      <c r="F185" s="751"/>
      <c r="G185" s="751" t="s">
        <v>1183</v>
      </c>
      <c r="H185" s="809" t="s">
        <v>1197</v>
      </c>
      <c r="I185" s="809"/>
      <c r="J185" s="809">
        <v>0</v>
      </c>
      <c r="K185" s="174"/>
      <c r="L185" s="793">
        <v>0.3</v>
      </c>
      <c r="M185" s="282" t="s">
        <v>1201</v>
      </c>
      <c r="N185" s="396"/>
      <c r="O185" s="282"/>
      <c r="P185" s="407"/>
      <c r="Q185" s="173" t="s">
        <v>206</v>
      </c>
      <c r="R185" s="173"/>
      <c r="S185" s="174"/>
      <c r="T185" s="174"/>
      <c r="U185" s="150" t="s">
        <v>207</v>
      </c>
      <c r="V185" s="478"/>
      <c r="W185" s="478"/>
      <c r="X185" s="478"/>
      <c r="Y185" s="478"/>
      <c r="Z185" s="478"/>
      <c r="AA185" s="166" t="s">
        <v>1115</v>
      </c>
      <c r="AB185" s="166" t="s">
        <v>710</v>
      </c>
      <c r="AC185" s="166" t="s">
        <v>1188</v>
      </c>
      <c r="AD185" s="174"/>
      <c r="AE185" s="174"/>
      <c r="AF185" s="174"/>
      <c r="AG185" s="360"/>
      <c r="AH185" s="174"/>
      <c r="AI185" s="264"/>
      <c r="AJ185" s="174"/>
      <c r="AK185" s="181">
        <v>0</v>
      </c>
      <c r="AL185" s="181">
        <v>0</v>
      </c>
      <c r="AM185" s="182">
        <v>0</v>
      </c>
      <c r="AN185" s="183"/>
      <c r="AO185" s="182">
        <v>0</v>
      </c>
      <c r="AP185" s="180"/>
      <c r="AQ185" s="282" t="s">
        <v>714</v>
      </c>
      <c r="AR185" s="312" t="s">
        <v>1189</v>
      </c>
      <c r="AS185" s="651"/>
      <c r="AT185" s="654"/>
      <c r="AU185" s="654"/>
      <c r="AV185" s="657"/>
      <c r="AW185" s="219"/>
      <c r="AX185" s="188"/>
      <c r="AY185" s="166" t="s">
        <v>1115</v>
      </c>
    </row>
    <row r="186" spans="1:51" ht="209.25" hidden="1" x14ac:dyDescent="0.35">
      <c r="A186" s="668"/>
      <c r="B186" s="668" t="s">
        <v>450</v>
      </c>
      <c r="C186" s="668" t="s">
        <v>451</v>
      </c>
      <c r="D186" s="668">
        <v>476</v>
      </c>
      <c r="E186" s="668" t="s">
        <v>1182</v>
      </c>
      <c r="F186" s="751"/>
      <c r="G186" s="751" t="s">
        <v>1183</v>
      </c>
      <c r="H186" s="332" t="s">
        <v>1184</v>
      </c>
      <c r="I186" s="333" t="s">
        <v>1185</v>
      </c>
      <c r="J186" s="173">
        <v>0</v>
      </c>
      <c r="K186" s="174"/>
      <c r="L186" s="334">
        <v>0.3</v>
      </c>
      <c r="M186" s="282"/>
      <c r="N186" s="396"/>
      <c r="O186" s="282"/>
      <c r="P186" s="407"/>
      <c r="Q186" s="173"/>
      <c r="R186" s="173"/>
      <c r="S186" s="174"/>
      <c r="T186" s="174"/>
      <c r="U186" s="150" t="e">
        <f t="shared" si="8"/>
        <v>#DIV/0!</v>
      </c>
      <c r="V186" s="478"/>
      <c r="W186" s="478"/>
      <c r="X186" s="478"/>
      <c r="Y186" s="478"/>
      <c r="Z186" s="478"/>
      <c r="AA186" s="166" t="s">
        <v>1115</v>
      </c>
      <c r="AB186" s="166" t="s">
        <v>710</v>
      </c>
      <c r="AC186" s="166" t="s">
        <v>1188</v>
      </c>
      <c r="AD186" s="174"/>
      <c r="AE186" s="174"/>
      <c r="AF186" s="174"/>
      <c r="AG186" s="360"/>
      <c r="AH186" s="174"/>
      <c r="AI186" s="264"/>
      <c r="AJ186" s="174"/>
      <c r="AK186" s="181">
        <v>0</v>
      </c>
      <c r="AL186" s="181">
        <v>0</v>
      </c>
      <c r="AM186" s="182">
        <v>0</v>
      </c>
      <c r="AN186" s="183"/>
      <c r="AO186" s="182">
        <v>0</v>
      </c>
      <c r="AP186" s="180"/>
      <c r="AQ186" s="282" t="s">
        <v>714</v>
      </c>
      <c r="AR186" s="312" t="s">
        <v>1189</v>
      </c>
      <c r="AS186" s="283"/>
      <c r="AT186" s="186"/>
      <c r="AU186" s="186"/>
      <c r="AV186" s="164" t="e">
        <f t="shared" si="7"/>
        <v>#DIV/0!</v>
      </c>
      <c r="AW186" s="364"/>
      <c r="AX186" s="173"/>
      <c r="AY186" s="166" t="s">
        <v>1115</v>
      </c>
    </row>
    <row r="187" spans="1:51" ht="209.25" hidden="1" x14ac:dyDescent="0.35">
      <c r="A187" s="668"/>
      <c r="B187" s="668" t="s">
        <v>450</v>
      </c>
      <c r="C187" s="668" t="s">
        <v>451</v>
      </c>
      <c r="D187" s="668">
        <v>476</v>
      </c>
      <c r="E187" s="668" t="s">
        <v>1182</v>
      </c>
      <c r="F187" s="770"/>
      <c r="G187" s="770" t="s">
        <v>1183</v>
      </c>
      <c r="H187" s="510" t="s">
        <v>1184</v>
      </c>
      <c r="I187" s="511" t="s">
        <v>1185</v>
      </c>
      <c r="J187" s="200">
        <v>0</v>
      </c>
      <c r="K187" s="201"/>
      <c r="L187" s="497">
        <v>0.3</v>
      </c>
      <c r="M187" s="285"/>
      <c r="N187" s="512"/>
      <c r="O187" s="285"/>
      <c r="P187" s="513"/>
      <c r="Q187" s="514"/>
      <c r="R187" s="200"/>
      <c r="S187" s="201"/>
      <c r="T187" s="201"/>
      <c r="U187" s="202" t="e">
        <f t="shared" si="8"/>
        <v>#DIV/0!</v>
      </c>
      <c r="V187" s="482"/>
      <c r="W187" s="482"/>
      <c r="X187" s="482"/>
      <c r="Y187" s="482"/>
      <c r="Z187" s="482"/>
      <c r="AA187" s="205" t="s">
        <v>1115</v>
      </c>
      <c r="AB187" s="205" t="s">
        <v>710</v>
      </c>
      <c r="AC187" s="205" t="s">
        <v>1188</v>
      </c>
      <c r="AD187" s="201"/>
      <c r="AE187" s="201"/>
      <c r="AF187" s="201"/>
      <c r="AG187" s="483"/>
      <c r="AH187" s="201"/>
      <c r="AI187" s="416"/>
      <c r="AJ187" s="201"/>
      <c r="AK187" s="209">
        <v>0</v>
      </c>
      <c r="AL187" s="209">
        <v>0</v>
      </c>
      <c r="AM187" s="210">
        <v>0</v>
      </c>
      <c r="AN187" s="211"/>
      <c r="AO187" s="210">
        <v>0</v>
      </c>
      <c r="AP187" s="208"/>
      <c r="AQ187" s="285" t="s">
        <v>714</v>
      </c>
      <c r="AR187" s="322" t="s">
        <v>1189</v>
      </c>
      <c r="AS187" s="286"/>
      <c r="AT187" s="214"/>
      <c r="AU187" s="214"/>
      <c r="AV187" s="164" t="e">
        <f t="shared" si="7"/>
        <v>#DIV/0!</v>
      </c>
      <c r="AW187" s="470"/>
      <c r="AX187" s="200"/>
      <c r="AY187" s="166" t="s">
        <v>1115</v>
      </c>
    </row>
    <row r="188" spans="1:51" ht="80.25" customHeight="1" x14ac:dyDescent="0.35">
      <c r="A188" s="668"/>
      <c r="B188" s="668"/>
      <c r="C188" s="668"/>
      <c r="D188" s="668"/>
      <c r="E188" s="668"/>
      <c r="F188" s="731" t="s">
        <v>1182</v>
      </c>
      <c r="G188" s="731"/>
      <c r="H188" s="731"/>
      <c r="I188" s="731"/>
      <c r="J188" s="731"/>
      <c r="K188" s="731"/>
      <c r="L188" s="731"/>
      <c r="M188" s="731"/>
      <c r="N188" s="731"/>
      <c r="O188" s="731"/>
      <c r="P188" s="731"/>
      <c r="Q188" s="731"/>
      <c r="R188" s="731"/>
      <c r="S188" s="174"/>
      <c r="T188" s="174"/>
      <c r="U188" s="66">
        <f>AVERAGE(U179:U185)</f>
        <v>0</v>
      </c>
      <c r="V188" s="478"/>
      <c r="W188" s="478"/>
      <c r="X188" s="478"/>
      <c r="Y188" s="478"/>
      <c r="Z188" s="478"/>
      <c r="AA188" s="166"/>
      <c r="AB188" s="166"/>
      <c r="AC188" s="166"/>
      <c r="AD188" s="174"/>
      <c r="AE188" s="174"/>
      <c r="AF188" s="174"/>
      <c r="AG188" s="360"/>
      <c r="AH188" s="174"/>
      <c r="AI188" s="264"/>
      <c r="AJ188" s="174"/>
      <c r="AK188" s="181"/>
      <c r="AL188" s="181"/>
      <c r="AM188" s="182"/>
      <c r="AN188" s="183"/>
      <c r="AO188" s="182"/>
      <c r="AP188" s="180"/>
      <c r="AQ188" s="282"/>
      <c r="AR188" s="282"/>
      <c r="AS188" s="216" t="s">
        <v>1494</v>
      </c>
      <c r="AT188" s="217">
        <v>110000000</v>
      </c>
      <c r="AU188" s="217">
        <v>21000000</v>
      </c>
      <c r="AV188" s="218">
        <f t="shared" si="7"/>
        <v>0.19090909090909092</v>
      </c>
      <c r="AW188" s="364"/>
      <c r="AX188" s="173"/>
      <c r="AY188" s="166"/>
    </row>
    <row r="189" spans="1:51" ht="162.75" x14ac:dyDescent="0.35">
      <c r="A189" s="788" t="s">
        <v>474</v>
      </c>
      <c r="B189" s="788" t="s">
        <v>475</v>
      </c>
      <c r="C189" s="788" t="s">
        <v>476</v>
      </c>
      <c r="D189" s="788">
        <v>0.04</v>
      </c>
      <c r="E189" s="788" t="s">
        <v>1202</v>
      </c>
      <c r="F189" s="756">
        <v>2024130010045</v>
      </c>
      <c r="G189" s="750" t="s">
        <v>1203</v>
      </c>
      <c r="H189" s="750" t="s">
        <v>1204</v>
      </c>
      <c r="I189" s="750" t="s">
        <v>1205</v>
      </c>
      <c r="J189" s="750">
        <v>0</v>
      </c>
      <c r="K189" s="224"/>
      <c r="L189" s="750">
        <v>0.65</v>
      </c>
      <c r="M189" s="330" t="s">
        <v>1206</v>
      </c>
      <c r="N189" s="223"/>
      <c r="O189" s="330"/>
      <c r="P189" s="222">
        <v>48</v>
      </c>
      <c r="Q189" s="189">
        <v>12</v>
      </c>
      <c r="R189" s="223"/>
      <c r="S189" s="224"/>
      <c r="T189" s="224"/>
      <c r="U189" s="225">
        <f t="shared" si="8"/>
        <v>0</v>
      </c>
      <c r="V189" s="226">
        <v>45474</v>
      </c>
      <c r="W189" s="226">
        <v>45657</v>
      </c>
      <c r="X189" s="227">
        <f t="shared" ref="X189:X227" si="11">+W189-V189</f>
        <v>183</v>
      </c>
      <c r="Y189" s="515">
        <f>48*20</f>
        <v>960</v>
      </c>
      <c r="Z189" s="473"/>
      <c r="AA189" s="220" t="s">
        <v>1115</v>
      </c>
      <c r="AB189" s="220" t="s">
        <v>1207</v>
      </c>
      <c r="AC189" s="220" t="s">
        <v>1208</v>
      </c>
      <c r="AD189" s="224"/>
      <c r="AE189" s="224"/>
      <c r="AF189" s="224"/>
      <c r="AG189" s="352"/>
      <c r="AH189" s="224"/>
      <c r="AI189" s="190"/>
      <c r="AJ189" s="224"/>
      <c r="AK189" s="233">
        <v>0</v>
      </c>
      <c r="AL189" s="233">
        <v>0</v>
      </c>
      <c r="AM189" s="234">
        <v>0</v>
      </c>
      <c r="AN189" s="235"/>
      <c r="AO189" s="234">
        <v>0</v>
      </c>
      <c r="AP189" s="232"/>
      <c r="AQ189" s="474" t="s">
        <v>714</v>
      </c>
      <c r="AR189" s="475" t="s">
        <v>1209</v>
      </c>
      <c r="AS189" s="516" t="s">
        <v>1495</v>
      </c>
      <c r="AT189" s="238">
        <v>257793463</v>
      </c>
      <c r="AU189" s="238">
        <v>189649875.81999999</v>
      </c>
      <c r="AV189" s="164">
        <f t="shared" si="7"/>
        <v>0.73566596147552432</v>
      </c>
      <c r="AW189" s="239"/>
      <c r="AX189" s="189"/>
      <c r="AY189" s="166" t="s">
        <v>1115</v>
      </c>
    </row>
    <row r="190" spans="1:51" ht="162.75" x14ac:dyDescent="0.35">
      <c r="A190" s="779" t="s">
        <v>474</v>
      </c>
      <c r="B190" s="779" t="s">
        <v>475</v>
      </c>
      <c r="C190" s="779" t="s">
        <v>476</v>
      </c>
      <c r="D190" s="779">
        <v>0.04</v>
      </c>
      <c r="E190" s="779"/>
      <c r="F190" s="757"/>
      <c r="G190" s="751" t="s">
        <v>1203</v>
      </c>
      <c r="H190" s="751"/>
      <c r="I190" s="751" t="s">
        <v>1205</v>
      </c>
      <c r="J190" s="751">
        <v>0</v>
      </c>
      <c r="K190" s="174"/>
      <c r="L190" s="751">
        <v>0.65</v>
      </c>
      <c r="M190" s="282" t="s">
        <v>1210</v>
      </c>
      <c r="N190" s="173"/>
      <c r="O190" s="282" t="s">
        <v>1211</v>
      </c>
      <c r="P190" s="171">
        <v>4</v>
      </c>
      <c r="Q190" s="172">
        <v>1</v>
      </c>
      <c r="R190" s="173"/>
      <c r="S190" s="174"/>
      <c r="T190" s="174"/>
      <c r="U190" s="150">
        <f t="shared" si="8"/>
        <v>0</v>
      </c>
      <c r="V190" s="175">
        <v>45474</v>
      </c>
      <c r="W190" s="175">
        <v>45657</v>
      </c>
      <c r="X190" s="176">
        <f t="shared" si="11"/>
        <v>183</v>
      </c>
      <c r="Y190" s="478"/>
      <c r="Z190" s="478"/>
      <c r="AA190" s="166" t="s">
        <v>1115</v>
      </c>
      <c r="AB190" s="166" t="s">
        <v>1207</v>
      </c>
      <c r="AC190" s="166" t="s">
        <v>1208</v>
      </c>
      <c r="AD190" s="174"/>
      <c r="AE190" s="174"/>
      <c r="AF190" s="174"/>
      <c r="AG190" s="360"/>
      <c r="AH190" s="174"/>
      <c r="AI190" s="264"/>
      <c r="AJ190" s="174"/>
      <c r="AK190" s="181">
        <v>18000000</v>
      </c>
      <c r="AL190" s="181">
        <v>18000000</v>
      </c>
      <c r="AM190" s="182">
        <v>0</v>
      </c>
      <c r="AN190" s="183"/>
      <c r="AO190" s="182">
        <v>0</v>
      </c>
      <c r="AP190" s="180"/>
      <c r="AQ190" s="479" t="s">
        <v>714</v>
      </c>
      <c r="AR190" s="480" t="s">
        <v>1209</v>
      </c>
      <c r="AS190" s="517" t="s">
        <v>1496</v>
      </c>
      <c r="AT190" s="186">
        <v>192398320</v>
      </c>
      <c r="AU190" s="186">
        <v>152254732.81999999</v>
      </c>
      <c r="AV190" s="164">
        <f t="shared" si="7"/>
        <v>0.79135167510818183</v>
      </c>
      <c r="AW190" s="219"/>
      <c r="AX190" s="188"/>
      <c r="AY190" s="166" t="s">
        <v>1115</v>
      </c>
    </row>
    <row r="191" spans="1:51" ht="123" customHeight="1" x14ac:dyDescent="0.35">
      <c r="A191" s="779" t="s">
        <v>480</v>
      </c>
      <c r="B191" s="779" t="s">
        <v>475</v>
      </c>
      <c r="C191" s="779" t="s">
        <v>476</v>
      </c>
      <c r="D191" s="779">
        <v>0.15</v>
      </c>
      <c r="E191" s="779"/>
      <c r="F191" s="757"/>
      <c r="G191" s="751" t="s">
        <v>1203</v>
      </c>
      <c r="H191" s="770"/>
      <c r="I191" s="770" t="s">
        <v>1205</v>
      </c>
      <c r="J191" s="770">
        <v>0</v>
      </c>
      <c r="K191" s="174"/>
      <c r="L191" s="770">
        <v>0.65</v>
      </c>
      <c r="M191" s="282" t="s">
        <v>1212</v>
      </c>
      <c r="N191" s="173"/>
      <c r="O191" s="282" t="s">
        <v>1213</v>
      </c>
      <c r="P191" s="171">
        <v>3</v>
      </c>
      <c r="Q191" s="172" t="s">
        <v>206</v>
      </c>
      <c r="R191" s="173"/>
      <c r="S191" s="174"/>
      <c r="T191" s="174"/>
      <c r="U191" s="150" t="s">
        <v>207</v>
      </c>
      <c r="V191" s="175">
        <v>45474</v>
      </c>
      <c r="W191" s="175">
        <v>45657</v>
      </c>
      <c r="X191" s="176">
        <f t="shared" si="11"/>
        <v>183</v>
      </c>
      <c r="Y191" s="478"/>
      <c r="Z191" s="478"/>
      <c r="AA191" s="166" t="s">
        <v>1115</v>
      </c>
      <c r="AB191" s="166" t="s">
        <v>1207</v>
      </c>
      <c r="AC191" s="166" t="s">
        <v>1208</v>
      </c>
      <c r="AD191" s="174"/>
      <c r="AE191" s="174"/>
      <c r="AF191" s="174"/>
      <c r="AG191" s="360"/>
      <c r="AH191" s="174"/>
      <c r="AI191" s="264"/>
      <c r="AJ191" s="447"/>
      <c r="AK191" s="181">
        <v>62566587</v>
      </c>
      <c r="AL191" s="181">
        <v>62566587</v>
      </c>
      <c r="AM191" s="182">
        <v>53200000</v>
      </c>
      <c r="AN191" s="183"/>
      <c r="AO191" s="182">
        <v>0</v>
      </c>
      <c r="AP191" s="180"/>
      <c r="AQ191" s="479" t="s">
        <v>714</v>
      </c>
      <c r="AR191" s="480" t="s">
        <v>1209</v>
      </c>
      <c r="AS191" s="517" t="s">
        <v>1497</v>
      </c>
      <c r="AT191" s="186">
        <v>99486217</v>
      </c>
      <c r="AU191" s="186">
        <v>86586217</v>
      </c>
      <c r="AV191" s="164">
        <f t="shared" si="7"/>
        <v>0.87033379709271685</v>
      </c>
      <c r="AW191" s="195"/>
      <c r="AX191" s="172"/>
      <c r="AY191" s="166" t="s">
        <v>1115</v>
      </c>
    </row>
    <row r="192" spans="1:51" ht="123" customHeight="1" x14ac:dyDescent="0.35">
      <c r="A192" s="779"/>
      <c r="B192" s="779"/>
      <c r="C192" s="779"/>
      <c r="D192" s="779"/>
      <c r="E192" s="779"/>
      <c r="F192" s="757"/>
      <c r="G192" s="751"/>
      <c r="H192" s="310"/>
      <c r="I192" s="310"/>
      <c r="J192" s="310"/>
      <c r="K192" s="201"/>
      <c r="L192" s="310"/>
      <c r="M192" s="285"/>
      <c r="N192" s="200"/>
      <c r="O192" s="285"/>
      <c r="P192" s="199"/>
      <c r="Q192" s="193"/>
      <c r="R192" s="200"/>
      <c r="S192" s="201"/>
      <c r="T192" s="201"/>
      <c r="U192" s="202"/>
      <c r="V192" s="203"/>
      <c r="W192" s="203"/>
      <c r="X192" s="204"/>
      <c r="Y192" s="482"/>
      <c r="Z192" s="482"/>
      <c r="AA192" s="205"/>
      <c r="AB192" s="205"/>
      <c r="AC192" s="205"/>
      <c r="AD192" s="201"/>
      <c r="AE192" s="201"/>
      <c r="AF192" s="201"/>
      <c r="AG192" s="483"/>
      <c r="AH192" s="201"/>
      <c r="AI192" s="416"/>
      <c r="AJ192" s="484"/>
      <c r="AK192" s="209"/>
      <c r="AL192" s="209"/>
      <c r="AM192" s="210"/>
      <c r="AN192" s="211"/>
      <c r="AO192" s="210"/>
      <c r="AP192" s="208"/>
      <c r="AQ192" s="485"/>
      <c r="AR192" s="486"/>
      <c r="AS192" s="518" t="s">
        <v>1498</v>
      </c>
      <c r="AT192" s="214">
        <v>80566587</v>
      </c>
      <c r="AU192" s="214">
        <v>0</v>
      </c>
      <c r="AV192" s="164">
        <f t="shared" si="7"/>
        <v>0</v>
      </c>
      <c r="AW192" s="245"/>
      <c r="AX192" s="193"/>
      <c r="AY192" s="166"/>
    </row>
    <row r="193" spans="1:51" ht="189" customHeight="1" x14ac:dyDescent="0.35">
      <c r="A193" s="779" t="s">
        <v>480</v>
      </c>
      <c r="B193" s="779" t="s">
        <v>475</v>
      </c>
      <c r="C193" s="779" t="s">
        <v>476</v>
      </c>
      <c r="D193" s="779">
        <v>0.15</v>
      </c>
      <c r="E193" s="779"/>
      <c r="F193" s="811"/>
      <c r="G193" s="770" t="s">
        <v>1203</v>
      </c>
      <c r="H193" s="519" t="s">
        <v>1214</v>
      </c>
      <c r="I193" s="520" t="s">
        <v>1215</v>
      </c>
      <c r="J193" s="193">
        <v>0</v>
      </c>
      <c r="K193" s="201"/>
      <c r="L193" s="521">
        <v>0.35</v>
      </c>
      <c r="M193" s="285" t="s">
        <v>1216</v>
      </c>
      <c r="N193" s="200"/>
      <c r="O193" s="285" t="s">
        <v>1217</v>
      </c>
      <c r="P193" s="199">
        <v>3</v>
      </c>
      <c r="Q193" s="193" t="s">
        <v>206</v>
      </c>
      <c r="R193" s="200"/>
      <c r="S193" s="201"/>
      <c r="T193" s="201"/>
      <c r="U193" s="202" t="s">
        <v>207</v>
      </c>
      <c r="V193" s="203">
        <v>45474</v>
      </c>
      <c r="W193" s="203">
        <v>45657</v>
      </c>
      <c r="X193" s="204">
        <f t="shared" si="11"/>
        <v>183</v>
      </c>
      <c r="Y193" s="482"/>
      <c r="Z193" s="482"/>
      <c r="AA193" s="205" t="s">
        <v>1115</v>
      </c>
      <c r="AB193" s="205" t="s">
        <v>1207</v>
      </c>
      <c r="AC193" s="205" t="s">
        <v>1208</v>
      </c>
      <c r="AD193" s="201"/>
      <c r="AE193" s="201"/>
      <c r="AF193" s="201"/>
      <c r="AG193" s="483"/>
      <c r="AH193" s="201"/>
      <c r="AI193" s="416"/>
      <c r="AJ193" s="201"/>
      <c r="AK193" s="209">
        <v>0</v>
      </c>
      <c r="AL193" s="209">
        <v>0</v>
      </c>
      <c r="AM193" s="210">
        <v>0</v>
      </c>
      <c r="AN193" s="211"/>
      <c r="AO193" s="210">
        <v>0</v>
      </c>
      <c r="AP193" s="208"/>
      <c r="AQ193" s="485" t="s">
        <v>714</v>
      </c>
      <c r="AR193" s="486" t="s">
        <v>1209</v>
      </c>
      <c r="AS193" s="518" t="s">
        <v>1499</v>
      </c>
      <c r="AT193" s="214">
        <v>1486984912</v>
      </c>
      <c r="AU193" s="214">
        <v>0</v>
      </c>
      <c r="AV193" s="164">
        <f t="shared" si="7"/>
        <v>0</v>
      </c>
      <c r="AW193" s="245"/>
      <c r="AX193" s="193"/>
      <c r="AY193" s="166" t="s">
        <v>1115</v>
      </c>
    </row>
    <row r="194" spans="1:51" ht="115.5" customHeight="1" x14ac:dyDescent="0.35">
      <c r="A194" s="809"/>
      <c r="B194" s="809"/>
      <c r="C194" s="809"/>
      <c r="D194" s="809"/>
      <c r="E194" s="809"/>
      <c r="F194" s="731" t="s">
        <v>1202</v>
      </c>
      <c r="G194" s="731"/>
      <c r="H194" s="731"/>
      <c r="I194" s="731"/>
      <c r="J194" s="731"/>
      <c r="K194" s="731"/>
      <c r="L194" s="731"/>
      <c r="M194" s="731"/>
      <c r="N194" s="731"/>
      <c r="O194" s="731"/>
      <c r="P194" s="731"/>
      <c r="Q194" s="731"/>
      <c r="R194" s="731"/>
      <c r="S194" s="174"/>
      <c r="T194" s="174"/>
      <c r="U194" s="66">
        <f>AVERAGE(U189:U193)</f>
        <v>0</v>
      </c>
      <c r="V194" s="175"/>
      <c r="W194" s="175"/>
      <c r="X194" s="176"/>
      <c r="Y194" s="478"/>
      <c r="Z194" s="478"/>
      <c r="AA194" s="166"/>
      <c r="AB194" s="166"/>
      <c r="AC194" s="166"/>
      <c r="AD194" s="174"/>
      <c r="AE194" s="174"/>
      <c r="AF194" s="174"/>
      <c r="AG194" s="360"/>
      <c r="AH194" s="174"/>
      <c r="AI194" s="264"/>
      <c r="AJ194" s="174"/>
      <c r="AK194" s="181"/>
      <c r="AL194" s="181"/>
      <c r="AM194" s="182"/>
      <c r="AN194" s="183"/>
      <c r="AO194" s="182"/>
      <c r="AP194" s="180"/>
      <c r="AQ194" s="479"/>
      <c r="AR194" s="479"/>
      <c r="AS194" s="216" t="s">
        <v>1459</v>
      </c>
      <c r="AT194" s="217">
        <v>2117229499</v>
      </c>
      <c r="AU194" s="217">
        <v>428490825.63999999</v>
      </c>
      <c r="AV194" s="218">
        <f t="shared" si="7"/>
        <v>0.20238279593326222</v>
      </c>
      <c r="AW194" s="195"/>
      <c r="AX194" s="172"/>
      <c r="AY194" s="166"/>
    </row>
    <row r="195" spans="1:51" ht="162.75" x14ac:dyDescent="0.35">
      <c r="A195" s="812" t="s">
        <v>487</v>
      </c>
      <c r="B195" s="812" t="s">
        <v>475</v>
      </c>
      <c r="C195" s="812" t="s">
        <v>476</v>
      </c>
      <c r="D195" s="812">
        <v>0.8</v>
      </c>
      <c r="E195" s="668" t="s">
        <v>1218</v>
      </c>
      <c r="F195" s="756">
        <v>2024130010046</v>
      </c>
      <c r="G195" s="750" t="s">
        <v>1219</v>
      </c>
      <c r="H195" s="750" t="s">
        <v>1220</v>
      </c>
      <c r="I195" s="750" t="s">
        <v>1221</v>
      </c>
      <c r="J195" s="750">
        <v>2696</v>
      </c>
      <c r="K195" s="224"/>
      <c r="L195" s="762">
        <v>0.45</v>
      </c>
      <c r="M195" s="522" t="s">
        <v>1222</v>
      </c>
      <c r="N195" s="223"/>
      <c r="O195" s="253" t="s">
        <v>1223</v>
      </c>
      <c r="P195" s="222">
        <v>3300</v>
      </c>
      <c r="Q195" s="189">
        <v>300</v>
      </c>
      <c r="R195" s="223"/>
      <c r="S195" s="224"/>
      <c r="T195" s="224"/>
      <c r="U195" s="225">
        <f t="shared" si="8"/>
        <v>0</v>
      </c>
      <c r="V195" s="226">
        <v>45474</v>
      </c>
      <c r="W195" s="226">
        <v>45657</v>
      </c>
      <c r="X195" s="227">
        <f t="shared" si="11"/>
        <v>183</v>
      </c>
      <c r="Y195" s="473"/>
      <c r="Z195" s="473"/>
      <c r="AA195" s="220" t="s">
        <v>1115</v>
      </c>
      <c r="AB195" s="220" t="s">
        <v>1207</v>
      </c>
      <c r="AC195" s="220" t="s">
        <v>1224</v>
      </c>
      <c r="AD195" s="224"/>
      <c r="AE195" s="224"/>
      <c r="AF195" s="224"/>
      <c r="AG195" s="352"/>
      <c r="AH195" s="224"/>
      <c r="AI195" s="190"/>
      <c r="AJ195" s="278"/>
      <c r="AK195" s="233">
        <v>77000000</v>
      </c>
      <c r="AL195" s="233">
        <v>337000000</v>
      </c>
      <c r="AM195" s="234">
        <v>21866667</v>
      </c>
      <c r="AN195" s="235"/>
      <c r="AO195" s="234">
        <v>0</v>
      </c>
      <c r="AP195" s="232"/>
      <c r="AQ195" s="474" t="s">
        <v>805</v>
      </c>
      <c r="AR195" s="475" t="s">
        <v>1225</v>
      </c>
      <c r="AS195" s="649" t="s">
        <v>1500</v>
      </c>
      <c r="AT195" s="652">
        <v>40000000</v>
      </c>
      <c r="AU195" s="652">
        <v>24000000</v>
      </c>
      <c r="AV195" s="655">
        <f>+AU195/AT195</f>
        <v>0.6</v>
      </c>
      <c r="AW195" s="256" t="s">
        <v>1438</v>
      </c>
      <c r="AX195" s="523" t="s">
        <v>1439</v>
      </c>
      <c r="AY195" s="166" t="s">
        <v>1115</v>
      </c>
    </row>
    <row r="196" spans="1:51" ht="162.75" x14ac:dyDescent="0.35">
      <c r="A196" s="812" t="s">
        <v>487</v>
      </c>
      <c r="B196" s="812" t="s">
        <v>475</v>
      </c>
      <c r="C196" s="812" t="s">
        <v>476</v>
      </c>
      <c r="D196" s="812">
        <v>0.8</v>
      </c>
      <c r="E196" s="668"/>
      <c r="F196" s="757"/>
      <c r="G196" s="751" t="s">
        <v>1219</v>
      </c>
      <c r="H196" s="751"/>
      <c r="I196" s="751" t="s">
        <v>1221</v>
      </c>
      <c r="J196" s="751">
        <v>2696</v>
      </c>
      <c r="K196" s="174"/>
      <c r="L196" s="763">
        <v>0.45</v>
      </c>
      <c r="M196" s="524" t="s">
        <v>1226</v>
      </c>
      <c r="N196" s="173"/>
      <c r="O196" s="282" t="s">
        <v>1227</v>
      </c>
      <c r="P196" s="171">
        <v>58700</v>
      </c>
      <c r="Q196" s="172">
        <v>6700</v>
      </c>
      <c r="R196" s="173"/>
      <c r="S196" s="174"/>
      <c r="T196" s="174"/>
      <c r="U196" s="150">
        <f t="shared" si="8"/>
        <v>0</v>
      </c>
      <c r="V196" s="175">
        <v>45474</v>
      </c>
      <c r="W196" s="175">
        <v>45657</v>
      </c>
      <c r="X196" s="176">
        <f t="shared" si="11"/>
        <v>183</v>
      </c>
      <c r="Y196" s="478"/>
      <c r="Z196" s="478"/>
      <c r="AA196" s="166" t="s">
        <v>1115</v>
      </c>
      <c r="AB196" s="166" t="s">
        <v>1207</v>
      </c>
      <c r="AC196" s="166" t="s">
        <v>1224</v>
      </c>
      <c r="AD196" s="174"/>
      <c r="AE196" s="174"/>
      <c r="AF196" s="174"/>
      <c r="AG196" s="360"/>
      <c r="AH196" s="174"/>
      <c r="AI196" s="264"/>
      <c r="AJ196" s="447"/>
      <c r="AK196" s="181">
        <v>77000000</v>
      </c>
      <c r="AL196" s="181">
        <v>147000000</v>
      </c>
      <c r="AM196" s="182">
        <v>21866667</v>
      </c>
      <c r="AN196" s="183"/>
      <c r="AO196" s="182">
        <v>0</v>
      </c>
      <c r="AP196" s="180"/>
      <c r="AQ196" s="479" t="s">
        <v>805</v>
      </c>
      <c r="AR196" s="480" t="s">
        <v>1225</v>
      </c>
      <c r="AS196" s="650"/>
      <c r="AT196" s="653"/>
      <c r="AU196" s="653"/>
      <c r="AV196" s="656"/>
      <c r="AW196" s="219"/>
      <c r="AX196" s="496" t="s">
        <v>1439</v>
      </c>
      <c r="AY196" s="166" t="s">
        <v>1115</v>
      </c>
    </row>
    <row r="197" spans="1:51" ht="162.75" x14ac:dyDescent="0.35">
      <c r="A197" s="812" t="s">
        <v>487</v>
      </c>
      <c r="B197" s="812" t="s">
        <v>475</v>
      </c>
      <c r="C197" s="812" t="s">
        <v>476</v>
      </c>
      <c r="D197" s="812">
        <v>0.8</v>
      </c>
      <c r="E197" s="668"/>
      <c r="F197" s="757"/>
      <c r="G197" s="751" t="s">
        <v>1219</v>
      </c>
      <c r="H197" s="770"/>
      <c r="I197" s="770" t="s">
        <v>1221</v>
      </c>
      <c r="J197" s="770">
        <v>2696</v>
      </c>
      <c r="K197" s="174"/>
      <c r="L197" s="793">
        <v>0.45</v>
      </c>
      <c r="M197" s="524" t="s">
        <v>1228</v>
      </c>
      <c r="N197" s="173"/>
      <c r="O197" s="282" t="s">
        <v>1229</v>
      </c>
      <c r="P197" s="171">
        <v>18000</v>
      </c>
      <c r="Q197" s="172">
        <v>3000</v>
      </c>
      <c r="R197" s="173"/>
      <c r="S197" s="174"/>
      <c r="T197" s="174"/>
      <c r="U197" s="150">
        <f t="shared" si="8"/>
        <v>0</v>
      </c>
      <c r="V197" s="175">
        <v>45474</v>
      </c>
      <c r="W197" s="175">
        <v>45657</v>
      </c>
      <c r="X197" s="176">
        <f t="shared" si="11"/>
        <v>183</v>
      </c>
      <c r="Y197" s="477">
        <v>18000</v>
      </c>
      <c r="Z197" s="478"/>
      <c r="AA197" s="166" t="s">
        <v>1115</v>
      </c>
      <c r="AB197" s="166" t="s">
        <v>1207</v>
      </c>
      <c r="AC197" s="166" t="s">
        <v>1224</v>
      </c>
      <c r="AD197" s="174"/>
      <c r="AE197" s="174"/>
      <c r="AF197" s="174"/>
      <c r="AG197" s="360"/>
      <c r="AH197" s="174"/>
      <c r="AI197" s="264"/>
      <c r="AJ197" s="447"/>
      <c r="AK197" s="181">
        <v>77000000</v>
      </c>
      <c r="AL197" s="181">
        <v>147000000</v>
      </c>
      <c r="AM197" s="182">
        <v>21866666</v>
      </c>
      <c r="AN197" s="183"/>
      <c r="AO197" s="182">
        <v>0</v>
      </c>
      <c r="AP197" s="180"/>
      <c r="AQ197" s="479" t="s">
        <v>805</v>
      </c>
      <c r="AR197" s="480" t="s">
        <v>1225</v>
      </c>
      <c r="AS197" s="650"/>
      <c r="AT197" s="653"/>
      <c r="AU197" s="653"/>
      <c r="AV197" s="656"/>
      <c r="AW197" s="219"/>
      <c r="AX197" s="496" t="s">
        <v>1439</v>
      </c>
      <c r="AY197" s="166" t="s">
        <v>1115</v>
      </c>
    </row>
    <row r="198" spans="1:51" ht="162.75" x14ac:dyDescent="0.35">
      <c r="A198" s="812" t="s">
        <v>487</v>
      </c>
      <c r="B198" s="812" t="s">
        <v>475</v>
      </c>
      <c r="C198" s="812" t="s">
        <v>476</v>
      </c>
      <c r="D198" s="812">
        <v>0.8</v>
      </c>
      <c r="E198" s="668"/>
      <c r="F198" s="757"/>
      <c r="G198" s="751" t="s">
        <v>1219</v>
      </c>
      <c r="H198" s="750" t="s">
        <v>1230</v>
      </c>
      <c r="I198" s="750" t="s">
        <v>1231</v>
      </c>
      <c r="J198" s="750">
        <v>0</v>
      </c>
      <c r="K198" s="750"/>
      <c r="L198" s="762">
        <v>0.2</v>
      </c>
      <c r="M198" s="524" t="s">
        <v>1232</v>
      </c>
      <c r="N198" s="173"/>
      <c r="O198" s="282" t="s">
        <v>1233</v>
      </c>
      <c r="P198" s="171">
        <v>100000</v>
      </c>
      <c r="Q198" s="172" t="s">
        <v>206</v>
      </c>
      <c r="R198" s="173"/>
      <c r="S198" s="174"/>
      <c r="T198" s="174"/>
      <c r="U198" s="150" t="s">
        <v>207</v>
      </c>
      <c r="V198" s="175">
        <v>45474</v>
      </c>
      <c r="W198" s="175">
        <v>45657</v>
      </c>
      <c r="X198" s="176">
        <f t="shared" si="11"/>
        <v>183</v>
      </c>
      <c r="Y198" s="478"/>
      <c r="Z198" s="478"/>
      <c r="AA198" s="166" t="s">
        <v>1115</v>
      </c>
      <c r="AB198" s="166" t="s">
        <v>1207</v>
      </c>
      <c r="AC198" s="166" t="s">
        <v>1224</v>
      </c>
      <c r="AD198" s="174"/>
      <c r="AE198" s="174"/>
      <c r="AF198" s="174"/>
      <c r="AG198" s="360"/>
      <c r="AH198" s="174"/>
      <c r="AI198" s="264"/>
      <c r="AJ198" s="174"/>
      <c r="AK198" s="181">
        <v>0</v>
      </c>
      <c r="AL198" s="181">
        <v>0</v>
      </c>
      <c r="AM198" s="182">
        <v>0</v>
      </c>
      <c r="AN198" s="183"/>
      <c r="AO198" s="182">
        <v>0</v>
      </c>
      <c r="AP198" s="180"/>
      <c r="AQ198" s="479" t="s">
        <v>805</v>
      </c>
      <c r="AR198" s="480" t="s">
        <v>1225</v>
      </c>
      <c r="AS198" s="650"/>
      <c r="AT198" s="653"/>
      <c r="AU198" s="653"/>
      <c r="AV198" s="656"/>
      <c r="AW198" s="195"/>
      <c r="AX198" s="172"/>
      <c r="AY198" s="166" t="s">
        <v>1115</v>
      </c>
    </row>
    <row r="199" spans="1:51" ht="162.75" x14ac:dyDescent="0.35">
      <c r="A199" s="812" t="s">
        <v>487</v>
      </c>
      <c r="B199" s="812" t="s">
        <v>475</v>
      </c>
      <c r="C199" s="812" t="s">
        <v>476</v>
      </c>
      <c r="D199" s="812">
        <v>0.8</v>
      </c>
      <c r="E199" s="668"/>
      <c r="F199" s="757"/>
      <c r="G199" s="751" t="s">
        <v>1219</v>
      </c>
      <c r="H199" s="770"/>
      <c r="I199" s="770" t="s">
        <v>1231</v>
      </c>
      <c r="J199" s="770">
        <v>0</v>
      </c>
      <c r="K199" s="770"/>
      <c r="L199" s="793">
        <v>0.2</v>
      </c>
      <c r="M199" s="524" t="s">
        <v>1234</v>
      </c>
      <c r="N199" s="173"/>
      <c r="O199" s="282" t="s">
        <v>1235</v>
      </c>
      <c r="P199" s="171">
        <v>4</v>
      </c>
      <c r="Q199" s="172">
        <v>1</v>
      </c>
      <c r="R199" s="173"/>
      <c r="S199" s="174"/>
      <c r="T199" s="174"/>
      <c r="U199" s="150">
        <f t="shared" si="8"/>
        <v>0</v>
      </c>
      <c r="V199" s="175">
        <v>45474</v>
      </c>
      <c r="W199" s="175">
        <v>45657</v>
      </c>
      <c r="X199" s="176">
        <f t="shared" si="11"/>
        <v>183</v>
      </c>
      <c r="Y199" s="478"/>
      <c r="Z199" s="478"/>
      <c r="AA199" s="166" t="s">
        <v>1115</v>
      </c>
      <c r="AB199" s="166" t="s">
        <v>1207</v>
      </c>
      <c r="AC199" s="166" t="s">
        <v>1224</v>
      </c>
      <c r="AD199" s="174"/>
      <c r="AE199" s="174"/>
      <c r="AF199" s="174"/>
      <c r="AG199" s="360"/>
      <c r="AH199" s="174"/>
      <c r="AI199" s="264"/>
      <c r="AJ199" s="174"/>
      <c r="AK199" s="181">
        <v>0</v>
      </c>
      <c r="AL199" s="181">
        <v>400000000</v>
      </c>
      <c r="AM199" s="182">
        <v>0</v>
      </c>
      <c r="AN199" s="183"/>
      <c r="AO199" s="182">
        <v>0</v>
      </c>
      <c r="AP199" s="180"/>
      <c r="AQ199" s="479" t="s">
        <v>805</v>
      </c>
      <c r="AR199" s="480" t="s">
        <v>1225</v>
      </c>
      <c r="AS199" s="650"/>
      <c r="AT199" s="653"/>
      <c r="AU199" s="653"/>
      <c r="AV199" s="656"/>
      <c r="AW199" s="219"/>
      <c r="AX199" s="188"/>
      <c r="AY199" s="166" t="s">
        <v>1115</v>
      </c>
    </row>
    <row r="200" spans="1:51" ht="162.75" x14ac:dyDescent="0.35">
      <c r="A200" s="812" t="s">
        <v>496</v>
      </c>
      <c r="B200" s="812" t="s">
        <v>475</v>
      </c>
      <c r="C200" s="812" t="s">
        <v>476</v>
      </c>
      <c r="D200" s="812">
        <v>0.4</v>
      </c>
      <c r="E200" s="668"/>
      <c r="F200" s="757"/>
      <c r="G200" s="751" t="s">
        <v>1219</v>
      </c>
      <c r="H200" s="750" t="s">
        <v>1236</v>
      </c>
      <c r="I200" s="750" t="s">
        <v>1237</v>
      </c>
      <c r="J200" s="750">
        <v>0</v>
      </c>
      <c r="K200" s="750"/>
      <c r="L200" s="762">
        <v>0.35</v>
      </c>
      <c r="M200" s="282" t="s">
        <v>1238</v>
      </c>
      <c r="N200" s="173"/>
      <c r="O200" s="282" t="s">
        <v>1239</v>
      </c>
      <c r="P200" s="171">
        <v>1</v>
      </c>
      <c r="Q200" s="172" t="s">
        <v>206</v>
      </c>
      <c r="R200" s="173"/>
      <c r="S200" s="174"/>
      <c r="T200" s="174"/>
      <c r="U200" s="150" t="s">
        <v>207</v>
      </c>
      <c r="V200" s="175">
        <v>45474</v>
      </c>
      <c r="W200" s="175">
        <v>45657</v>
      </c>
      <c r="X200" s="176">
        <f t="shared" si="11"/>
        <v>183</v>
      </c>
      <c r="Y200" s="478"/>
      <c r="Z200" s="478"/>
      <c r="AA200" s="166" t="s">
        <v>1115</v>
      </c>
      <c r="AB200" s="166" t="s">
        <v>1207</v>
      </c>
      <c r="AC200" s="166" t="s">
        <v>1224</v>
      </c>
      <c r="AD200" s="174"/>
      <c r="AE200" s="174"/>
      <c r="AF200" s="174"/>
      <c r="AG200" s="360"/>
      <c r="AH200" s="174"/>
      <c r="AI200" s="264"/>
      <c r="AJ200" s="174"/>
      <c r="AK200" s="181">
        <v>0</v>
      </c>
      <c r="AL200" s="181">
        <v>0</v>
      </c>
      <c r="AM200" s="182">
        <v>0</v>
      </c>
      <c r="AN200" s="183"/>
      <c r="AO200" s="182">
        <v>0</v>
      </c>
      <c r="AP200" s="180"/>
      <c r="AQ200" s="479" t="s">
        <v>805</v>
      </c>
      <c r="AR200" s="480" t="s">
        <v>1225</v>
      </c>
      <c r="AS200" s="650"/>
      <c r="AT200" s="653"/>
      <c r="AU200" s="653"/>
      <c r="AV200" s="656"/>
      <c r="AW200" s="195"/>
      <c r="AX200" s="172"/>
      <c r="AY200" s="166" t="s">
        <v>1115</v>
      </c>
    </row>
    <row r="201" spans="1:51" ht="162.75" x14ac:dyDescent="0.35">
      <c r="A201" s="812" t="s">
        <v>496</v>
      </c>
      <c r="B201" s="812" t="s">
        <v>475</v>
      </c>
      <c r="C201" s="812" t="s">
        <v>476</v>
      </c>
      <c r="D201" s="812">
        <v>0.4</v>
      </c>
      <c r="E201" s="668"/>
      <c r="F201" s="757"/>
      <c r="G201" s="751" t="s">
        <v>1219</v>
      </c>
      <c r="H201" s="751"/>
      <c r="I201" s="751" t="s">
        <v>1237</v>
      </c>
      <c r="J201" s="751">
        <v>0</v>
      </c>
      <c r="K201" s="751"/>
      <c r="L201" s="763">
        <v>0.35</v>
      </c>
      <c r="M201" s="524" t="s">
        <v>1240</v>
      </c>
      <c r="N201" s="173"/>
      <c r="O201" s="282" t="s">
        <v>1241</v>
      </c>
      <c r="P201" s="171">
        <v>1</v>
      </c>
      <c r="Q201" s="172" t="s">
        <v>206</v>
      </c>
      <c r="R201" s="173"/>
      <c r="S201" s="174"/>
      <c r="T201" s="174"/>
      <c r="U201" s="150" t="s">
        <v>207</v>
      </c>
      <c r="V201" s="175">
        <v>45474</v>
      </c>
      <c r="W201" s="175">
        <v>45657</v>
      </c>
      <c r="X201" s="176">
        <f t="shared" si="11"/>
        <v>183</v>
      </c>
      <c r="Y201" s="478"/>
      <c r="Z201" s="478"/>
      <c r="AA201" s="166" t="s">
        <v>1115</v>
      </c>
      <c r="AB201" s="166" t="s">
        <v>1207</v>
      </c>
      <c r="AC201" s="166" t="s">
        <v>1224</v>
      </c>
      <c r="AD201" s="174"/>
      <c r="AE201" s="174"/>
      <c r="AF201" s="174"/>
      <c r="AG201" s="360"/>
      <c r="AH201" s="174"/>
      <c r="AI201" s="264"/>
      <c r="AJ201" s="174"/>
      <c r="AK201" s="181">
        <v>0</v>
      </c>
      <c r="AL201" s="181">
        <v>0</v>
      </c>
      <c r="AM201" s="182">
        <v>0</v>
      </c>
      <c r="AN201" s="183"/>
      <c r="AO201" s="182">
        <v>0</v>
      </c>
      <c r="AP201" s="180"/>
      <c r="AQ201" s="479" t="s">
        <v>805</v>
      </c>
      <c r="AR201" s="480" t="s">
        <v>1225</v>
      </c>
      <c r="AS201" s="650"/>
      <c r="AT201" s="653"/>
      <c r="AU201" s="653"/>
      <c r="AV201" s="656"/>
      <c r="AW201" s="219"/>
      <c r="AX201" s="188"/>
      <c r="AY201" s="166" t="s">
        <v>1115</v>
      </c>
    </row>
    <row r="202" spans="1:51" ht="163.5" thickBot="1" x14ac:dyDescent="0.4">
      <c r="A202" s="812" t="s">
        <v>496</v>
      </c>
      <c r="B202" s="812" t="s">
        <v>475</v>
      </c>
      <c r="C202" s="812" t="s">
        <v>476</v>
      </c>
      <c r="D202" s="812">
        <v>0.4</v>
      </c>
      <c r="E202" s="668"/>
      <c r="F202" s="811"/>
      <c r="G202" s="770" t="s">
        <v>1219</v>
      </c>
      <c r="H202" s="770"/>
      <c r="I202" s="770" t="s">
        <v>1237</v>
      </c>
      <c r="J202" s="770">
        <v>0</v>
      </c>
      <c r="K202" s="770"/>
      <c r="L202" s="793">
        <v>0.35</v>
      </c>
      <c r="M202" s="525" t="s">
        <v>1242</v>
      </c>
      <c r="N202" s="200"/>
      <c r="O202" s="285" t="s">
        <v>1243</v>
      </c>
      <c r="P202" s="526">
        <v>3</v>
      </c>
      <c r="Q202" s="241">
        <v>1</v>
      </c>
      <c r="R202" s="200"/>
      <c r="S202" s="320"/>
      <c r="T202" s="320"/>
      <c r="U202" s="150">
        <f t="shared" si="8"/>
        <v>0</v>
      </c>
      <c r="V202" s="370">
        <v>45474</v>
      </c>
      <c r="W202" s="370">
        <v>45657</v>
      </c>
      <c r="X202" s="371">
        <f t="shared" si="11"/>
        <v>183</v>
      </c>
      <c r="Y202" s="527"/>
      <c r="Z202" s="527"/>
      <c r="AA202" s="345" t="s">
        <v>1115</v>
      </c>
      <c r="AB202" s="345" t="s">
        <v>1207</v>
      </c>
      <c r="AC202" s="345" t="s">
        <v>1224</v>
      </c>
      <c r="AD202" s="320"/>
      <c r="AE202" s="320"/>
      <c r="AF202" s="320"/>
      <c r="AG202" s="373"/>
      <c r="AH202" s="201"/>
      <c r="AI202" s="416"/>
      <c r="AJ202" s="320"/>
      <c r="AK202" s="375">
        <v>455984912</v>
      </c>
      <c r="AL202" s="375">
        <v>455984912</v>
      </c>
      <c r="AM202" s="376">
        <v>0</v>
      </c>
      <c r="AN202" s="377"/>
      <c r="AO202" s="376">
        <v>0</v>
      </c>
      <c r="AP202" s="372"/>
      <c r="AQ202" s="528" t="s">
        <v>805</v>
      </c>
      <c r="AR202" s="529" t="s">
        <v>1225</v>
      </c>
      <c r="AS202" s="666"/>
      <c r="AT202" s="654"/>
      <c r="AU202" s="667"/>
      <c r="AV202" s="657"/>
      <c r="AW202" s="425" t="s">
        <v>1440</v>
      </c>
      <c r="AX202" s="318" t="s">
        <v>1441</v>
      </c>
      <c r="AY202" s="166" t="s">
        <v>1115</v>
      </c>
    </row>
    <row r="203" spans="1:51" ht="69" customHeight="1" thickBot="1" x14ac:dyDescent="0.4">
      <c r="A203" s="812"/>
      <c r="B203" s="812"/>
      <c r="C203" s="812"/>
      <c r="D203" s="812"/>
      <c r="E203" s="668"/>
      <c r="F203" s="731" t="s">
        <v>1218</v>
      </c>
      <c r="G203" s="731"/>
      <c r="H203" s="731"/>
      <c r="I203" s="731"/>
      <c r="J203" s="731"/>
      <c r="K203" s="731"/>
      <c r="L203" s="731"/>
      <c r="M203" s="731"/>
      <c r="N203" s="731"/>
      <c r="O203" s="731"/>
      <c r="P203" s="731"/>
      <c r="Q203" s="731"/>
      <c r="R203" s="731"/>
      <c r="S203" s="292"/>
      <c r="T203" s="292"/>
      <c r="U203" s="66">
        <f>AVERAGE(U195:U202)</f>
        <v>0</v>
      </c>
      <c r="V203" s="293"/>
      <c r="W203" s="293"/>
      <c r="X203" s="294"/>
      <c r="Y203" s="530"/>
      <c r="Z203" s="530"/>
      <c r="AA203" s="295"/>
      <c r="AB203" s="295"/>
      <c r="AC203" s="295"/>
      <c r="AD203" s="531"/>
      <c r="AF203" s="292"/>
      <c r="AG203" s="532"/>
      <c r="AH203" s="201"/>
      <c r="AI203" s="416"/>
      <c r="AJ203" s="292"/>
      <c r="AK203" s="297"/>
      <c r="AL203" s="297"/>
      <c r="AM203" s="298"/>
      <c r="AN203" s="299"/>
      <c r="AO203" s="298"/>
      <c r="AP203" s="300"/>
      <c r="AQ203" s="533"/>
      <c r="AR203" s="534"/>
      <c r="AS203" s="669" t="s">
        <v>1501</v>
      </c>
      <c r="AT203" s="661">
        <v>76000000</v>
      </c>
      <c r="AU203" s="661">
        <v>45000000</v>
      </c>
      <c r="AV203" s="670">
        <f>+AU203/AT203</f>
        <v>0.59210526315789469</v>
      </c>
      <c r="AW203" s="427"/>
      <c r="AX203" s="167"/>
      <c r="AY203" s="166"/>
    </row>
    <row r="204" spans="1:51" ht="189" customHeight="1" x14ac:dyDescent="0.35">
      <c r="A204" s="788" t="s">
        <v>508</v>
      </c>
      <c r="B204" s="788" t="s">
        <v>509</v>
      </c>
      <c r="C204" s="788" t="s">
        <v>510</v>
      </c>
      <c r="D204" s="788">
        <v>1.38E-2</v>
      </c>
      <c r="E204" s="788" t="s">
        <v>1244</v>
      </c>
      <c r="F204" s="756">
        <v>2024130010168</v>
      </c>
      <c r="G204" s="750" t="s">
        <v>1245</v>
      </c>
      <c r="H204" s="750" t="s">
        <v>1246</v>
      </c>
      <c r="I204" s="750" t="s">
        <v>1247</v>
      </c>
      <c r="J204" s="750">
        <v>0</v>
      </c>
      <c r="K204" s="224"/>
      <c r="L204" s="762">
        <v>1</v>
      </c>
      <c r="M204" s="523" t="s">
        <v>1248</v>
      </c>
      <c r="N204" s="223"/>
      <c r="O204" s="523" t="s">
        <v>1249</v>
      </c>
      <c r="P204" s="222">
        <v>1</v>
      </c>
      <c r="Q204" s="189" t="s">
        <v>206</v>
      </c>
      <c r="R204" s="223" t="s">
        <v>207</v>
      </c>
      <c r="S204" s="224"/>
      <c r="T204" s="224"/>
      <c r="U204" s="150" t="s">
        <v>207</v>
      </c>
      <c r="V204" s="226">
        <v>45474</v>
      </c>
      <c r="W204" s="226">
        <v>45636</v>
      </c>
      <c r="X204" s="227">
        <f t="shared" si="11"/>
        <v>162</v>
      </c>
      <c r="Y204" s="232"/>
      <c r="Z204" s="224"/>
      <c r="AA204" s="488" t="s">
        <v>1091</v>
      </c>
      <c r="AB204" s="488" t="s">
        <v>802</v>
      </c>
      <c r="AC204" s="488" t="s">
        <v>942</v>
      </c>
      <c r="AD204" s="239" t="s">
        <v>669</v>
      </c>
      <c r="AE204" s="535" t="s">
        <v>1250</v>
      </c>
      <c r="AF204" s="536">
        <v>241000000</v>
      </c>
      <c r="AG204" s="535" t="s">
        <v>1251</v>
      </c>
      <c r="AH204" s="172" t="s">
        <v>672</v>
      </c>
      <c r="AI204" s="172" t="s">
        <v>1252</v>
      </c>
      <c r="AJ204" s="224"/>
      <c r="AK204" s="233">
        <v>120000000</v>
      </c>
      <c r="AL204" s="233">
        <v>241000000</v>
      </c>
      <c r="AM204" s="234">
        <v>0</v>
      </c>
      <c r="AN204" s="235"/>
      <c r="AO204" s="234">
        <v>0</v>
      </c>
      <c r="AP204" s="232"/>
      <c r="AQ204" s="253" t="s">
        <v>805</v>
      </c>
      <c r="AR204" s="324" t="s">
        <v>1253</v>
      </c>
      <c r="AS204" s="664"/>
      <c r="AT204" s="661"/>
      <c r="AU204" s="661"/>
      <c r="AV204" s="671"/>
      <c r="AW204" s="306"/>
      <c r="AX204" s="147"/>
      <c r="AY204" s="491" t="s">
        <v>1091</v>
      </c>
    </row>
    <row r="205" spans="1:51" ht="409.5" x14ac:dyDescent="0.35">
      <c r="A205" s="779" t="s">
        <v>508</v>
      </c>
      <c r="B205" s="779" t="s">
        <v>509</v>
      </c>
      <c r="C205" s="779" t="s">
        <v>510</v>
      </c>
      <c r="D205" s="779">
        <v>1.38E-2</v>
      </c>
      <c r="E205" s="779"/>
      <c r="F205" s="757"/>
      <c r="G205" s="751" t="s">
        <v>1245</v>
      </c>
      <c r="H205" s="751"/>
      <c r="I205" s="751" t="s">
        <v>1247</v>
      </c>
      <c r="J205" s="751">
        <v>0</v>
      </c>
      <c r="K205" s="174"/>
      <c r="L205" s="763">
        <v>1</v>
      </c>
      <c r="M205" s="166" t="s">
        <v>1254</v>
      </c>
      <c r="N205" s="173"/>
      <c r="O205" s="496" t="s">
        <v>1255</v>
      </c>
      <c r="P205" s="171">
        <v>1</v>
      </c>
      <c r="Q205" s="172" t="s">
        <v>206</v>
      </c>
      <c r="R205" s="173" t="s">
        <v>207</v>
      </c>
      <c r="S205" s="174"/>
      <c r="T205" s="174"/>
      <c r="U205" s="150" t="s">
        <v>207</v>
      </c>
      <c r="V205" s="175">
        <v>45474</v>
      </c>
      <c r="W205" s="175">
        <v>45636</v>
      </c>
      <c r="X205" s="176">
        <f t="shared" si="11"/>
        <v>162</v>
      </c>
      <c r="Y205" s="180"/>
      <c r="Z205" s="174"/>
      <c r="AA205" s="491" t="s">
        <v>1091</v>
      </c>
      <c r="AB205" s="491" t="s">
        <v>802</v>
      </c>
      <c r="AC205" s="491" t="s">
        <v>942</v>
      </c>
      <c r="AD205" s="195" t="s">
        <v>669</v>
      </c>
      <c r="AE205" s="172" t="s">
        <v>1256</v>
      </c>
      <c r="AF205" s="435">
        <v>120000000</v>
      </c>
      <c r="AG205" s="537" t="s">
        <v>1257</v>
      </c>
      <c r="AH205" s="172" t="s">
        <v>672</v>
      </c>
      <c r="AI205" s="172" t="s">
        <v>1252</v>
      </c>
      <c r="AJ205" s="174"/>
      <c r="AK205" s="181">
        <v>181000000</v>
      </c>
      <c r="AL205" s="181">
        <v>120000000</v>
      </c>
      <c r="AM205" s="182">
        <v>0</v>
      </c>
      <c r="AN205" s="183"/>
      <c r="AO205" s="182">
        <v>0</v>
      </c>
      <c r="AP205" s="180"/>
      <c r="AQ205" s="282" t="s">
        <v>805</v>
      </c>
      <c r="AR205" s="312" t="s">
        <v>1253</v>
      </c>
      <c r="AS205" s="665"/>
      <c r="AT205" s="661"/>
      <c r="AU205" s="661"/>
      <c r="AV205" s="672"/>
      <c r="AW205" s="195"/>
      <c r="AX205" s="172" t="s">
        <v>1442</v>
      </c>
      <c r="AY205" s="491" t="s">
        <v>1091</v>
      </c>
    </row>
    <row r="206" spans="1:51" ht="189" customHeight="1" x14ac:dyDescent="0.35">
      <c r="A206" s="779" t="s">
        <v>508</v>
      </c>
      <c r="B206" s="779" t="s">
        <v>509</v>
      </c>
      <c r="C206" s="779" t="s">
        <v>510</v>
      </c>
      <c r="D206" s="779">
        <v>1.38E-2</v>
      </c>
      <c r="E206" s="779"/>
      <c r="F206" s="757"/>
      <c r="G206" s="751" t="s">
        <v>1245</v>
      </c>
      <c r="H206" s="751"/>
      <c r="I206" s="751" t="s">
        <v>1247</v>
      </c>
      <c r="J206" s="751">
        <v>0</v>
      </c>
      <c r="K206" s="174"/>
      <c r="L206" s="763">
        <v>1</v>
      </c>
      <c r="M206" s="268" t="s">
        <v>1254</v>
      </c>
      <c r="N206" s="173"/>
      <c r="O206" s="496" t="s">
        <v>1258</v>
      </c>
      <c r="P206" s="171">
        <v>150</v>
      </c>
      <c r="Q206" s="172" t="s">
        <v>206</v>
      </c>
      <c r="R206" s="173" t="s">
        <v>207</v>
      </c>
      <c r="S206" s="174"/>
      <c r="T206" s="174"/>
      <c r="U206" s="150" t="s">
        <v>207</v>
      </c>
      <c r="V206" s="175">
        <v>45474</v>
      </c>
      <c r="W206" s="175">
        <v>45657</v>
      </c>
      <c r="X206" s="176">
        <f t="shared" si="11"/>
        <v>183</v>
      </c>
      <c r="Y206" s="180">
        <v>150</v>
      </c>
      <c r="Z206" s="174"/>
      <c r="AA206" s="491" t="s">
        <v>1091</v>
      </c>
      <c r="AB206" s="491" t="s">
        <v>802</v>
      </c>
      <c r="AC206" s="491" t="s">
        <v>942</v>
      </c>
      <c r="AD206" s="195" t="s">
        <v>734</v>
      </c>
      <c r="AE206" s="195" t="s">
        <v>734</v>
      </c>
      <c r="AF206" s="172" t="s">
        <v>213</v>
      </c>
      <c r="AG206" s="435" t="s">
        <v>213</v>
      </c>
      <c r="AH206" s="172" t="s">
        <v>213</v>
      </c>
      <c r="AI206" s="172" t="s">
        <v>213</v>
      </c>
      <c r="AJ206" s="174"/>
      <c r="AK206" s="181"/>
      <c r="AL206" s="181"/>
      <c r="AM206" s="182">
        <v>0</v>
      </c>
      <c r="AN206" s="183"/>
      <c r="AO206" s="182">
        <v>0</v>
      </c>
      <c r="AP206" s="180"/>
      <c r="AQ206" s="282" t="s">
        <v>805</v>
      </c>
      <c r="AR206" s="312" t="s">
        <v>1253</v>
      </c>
      <c r="AS206" s="663" t="s">
        <v>1502</v>
      </c>
      <c r="AT206" s="661">
        <v>681000000</v>
      </c>
      <c r="AU206" s="661">
        <v>0</v>
      </c>
      <c r="AV206" s="662">
        <f t="shared" ref="AV206:AV227" si="12">+AU206/AT206</f>
        <v>0</v>
      </c>
      <c r="AW206" s="195"/>
      <c r="AX206" s="172"/>
      <c r="AY206" s="491" t="s">
        <v>1091</v>
      </c>
    </row>
    <row r="207" spans="1:51" ht="409.5" x14ac:dyDescent="0.35">
      <c r="A207" s="779" t="s">
        <v>508</v>
      </c>
      <c r="B207" s="779" t="s">
        <v>509</v>
      </c>
      <c r="C207" s="779" t="s">
        <v>510</v>
      </c>
      <c r="D207" s="779">
        <v>1.38E-2</v>
      </c>
      <c r="E207" s="779"/>
      <c r="F207" s="757"/>
      <c r="G207" s="751" t="s">
        <v>1245</v>
      </c>
      <c r="H207" s="751"/>
      <c r="I207" s="751" t="s">
        <v>1247</v>
      </c>
      <c r="J207" s="751">
        <v>1451</v>
      </c>
      <c r="K207" s="174"/>
      <c r="L207" s="763">
        <v>1</v>
      </c>
      <c r="M207" s="496" t="s">
        <v>1259</v>
      </c>
      <c r="N207" s="173"/>
      <c r="O207" s="496"/>
      <c r="P207" s="171">
        <v>8000</v>
      </c>
      <c r="Q207" s="172">
        <v>2000</v>
      </c>
      <c r="R207" s="173">
        <v>1451</v>
      </c>
      <c r="S207" s="174"/>
      <c r="T207" s="174"/>
      <c r="U207" s="150">
        <f t="shared" si="8"/>
        <v>0.72550000000000003</v>
      </c>
      <c r="V207" s="175">
        <v>45474</v>
      </c>
      <c r="W207" s="175">
        <v>45657</v>
      </c>
      <c r="X207" s="176">
        <f t="shared" si="11"/>
        <v>183</v>
      </c>
      <c r="Y207" s="180">
        <v>8000</v>
      </c>
      <c r="Z207" s="174"/>
      <c r="AA207" s="491" t="s">
        <v>1091</v>
      </c>
      <c r="AB207" s="491" t="s">
        <v>802</v>
      </c>
      <c r="AC207" s="491" t="s">
        <v>942</v>
      </c>
      <c r="AD207" s="195" t="s">
        <v>734</v>
      </c>
      <c r="AE207" s="195" t="s">
        <v>734</v>
      </c>
      <c r="AF207" s="172" t="s">
        <v>213</v>
      </c>
      <c r="AG207" s="435" t="s">
        <v>213</v>
      </c>
      <c r="AH207" s="172" t="s">
        <v>213</v>
      </c>
      <c r="AI207" s="172" t="s">
        <v>213</v>
      </c>
      <c r="AJ207" s="174"/>
      <c r="AK207" s="181">
        <v>200000000</v>
      </c>
      <c r="AL207" s="181">
        <v>0</v>
      </c>
      <c r="AM207" s="182">
        <v>0</v>
      </c>
      <c r="AN207" s="183"/>
      <c r="AO207" s="182">
        <v>0</v>
      </c>
      <c r="AP207" s="180"/>
      <c r="AQ207" s="282" t="s">
        <v>805</v>
      </c>
      <c r="AR207" s="312" t="s">
        <v>1253</v>
      </c>
      <c r="AS207" s="664"/>
      <c r="AT207" s="661"/>
      <c r="AU207" s="661"/>
      <c r="AV207" s="662"/>
      <c r="AW207" s="262" t="s">
        <v>1443</v>
      </c>
      <c r="AX207" s="336" t="s">
        <v>1515</v>
      </c>
      <c r="AY207" s="491" t="s">
        <v>1091</v>
      </c>
    </row>
    <row r="208" spans="1:51" ht="255.75" x14ac:dyDescent="0.35">
      <c r="A208" s="779" t="s">
        <v>508</v>
      </c>
      <c r="B208" s="779" t="s">
        <v>509</v>
      </c>
      <c r="C208" s="779" t="s">
        <v>510</v>
      </c>
      <c r="D208" s="779">
        <v>1.38E-2</v>
      </c>
      <c r="E208" s="779"/>
      <c r="F208" s="757"/>
      <c r="G208" s="751" t="s">
        <v>1245</v>
      </c>
      <c r="H208" s="751"/>
      <c r="I208" s="751" t="s">
        <v>1247</v>
      </c>
      <c r="J208" s="751">
        <v>0</v>
      </c>
      <c r="K208" s="174"/>
      <c r="L208" s="763">
        <v>1</v>
      </c>
      <c r="M208" s="496" t="s">
        <v>1260</v>
      </c>
      <c r="N208" s="173"/>
      <c r="O208" s="496" t="s">
        <v>1261</v>
      </c>
      <c r="P208" s="171">
        <v>4</v>
      </c>
      <c r="Q208" s="172">
        <v>1</v>
      </c>
      <c r="R208" s="173">
        <v>0</v>
      </c>
      <c r="S208" s="174"/>
      <c r="T208" s="174"/>
      <c r="U208" s="150">
        <f t="shared" si="8"/>
        <v>0</v>
      </c>
      <c r="V208" s="175">
        <v>45474</v>
      </c>
      <c r="W208" s="175">
        <v>45657</v>
      </c>
      <c r="X208" s="176">
        <f t="shared" si="11"/>
        <v>183</v>
      </c>
      <c r="Y208" s="180"/>
      <c r="Z208" s="174"/>
      <c r="AA208" s="491" t="s">
        <v>1091</v>
      </c>
      <c r="AB208" s="491" t="s">
        <v>802</v>
      </c>
      <c r="AC208" s="491" t="s">
        <v>942</v>
      </c>
      <c r="AD208" s="195" t="s">
        <v>669</v>
      </c>
      <c r="AE208" s="172" t="s">
        <v>1250</v>
      </c>
      <c r="AF208" s="435">
        <v>200000000</v>
      </c>
      <c r="AG208" s="535" t="s">
        <v>1251</v>
      </c>
      <c r="AH208" s="172" t="s">
        <v>672</v>
      </c>
      <c r="AI208" s="172" t="s">
        <v>1252</v>
      </c>
      <c r="AJ208" s="174"/>
      <c r="AK208" s="181">
        <v>100000000</v>
      </c>
      <c r="AL208" s="181">
        <v>200000000</v>
      </c>
      <c r="AM208" s="182">
        <v>0</v>
      </c>
      <c r="AN208" s="183"/>
      <c r="AO208" s="182">
        <v>0</v>
      </c>
      <c r="AP208" s="180"/>
      <c r="AQ208" s="282" t="s">
        <v>805</v>
      </c>
      <c r="AR208" s="312" t="s">
        <v>1253</v>
      </c>
      <c r="AS208" s="664"/>
      <c r="AT208" s="661"/>
      <c r="AU208" s="661"/>
      <c r="AV208" s="662"/>
      <c r="AW208" s="195"/>
      <c r="AX208" s="169" t="s">
        <v>1444</v>
      </c>
      <c r="AY208" s="491" t="s">
        <v>1091</v>
      </c>
    </row>
    <row r="209" spans="1:51" ht="189" customHeight="1" x14ac:dyDescent="0.35">
      <c r="A209" s="779" t="s">
        <v>508</v>
      </c>
      <c r="B209" s="779" t="s">
        <v>509</v>
      </c>
      <c r="C209" s="779" t="s">
        <v>510</v>
      </c>
      <c r="D209" s="779">
        <v>1.38E-2</v>
      </c>
      <c r="E209" s="779"/>
      <c r="F209" s="757"/>
      <c r="G209" s="751" t="s">
        <v>1245</v>
      </c>
      <c r="H209" s="751"/>
      <c r="I209" s="751" t="s">
        <v>1247</v>
      </c>
      <c r="J209" s="751">
        <v>0</v>
      </c>
      <c r="K209" s="174"/>
      <c r="L209" s="763">
        <v>1</v>
      </c>
      <c r="M209" s="496" t="s">
        <v>1262</v>
      </c>
      <c r="N209" s="173"/>
      <c r="O209" s="496" t="s">
        <v>816</v>
      </c>
      <c r="P209" s="171">
        <v>80</v>
      </c>
      <c r="Q209" s="172">
        <v>20</v>
      </c>
      <c r="R209" s="173">
        <v>0</v>
      </c>
      <c r="S209" s="174"/>
      <c r="T209" s="174"/>
      <c r="U209" s="150">
        <f t="shared" si="8"/>
        <v>0</v>
      </c>
      <c r="V209" s="175">
        <v>45474</v>
      </c>
      <c r="W209" s="175">
        <v>45657</v>
      </c>
      <c r="X209" s="176">
        <f t="shared" si="11"/>
        <v>183</v>
      </c>
      <c r="Y209" s="180"/>
      <c r="Z209" s="174"/>
      <c r="AA209" s="491" t="s">
        <v>1091</v>
      </c>
      <c r="AB209" s="491" t="s">
        <v>802</v>
      </c>
      <c r="AC209" s="491" t="s">
        <v>942</v>
      </c>
      <c r="AD209" s="195" t="s">
        <v>669</v>
      </c>
      <c r="AE209" s="172" t="s">
        <v>1263</v>
      </c>
      <c r="AF209" s="435">
        <v>30000000</v>
      </c>
      <c r="AG209" s="172" t="s">
        <v>1257</v>
      </c>
      <c r="AH209" s="172"/>
      <c r="AI209" s="172"/>
      <c r="AJ209" s="174"/>
      <c r="AK209" s="181">
        <v>30000000</v>
      </c>
      <c r="AL209" s="181">
        <v>30000000</v>
      </c>
      <c r="AM209" s="182">
        <v>0</v>
      </c>
      <c r="AN209" s="183"/>
      <c r="AO209" s="182">
        <v>0</v>
      </c>
      <c r="AP209" s="180"/>
      <c r="AQ209" s="282" t="s">
        <v>805</v>
      </c>
      <c r="AR209" s="312" t="s">
        <v>1253</v>
      </c>
      <c r="AS209" s="664"/>
      <c r="AT209" s="661"/>
      <c r="AU209" s="661"/>
      <c r="AV209" s="662"/>
      <c r="AW209" s="195"/>
      <c r="AX209" s="172"/>
      <c r="AY209" s="491" t="s">
        <v>1091</v>
      </c>
    </row>
    <row r="210" spans="1:51" ht="189" customHeight="1" x14ac:dyDescent="0.35">
      <c r="A210" s="779" t="s">
        <v>508</v>
      </c>
      <c r="B210" s="779" t="s">
        <v>509</v>
      </c>
      <c r="C210" s="779" t="s">
        <v>510</v>
      </c>
      <c r="D210" s="779">
        <v>1.38E-2</v>
      </c>
      <c r="E210" s="779"/>
      <c r="F210" s="811"/>
      <c r="G210" s="770" t="s">
        <v>1245</v>
      </c>
      <c r="H210" s="770"/>
      <c r="I210" s="770" t="s">
        <v>1247</v>
      </c>
      <c r="J210" s="770">
        <v>0</v>
      </c>
      <c r="K210" s="201"/>
      <c r="L210" s="793">
        <v>1</v>
      </c>
      <c r="M210" s="240" t="s">
        <v>1264</v>
      </c>
      <c r="N210" s="200"/>
      <c r="O210" s="240" t="s">
        <v>1265</v>
      </c>
      <c r="P210" s="199">
        <v>1</v>
      </c>
      <c r="Q210" s="193">
        <v>1</v>
      </c>
      <c r="R210" s="200">
        <v>0</v>
      </c>
      <c r="S210" s="201"/>
      <c r="T210" s="201"/>
      <c r="U210" s="202">
        <f t="shared" si="8"/>
        <v>0</v>
      </c>
      <c r="V210" s="203">
        <v>45474</v>
      </c>
      <c r="W210" s="203">
        <v>45657</v>
      </c>
      <c r="X210" s="204">
        <f t="shared" si="11"/>
        <v>183</v>
      </c>
      <c r="Y210" s="208"/>
      <c r="Z210" s="201"/>
      <c r="AA210" s="538" t="s">
        <v>1091</v>
      </c>
      <c r="AB210" s="538" t="s">
        <v>802</v>
      </c>
      <c r="AC210" s="538" t="s">
        <v>942</v>
      </c>
      <c r="AD210" s="245" t="s">
        <v>669</v>
      </c>
      <c r="AE210" s="193" t="s">
        <v>1263</v>
      </c>
      <c r="AF210" s="539">
        <v>90000000</v>
      </c>
      <c r="AG210" s="193" t="s">
        <v>1257</v>
      </c>
      <c r="AH210" s="193" t="s">
        <v>672</v>
      </c>
      <c r="AI210" s="193" t="s">
        <v>681</v>
      </c>
      <c r="AJ210" s="201"/>
      <c r="AK210" s="209">
        <v>50000000</v>
      </c>
      <c r="AL210" s="209">
        <v>90000000</v>
      </c>
      <c r="AM210" s="210">
        <v>0</v>
      </c>
      <c r="AN210" s="211"/>
      <c r="AO210" s="210">
        <v>0</v>
      </c>
      <c r="AP210" s="208"/>
      <c r="AQ210" s="285" t="s">
        <v>805</v>
      </c>
      <c r="AR210" s="322" t="s">
        <v>1253</v>
      </c>
      <c r="AS210" s="665"/>
      <c r="AT210" s="661"/>
      <c r="AU210" s="661"/>
      <c r="AV210" s="662"/>
      <c r="AW210" s="215"/>
      <c r="AX210" s="194"/>
      <c r="AY210" s="491" t="s">
        <v>1091</v>
      </c>
    </row>
    <row r="211" spans="1:51" ht="87" customHeight="1" x14ac:dyDescent="0.35">
      <c r="A211" s="809"/>
      <c r="B211" s="809"/>
      <c r="C211" s="809"/>
      <c r="D211" s="809"/>
      <c r="E211" s="809"/>
      <c r="F211" s="731" t="s">
        <v>1244</v>
      </c>
      <c r="G211" s="731"/>
      <c r="H211" s="731"/>
      <c r="I211" s="731"/>
      <c r="J211" s="731"/>
      <c r="K211" s="731"/>
      <c r="L211" s="731"/>
      <c r="M211" s="731"/>
      <c r="N211" s="731"/>
      <c r="O211" s="731"/>
      <c r="P211" s="731"/>
      <c r="Q211" s="731"/>
      <c r="R211" s="731"/>
      <c r="S211" s="174"/>
      <c r="T211" s="174"/>
      <c r="U211" s="66">
        <f>AVERAGE(U204:U210)</f>
        <v>0.18137500000000001</v>
      </c>
      <c r="V211" s="175"/>
      <c r="W211" s="175"/>
      <c r="X211" s="176"/>
      <c r="Y211" s="180"/>
      <c r="Z211" s="174"/>
      <c r="AA211" s="491"/>
      <c r="AB211" s="491"/>
      <c r="AC211" s="491"/>
      <c r="AD211" s="172"/>
      <c r="AE211" s="172"/>
      <c r="AF211" s="435"/>
      <c r="AG211" s="172"/>
      <c r="AH211" s="172"/>
      <c r="AI211" s="172"/>
      <c r="AJ211" s="174"/>
      <c r="AK211" s="181"/>
      <c r="AL211" s="181"/>
      <c r="AM211" s="182"/>
      <c r="AN211" s="183"/>
      <c r="AO211" s="182"/>
      <c r="AP211" s="180"/>
      <c r="AQ211" s="282"/>
      <c r="AR211" s="282"/>
      <c r="AS211" s="216" t="s">
        <v>1460</v>
      </c>
      <c r="AT211" s="217">
        <v>797000000</v>
      </c>
      <c r="AU211" s="217">
        <v>69000000</v>
      </c>
      <c r="AV211" s="218">
        <f t="shared" si="12"/>
        <v>8.6574654956085323E-2</v>
      </c>
      <c r="AW211" s="219"/>
      <c r="AX211" s="188"/>
      <c r="AY211" s="491"/>
    </row>
    <row r="212" spans="1:51" ht="116.25" x14ac:dyDescent="0.35">
      <c r="A212" s="813" t="s">
        <v>528</v>
      </c>
      <c r="B212" s="813" t="s">
        <v>529</v>
      </c>
      <c r="C212" s="813" t="s">
        <v>530</v>
      </c>
      <c r="D212" s="813">
        <v>9.11E-2</v>
      </c>
      <c r="E212" s="813" t="s">
        <v>1266</v>
      </c>
      <c r="F212" s="750">
        <v>2024130010161</v>
      </c>
      <c r="G212" s="750" t="s">
        <v>1267</v>
      </c>
      <c r="H212" s="750" t="s">
        <v>1268</v>
      </c>
      <c r="I212" s="750" t="s">
        <v>1269</v>
      </c>
      <c r="J212" s="817">
        <v>0.25</v>
      </c>
      <c r="K212" s="224"/>
      <c r="L212" s="762">
        <v>0.3</v>
      </c>
      <c r="M212" s="253" t="s">
        <v>1270</v>
      </c>
      <c r="N212" s="326" t="s">
        <v>664</v>
      </c>
      <c r="O212" s="253" t="s">
        <v>1271</v>
      </c>
      <c r="P212" s="222"/>
      <c r="Q212" s="189" t="s">
        <v>206</v>
      </c>
      <c r="R212" s="223" t="s">
        <v>808</v>
      </c>
      <c r="S212" s="224"/>
      <c r="T212" s="224"/>
      <c r="U212" s="225" t="s">
        <v>207</v>
      </c>
      <c r="V212" s="226">
        <v>45474</v>
      </c>
      <c r="W212" s="226">
        <v>45657</v>
      </c>
      <c r="X212" s="227">
        <f t="shared" si="11"/>
        <v>183</v>
      </c>
      <c r="Y212" s="224"/>
      <c r="Z212" s="224"/>
      <c r="AA212" s="488" t="s">
        <v>666</v>
      </c>
      <c r="AB212" s="488" t="s">
        <v>710</v>
      </c>
      <c r="AC212" s="488" t="s">
        <v>1272</v>
      </c>
      <c r="AD212" s="189" t="s">
        <v>669</v>
      </c>
      <c r="AE212" s="189" t="s">
        <v>1273</v>
      </c>
      <c r="AF212" s="189">
        <v>8000000</v>
      </c>
      <c r="AG212" s="189" t="s">
        <v>1257</v>
      </c>
      <c r="AH212" s="189" t="s">
        <v>672</v>
      </c>
      <c r="AI212" s="189" t="s">
        <v>681</v>
      </c>
      <c r="AJ212" s="224"/>
      <c r="AK212" s="233">
        <v>8000000</v>
      </c>
      <c r="AL212" s="233">
        <v>8000000</v>
      </c>
      <c r="AM212" s="234">
        <v>0</v>
      </c>
      <c r="AN212" s="235"/>
      <c r="AO212" s="234">
        <v>0</v>
      </c>
      <c r="AP212" s="232"/>
      <c r="AQ212" s="253" t="s">
        <v>714</v>
      </c>
      <c r="AR212" s="279" t="s">
        <v>1274</v>
      </c>
      <c r="AS212" s="668" t="s">
        <v>1503</v>
      </c>
      <c r="AT212" s="661">
        <v>15376344.09</v>
      </c>
      <c r="AU212" s="661">
        <v>6056412.8200000003</v>
      </c>
      <c r="AV212" s="662">
        <f t="shared" si="12"/>
        <v>0.39387859588410135</v>
      </c>
      <c r="AW212" s="239"/>
      <c r="AX212" s="252" t="s">
        <v>1445</v>
      </c>
      <c r="AY212" s="491" t="s">
        <v>666</v>
      </c>
    </row>
    <row r="213" spans="1:51" ht="144" x14ac:dyDescent="0.35">
      <c r="A213" s="814"/>
      <c r="B213" s="814" t="s">
        <v>529</v>
      </c>
      <c r="C213" s="814" t="s">
        <v>530</v>
      </c>
      <c r="D213" s="814">
        <v>9.11E-2</v>
      </c>
      <c r="E213" s="814" t="s">
        <v>1266</v>
      </c>
      <c r="F213" s="751"/>
      <c r="G213" s="751" t="s">
        <v>1267</v>
      </c>
      <c r="H213" s="751"/>
      <c r="I213" s="751"/>
      <c r="J213" s="818"/>
      <c r="K213" s="174"/>
      <c r="L213" s="763"/>
      <c r="M213" s="282" t="s">
        <v>1275</v>
      </c>
      <c r="N213" s="331" t="s">
        <v>664</v>
      </c>
      <c r="O213" s="282" t="s">
        <v>1276</v>
      </c>
      <c r="P213" s="171">
        <v>1</v>
      </c>
      <c r="Q213" s="172">
        <v>0.25</v>
      </c>
      <c r="R213" s="173">
        <v>0.25</v>
      </c>
      <c r="S213" s="174"/>
      <c r="T213" s="174"/>
      <c r="U213" s="150">
        <f t="shared" si="8"/>
        <v>1</v>
      </c>
      <c r="V213" s="175">
        <v>45474</v>
      </c>
      <c r="W213" s="175">
        <v>45657</v>
      </c>
      <c r="X213" s="176">
        <f t="shared" si="11"/>
        <v>183</v>
      </c>
      <c r="Y213" s="174"/>
      <c r="Z213" s="174"/>
      <c r="AA213" s="491" t="s">
        <v>666</v>
      </c>
      <c r="AB213" s="491" t="s">
        <v>710</v>
      </c>
      <c r="AC213" s="491" t="s">
        <v>1272</v>
      </c>
      <c r="AD213" s="172" t="s">
        <v>669</v>
      </c>
      <c r="AE213" s="172" t="s">
        <v>1273</v>
      </c>
      <c r="AF213" s="172">
        <v>32123655</v>
      </c>
      <c r="AG213" s="172" t="s">
        <v>1257</v>
      </c>
      <c r="AH213" s="172" t="s">
        <v>672</v>
      </c>
      <c r="AI213" s="172" t="s">
        <v>681</v>
      </c>
      <c r="AJ213" s="174"/>
      <c r="AK213" s="181">
        <v>32123655.91</v>
      </c>
      <c r="AL213" s="181">
        <v>32123655.91</v>
      </c>
      <c r="AM213" s="182">
        <v>0</v>
      </c>
      <c r="AN213" s="183"/>
      <c r="AO213" s="182">
        <v>0</v>
      </c>
      <c r="AP213" s="180"/>
      <c r="AQ213" s="282" t="s">
        <v>714</v>
      </c>
      <c r="AR213" s="283" t="s">
        <v>1274</v>
      </c>
      <c r="AS213" s="668"/>
      <c r="AT213" s="661"/>
      <c r="AU213" s="661"/>
      <c r="AV213" s="662"/>
      <c r="AW213" s="187" t="s">
        <v>1446</v>
      </c>
      <c r="AX213" s="188" t="s">
        <v>1445</v>
      </c>
      <c r="AY213" s="491" t="s">
        <v>666</v>
      </c>
    </row>
    <row r="214" spans="1:51" ht="116.25" x14ac:dyDescent="0.35">
      <c r="A214" s="814"/>
      <c r="B214" s="814" t="s">
        <v>529</v>
      </c>
      <c r="C214" s="814" t="s">
        <v>530</v>
      </c>
      <c r="D214" s="814">
        <v>9.11E-2</v>
      </c>
      <c r="E214" s="814" t="s">
        <v>1266</v>
      </c>
      <c r="F214" s="751"/>
      <c r="G214" s="751" t="s">
        <v>1267</v>
      </c>
      <c r="H214" s="770"/>
      <c r="I214" s="770"/>
      <c r="J214" s="819"/>
      <c r="K214" s="174"/>
      <c r="L214" s="793"/>
      <c r="M214" s="282" t="s">
        <v>1277</v>
      </c>
      <c r="N214" s="331" t="s">
        <v>664</v>
      </c>
      <c r="O214" s="282" t="s">
        <v>1278</v>
      </c>
      <c r="P214" s="171"/>
      <c r="Q214" s="172" t="s">
        <v>206</v>
      </c>
      <c r="R214" s="173" t="s">
        <v>808</v>
      </c>
      <c r="S214" s="174"/>
      <c r="T214" s="174"/>
      <c r="U214" s="150" t="s">
        <v>207</v>
      </c>
      <c r="V214" s="175">
        <v>45474</v>
      </c>
      <c r="W214" s="175">
        <v>45657</v>
      </c>
      <c r="X214" s="176">
        <f t="shared" si="11"/>
        <v>183</v>
      </c>
      <c r="Y214" s="174"/>
      <c r="Z214" s="174"/>
      <c r="AA214" s="491" t="s">
        <v>666</v>
      </c>
      <c r="AB214" s="491" t="s">
        <v>710</v>
      </c>
      <c r="AC214" s="491" t="s">
        <v>1272</v>
      </c>
      <c r="AD214" s="172" t="s">
        <v>734</v>
      </c>
      <c r="AE214" s="172" t="s">
        <v>213</v>
      </c>
      <c r="AF214" s="172" t="s">
        <v>213</v>
      </c>
      <c r="AG214" s="172" t="s">
        <v>213</v>
      </c>
      <c r="AH214" s="172" t="s">
        <v>213</v>
      </c>
      <c r="AI214" s="172" t="s">
        <v>213</v>
      </c>
      <c r="AJ214" s="174"/>
      <c r="AK214" s="181">
        <v>0</v>
      </c>
      <c r="AL214" s="181">
        <v>0</v>
      </c>
      <c r="AM214" s="182">
        <v>0</v>
      </c>
      <c r="AN214" s="183"/>
      <c r="AO214" s="182">
        <v>0</v>
      </c>
      <c r="AP214" s="180"/>
      <c r="AQ214" s="282" t="s">
        <v>714</v>
      </c>
      <c r="AR214" s="283" t="s">
        <v>1274</v>
      </c>
      <c r="AS214" s="668"/>
      <c r="AT214" s="661"/>
      <c r="AU214" s="661"/>
      <c r="AV214" s="662"/>
      <c r="AW214" s="219"/>
      <c r="AX214" s="188" t="s">
        <v>1445</v>
      </c>
      <c r="AY214" s="491" t="s">
        <v>666</v>
      </c>
    </row>
    <row r="215" spans="1:51" ht="189" customHeight="1" x14ac:dyDescent="0.35">
      <c r="A215" s="814"/>
      <c r="B215" s="814" t="s">
        <v>529</v>
      </c>
      <c r="C215" s="814" t="s">
        <v>530</v>
      </c>
      <c r="D215" s="814">
        <v>9.11E-2</v>
      </c>
      <c r="E215" s="814" t="s">
        <v>1266</v>
      </c>
      <c r="F215" s="751"/>
      <c r="G215" s="751" t="s">
        <v>1267</v>
      </c>
      <c r="H215" s="750" t="s">
        <v>1279</v>
      </c>
      <c r="I215" s="750" t="s">
        <v>1247</v>
      </c>
      <c r="J215" s="750">
        <v>0</v>
      </c>
      <c r="K215" s="174"/>
      <c r="L215" s="762">
        <v>0.7</v>
      </c>
      <c r="M215" s="282" t="s">
        <v>1280</v>
      </c>
      <c r="N215" s="331" t="s">
        <v>664</v>
      </c>
      <c r="O215" s="282" t="s">
        <v>1281</v>
      </c>
      <c r="P215" s="171"/>
      <c r="Q215" s="172">
        <v>1</v>
      </c>
      <c r="R215" s="173">
        <v>0</v>
      </c>
      <c r="S215" s="174"/>
      <c r="T215" s="174"/>
      <c r="U215" s="150">
        <f t="shared" si="8"/>
        <v>0</v>
      </c>
      <c r="V215" s="175">
        <v>45474</v>
      </c>
      <c r="W215" s="175">
        <v>45657</v>
      </c>
      <c r="X215" s="176">
        <f t="shared" si="11"/>
        <v>183</v>
      </c>
      <c r="Y215" s="174"/>
      <c r="Z215" s="174"/>
      <c r="AA215" s="491" t="s">
        <v>666</v>
      </c>
      <c r="AB215" s="491" t="s">
        <v>710</v>
      </c>
      <c r="AC215" s="491" t="s">
        <v>1272</v>
      </c>
      <c r="AD215" s="172" t="s">
        <v>734</v>
      </c>
      <c r="AE215" s="172" t="s">
        <v>213</v>
      </c>
      <c r="AF215" s="172" t="s">
        <v>213</v>
      </c>
      <c r="AG215" s="172" t="s">
        <v>213</v>
      </c>
      <c r="AH215" s="172" t="s">
        <v>213</v>
      </c>
      <c r="AI215" s="172" t="s">
        <v>213</v>
      </c>
      <c r="AJ215" s="174"/>
      <c r="AK215" s="181">
        <v>0</v>
      </c>
      <c r="AL215" s="181">
        <v>0</v>
      </c>
      <c r="AM215" s="182">
        <v>0</v>
      </c>
      <c r="AN215" s="183"/>
      <c r="AO215" s="182">
        <v>0</v>
      </c>
      <c r="AP215" s="180"/>
      <c r="AQ215" s="282" t="s">
        <v>714</v>
      </c>
      <c r="AR215" s="312" t="s">
        <v>1274</v>
      </c>
      <c r="AS215" s="649" t="s">
        <v>1504</v>
      </c>
      <c r="AT215" s="652">
        <v>56123655.909999996</v>
      </c>
      <c r="AU215" s="652">
        <v>0</v>
      </c>
      <c r="AV215" s="655">
        <f>+AU215/AT215</f>
        <v>0</v>
      </c>
      <c r="AW215" s="195"/>
      <c r="AX215" s="188" t="s">
        <v>1403</v>
      </c>
      <c r="AY215" s="491" t="s">
        <v>666</v>
      </c>
    </row>
    <row r="216" spans="1:51" ht="162.75" x14ac:dyDescent="0.35">
      <c r="A216" s="814"/>
      <c r="B216" s="814" t="s">
        <v>529</v>
      </c>
      <c r="C216" s="814" t="s">
        <v>530</v>
      </c>
      <c r="D216" s="814">
        <v>9.11E-2</v>
      </c>
      <c r="E216" s="814" t="s">
        <v>1266</v>
      </c>
      <c r="F216" s="751"/>
      <c r="G216" s="751" t="s">
        <v>1267</v>
      </c>
      <c r="H216" s="751"/>
      <c r="I216" s="751"/>
      <c r="J216" s="751"/>
      <c r="K216" s="174"/>
      <c r="L216" s="763"/>
      <c r="M216" s="282" t="s">
        <v>1282</v>
      </c>
      <c r="N216" s="331" t="s">
        <v>664</v>
      </c>
      <c r="O216" s="282" t="s">
        <v>1283</v>
      </c>
      <c r="P216" s="171">
        <v>3000</v>
      </c>
      <c r="Q216" s="172">
        <v>1</v>
      </c>
      <c r="R216" s="173">
        <v>0</v>
      </c>
      <c r="S216" s="174"/>
      <c r="T216" s="174"/>
      <c r="U216" s="150">
        <f t="shared" si="8"/>
        <v>0</v>
      </c>
      <c r="V216" s="175">
        <v>45474</v>
      </c>
      <c r="W216" s="175">
        <v>45657</v>
      </c>
      <c r="X216" s="176">
        <f t="shared" si="11"/>
        <v>183</v>
      </c>
      <c r="Y216" s="180">
        <v>3000</v>
      </c>
      <c r="Z216" s="174"/>
      <c r="AA216" s="491" t="s">
        <v>666</v>
      </c>
      <c r="AB216" s="491" t="s">
        <v>710</v>
      </c>
      <c r="AC216" s="491" t="s">
        <v>1272</v>
      </c>
      <c r="AD216" s="172" t="s">
        <v>669</v>
      </c>
      <c r="AE216" s="172" t="s">
        <v>1284</v>
      </c>
      <c r="AF216" s="172">
        <v>16000000</v>
      </c>
      <c r="AG216" s="172" t="s">
        <v>680</v>
      </c>
      <c r="AH216" s="172" t="s">
        <v>672</v>
      </c>
      <c r="AI216" s="172" t="s">
        <v>681</v>
      </c>
      <c r="AJ216" s="174"/>
      <c r="AK216" s="181">
        <v>16000000</v>
      </c>
      <c r="AL216" s="181">
        <v>16000000</v>
      </c>
      <c r="AM216" s="182">
        <v>0</v>
      </c>
      <c r="AN216" s="183"/>
      <c r="AO216" s="182">
        <v>0</v>
      </c>
      <c r="AP216" s="180"/>
      <c r="AQ216" s="282" t="s">
        <v>714</v>
      </c>
      <c r="AR216" s="312" t="s">
        <v>1274</v>
      </c>
      <c r="AS216" s="650"/>
      <c r="AT216" s="653"/>
      <c r="AU216" s="653"/>
      <c r="AV216" s="656"/>
      <c r="AW216" s="219"/>
      <c r="AX216" s="408" t="s">
        <v>1403</v>
      </c>
      <c r="AY216" s="491" t="s">
        <v>666</v>
      </c>
    </row>
    <row r="217" spans="1:51" ht="116.25" x14ac:dyDescent="0.35">
      <c r="A217" s="814"/>
      <c r="B217" s="814" t="s">
        <v>529</v>
      </c>
      <c r="C217" s="814" t="s">
        <v>530</v>
      </c>
      <c r="D217" s="814">
        <v>9.11E-2</v>
      </c>
      <c r="E217" s="814" t="s">
        <v>1266</v>
      </c>
      <c r="F217" s="751"/>
      <c r="G217" s="751" t="s">
        <v>1267</v>
      </c>
      <c r="H217" s="751"/>
      <c r="I217" s="751"/>
      <c r="J217" s="751"/>
      <c r="K217" s="174"/>
      <c r="L217" s="763"/>
      <c r="M217" s="281" t="s">
        <v>1285</v>
      </c>
      <c r="N217" s="331" t="s">
        <v>664</v>
      </c>
      <c r="O217" s="281" t="s">
        <v>1286</v>
      </c>
      <c r="P217" s="171"/>
      <c r="Q217" s="172">
        <v>1</v>
      </c>
      <c r="R217" s="173">
        <v>0</v>
      </c>
      <c r="S217" s="174"/>
      <c r="T217" s="174"/>
      <c r="U217" s="150">
        <f t="shared" si="8"/>
        <v>0</v>
      </c>
      <c r="V217" s="175">
        <v>45474</v>
      </c>
      <c r="W217" s="175">
        <v>45657</v>
      </c>
      <c r="X217" s="176">
        <f t="shared" si="11"/>
        <v>183</v>
      </c>
      <c r="Y217" s="174"/>
      <c r="Z217" s="174"/>
      <c r="AA217" s="491" t="s">
        <v>666</v>
      </c>
      <c r="AB217" s="491" t="s">
        <v>710</v>
      </c>
      <c r="AC217" s="491" t="s">
        <v>1272</v>
      </c>
      <c r="AD217" s="172" t="s">
        <v>734</v>
      </c>
      <c r="AE217" s="172" t="s">
        <v>213</v>
      </c>
      <c r="AF217" s="172" t="s">
        <v>213</v>
      </c>
      <c r="AG217" s="172" t="s">
        <v>213</v>
      </c>
      <c r="AH217" s="172" t="s">
        <v>213</v>
      </c>
      <c r="AI217" s="172" t="s">
        <v>213</v>
      </c>
      <c r="AJ217" s="174"/>
      <c r="AK217" s="181">
        <v>0</v>
      </c>
      <c r="AL217" s="181">
        <v>0</v>
      </c>
      <c r="AM217" s="182">
        <v>0</v>
      </c>
      <c r="AN217" s="183"/>
      <c r="AO217" s="182">
        <v>0</v>
      </c>
      <c r="AP217" s="180"/>
      <c r="AQ217" s="282" t="s">
        <v>714</v>
      </c>
      <c r="AR217" s="312" t="s">
        <v>1274</v>
      </c>
      <c r="AS217" s="650"/>
      <c r="AT217" s="653"/>
      <c r="AU217" s="653"/>
      <c r="AV217" s="656"/>
      <c r="AW217" s="195"/>
      <c r="AX217" s="172"/>
      <c r="AY217" s="491" t="s">
        <v>666</v>
      </c>
    </row>
    <row r="218" spans="1:51" ht="93" x14ac:dyDescent="0.35">
      <c r="A218" s="814"/>
      <c r="B218" s="814" t="s">
        <v>529</v>
      </c>
      <c r="C218" s="814" t="s">
        <v>530</v>
      </c>
      <c r="D218" s="814">
        <v>9.11E-2</v>
      </c>
      <c r="E218" s="814" t="s">
        <v>1266</v>
      </c>
      <c r="F218" s="770"/>
      <c r="G218" s="770" t="s">
        <v>1267</v>
      </c>
      <c r="H218" s="770"/>
      <c r="I218" s="770"/>
      <c r="J218" s="770"/>
      <c r="K218" s="201"/>
      <c r="L218" s="793"/>
      <c r="M218" s="284" t="s">
        <v>1287</v>
      </c>
      <c r="N218" s="304" t="s">
        <v>664</v>
      </c>
      <c r="O218" s="284" t="s">
        <v>1288</v>
      </c>
      <c r="P218" s="540"/>
      <c r="Q218" s="208">
        <v>1</v>
      </c>
      <c r="R218" s="200">
        <v>0</v>
      </c>
      <c r="S218" s="201"/>
      <c r="T218" s="201"/>
      <c r="U218" s="202">
        <f t="shared" si="8"/>
        <v>0</v>
      </c>
      <c r="V218" s="203">
        <v>45474</v>
      </c>
      <c r="W218" s="203">
        <v>45657</v>
      </c>
      <c r="X218" s="204">
        <f t="shared" si="11"/>
        <v>183</v>
      </c>
      <c r="Y218" s="201"/>
      <c r="Z218" s="201"/>
      <c r="AA218" s="538" t="s">
        <v>666</v>
      </c>
      <c r="AB218" s="538" t="s">
        <v>710</v>
      </c>
      <c r="AC218" s="538" t="s">
        <v>1272</v>
      </c>
      <c r="AD218" s="193" t="s">
        <v>734</v>
      </c>
      <c r="AE218" s="193" t="s">
        <v>213</v>
      </c>
      <c r="AF218" s="193" t="s">
        <v>213</v>
      </c>
      <c r="AG218" s="193" t="s">
        <v>213</v>
      </c>
      <c r="AH218" s="193" t="s">
        <v>213</v>
      </c>
      <c r="AI218" s="193" t="s">
        <v>213</v>
      </c>
      <c r="AJ218" s="201"/>
      <c r="AK218" s="209">
        <v>0</v>
      </c>
      <c r="AL218" s="209">
        <v>0</v>
      </c>
      <c r="AM218" s="210">
        <v>0</v>
      </c>
      <c r="AN218" s="211"/>
      <c r="AO218" s="210">
        <v>0</v>
      </c>
      <c r="AP218" s="208"/>
      <c r="AQ218" s="285" t="s">
        <v>714</v>
      </c>
      <c r="AR218" s="322" t="s">
        <v>1274</v>
      </c>
      <c r="AS218" s="651"/>
      <c r="AT218" s="654"/>
      <c r="AU218" s="654"/>
      <c r="AV218" s="657"/>
      <c r="AW218" s="215"/>
      <c r="AX218" s="194"/>
      <c r="AY218" s="491" t="s">
        <v>666</v>
      </c>
    </row>
    <row r="219" spans="1:51" ht="71.25" customHeight="1" x14ac:dyDescent="0.35">
      <c r="A219" s="815"/>
      <c r="B219" s="815"/>
      <c r="C219" s="815"/>
      <c r="D219" s="815"/>
      <c r="E219" s="815"/>
      <c r="F219" s="731" t="s">
        <v>1266</v>
      </c>
      <c r="G219" s="731"/>
      <c r="H219" s="731"/>
      <c r="I219" s="731"/>
      <c r="J219" s="731"/>
      <c r="K219" s="731"/>
      <c r="L219" s="731"/>
      <c r="M219" s="731"/>
      <c r="N219" s="731"/>
      <c r="O219" s="731"/>
      <c r="P219" s="731"/>
      <c r="Q219" s="731"/>
      <c r="R219" s="731"/>
      <c r="S219" s="174"/>
      <c r="T219" s="174"/>
      <c r="U219" s="66">
        <f>AVERAGE(U212:U218)</f>
        <v>0.2</v>
      </c>
      <c r="V219" s="175"/>
      <c r="W219" s="175"/>
      <c r="X219" s="176"/>
      <c r="Y219" s="174"/>
      <c r="Z219" s="174"/>
      <c r="AA219" s="491"/>
      <c r="AB219" s="491"/>
      <c r="AC219" s="491"/>
      <c r="AD219" s="172"/>
      <c r="AE219" s="172"/>
      <c r="AF219" s="172"/>
      <c r="AG219" s="172"/>
      <c r="AH219" s="172"/>
      <c r="AI219" s="172"/>
      <c r="AJ219" s="174"/>
      <c r="AK219" s="181"/>
      <c r="AL219" s="181"/>
      <c r="AM219" s="182"/>
      <c r="AN219" s="183"/>
      <c r="AO219" s="182"/>
      <c r="AP219" s="180"/>
      <c r="AQ219" s="282"/>
      <c r="AR219" s="282"/>
      <c r="AS219" s="216" t="s">
        <v>1461</v>
      </c>
      <c r="AT219" s="217">
        <v>71500000</v>
      </c>
      <c r="AU219" s="217">
        <v>6056412.8200000003</v>
      </c>
      <c r="AV219" s="218">
        <f t="shared" si="12"/>
        <v>8.470507440559441E-2</v>
      </c>
      <c r="AW219" s="219"/>
      <c r="AX219" s="188"/>
      <c r="AY219" s="491"/>
    </row>
    <row r="220" spans="1:51" ht="255.75" x14ac:dyDescent="0.35">
      <c r="A220" s="541" t="s">
        <v>544</v>
      </c>
      <c r="B220" s="220" t="s">
        <v>545</v>
      </c>
      <c r="C220" s="542"/>
      <c r="D220" s="228">
        <v>675</v>
      </c>
      <c r="E220" s="220" t="s">
        <v>1289</v>
      </c>
      <c r="F220" s="189" t="s">
        <v>891</v>
      </c>
      <c r="G220" s="220"/>
      <c r="H220" s="543"/>
      <c r="I220" s="224"/>
      <c r="J220" s="223">
        <v>0</v>
      </c>
      <c r="K220" s="224"/>
      <c r="L220" s="224"/>
      <c r="M220" s="323" t="s">
        <v>1012</v>
      </c>
      <c r="N220" s="189" t="s">
        <v>682</v>
      </c>
      <c r="O220" s="323" t="s">
        <v>1290</v>
      </c>
      <c r="P220" s="222">
        <v>26</v>
      </c>
      <c r="Q220" s="189">
        <v>0</v>
      </c>
      <c r="R220" s="223"/>
      <c r="S220" s="224"/>
      <c r="T220" s="224"/>
      <c r="U220" s="225"/>
      <c r="V220" s="226">
        <v>45474</v>
      </c>
      <c r="W220" s="226">
        <v>45657</v>
      </c>
      <c r="X220" s="227">
        <f t="shared" si="11"/>
        <v>183</v>
      </c>
      <c r="Y220" s="232">
        <v>0</v>
      </c>
      <c r="Z220" s="224"/>
      <c r="AA220" s="220" t="s">
        <v>941</v>
      </c>
      <c r="AB220" s="220"/>
      <c r="AC220" s="544"/>
      <c r="AD220" s="189" t="s">
        <v>734</v>
      </c>
      <c r="AE220" s="189" t="s">
        <v>213</v>
      </c>
      <c r="AF220" s="189" t="s">
        <v>213</v>
      </c>
      <c r="AG220" s="189" t="s">
        <v>213</v>
      </c>
      <c r="AH220" s="189" t="s">
        <v>213</v>
      </c>
      <c r="AI220" s="189" t="s">
        <v>213</v>
      </c>
      <c r="AJ220" s="224"/>
      <c r="AK220" s="233">
        <v>0</v>
      </c>
      <c r="AL220" s="233">
        <v>0</v>
      </c>
      <c r="AM220" s="234">
        <v>0</v>
      </c>
      <c r="AN220" s="235"/>
      <c r="AO220" s="234">
        <v>0</v>
      </c>
      <c r="AP220" s="232"/>
      <c r="AQ220" s="220" t="s">
        <v>714</v>
      </c>
      <c r="AR220" s="236" t="s">
        <v>891</v>
      </c>
      <c r="AS220" s="237"/>
      <c r="AT220" s="238"/>
      <c r="AU220" s="238"/>
      <c r="AV220" s="164" t="e">
        <f t="shared" si="12"/>
        <v>#DIV/0!</v>
      </c>
      <c r="AW220" s="356"/>
      <c r="AX220" s="223" t="s">
        <v>1401</v>
      </c>
      <c r="AY220" s="166" t="s">
        <v>941</v>
      </c>
    </row>
    <row r="221" spans="1:51" ht="255.75" x14ac:dyDescent="0.35">
      <c r="A221" s="545" t="s">
        <v>544</v>
      </c>
      <c r="B221" s="166" t="s">
        <v>545</v>
      </c>
      <c r="C221" s="546"/>
      <c r="D221" s="177">
        <v>675</v>
      </c>
      <c r="E221" s="166" t="s">
        <v>1289</v>
      </c>
      <c r="F221" s="172" t="s">
        <v>891</v>
      </c>
      <c r="G221" s="166"/>
      <c r="H221" s="547"/>
      <c r="I221" s="174"/>
      <c r="J221" s="188">
        <v>0</v>
      </c>
      <c r="K221" s="174"/>
      <c r="L221" s="174"/>
      <c r="M221" s="336" t="s">
        <v>1026</v>
      </c>
      <c r="N221" s="172" t="s">
        <v>682</v>
      </c>
      <c r="O221" s="336" t="s">
        <v>816</v>
      </c>
      <c r="P221" s="171"/>
      <c r="Q221" s="172"/>
      <c r="R221" s="173"/>
      <c r="S221" s="174"/>
      <c r="T221" s="174"/>
      <c r="U221" s="150"/>
      <c r="V221" s="175">
        <v>45474</v>
      </c>
      <c r="W221" s="175">
        <v>45657</v>
      </c>
      <c r="X221" s="176">
        <f t="shared" si="11"/>
        <v>183</v>
      </c>
      <c r="Y221" s="180"/>
      <c r="Z221" s="174"/>
      <c r="AA221" s="166" t="s">
        <v>941</v>
      </c>
      <c r="AB221" s="166"/>
      <c r="AC221" s="548"/>
      <c r="AD221" s="172" t="s">
        <v>734</v>
      </c>
      <c r="AE221" s="172" t="s">
        <v>213</v>
      </c>
      <c r="AF221" s="172" t="s">
        <v>213</v>
      </c>
      <c r="AG221" s="172" t="s">
        <v>213</v>
      </c>
      <c r="AH221" s="172" t="s">
        <v>213</v>
      </c>
      <c r="AI221" s="172" t="s">
        <v>213</v>
      </c>
      <c r="AJ221" s="174"/>
      <c r="AK221" s="181">
        <v>0</v>
      </c>
      <c r="AL221" s="181">
        <v>0</v>
      </c>
      <c r="AM221" s="182">
        <v>0</v>
      </c>
      <c r="AN221" s="183"/>
      <c r="AO221" s="182">
        <v>0</v>
      </c>
      <c r="AP221" s="180"/>
      <c r="AQ221" s="166" t="s">
        <v>714</v>
      </c>
      <c r="AR221" s="184" t="s">
        <v>891</v>
      </c>
      <c r="AS221" s="185"/>
      <c r="AT221" s="186"/>
      <c r="AU221" s="186"/>
      <c r="AV221" s="164" t="e">
        <f t="shared" si="12"/>
        <v>#DIV/0!</v>
      </c>
      <c r="AW221" s="219"/>
      <c r="AX221" s="188" t="s">
        <v>1401</v>
      </c>
      <c r="AY221" s="166" t="s">
        <v>941</v>
      </c>
    </row>
    <row r="222" spans="1:51" ht="256.5" thickBot="1" x14ac:dyDescent="0.4">
      <c r="A222" s="549" t="s">
        <v>544</v>
      </c>
      <c r="B222" s="345" t="s">
        <v>545</v>
      </c>
      <c r="C222" s="550"/>
      <c r="D222" s="551">
        <v>675</v>
      </c>
      <c r="E222" s="345" t="s">
        <v>1289</v>
      </c>
      <c r="F222" s="318" t="s">
        <v>891</v>
      </c>
      <c r="G222" s="345"/>
      <c r="H222" s="552"/>
      <c r="I222" s="320"/>
      <c r="J222" s="288">
        <v>0</v>
      </c>
      <c r="K222" s="320"/>
      <c r="L222" s="320"/>
      <c r="M222" s="553" t="s">
        <v>1291</v>
      </c>
      <c r="N222" s="318" t="s">
        <v>682</v>
      </c>
      <c r="O222" s="553" t="s">
        <v>1108</v>
      </c>
      <c r="P222" s="317"/>
      <c r="Q222" s="318"/>
      <c r="R222" s="319"/>
      <c r="S222" s="320"/>
      <c r="T222" s="320"/>
      <c r="U222" s="150"/>
      <c r="V222" s="370">
        <v>45474</v>
      </c>
      <c r="W222" s="370">
        <v>45657</v>
      </c>
      <c r="X222" s="371">
        <f t="shared" si="11"/>
        <v>183</v>
      </c>
      <c r="Y222" s="372"/>
      <c r="Z222" s="320"/>
      <c r="AA222" s="345" t="s">
        <v>941</v>
      </c>
      <c r="AB222" s="345"/>
      <c r="AC222" s="554"/>
      <c r="AD222" s="318" t="s">
        <v>734</v>
      </c>
      <c r="AE222" s="318" t="s">
        <v>213</v>
      </c>
      <c r="AF222" s="318" t="s">
        <v>213</v>
      </c>
      <c r="AG222" s="318" t="s">
        <v>213</v>
      </c>
      <c r="AH222" s="318" t="s">
        <v>213</v>
      </c>
      <c r="AI222" s="318" t="s">
        <v>213</v>
      </c>
      <c r="AJ222" s="320"/>
      <c r="AK222" s="375">
        <v>0</v>
      </c>
      <c r="AL222" s="375">
        <v>0</v>
      </c>
      <c r="AM222" s="376">
        <v>0</v>
      </c>
      <c r="AN222" s="377"/>
      <c r="AO222" s="376">
        <v>0</v>
      </c>
      <c r="AP222" s="372"/>
      <c r="AQ222" s="345" t="s">
        <v>714</v>
      </c>
      <c r="AR222" s="555" t="s">
        <v>891</v>
      </c>
      <c r="AS222" s="453"/>
      <c r="AT222" s="404"/>
      <c r="AU222" s="404"/>
      <c r="AV222" s="164" t="e">
        <f t="shared" si="12"/>
        <v>#DIV/0!</v>
      </c>
      <c r="AW222" s="287"/>
      <c r="AX222" s="288" t="s">
        <v>1401</v>
      </c>
      <c r="AY222" s="166" t="s">
        <v>941</v>
      </c>
    </row>
    <row r="223" spans="1:51" ht="255.75" x14ac:dyDescent="0.35">
      <c r="A223" s="541" t="s">
        <v>544</v>
      </c>
      <c r="B223" s="220" t="s">
        <v>548</v>
      </c>
      <c r="C223" s="542"/>
      <c r="D223" s="228">
        <v>675</v>
      </c>
      <c r="E223" s="220" t="s">
        <v>1292</v>
      </c>
      <c r="F223" s="189" t="s">
        <v>891</v>
      </c>
      <c r="G223" s="220"/>
      <c r="H223" s="351"/>
      <c r="I223" s="224"/>
      <c r="J223" s="223">
        <v>0</v>
      </c>
      <c r="K223" s="224"/>
      <c r="L223" s="224"/>
      <c r="M223" s="323" t="s">
        <v>892</v>
      </c>
      <c r="N223" s="189" t="s">
        <v>1141</v>
      </c>
      <c r="O223" s="323" t="s">
        <v>1293</v>
      </c>
      <c r="P223" s="222">
        <v>120</v>
      </c>
      <c r="Q223" s="189">
        <v>0</v>
      </c>
      <c r="R223" s="223"/>
      <c r="S223" s="224"/>
      <c r="T223" s="224"/>
      <c r="U223" s="150"/>
      <c r="V223" s="226">
        <v>45474</v>
      </c>
      <c r="W223" s="226">
        <v>45657</v>
      </c>
      <c r="X223" s="227">
        <f t="shared" si="11"/>
        <v>183</v>
      </c>
      <c r="Y223" s="232">
        <v>0</v>
      </c>
      <c r="Z223" s="224"/>
      <c r="AA223" s="220" t="s">
        <v>894</v>
      </c>
      <c r="AB223" s="220"/>
      <c r="AC223" s="544"/>
      <c r="AD223" s="189" t="s">
        <v>734</v>
      </c>
      <c r="AE223" s="189" t="s">
        <v>213</v>
      </c>
      <c r="AF223" s="189" t="s">
        <v>213</v>
      </c>
      <c r="AG223" s="189" t="s">
        <v>213</v>
      </c>
      <c r="AH223" s="189" t="s">
        <v>213</v>
      </c>
      <c r="AI223" s="189" t="s">
        <v>213</v>
      </c>
      <c r="AJ223" s="224"/>
      <c r="AK223" s="233">
        <v>0</v>
      </c>
      <c r="AL223" s="233">
        <v>0</v>
      </c>
      <c r="AM223" s="234">
        <v>0</v>
      </c>
      <c r="AN223" s="235"/>
      <c r="AO223" s="234">
        <v>0</v>
      </c>
      <c r="AP223" s="232"/>
      <c r="AQ223" s="220" t="s">
        <v>714</v>
      </c>
      <c r="AR223" s="236" t="s">
        <v>891</v>
      </c>
      <c r="AS223" s="237"/>
      <c r="AT223" s="238"/>
      <c r="AU223" s="238"/>
      <c r="AV223" s="164" t="e">
        <f t="shared" si="12"/>
        <v>#DIV/0!</v>
      </c>
      <c r="AW223" s="356"/>
      <c r="AX223" s="223" t="s">
        <v>1401</v>
      </c>
      <c r="AY223" s="166" t="s">
        <v>894</v>
      </c>
    </row>
    <row r="224" spans="1:51" ht="255.75" x14ac:dyDescent="0.35">
      <c r="A224" s="545" t="s">
        <v>544</v>
      </c>
      <c r="B224" s="166" t="s">
        <v>548</v>
      </c>
      <c r="C224" s="546"/>
      <c r="D224" s="177">
        <v>675</v>
      </c>
      <c r="E224" s="166" t="s">
        <v>1292</v>
      </c>
      <c r="F224" s="172" t="s">
        <v>891</v>
      </c>
      <c r="G224" s="166"/>
      <c r="H224" s="359"/>
      <c r="I224" s="174"/>
      <c r="J224" s="188">
        <v>0</v>
      </c>
      <c r="K224" s="174"/>
      <c r="L224" s="174"/>
      <c r="M224" s="169" t="s">
        <v>1294</v>
      </c>
      <c r="N224" s="172" t="s">
        <v>1141</v>
      </c>
      <c r="O224" s="169" t="s">
        <v>1098</v>
      </c>
      <c r="P224" s="171">
        <v>60</v>
      </c>
      <c r="Q224" s="172">
        <v>0</v>
      </c>
      <c r="R224" s="173"/>
      <c r="S224" s="174"/>
      <c r="T224" s="174"/>
      <c r="U224" s="150"/>
      <c r="V224" s="175">
        <v>45474</v>
      </c>
      <c r="W224" s="175">
        <v>45657</v>
      </c>
      <c r="X224" s="176">
        <f t="shared" si="11"/>
        <v>183</v>
      </c>
      <c r="Y224" s="174"/>
      <c r="Z224" s="174"/>
      <c r="AA224" s="166" t="s">
        <v>894</v>
      </c>
      <c r="AB224" s="166"/>
      <c r="AC224" s="548"/>
      <c r="AD224" s="172" t="s">
        <v>734</v>
      </c>
      <c r="AE224" s="172" t="s">
        <v>213</v>
      </c>
      <c r="AF224" s="172" t="s">
        <v>213</v>
      </c>
      <c r="AG224" s="172" t="s">
        <v>213</v>
      </c>
      <c r="AH224" s="172" t="s">
        <v>213</v>
      </c>
      <c r="AI224" s="172" t="s">
        <v>213</v>
      </c>
      <c r="AJ224" s="174"/>
      <c r="AK224" s="181">
        <v>0</v>
      </c>
      <c r="AL224" s="181">
        <v>0</v>
      </c>
      <c r="AM224" s="182">
        <v>0</v>
      </c>
      <c r="AN224" s="183"/>
      <c r="AO224" s="182">
        <v>0</v>
      </c>
      <c r="AP224" s="180"/>
      <c r="AQ224" s="166" t="s">
        <v>714</v>
      </c>
      <c r="AR224" s="184" t="s">
        <v>891</v>
      </c>
      <c r="AS224" s="185"/>
      <c r="AT224" s="186"/>
      <c r="AU224" s="186"/>
      <c r="AV224" s="164" t="e">
        <f t="shared" si="12"/>
        <v>#DIV/0!</v>
      </c>
      <c r="AW224" s="219"/>
      <c r="AX224" s="188" t="s">
        <v>1401</v>
      </c>
      <c r="AY224" s="166" t="s">
        <v>894</v>
      </c>
    </row>
    <row r="225" spans="1:51" ht="256.5" thickBot="1" x14ac:dyDescent="0.4">
      <c r="A225" s="549" t="s">
        <v>544</v>
      </c>
      <c r="B225" s="345" t="s">
        <v>548</v>
      </c>
      <c r="C225" s="550"/>
      <c r="D225" s="551">
        <v>675</v>
      </c>
      <c r="E225" s="345" t="s">
        <v>1292</v>
      </c>
      <c r="F225" s="318" t="s">
        <v>891</v>
      </c>
      <c r="G225" s="345"/>
      <c r="H225" s="368"/>
      <c r="I225" s="320"/>
      <c r="J225" s="288">
        <v>0</v>
      </c>
      <c r="K225" s="320"/>
      <c r="L225" s="320"/>
      <c r="M225" s="369" t="s">
        <v>1295</v>
      </c>
      <c r="N225" s="318" t="s">
        <v>1141</v>
      </c>
      <c r="O225" s="369" t="s">
        <v>906</v>
      </c>
      <c r="P225" s="317"/>
      <c r="Q225" s="318"/>
      <c r="R225" s="319"/>
      <c r="S225" s="320"/>
      <c r="T225" s="320"/>
      <c r="U225" s="150"/>
      <c r="V225" s="370">
        <v>45474</v>
      </c>
      <c r="W225" s="370">
        <v>45657</v>
      </c>
      <c r="X225" s="371">
        <f t="shared" si="11"/>
        <v>183</v>
      </c>
      <c r="Y225" s="320"/>
      <c r="Z225" s="320"/>
      <c r="AA225" s="345" t="s">
        <v>894</v>
      </c>
      <c r="AB225" s="345"/>
      <c r="AC225" s="554"/>
      <c r="AD225" s="318" t="s">
        <v>734</v>
      </c>
      <c r="AE225" s="318" t="s">
        <v>213</v>
      </c>
      <c r="AF225" s="318" t="s">
        <v>213</v>
      </c>
      <c r="AG225" s="318" t="s">
        <v>213</v>
      </c>
      <c r="AH225" s="318" t="s">
        <v>213</v>
      </c>
      <c r="AI225" s="318" t="s">
        <v>213</v>
      </c>
      <c r="AJ225" s="320"/>
      <c r="AK225" s="375">
        <v>0</v>
      </c>
      <c r="AL225" s="375">
        <v>0</v>
      </c>
      <c r="AM225" s="376">
        <v>0</v>
      </c>
      <c r="AN225" s="377"/>
      <c r="AO225" s="376">
        <v>0</v>
      </c>
      <c r="AP225" s="372"/>
      <c r="AQ225" s="345" t="s">
        <v>714</v>
      </c>
      <c r="AR225" s="555" t="s">
        <v>891</v>
      </c>
      <c r="AS225" s="453"/>
      <c r="AT225" s="404"/>
      <c r="AU225" s="404"/>
      <c r="AV225" s="164" t="e">
        <f t="shared" si="12"/>
        <v>#DIV/0!</v>
      </c>
      <c r="AW225" s="287"/>
      <c r="AX225" s="288" t="s">
        <v>1401</v>
      </c>
      <c r="AY225" s="166" t="s">
        <v>894</v>
      </c>
    </row>
    <row r="226" spans="1:51" ht="255.75" x14ac:dyDescent="0.35">
      <c r="A226" s="541" t="s">
        <v>544</v>
      </c>
      <c r="B226" s="220" t="s">
        <v>548</v>
      </c>
      <c r="C226" s="542"/>
      <c r="D226" s="228">
        <v>675</v>
      </c>
      <c r="E226" s="166" t="s">
        <v>1296</v>
      </c>
      <c r="F226" s="189" t="s">
        <v>891</v>
      </c>
      <c r="G226" s="224"/>
      <c r="H226" s="556"/>
      <c r="I226" s="224"/>
      <c r="J226" s="223">
        <v>0</v>
      </c>
      <c r="K226" s="224"/>
      <c r="L226" s="224"/>
      <c r="M226" s="231"/>
      <c r="N226" s="223" t="s">
        <v>664</v>
      </c>
      <c r="O226" s="220"/>
      <c r="P226" s="222"/>
      <c r="Q226" s="189"/>
      <c r="R226" s="223"/>
      <c r="S226" s="224"/>
      <c r="T226" s="224"/>
      <c r="U226" s="150"/>
      <c r="V226" s="226">
        <v>45474</v>
      </c>
      <c r="W226" s="226">
        <v>45657</v>
      </c>
      <c r="X226" s="227">
        <f t="shared" si="11"/>
        <v>183</v>
      </c>
      <c r="Y226" s="224"/>
      <c r="Z226" s="224"/>
      <c r="AA226" s="231" t="s">
        <v>1115</v>
      </c>
      <c r="AB226" s="231"/>
      <c r="AC226" s="557"/>
      <c r="AD226" s="189" t="s">
        <v>734</v>
      </c>
      <c r="AE226" s="189" t="s">
        <v>213</v>
      </c>
      <c r="AF226" s="189" t="s">
        <v>213</v>
      </c>
      <c r="AG226" s="189" t="s">
        <v>213</v>
      </c>
      <c r="AH226" s="189" t="s">
        <v>213</v>
      </c>
      <c r="AI226" s="189" t="s">
        <v>213</v>
      </c>
      <c r="AJ226" s="224"/>
      <c r="AK226" s="233">
        <v>0</v>
      </c>
      <c r="AL226" s="233">
        <v>0</v>
      </c>
      <c r="AM226" s="234">
        <v>0</v>
      </c>
      <c r="AN226" s="235"/>
      <c r="AO226" s="234">
        <v>0</v>
      </c>
      <c r="AP226" s="232"/>
      <c r="AQ226" s="220" t="s">
        <v>714</v>
      </c>
      <c r="AR226" s="236" t="s">
        <v>891</v>
      </c>
      <c r="AS226" s="237"/>
      <c r="AT226" s="238"/>
      <c r="AU226" s="238"/>
      <c r="AV226" s="164" t="e">
        <f t="shared" si="12"/>
        <v>#DIV/0!</v>
      </c>
      <c r="AW226" s="356"/>
      <c r="AX226" s="223" t="s">
        <v>1401</v>
      </c>
      <c r="AY226" s="558" t="s">
        <v>1115</v>
      </c>
    </row>
    <row r="227" spans="1:51" ht="256.5" thickBot="1" x14ac:dyDescent="0.4">
      <c r="A227" s="549" t="s">
        <v>544</v>
      </c>
      <c r="B227" s="345" t="s">
        <v>548</v>
      </c>
      <c r="C227" s="550"/>
      <c r="D227" s="551">
        <v>675</v>
      </c>
      <c r="E227" s="345" t="s">
        <v>1296</v>
      </c>
      <c r="F227" s="318" t="s">
        <v>891</v>
      </c>
      <c r="G227" s="320"/>
      <c r="H227" s="559"/>
      <c r="I227" s="320"/>
      <c r="J227" s="319">
        <v>0</v>
      </c>
      <c r="K227" s="320"/>
      <c r="L227" s="320"/>
      <c r="M227" s="560"/>
      <c r="N227" s="319" t="s">
        <v>664</v>
      </c>
      <c r="O227" s="345"/>
      <c r="P227" s="317"/>
      <c r="Q227" s="318"/>
      <c r="R227" s="319"/>
      <c r="S227" s="320"/>
      <c r="T227" s="320"/>
      <c r="U227" s="150"/>
      <c r="V227" s="370">
        <v>45474</v>
      </c>
      <c r="W227" s="370">
        <v>45657</v>
      </c>
      <c r="X227" s="371">
        <f t="shared" si="11"/>
        <v>183</v>
      </c>
      <c r="Y227" s="320"/>
      <c r="Z227" s="320"/>
      <c r="AA227" s="560" t="s">
        <v>1115</v>
      </c>
      <c r="AB227" s="560"/>
      <c r="AC227" s="561"/>
      <c r="AD227" s="318" t="s">
        <v>734</v>
      </c>
      <c r="AE227" s="318" t="s">
        <v>213</v>
      </c>
      <c r="AF227" s="318" t="s">
        <v>213</v>
      </c>
      <c r="AG227" s="318" t="s">
        <v>213</v>
      </c>
      <c r="AH227" s="318" t="s">
        <v>213</v>
      </c>
      <c r="AI227" s="318" t="s">
        <v>213</v>
      </c>
      <c r="AJ227" s="320"/>
      <c r="AK227" s="375">
        <v>0</v>
      </c>
      <c r="AL227" s="375">
        <v>0</v>
      </c>
      <c r="AM227" s="376">
        <v>0</v>
      </c>
      <c r="AN227" s="377"/>
      <c r="AO227" s="376">
        <v>0</v>
      </c>
      <c r="AP227" s="372"/>
      <c r="AQ227" s="345" t="s">
        <v>714</v>
      </c>
      <c r="AR227" s="555" t="s">
        <v>891</v>
      </c>
      <c r="AS227" s="453"/>
      <c r="AT227" s="404"/>
      <c r="AU227" s="404"/>
      <c r="AV227" s="164" t="e">
        <f t="shared" si="12"/>
        <v>#DIV/0!</v>
      </c>
      <c r="AW227" s="562"/>
      <c r="AX227" s="319" t="s">
        <v>1401</v>
      </c>
      <c r="AY227" s="558" t="s">
        <v>1115</v>
      </c>
    </row>
    <row r="231" spans="1:51" ht="165" customHeight="1" x14ac:dyDescent="0.35">
      <c r="M231" s="816" t="s">
        <v>1297</v>
      </c>
      <c r="N231" s="816"/>
      <c r="O231" s="816"/>
      <c r="P231" s="816"/>
      <c r="Q231" s="816"/>
      <c r="R231" s="816"/>
      <c r="U231" s="563">
        <f>AVERAGE(U15,U18,U40,U44,U55,U69,U79,U92,U107,U118,U127,U133,U140,U145,U152,U162,U178,U188,U194,U203,U211,U219)</f>
        <v>0.17838888742028247</v>
      </c>
      <c r="AP231" s="699" t="s">
        <v>1465</v>
      </c>
      <c r="AQ231" s="700"/>
      <c r="AR231" s="700"/>
      <c r="AS231" s="701"/>
      <c r="AT231" s="217">
        <f>+AT219+AT211+AT194+AT188+AT178+AT162+AT152+AT145+AT133+AT127+AT118+AT107+AT92+AT79+AT69+AT55+AT44+AT18+AT15</f>
        <v>49446764960.18</v>
      </c>
      <c r="AU231" s="217">
        <f>+AU219+AU211+AU194+AU188+AU178+AU162+AU152+AU145+AU133+AU127+AU118+AU107+AU92+AU79+AU69+AU55+AU44+AU18+AU15</f>
        <v>9702860382.8500004</v>
      </c>
      <c r="AV231" s="218">
        <f>+AU231/AT231</f>
        <v>0.19622841637190655</v>
      </c>
    </row>
  </sheetData>
  <autoFilter ref="A1:AY227" xr:uid="{00000000-0001-0000-03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hiddenButton="1"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mergeCells count="602">
    <mergeCell ref="M231:R231"/>
    <mergeCell ref="G212:G218"/>
    <mergeCell ref="H212:H214"/>
    <mergeCell ref="I212:I214"/>
    <mergeCell ref="J212:J214"/>
    <mergeCell ref="L212:L214"/>
    <mergeCell ref="H215:H218"/>
    <mergeCell ref="I215:I218"/>
    <mergeCell ref="J215:J218"/>
    <mergeCell ref="L215:L218"/>
    <mergeCell ref="A212:A219"/>
    <mergeCell ref="B212:B219"/>
    <mergeCell ref="C212:C219"/>
    <mergeCell ref="D212:D219"/>
    <mergeCell ref="E212:E219"/>
    <mergeCell ref="F212:F218"/>
    <mergeCell ref="F219:R219"/>
    <mergeCell ref="G204:G210"/>
    <mergeCell ref="H204:H210"/>
    <mergeCell ref="I204:I210"/>
    <mergeCell ref="J204:J210"/>
    <mergeCell ref="L204:L210"/>
    <mergeCell ref="F211:R211"/>
    <mergeCell ref="A204:A211"/>
    <mergeCell ref="B204:B211"/>
    <mergeCell ref="C204:C211"/>
    <mergeCell ref="D204:D211"/>
    <mergeCell ref="E204:E211"/>
    <mergeCell ref="F204:F210"/>
    <mergeCell ref="J200:J202"/>
    <mergeCell ref="K200:K202"/>
    <mergeCell ref="L200:L202"/>
    <mergeCell ref="F203:R203"/>
    <mergeCell ref="G195:G202"/>
    <mergeCell ref="H195:H197"/>
    <mergeCell ref="I195:I197"/>
    <mergeCell ref="J195:J197"/>
    <mergeCell ref="L195:L197"/>
    <mergeCell ref="H198:H199"/>
    <mergeCell ref="I198:I199"/>
    <mergeCell ref="J198:J199"/>
    <mergeCell ref="K198:K199"/>
    <mergeCell ref="L198:L199"/>
    <mergeCell ref="A195:A203"/>
    <mergeCell ref="B195:B203"/>
    <mergeCell ref="C195:C203"/>
    <mergeCell ref="D195:D203"/>
    <mergeCell ref="E195:E203"/>
    <mergeCell ref="F195:F202"/>
    <mergeCell ref="G189:G193"/>
    <mergeCell ref="H189:H191"/>
    <mergeCell ref="I189:I191"/>
    <mergeCell ref="H200:H202"/>
    <mergeCell ref="I200:I202"/>
    <mergeCell ref="J189:J191"/>
    <mergeCell ref="L189:L191"/>
    <mergeCell ref="F194:R194"/>
    <mergeCell ref="A189:A194"/>
    <mergeCell ref="B189:B194"/>
    <mergeCell ref="C189:C194"/>
    <mergeCell ref="D189:D194"/>
    <mergeCell ref="E189:E194"/>
    <mergeCell ref="F189:F193"/>
    <mergeCell ref="A179:A188"/>
    <mergeCell ref="B179:B188"/>
    <mergeCell ref="C179:C188"/>
    <mergeCell ref="D179:D188"/>
    <mergeCell ref="E179:E188"/>
    <mergeCell ref="F179:F187"/>
    <mergeCell ref="F188:R188"/>
    <mergeCell ref="V176:V177"/>
    <mergeCell ref="W176:W177"/>
    <mergeCell ref="K181:K182"/>
    <mergeCell ref="L181:L182"/>
    <mergeCell ref="H183:H185"/>
    <mergeCell ref="I183:I185"/>
    <mergeCell ref="J183:J185"/>
    <mergeCell ref="L183:L185"/>
    <mergeCell ref="G179:G187"/>
    <mergeCell ref="H179:H180"/>
    <mergeCell ref="I179:I180"/>
    <mergeCell ref="H181:H182"/>
    <mergeCell ref="I181:I182"/>
    <mergeCell ref="J181:J182"/>
    <mergeCell ref="X176:X177"/>
    <mergeCell ref="Y176:Y177"/>
    <mergeCell ref="Z176:Z177"/>
    <mergeCell ref="F178:R178"/>
    <mergeCell ref="H176:H177"/>
    <mergeCell ref="I176:I177"/>
    <mergeCell ref="J176:J177"/>
    <mergeCell ref="L176:L177"/>
    <mergeCell ref="P176:P177"/>
    <mergeCell ref="T176:T177"/>
    <mergeCell ref="T174:T175"/>
    <mergeCell ref="V174:V175"/>
    <mergeCell ref="W174:W175"/>
    <mergeCell ref="X174:X175"/>
    <mergeCell ref="Y174:Y175"/>
    <mergeCell ref="T172:T173"/>
    <mergeCell ref="V172:V173"/>
    <mergeCell ref="W172:W173"/>
    <mergeCell ref="X172:X173"/>
    <mergeCell ref="Y172:Y173"/>
    <mergeCell ref="Y170:Y171"/>
    <mergeCell ref="H172:H173"/>
    <mergeCell ref="I172:I173"/>
    <mergeCell ref="J172:J173"/>
    <mergeCell ref="L172:L173"/>
    <mergeCell ref="P172:P173"/>
    <mergeCell ref="T168:T169"/>
    <mergeCell ref="V168:V169"/>
    <mergeCell ref="W168:W169"/>
    <mergeCell ref="X168:X169"/>
    <mergeCell ref="Y168:Y169"/>
    <mergeCell ref="H170:H171"/>
    <mergeCell ref="I170:I171"/>
    <mergeCell ref="J170:J171"/>
    <mergeCell ref="L170:L171"/>
    <mergeCell ref="P170:P171"/>
    <mergeCell ref="T170:T171"/>
    <mergeCell ref="V170:V171"/>
    <mergeCell ref="W170:W171"/>
    <mergeCell ref="X170:X171"/>
    <mergeCell ref="W163:W164"/>
    <mergeCell ref="X163:X164"/>
    <mergeCell ref="Y163:Y164"/>
    <mergeCell ref="H165:H167"/>
    <mergeCell ref="I165:I167"/>
    <mergeCell ref="J165:J167"/>
    <mergeCell ref="K165:K167"/>
    <mergeCell ref="L165:L167"/>
    <mergeCell ref="P165:P167"/>
    <mergeCell ref="T165:T167"/>
    <mergeCell ref="J163:J164"/>
    <mergeCell ref="K163:K164"/>
    <mergeCell ref="L163:L164"/>
    <mergeCell ref="P163:P164"/>
    <mergeCell ref="T163:T164"/>
    <mergeCell ref="V163:V164"/>
    <mergeCell ref="V165:V167"/>
    <mergeCell ref="W165:W167"/>
    <mergeCell ref="X165:X167"/>
    <mergeCell ref="Y165:Y167"/>
    <mergeCell ref="F162:R162"/>
    <mergeCell ref="A163:A178"/>
    <mergeCell ref="B163:B178"/>
    <mergeCell ref="C163:C178"/>
    <mergeCell ref="D163:D178"/>
    <mergeCell ref="E163:E178"/>
    <mergeCell ref="F163:F177"/>
    <mergeCell ref="G163:G177"/>
    <mergeCell ref="H163:H164"/>
    <mergeCell ref="I163:I164"/>
    <mergeCell ref="H168:H169"/>
    <mergeCell ref="I168:I169"/>
    <mergeCell ref="J168:J169"/>
    <mergeCell ref="K168:K169"/>
    <mergeCell ref="L168:L169"/>
    <mergeCell ref="P168:P169"/>
    <mergeCell ref="H174:H175"/>
    <mergeCell ref="I174:I175"/>
    <mergeCell ref="J174:J175"/>
    <mergeCell ref="K174:K175"/>
    <mergeCell ref="L174:L175"/>
    <mergeCell ref="P174:P175"/>
    <mergeCell ref="L155:L156"/>
    <mergeCell ref="T157:T158"/>
    <mergeCell ref="H159:H161"/>
    <mergeCell ref="I159:I161"/>
    <mergeCell ref="J159:J161"/>
    <mergeCell ref="K159:K161"/>
    <mergeCell ref="L159:L161"/>
    <mergeCell ref="P159:P161"/>
    <mergeCell ref="T159:T161"/>
    <mergeCell ref="H157:H158"/>
    <mergeCell ref="I157:I158"/>
    <mergeCell ref="J157:J158"/>
    <mergeCell ref="K157:K158"/>
    <mergeCell ref="L157:L158"/>
    <mergeCell ref="P157:P158"/>
    <mergeCell ref="J147:J148"/>
    <mergeCell ref="L147:L148"/>
    <mergeCell ref="H149:H150"/>
    <mergeCell ref="I149:I150"/>
    <mergeCell ref="J149:J150"/>
    <mergeCell ref="L149:L150"/>
    <mergeCell ref="F152:R152"/>
    <mergeCell ref="A153:A162"/>
    <mergeCell ref="B153:B162"/>
    <mergeCell ref="C153:C162"/>
    <mergeCell ref="D153:D162"/>
    <mergeCell ref="E153:E162"/>
    <mergeCell ref="F153:F161"/>
    <mergeCell ref="G153:G161"/>
    <mergeCell ref="H153:H154"/>
    <mergeCell ref="I153:I154"/>
    <mergeCell ref="J153:J154"/>
    <mergeCell ref="K153:K154"/>
    <mergeCell ref="L153:L154"/>
    <mergeCell ref="P153:P154"/>
    <mergeCell ref="H155:H156"/>
    <mergeCell ref="I155:I156"/>
    <mergeCell ref="J155:J156"/>
    <mergeCell ref="K155:K156"/>
    <mergeCell ref="A146:A152"/>
    <mergeCell ref="B146:B152"/>
    <mergeCell ref="C146:C152"/>
    <mergeCell ref="D146:D152"/>
    <mergeCell ref="E146:E152"/>
    <mergeCell ref="F146:F151"/>
    <mergeCell ref="G146:G151"/>
    <mergeCell ref="H147:H148"/>
    <mergeCell ref="I147:I148"/>
    <mergeCell ref="J134:J136"/>
    <mergeCell ref="L134:L136"/>
    <mergeCell ref="H137:H139"/>
    <mergeCell ref="I137:I139"/>
    <mergeCell ref="J137:J139"/>
    <mergeCell ref="L137:L139"/>
    <mergeCell ref="F140:R140"/>
    <mergeCell ref="A141:A145"/>
    <mergeCell ref="B141:B145"/>
    <mergeCell ref="C141:C145"/>
    <mergeCell ref="D141:D145"/>
    <mergeCell ref="E141:E145"/>
    <mergeCell ref="F141:F144"/>
    <mergeCell ref="G141:G144"/>
    <mergeCell ref="H141:H144"/>
    <mergeCell ref="I141:I144"/>
    <mergeCell ref="J141:J144"/>
    <mergeCell ref="K141:K144"/>
    <mergeCell ref="L141:L144"/>
    <mergeCell ref="F145:R145"/>
    <mergeCell ref="A134:A140"/>
    <mergeCell ref="B134:B140"/>
    <mergeCell ref="C134:C140"/>
    <mergeCell ref="D134:D140"/>
    <mergeCell ref="E134:E140"/>
    <mergeCell ref="F134:F139"/>
    <mergeCell ref="G134:G139"/>
    <mergeCell ref="H134:H136"/>
    <mergeCell ref="I134:I136"/>
    <mergeCell ref="F127:R127"/>
    <mergeCell ref="A128:A133"/>
    <mergeCell ref="B128:B133"/>
    <mergeCell ref="C128:C133"/>
    <mergeCell ref="D128:D133"/>
    <mergeCell ref="E128:E133"/>
    <mergeCell ref="F128:F132"/>
    <mergeCell ref="G128:G132"/>
    <mergeCell ref="H128:H132"/>
    <mergeCell ref="I128:I132"/>
    <mergeCell ref="A119:A127"/>
    <mergeCell ref="B119:B127"/>
    <mergeCell ref="C119:C127"/>
    <mergeCell ref="D119:D127"/>
    <mergeCell ref="E119:E127"/>
    <mergeCell ref="J128:J132"/>
    <mergeCell ref="K128:K132"/>
    <mergeCell ref="L128:L132"/>
    <mergeCell ref="F133:R133"/>
    <mergeCell ref="H115:H117"/>
    <mergeCell ref="I115:I117"/>
    <mergeCell ref="J115:J117"/>
    <mergeCell ref="K115:K117"/>
    <mergeCell ref="L115:L117"/>
    <mergeCell ref="J119:J124"/>
    <mergeCell ref="K119:K124"/>
    <mergeCell ref="L119:L124"/>
    <mergeCell ref="H125:H126"/>
    <mergeCell ref="I125:I126"/>
    <mergeCell ref="J125:J126"/>
    <mergeCell ref="K125:K126"/>
    <mergeCell ref="L125:L126"/>
    <mergeCell ref="F118:R118"/>
    <mergeCell ref="F119:F126"/>
    <mergeCell ref="G119:G126"/>
    <mergeCell ref="H119:H124"/>
    <mergeCell ref="I119:I124"/>
    <mergeCell ref="L105:L106"/>
    <mergeCell ref="F107:R107"/>
    <mergeCell ref="A108:A118"/>
    <mergeCell ref="B108:B118"/>
    <mergeCell ref="C108:C118"/>
    <mergeCell ref="D108:D118"/>
    <mergeCell ref="E108:E118"/>
    <mergeCell ref="F108:F117"/>
    <mergeCell ref="G108:G117"/>
    <mergeCell ref="H108:H110"/>
    <mergeCell ref="I108:I110"/>
    <mergeCell ref="J108:J110"/>
    <mergeCell ref="K108:K110"/>
    <mergeCell ref="L108:L110"/>
    <mergeCell ref="H111:H112"/>
    <mergeCell ref="I111:I112"/>
    <mergeCell ref="J111:J112"/>
    <mergeCell ref="K111:K112"/>
    <mergeCell ref="L111:L112"/>
    <mergeCell ref="H113:H114"/>
    <mergeCell ref="I113:I114"/>
    <mergeCell ref="J113:J114"/>
    <mergeCell ref="K113:K114"/>
    <mergeCell ref="L113:L114"/>
    <mergeCell ref="H105:H106"/>
    <mergeCell ref="I105:I106"/>
    <mergeCell ref="J105:J106"/>
    <mergeCell ref="K105:K106"/>
    <mergeCell ref="G93:G96"/>
    <mergeCell ref="A97:A107"/>
    <mergeCell ref="B97:B107"/>
    <mergeCell ref="C97:C107"/>
    <mergeCell ref="D97:D107"/>
    <mergeCell ref="E97:E107"/>
    <mergeCell ref="F97:F106"/>
    <mergeCell ref="G97:G106"/>
    <mergeCell ref="I83:I84"/>
    <mergeCell ref="J83:J84"/>
    <mergeCell ref="K83:K84"/>
    <mergeCell ref="L83:L84"/>
    <mergeCell ref="H85:H87"/>
    <mergeCell ref="I85:I87"/>
    <mergeCell ref="J85:J87"/>
    <mergeCell ref="K85:K87"/>
    <mergeCell ref="H97:H104"/>
    <mergeCell ref="I97:I104"/>
    <mergeCell ref="F80:F82"/>
    <mergeCell ref="A83:A92"/>
    <mergeCell ref="B83:B92"/>
    <mergeCell ref="C83:C92"/>
    <mergeCell ref="D83:D92"/>
    <mergeCell ref="E83:E92"/>
    <mergeCell ref="F83:F91"/>
    <mergeCell ref="F92:R92"/>
    <mergeCell ref="F69:R69"/>
    <mergeCell ref="A70:A79"/>
    <mergeCell ref="B70:B79"/>
    <mergeCell ref="C70:C79"/>
    <mergeCell ref="D70:D79"/>
    <mergeCell ref="E70:E79"/>
    <mergeCell ref="F70:F78"/>
    <mergeCell ref="F79:R79"/>
    <mergeCell ref="L85:L87"/>
    <mergeCell ref="H88:H91"/>
    <mergeCell ref="I88:I91"/>
    <mergeCell ref="J88:J91"/>
    <mergeCell ref="K88:K91"/>
    <mergeCell ref="L88:L91"/>
    <mergeCell ref="G83:G91"/>
    <mergeCell ref="H83:H84"/>
    <mergeCell ref="G56:G68"/>
    <mergeCell ref="H56:H59"/>
    <mergeCell ref="I56:I59"/>
    <mergeCell ref="J56:J59"/>
    <mergeCell ref="K56:K59"/>
    <mergeCell ref="J45:J54"/>
    <mergeCell ref="K45:K54"/>
    <mergeCell ref="L45:L54"/>
    <mergeCell ref="L56:L68"/>
    <mergeCell ref="H60:H62"/>
    <mergeCell ref="I60:I62"/>
    <mergeCell ref="J60:J62"/>
    <mergeCell ref="K60:K62"/>
    <mergeCell ref="H63:H68"/>
    <mergeCell ref="I63:I68"/>
    <mergeCell ref="J63:J68"/>
    <mergeCell ref="K63:K68"/>
    <mergeCell ref="A41:A43"/>
    <mergeCell ref="B41:B43"/>
    <mergeCell ref="C41:C43"/>
    <mergeCell ref="D41:D43"/>
    <mergeCell ref="E41:E43"/>
    <mergeCell ref="F41:F43"/>
    <mergeCell ref="M45:M54"/>
    <mergeCell ref="F55:R55"/>
    <mergeCell ref="A56:A69"/>
    <mergeCell ref="B56:B69"/>
    <mergeCell ref="C56:C69"/>
    <mergeCell ref="D56:D69"/>
    <mergeCell ref="E56:E69"/>
    <mergeCell ref="F44:R44"/>
    <mergeCell ref="A45:A55"/>
    <mergeCell ref="B45:B55"/>
    <mergeCell ref="C45:C55"/>
    <mergeCell ref="D45:D55"/>
    <mergeCell ref="E45:E55"/>
    <mergeCell ref="F45:F54"/>
    <mergeCell ref="G45:G54"/>
    <mergeCell ref="H45:H54"/>
    <mergeCell ref="I45:I54"/>
    <mergeCell ref="F56:F68"/>
    <mergeCell ref="F40:R40"/>
    <mergeCell ref="J16:J17"/>
    <mergeCell ref="K16:K17"/>
    <mergeCell ref="L16:L17"/>
    <mergeCell ref="F18:R18"/>
    <mergeCell ref="G41:G43"/>
    <mergeCell ref="H41:H43"/>
    <mergeCell ref="I41:I43"/>
    <mergeCell ref="J41:J43"/>
    <mergeCell ref="K41:K43"/>
    <mergeCell ref="L41:L43"/>
    <mergeCell ref="A16:A17"/>
    <mergeCell ref="B16:B17"/>
    <mergeCell ref="C16:C17"/>
    <mergeCell ref="D16:D17"/>
    <mergeCell ref="E16:E17"/>
    <mergeCell ref="F16:F17"/>
    <mergeCell ref="G16:G17"/>
    <mergeCell ref="H16:H17"/>
    <mergeCell ref="I16:I17"/>
    <mergeCell ref="I13:I14"/>
    <mergeCell ref="J13:J14"/>
    <mergeCell ref="K13:K14"/>
    <mergeCell ref="L13:L14"/>
    <mergeCell ref="E19:E39"/>
    <mergeCell ref="F19:F39"/>
    <mergeCell ref="G19:G39"/>
    <mergeCell ref="H19:H26"/>
    <mergeCell ref="I19:I26"/>
    <mergeCell ref="J19:J26"/>
    <mergeCell ref="F15:R15"/>
    <mergeCell ref="L19:L26"/>
    <mergeCell ref="H27:H39"/>
    <mergeCell ref="I27:I39"/>
    <mergeCell ref="J27:J39"/>
    <mergeCell ref="L27:L39"/>
    <mergeCell ref="AP231:AS231"/>
    <mergeCell ref="A1:B4"/>
    <mergeCell ref="C1:AQ1"/>
    <mergeCell ref="C2:AQ2"/>
    <mergeCell ref="C3:AQ3"/>
    <mergeCell ref="C4:AQ4"/>
    <mergeCell ref="A5:B5"/>
    <mergeCell ref="C5:AR5"/>
    <mergeCell ref="A6:AC7"/>
    <mergeCell ref="AD6:AI7"/>
    <mergeCell ref="AK6:AR7"/>
    <mergeCell ref="A9:A14"/>
    <mergeCell ref="B9:B14"/>
    <mergeCell ref="C9:C14"/>
    <mergeCell ref="D9:D14"/>
    <mergeCell ref="E9:E14"/>
    <mergeCell ref="F9:F14"/>
    <mergeCell ref="G9:G14"/>
    <mergeCell ref="H9:H11"/>
    <mergeCell ref="I9:I11"/>
    <mergeCell ref="J9:J11"/>
    <mergeCell ref="K9:K11"/>
    <mergeCell ref="L9:L11"/>
    <mergeCell ref="H13:H14"/>
    <mergeCell ref="AS70:AS72"/>
    <mergeCell ref="AS73:AS78"/>
    <mergeCell ref="AS83:AS85"/>
    <mergeCell ref="AT83:AT85"/>
    <mergeCell ref="AU83:AU85"/>
    <mergeCell ref="AV83:AV85"/>
    <mergeCell ref="AS86:AS88"/>
    <mergeCell ref="AT86:AT88"/>
    <mergeCell ref="AU86:AU88"/>
    <mergeCell ref="AV86:AV88"/>
    <mergeCell ref="AT70:AT72"/>
    <mergeCell ref="AU70:AU72"/>
    <mergeCell ref="AV70:AV72"/>
    <mergeCell ref="AT73:AT78"/>
    <mergeCell ref="AU73:AU78"/>
    <mergeCell ref="AV73:AV78"/>
    <mergeCell ref="AS89:AS91"/>
    <mergeCell ref="AT89:AT91"/>
    <mergeCell ref="AU89:AU91"/>
    <mergeCell ref="AV89:AV91"/>
    <mergeCell ref="AS97:AS100"/>
    <mergeCell ref="AT97:AT100"/>
    <mergeCell ref="AU97:AU100"/>
    <mergeCell ref="AV97:AV100"/>
    <mergeCell ref="AS101:AS106"/>
    <mergeCell ref="AT101:AT106"/>
    <mergeCell ref="AU101:AU106"/>
    <mergeCell ref="AV101:AV106"/>
    <mergeCell ref="AS108:AS111"/>
    <mergeCell ref="AT108:AT111"/>
    <mergeCell ref="AU108:AU111"/>
    <mergeCell ref="AV108:AV111"/>
    <mergeCell ref="AS112:AS115"/>
    <mergeCell ref="AT112:AT115"/>
    <mergeCell ref="AU112:AU115"/>
    <mergeCell ref="AV112:AV115"/>
    <mergeCell ref="AS116:AS117"/>
    <mergeCell ref="AT116:AT117"/>
    <mergeCell ref="AU116:AU117"/>
    <mergeCell ref="AV116:AV117"/>
    <mergeCell ref="AS119:AS121"/>
    <mergeCell ref="AT119:AT121"/>
    <mergeCell ref="AU119:AU121"/>
    <mergeCell ref="AV119:AV121"/>
    <mergeCell ref="AS122:AS124"/>
    <mergeCell ref="AT122:AT124"/>
    <mergeCell ref="AU122:AU124"/>
    <mergeCell ref="AV122:AV124"/>
    <mergeCell ref="AS125:AS126"/>
    <mergeCell ref="AT125:AT126"/>
    <mergeCell ref="AU125:AU126"/>
    <mergeCell ref="AV125:AV126"/>
    <mergeCell ref="AS137:AS140"/>
    <mergeCell ref="AT137:AT140"/>
    <mergeCell ref="AU137:AU140"/>
    <mergeCell ref="AV137:AV140"/>
    <mergeCell ref="AS128:AS130"/>
    <mergeCell ref="AT128:AT130"/>
    <mergeCell ref="AU128:AU130"/>
    <mergeCell ref="AV128:AV130"/>
    <mergeCell ref="AS131:AS132"/>
    <mergeCell ref="AT131:AT132"/>
    <mergeCell ref="AU131:AU132"/>
    <mergeCell ref="AV131:AV132"/>
    <mergeCell ref="AS134:AS136"/>
    <mergeCell ref="AT134:AT136"/>
    <mergeCell ref="AU134:AU136"/>
    <mergeCell ref="AV134:AV136"/>
    <mergeCell ref="AS146:AS148"/>
    <mergeCell ref="AS141:AS144"/>
    <mergeCell ref="AT141:AT144"/>
    <mergeCell ref="AU141:AU144"/>
    <mergeCell ref="AV141:AV144"/>
    <mergeCell ref="AT146:AT148"/>
    <mergeCell ref="AU146:AU148"/>
    <mergeCell ref="AV146:AV148"/>
    <mergeCell ref="AS149:AS151"/>
    <mergeCell ref="AT149:AT151"/>
    <mergeCell ref="AU149:AU151"/>
    <mergeCell ref="AV149:AV151"/>
    <mergeCell ref="AS153:AS158"/>
    <mergeCell ref="AT153:AT158"/>
    <mergeCell ref="AU153:AU158"/>
    <mergeCell ref="AV153:AV158"/>
    <mergeCell ref="AS159:AS161"/>
    <mergeCell ref="AT159:AT161"/>
    <mergeCell ref="AU159:AU161"/>
    <mergeCell ref="AV159:AV161"/>
    <mergeCell ref="AS163:AS167"/>
    <mergeCell ref="AT163:AT167"/>
    <mergeCell ref="AU163:AU167"/>
    <mergeCell ref="AV163:AV167"/>
    <mergeCell ref="AS182:AS185"/>
    <mergeCell ref="AT182:AT185"/>
    <mergeCell ref="AU182:AU185"/>
    <mergeCell ref="AV182:AV185"/>
    <mergeCell ref="AS203:AS205"/>
    <mergeCell ref="AT203:AT205"/>
    <mergeCell ref="AU203:AU205"/>
    <mergeCell ref="AV203:AV205"/>
    <mergeCell ref="AS168:AS173"/>
    <mergeCell ref="AT168:AT173"/>
    <mergeCell ref="AU168:AU173"/>
    <mergeCell ref="AV168:AV173"/>
    <mergeCell ref="AS174:AS177"/>
    <mergeCell ref="AT174:AT177"/>
    <mergeCell ref="AU174:AU177"/>
    <mergeCell ref="AV174:AV177"/>
    <mergeCell ref="AS179:AS181"/>
    <mergeCell ref="AT179:AT181"/>
    <mergeCell ref="AU179:AU181"/>
    <mergeCell ref="AV179:AV181"/>
    <mergeCell ref="AS206:AS210"/>
    <mergeCell ref="AT206:AT210"/>
    <mergeCell ref="AU206:AU210"/>
    <mergeCell ref="AV206:AV210"/>
    <mergeCell ref="AS195:AS202"/>
    <mergeCell ref="AT195:AT202"/>
    <mergeCell ref="AU195:AU202"/>
    <mergeCell ref="AV195:AV202"/>
    <mergeCell ref="AS215:AS218"/>
    <mergeCell ref="AT215:AT218"/>
    <mergeCell ref="AU215:AU218"/>
    <mergeCell ref="AV215:AV218"/>
    <mergeCell ref="AS212:AS214"/>
    <mergeCell ref="AT212:AT214"/>
    <mergeCell ref="AU212:AU214"/>
    <mergeCell ref="AV212:AV214"/>
    <mergeCell ref="AS65:AS68"/>
    <mergeCell ref="AT65:AT68"/>
    <mergeCell ref="AU65:AU68"/>
    <mergeCell ref="AV65:AV68"/>
    <mergeCell ref="AS19:AS23"/>
    <mergeCell ref="AS24:AS26"/>
    <mergeCell ref="AS27:AS33"/>
    <mergeCell ref="AS34:AS43"/>
    <mergeCell ref="AS45:AS49"/>
    <mergeCell ref="AS50:AS54"/>
    <mergeCell ref="AS56:AS64"/>
    <mergeCell ref="AT56:AT64"/>
    <mergeCell ref="AU56:AU64"/>
    <mergeCell ref="AV56:AV64"/>
    <mergeCell ref="AT19:AT26"/>
    <mergeCell ref="AU19:AU26"/>
    <mergeCell ref="AV19:AV26"/>
    <mergeCell ref="AT27:AT43"/>
    <mergeCell ref="AU27:AU43"/>
    <mergeCell ref="AV27:AV43"/>
    <mergeCell ref="AT45:AT54"/>
    <mergeCell ref="AU45:AU54"/>
    <mergeCell ref="AV45:AV54"/>
  </mergeCells>
  <dataValidations disablePrompts="1" count="2">
    <dataValidation type="list" allowBlank="1" showInputMessage="1" showErrorMessage="1" sqref="O41:O43 N16:O17 N80:O82 O134:O139 N9:O14 O19:O39 N93:N106 N108:N117 N119:N126 N128:O132 N141:O144 N146:O151 N153:O161 N163:O177 N179:O187 N189:O193 N195:O202 N204:O210 N212:O218 N220:O227" xr:uid="{17C4A549-07BD-44BB-BF06-BF742457F86C}">
      <mc:AlternateContent xmlns:x12ac="http://schemas.microsoft.com/office/spreadsheetml/2011/1/ac" xmlns:mc="http://schemas.openxmlformats.org/markup-compatibility/2006">
        <mc:Choice Requires="x12ac">
          <x12ac:list>EQUIDAD DE LA MUJER," PRIMERA INFANCIA, INFANCIA Y ADOLESCENCIA", GRUPO ÉTNICOS, CAMBIO CLIMÁTICO, GESTIÓN DEL RIESGO DE DESASTRES, CONSTRUCCIÓN DE PAZ, DESPLAZADOS, VÍCTIMAS</x12ac:list>
        </mc:Choice>
        <mc:Fallback>
          <formula1>"EQUIDAD DE LA MUJER, PRIMERA INFANCIA, INFANCIA Y ADOLESCENCIA, GRUPO ÉTNICOS, CAMBIO CLIMÁTICO, GESTIÓN DEL RIESGO DE DESASTRES, CONSTRUCCIÓN DE PAZ, DESPLAZADOS, VÍCTIMAS"</formula1>
        </mc:Fallback>
      </mc:AlternateContent>
    </dataValidation>
    <dataValidation type="list" allowBlank="1" showInputMessage="1" showErrorMessage="1" sqref="I220:I227 I93:I96 I80:I82 I108:I113 I115:I117" xr:uid="{A4933E98-8842-4CA0-A70E-B3FB5601723F}">
      <formula1>#REF!</formula1>
    </dataValidation>
  </dataValidations>
  <hyperlinks>
    <hyperlink ref="AJ9" r:id="rId1" display="https://alcart-my.sharepoint.com/:w:/g/personal/seguimientodemetasspds_cartagena_gov_co/EW1kT-fhGNxAgJi97QG6xAcBdr3CFaUwZPWvMEjACPPXQA?e=Zepkoj" xr:uid="{90682E54-B27F-490E-8B52-DB1BB54558D9}"/>
    <hyperlink ref="AJ11" r:id="rId2" display="https://alcart-my.sharepoint.com/:w:/g/personal/seguimientodemetasspds_cartagena_gov_co/EW1kT-fhGNxAgJi97QG6xAcBdr3CFaUwZPWvMEjACPPXQA?e=Zepkoj" xr:uid="{651A3813-6C60-4C9A-9A4D-19DB880A1F27}"/>
    <hyperlink ref="AJ13" r:id="rId3" display="https://alcart-my.sharepoint.com/:w:/g/personal/seguimientodemetasspds_cartagena_gov_co/EW1kT-fhGNxAgJi97QG6xAcBdr3CFaUwZPWvMEjACPPXQA?e=Zepkoj" xr:uid="{A4092F26-27E4-4553-A8D9-B3549E35418A}"/>
    <hyperlink ref="AJ19" r:id="rId4" display="https://alcart-my.sharepoint.com/:w:/g/personal/seguimientodemetasspds_cartagena_gov_co/ERKpJwMOHL9EskIC90XVLZwBDhlZjIpcekKa2Vt_CeYQ2Q?e=qPC88z" xr:uid="{6DFBC6F4-3F19-4863-B811-2FAA28C154E3}"/>
    <hyperlink ref="AJ29" r:id="rId5" display="https://alcart-my.sharepoint.com/:w:/g/personal/seguimientodemetasspds_cartagena_gov_co/ERKpJwMOHL9EskIC90XVLZwBDhlZjIpcekKa2Vt_CeYQ2Q?e=qPC88z" xr:uid="{C0A5E0BE-5DEA-46FF-8B4B-2732918A233C}"/>
    <hyperlink ref="AJ34" r:id="rId6" display="https://alcart-my.sharepoint.com/:w:/g/personal/seguimientodemetasspds_cartagena_gov_co/ERKpJwMOHL9EskIC90XVLZwBDhlZjIpcekKa2Vt_CeYQ2Q?e=qPC88z" xr:uid="{5160A618-1195-49CF-A726-0F8A2C7E5499}"/>
    <hyperlink ref="AJ75" r:id="rId7" display="https://alcart-my.sharepoint.com/:w:/g/personal/seguimientodemetasspds_cartagena_gov_co/EbCrKY-6gQxPqXKfEKmiMC8Br6ZOmtxXGup41OTREBKpyw?e=pttpPj" xr:uid="{1064657E-AD8F-4398-8A20-D002601B54F4}"/>
    <hyperlink ref="AJ106" r:id="rId8" display="https://alcart-my.sharepoint.com/:w:/g/personal/seguimientodemetasspds_cartagena_gov_co/Ec5DNBidCbpPgPp9qYG5EkQBLJnIuHpR803bmnckCfURgw?e=gsn9qg" xr:uid="{FA0944E2-7332-4CA7-AF75-B59C3DF8FEB0}"/>
    <hyperlink ref="AW70" r:id="rId9" display="https://alcart-my.sharepoint.com/:x:/g/personal/seguimientodemetasspds_cartagena_gov_co/EUhbdoFpq21MlUuVHJJ0iCoBCpVqmdyAqYGPIoZ1EP2SIA?e=kjPN4X" xr:uid="{BA66C8FC-98F4-4764-991E-E6C14E368477}"/>
    <hyperlink ref="AW71" r:id="rId10" display="https://alcart-my.sharepoint.com/:x:/g/personal/seguimientodemetasspds_cartagena_gov_co/EUhbdoFpq21MlUuVHJJ0iCoBCpVqmdyAqYGPIoZ1EP2SIA?e=kjPN4X" xr:uid="{FFBAF5FC-D104-4FC6-A5E3-861983E63FE2}"/>
    <hyperlink ref="AW72" r:id="rId11" display="https://alcart-my.sharepoint.com/:f:/g/personal/seguimientodemetasspds_cartagena_gov_co/EtiE_pHKmb5Bin5SETmWv_sBEPl7g6-54bsOx5SG7zNuAw?e=fjUW39" xr:uid="{93F6B477-6D1B-4284-B018-FC54CB58DB83}"/>
    <hyperlink ref="AW73" r:id="rId12" display="https://alcart-my.sharepoint.com/:f:/g/personal/seguimientodemetasspds_cartagena_gov_co/Epqc-lu8nqdBjwcpRIF82v0Bakq9T0ZCXEvfD-HsDlMjCw?e=AK1oZU" xr:uid="{C4391C5E-05C0-4368-A0C1-CFA9D7065988}"/>
    <hyperlink ref="AW75" r:id="rId13" display="https://alcart-my.sharepoint.com/:f:/g/personal/seguimientodemetasspds_cartagena_gov_co/Eof4tsxJVVdGm8qoGuq124IBx-edTzC90tkexqav9YkFVw?e=SrMZ5A" xr:uid="{6BF1F584-69EE-4A16-BD15-D11520C1381B}"/>
    <hyperlink ref="AW76" r:id="rId14" display="https://alcart-my.sharepoint.com/:b:/g/personal/seguimientodemetasspds_cartagena_gov_co/EVcejPrJjodPsmYnKtcABlABlWjHYQoqxMOmv0aHeE_Kxw?e=L9B0Fo" xr:uid="{77F41BE8-AF2A-42E9-B694-BE34BBDE7137}"/>
    <hyperlink ref="AW78" r:id="rId15" display="https://alcart-my.sharepoint.com/:f:/g/personal/seguimientodemetasspds_cartagena_gov_co/EqOnHJ7vR6tDuMUvlpeApZgBJNZyGiax5B5FYn4vR7Dclw?e=euvukh" xr:uid="{4C0C6897-4034-435D-AA2C-9F4496706A2F}"/>
    <hyperlink ref="AW97" r:id="rId16" display="https://alcart-my.sharepoint.com/:f:/g/personal/seguimientodemetasspds_cartagena_gov_co/EtpQO1XISGNKutI3wFjn9_EBem2HYWbznd2OyKBsirLlnQ?e=kbodfD" xr:uid="{769CDECF-A475-47CD-AB04-F6513E146E1E}"/>
    <hyperlink ref="AW104" r:id="rId17" display="https://alcart-my.sharepoint.com/:f:/g/personal/seguimientodemetasspds_cartagena_gov_co/EgHAv3ZaodlKv8-9qho2gqQBHvUoAH0BC_gDrXGC_nCCog?e=6jCqz7" xr:uid="{D7E57659-B854-47C1-8A5A-83E0010C9CFC}"/>
    <hyperlink ref="AW108" r:id="rId18" display="https://alcart-my.sharepoint.com/:f:/g/personal/seguimientodemetasspds_cartagena_gov_co/Egy78hAq7GhItrp0VmvguWUBqdnxYySEaO80aLFhPor6jA?e=WTYzJt" xr:uid="{F85535FF-D009-4C08-94FE-EF7908E8DFBE}"/>
    <hyperlink ref="AW112" r:id="rId19" display="https://alcart-my.sharepoint.com/:f:/g/personal/seguimientodemetasspds_cartagena_gov_co/Egy78hAq7GhItrp0VmvguWUBqdnxYySEaO80aLFhPor6jA?e=WTYzJt" xr:uid="{8E1B007A-91AB-4679-9957-F3EE5898CB8A}"/>
    <hyperlink ref="AW115" r:id="rId20" display="https://alcart-my.sharepoint.com/:w:/g/personal/seguimientodemetasspds_cartagena_gov_co/EXfPsNPvBWRLqc8tsK5s558B3m01VgalEx4LWPmQ-C-Z_A?e=3ejCYl" xr:uid="{D31F25DB-7BAA-4318-AA07-3EBDE258237A}"/>
    <hyperlink ref="AW122" r:id="rId21" display="https://alcart-my.sharepoint.com/:w:/g/personal/seguimientodemetasspds_cartagena_gov_co/EYzKf0oftmtFtu7uRz48_94BM-ohDje2a5BNKTJc7eCLbw?e=cdkTw8" xr:uid="{4F96D9E5-51C4-4352-B602-C7E1EFD62673}"/>
    <hyperlink ref="AW126" r:id="rId22" display="https://alcart-my.sharepoint.com/:w:/g/personal/seguimientodemetasspds_cartagena_gov_co/Ef-a5eLqSjhBuwW3Yg5wVjQBPW8dSQJ4u5y9vhM2f1AVyA?e=fwmq7f" xr:uid="{7970B58D-F048-43E3-9D65-4DA4A11FABDB}"/>
    <hyperlink ref="AW137" r:id="rId23" display="https://alcart-my.sharepoint.com/:f:/g/personal/seguimientodemetasspds_cartagena_gov_co/EkZWK610GG5FiQxN5LV3zFYBQe0CEeaPsw8UZUesgShpqA?e=bHSGBw" xr:uid="{84B370F5-DAEF-49B4-AFB0-2F85DC3261D8}"/>
    <hyperlink ref="AW157" r:id="rId24" display="https://alcart-my.sharepoint.com/:f:/g/personal/seguimientodemetasspds_cartagena_gov_co/El2sYrNtWtdDiq6OC2TjS5gBXppERw5z_ZSxwbpmtqhyvQ?e=7wvX6j" xr:uid="{E8F00B1C-D48C-435A-8482-378844660C28}"/>
    <hyperlink ref="AW159" r:id="rId25" display="https://alcart-my.sharepoint.com/:b:/g/personal/seguimientodemetasspds_cartagena_gov_co/EWIU8Jv5ytRHhgj5vcRiGaoB00WWvVN8kLQ-y69cglW-DQ?e=tST3W3" xr:uid="{BB364095-4317-4B75-95B4-EDABB5680449}"/>
    <hyperlink ref="AW160" r:id="rId26" display="https://alcart-my.sharepoint.com/:b:/g/personal/seguimientodemetasspds_cartagena_gov_co/ETVZrDs5fSxIrVBcHFN0UbEBP73bwwXxGnt6CKDb_ev8SQ?e=19OoOZ" xr:uid="{8CCA7C68-F3C2-4B7E-BE30-B212DE281B50}"/>
    <hyperlink ref="AW161" r:id="rId27" display="https://alcart-my.sharepoint.com/:b:/g/personal/seguimientodemetasspds_cartagena_gov_co/ES3JqdpXfRhNi4Lnlp-6-rsBQZn2D-S_NR36eA90gxNRJw?e=k0G809" xr:uid="{08A87531-CB98-4299-9754-F2A8573A75BA}"/>
    <hyperlink ref="AW165" r:id="rId28" display="https://alcart-my.sharepoint.com/:f:/g/personal/seguimientodemetasspds_cartagena_gov_co/ErBqdKCRwKhEj_ReZDt08qwBBQbQnUEjZvWYPYiNchVLeg?e=8dxXsl" xr:uid="{ECE5760B-E344-48F4-945F-A04F52A868E6}"/>
    <hyperlink ref="AW166" r:id="rId29" display="https://alcart-my.sharepoint.com/:f:/g/personal/seguimientodemetasspds_cartagena_gov_co/EnYUc0YUzmFPopg9v416QMQBUFtq2N2uTllfMALwc-If0g?e=Idyokk" xr:uid="{2FBDF821-ECDA-4067-AD5A-70AB3DE3D70E}"/>
    <hyperlink ref="AW171" r:id="rId30" display="https://alcart-my.sharepoint.com/:f:/g/personal/seguimientodemetasspds_cartagena_gov_co/Ei0pnHzIMdhHoGL2d6l09AYBcHylFh0nmK9ReCrFethe2w?e=3gPYF3" xr:uid="{A8F77D51-F0FA-41E0-BB01-2D660D3EA267}"/>
    <hyperlink ref="AW180" r:id="rId31" display="https://alcart-my.sharepoint.com/:f:/g/personal/seguimientodemetasspds_cartagena_gov_co/Ei0pnHzIMdhHoGL2d6l09AYBcHylFh0nmK9ReCrFethe2w?e=3gPYF3" xr:uid="{1118392F-C165-4104-A4B7-E29B1C35EEA8}"/>
    <hyperlink ref="AW195" r:id="rId32" display="https://alcart-my.sharepoint.com/:f:/g/personal/seguimientodemetasspds_cartagena_gov_co/EvCz82yuGolPoyxgtTdC7wkB-NdiaQuDXrwO8F_yB6hyFw?e=wIAYbj" xr:uid="{85E74E4F-04EE-4238-907B-7E3ACA0B1AC4}"/>
    <hyperlink ref="AW202" r:id="rId33" display="https://alcart-my.sharepoint.com/:f:/g/personal/seguimientodemetasspds_cartagena_gov_co/EoSNtdkvqlBMsFoWYP3ExoAB-opor_U_2ZaJSvzw5peA-Q?e=cXGo3d" xr:uid="{A1D20B6B-23A1-47FB-9006-7C36F17F15CC}"/>
    <hyperlink ref="AW19" r:id="rId34" display="https://alcart-my.sharepoint.com/:f:/g/personal/seguimientodemetasspds_cartagena_gov_co/ErU0qdNRWQFLh0ll72DWVcQBalLGyTIGsxcH7ONtNIwO2A?e=1Nc4bm" xr:uid="{91919D13-2CD9-4464-B159-397AC1B5AF84}"/>
    <hyperlink ref="AW20" r:id="rId35" display="https://alcart-my.sharepoint.com/:f:/g/personal/seguimientodemetasspds_cartagena_gov_co/EvzRmIjRMy1JgCbX38MjREoB9PB3m_vQrPrRvxU--sW5hA?e=2muFmT" xr:uid="{002AC493-81DA-4231-AA11-3198C83C9AC6}"/>
    <hyperlink ref="AW45" r:id="rId36" display="https://alcart-my.sharepoint.com/:b:/g/personal/seguimientodemetasspds_cartagena_gov_co/EZehOSAECQBOvFl6e7AtAGMBVmclB6Jrh06D-8DA65NG1A?e=cR5daf" xr:uid="{84EA1AE5-F4A7-4721-9E35-3083A078B0ED}"/>
    <hyperlink ref="AW46" r:id="rId37" display="https://alcart-my.sharepoint.com/:b:/g/personal/seguimientodemetasspds_cartagena_gov_co/ESy7DsLFLOtMmW6UxVfgrqIBkCI3gYY1Mf-rqFVy8qMEcA?e=jQWama" xr:uid="{0112FD2D-F9AE-4B71-9B2A-47B1509E8559}"/>
    <hyperlink ref="AW48" r:id="rId38" display="https://alcart-my.sharepoint.com/:b:/g/personal/seguimientodemetasspds_cartagena_gov_co/ESjspWAPPndJo9M1OVBRuEAB8da0bAQA9CmmmIUyyGpx2w?e=KO75kd" xr:uid="{24F8F5EC-F2C2-41F3-B18E-17BA80F8A61B}"/>
    <hyperlink ref="AW49" r:id="rId39" display="https://alcart-my.sharepoint.com/:b:/g/personal/seguimientodemetasspds_cartagena_gov_co/Ea7VP_9HFsxDgbo4gwGxq0QBH1_9hGZt94ouPQwaetf7GA?e=LRoaCo" xr:uid="{D0A59256-FD50-4BC5-8AD6-C6E4ABA44E99}"/>
    <hyperlink ref="AW58" r:id="rId40" display="https://alcart-my.sharepoint.com/:b:/g/personal/seguimientodemetasspds_cartagena_gov_co/Edv1zGML0ftFhdTKVOYpNLQBXrVBaONwAhdDu60MPppxzg?e=HqlMWt" xr:uid="{4353AE9E-8398-48BD-ACE0-D2335415E308}"/>
    <hyperlink ref="AW67" r:id="rId41" display="https://alcart-my.sharepoint.com/:b:/g/personal/seguimientodemetasspds_cartagena_gov_co/EQmlJw6zhDFDobuwO8ItKKIBPiwuLXvaMJue5NXQuIcEJw?e=0PVmSd" xr:uid="{E79BE175-9ED2-4F48-99BB-7671E8449094}"/>
    <hyperlink ref="AW9" r:id="rId42" xr:uid="{4CBBF4DB-D0EE-4FCA-A011-3F869748F583}"/>
    <hyperlink ref="AW10" r:id="rId43" xr:uid="{61A189D5-B298-4B99-BABB-713D20CB8FF5}"/>
    <hyperlink ref="AW11" r:id="rId44" xr:uid="{F6F9F29B-1662-40E9-AC7E-A646EC982CCB}"/>
    <hyperlink ref="AW12" r:id="rId45" xr:uid="{78B6224F-DCFC-4BA3-A174-ABE3A8FBAF83}"/>
    <hyperlink ref="AW213" r:id="rId46" xr:uid="{349F511E-340D-4530-B4F7-57DEAD1F7E35}"/>
    <hyperlink ref="AW142" r:id="rId47" xr:uid="{1FBE0FCA-6E70-4AFB-A842-C2D9FADC8FE1}"/>
    <hyperlink ref="AW143" r:id="rId48" xr:uid="{7A66485F-C75D-450F-9E7D-23FA9B465AC1}"/>
    <hyperlink ref="AW128" r:id="rId49" xr:uid="{7229D407-EF51-4D2D-BFC6-062362CAD718}"/>
    <hyperlink ref="AW129" r:id="rId50" xr:uid="{70E2AE29-F757-4C89-8953-FE5A4515330E}"/>
    <hyperlink ref="AW130" r:id="rId51" xr:uid="{180C12C1-8D03-461D-806E-196B0A060E5B}"/>
    <hyperlink ref="AW131" r:id="rId52" xr:uid="{A477184F-21BC-4455-BCDC-8DB64020E477}"/>
    <hyperlink ref="AW132" r:id="rId53" xr:uid="{591337E0-1907-48DC-9830-A691F3577102}"/>
    <hyperlink ref="AW22" r:id="rId54" display="https://alcart-my.sharepoint.com/:f:/g/personal/seguimientodemetasspds_cartagena_gov_co/ElmrIu3dcX1Ckqw1kfHL4j8B6DqkHAZ1OHwa1Al4cOjiCA?e=ec7Em6" xr:uid="{920DFF23-E2A3-4938-927E-DCCACFCA57D4}"/>
    <hyperlink ref="AW29" r:id="rId55" display="https://alcart-my.sharepoint.com/:f:/g/personal/seguimientodemetasspds_cartagena_gov_co/EnfTFm2mIVRGjz8Cjq2RbWUBVxCVthqSH_Ri6oRowmQ4lg?e=d11Iwq" xr:uid="{E9E7EF4D-A06B-4864-9FF1-ADCFBC5493EC}"/>
    <hyperlink ref="AW34" r:id="rId56" display="https://alcart-my.sharepoint.com/:f:/g/personal/seguimientodemetasspds_cartagena_gov_co/EkcrIk_YnNZMvYnAGjDZkxwBbMNNb9uPD5AfW1r8ShHPTQ?e=nnhb6L" xr:uid="{9C90601E-0246-4D6D-96AF-9F4588CACDC6}"/>
    <hyperlink ref="AW35" r:id="rId57" display="https://alcart-my.sharepoint.com/:f:/g/personal/seguimientodemetasspds_cartagena_gov_co/EvcFGzSVSntLhTF0IApAnckBzK56_2xmYA7CivpNNEMbcw?e=hKChDr" xr:uid="{697906A2-6247-4C5D-8B4F-D3AFF25EB20C}"/>
    <hyperlink ref="AW36" r:id="rId58" display="https://alcart-my.sharepoint.com/:f:/g/personal/seguimientodemetasspds_cartagena_gov_co/EvcFGzSVSntLhTF0IApAnckBzK56_2xmYA7CivpNNEMbcw?e=hKChDr" xr:uid="{9B438C9F-D4BC-4DE8-99EC-584BEE431D18}"/>
    <hyperlink ref="AW146" r:id="rId59" display="https://alcart-my.sharepoint.com/:b:/g/personal/seguimientodemetasspds_cartagena_gov_co/ESASQmrob2FCsqIGJnhyZsIBQzbYH337HUoapKWkMcoQ6Q?e=4NDsFo" xr:uid="{E20D1467-9642-47C0-ADD5-2ACCBD866CA9}"/>
    <hyperlink ref="AW148" r:id="rId60" display="https://alcart-my.sharepoint.com/:x:/g/personal/seguimientodemetasspds_cartagena_gov_co/ESRpaFcVSZhBltq285GqnIYBA8UV1MzsnkvegAoypD-gBQ?e=JYsHTY" xr:uid="{9972391E-5516-47B4-AA8A-3F0734E7EF43}"/>
    <hyperlink ref="AW207" r:id="rId61" display="https://alcart-my.sharepoint.com/:b:/g/personal/seguimientodemetasspds_cartagena_gov_co/EWkilGRzpv1Lh0LSoxfMqUcBKqwBtfWrS50P4SOaGKx-zw?e=2bAtQB" xr:uid="{A29FD2FF-2326-4CCA-AB28-CBD71B2487B5}"/>
    <hyperlink ref="AW39" r:id="rId62" display="https://alcart-my.sharepoint.com/:f:/g/personal/seguimientodemetasspds_cartagena_gov_co/Emj19URWFGBLgcW84dpqCTsB2i3bEQQaDQb8WpOSTMqFvg?e=SOWOzC" xr:uid="{7A95FA9D-FDCE-4FF2-ACDA-D88FDE1079CB}"/>
  </hyperlinks>
  <pageMargins left="0.7" right="0.7" top="0.75" bottom="0.75" header="0.3" footer="0.3"/>
  <drawing r:id="rId63"/>
  <legacyDrawing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C16" sqref="C16"/>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x14ac:dyDescent="0.25">
      <c r="A2" s="821" t="s">
        <v>1298</v>
      </c>
      <c r="B2" s="822"/>
      <c r="C2" s="822"/>
      <c r="D2" s="822"/>
      <c r="E2" s="822"/>
      <c r="F2" s="822"/>
      <c r="G2" s="823"/>
    </row>
    <row r="3" spans="1:7" s="3" customFormat="1" x14ac:dyDescent="0.25">
      <c r="A3" s="23" t="s">
        <v>1299</v>
      </c>
      <c r="B3" s="824" t="s">
        <v>1300</v>
      </c>
      <c r="C3" s="824"/>
      <c r="D3" s="824"/>
      <c r="E3" s="824"/>
      <c r="F3" s="824"/>
      <c r="G3" s="24" t="s">
        <v>1301</v>
      </c>
    </row>
    <row r="4" spans="1:7" ht="12.75" customHeight="1" x14ac:dyDescent="0.25">
      <c r="A4" s="25">
        <v>45489</v>
      </c>
      <c r="B4" s="825" t="s">
        <v>1302</v>
      </c>
      <c r="C4" s="825"/>
      <c r="D4" s="825"/>
      <c r="E4" s="825"/>
      <c r="F4" s="825"/>
      <c r="G4" s="26" t="s">
        <v>1303</v>
      </c>
    </row>
    <row r="5" spans="1:7" ht="12.75" customHeight="1" x14ac:dyDescent="0.25">
      <c r="A5" s="27"/>
      <c r="B5" s="825"/>
      <c r="C5" s="825"/>
      <c r="D5" s="825"/>
      <c r="E5" s="825"/>
      <c r="F5" s="825"/>
      <c r="G5" s="26"/>
    </row>
    <row r="6" spans="1:7" x14ac:dyDescent="0.25">
      <c r="A6" s="27"/>
      <c r="B6" s="820"/>
      <c r="C6" s="820"/>
      <c r="D6" s="820"/>
      <c r="E6" s="820"/>
      <c r="F6" s="820"/>
      <c r="G6" s="28"/>
    </row>
    <row r="7" spans="1:7" x14ac:dyDescent="0.25">
      <c r="A7" s="27"/>
      <c r="B7" s="820"/>
      <c r="C7" s="820"/>
      <c r="D7" s="820"/>
      <c r="E7" s="820"/>
      <c r="F7" s="820"/>
      <c r="G7" s="28"/>
    </row>
    <row r="8" spans="1:7" x14ac:dyDescent="0.25">
      <c r="A8" s="27"/>
      <c r="B8" s="29"/>
      <c r="C8" s="29"/>
      <c r="D8" s="29"/>
      <c r="E8" s="29"/>
      <c r="F8" s="29"/>
      <c r="G8" s="28"/>
    </row>
    <row r="9" spans="1:7" x14ac:dyDescent="0.25">
      <c r="A9" s="826" t="s">
        <v>1304</v>
      </c>
      <c r="B9" s="827"/>
      <c r="C9" s="827"/>
      <c r="D9" s="827"/>
      <c r="E9" s="827"/>
      <c r="F9" s="827"/>
      <c r="G9" s="828"/>
    </row>
    <row r="10" spans="1:7" s="3" customFormat="1" x14ac:dyDescent="0.25">
      <c r="A10" s="30"/>
      <c r="B10" s="824" t="s">
        <v>1305</v>
      </c>
      <c r="C10" s="824"/>
      <c r="D10" s="824" t="s">
        <v>1306</v>
      </c>
      <c r="E10" s="824"/>
      <c r="F10" s="30" t="s">
        <v>1299</v>
      </c>
      <c r="G10" s="30" t="s">
        <v>1307</v>
      </c>
    </row>
    <row r="11" spans="1:7" x14ac:dyDescent="0.25">
      <c r="A11" s="31" t="s">
        <v>1308</v>
      </c>
      <c r="B11" s="825" t="s">
        <v>1309</v>
      </c>
      <c r="C11" s="825"/>
      <c r="D11" s="829" t="s">
        <v>1310</v>
      </c>
      <c r="E11" s="829"/>
      <c r="F11" s="27" t="s">
        <v>1311</v>
      </c>
      <c r="G11" s="28"/>
    </row>
    <row r="12" spans="1:7" x14ac:dyDescent="0.25">
      <c r="A12" s="31" t="s">
        <v>1312</v>
      </c>
      <c r="B12" s="829" t="s">
        <v>1313</v>
      </c>
      <c r="C12" s="829"/>
      <c r="D12" s="829" t="s">
        <v>1314</v>
      </c>
      <c r="E12" s="829"/>
      <c r="F12" s="27" t="s">
        <v>1311</v>
      </c>
      <c r="G12" s="28"/>
    </row>
    <row r="13" spans="1:7" x14ac:dyDescent="0.25">
      <c r="A13" s="31" t="s">
        <v>1315</v>
      </c>
      <c r="B13" s="829" t="s">
        <v>1313</v>
      </c>
      <c r="C13" s="829"/>
      <c r="D13" s="829" t="s">
        <v>1314</v>
      </c>
      <c r="E13" s="829"/>
      <c r="F13" s="27" t="s">
        <v>1311</v>
      </c>
      <c r="G13" s="28"/>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1" t="s">
        <v>1316</v>
      </c>
      <c r="E1" s="4" t="s">
        <v>1317</v>
      </c>
      <c r="F1" s="4" t="s">
        <v>1318</v>
      </c>
    </row>
    <row r="2" spans="1:6" ht="25.5" customHeight="1" x14ac:dyDescent="0.25">
      <c r="A2" s="20" t="s">
        <v>1319</v>
      </c>
      <c r="E2" s="5">
        <v>0</v>
      </c>
      <c r="F2" s="6" t="s">
        <v>1320</v>
      </c>
    </row>
    <row r="3" spans="1:6" ht="45" customHeight="1" x14ac:dyDescent="0.25">
      <c r="A3" s="20" t="s">
        <v>1321</v>
      </c>
      <c r="E3" s="5">
        <v>1</v>
      </c>
      <c r="F3" s="6" t="s">
        <v>1322</v>
      </c>
    </row>
    <row r="4" spans="1:6" ht="45" customHeight="1" x14ac:dyDescent="0.25">
      <c r="A4" s="20" t="s">
        <v>1323</v>
      </c>
      <c r="E4" s="5">
        <v>2</v>
      </c>
      <c r="F4" s="6" t="s">
        <v>1324</v>
      </c>
    </row>
    <row r="5" spans="1:6" ht="45" customHeight="1" x14ac:dyDescent="0.25">
      <c r="A5" s="20" t="s">
        <v>1325</v>
      </c>
      <c r="E5" s="5">
        <v>3</v>
      </c>
      <c r="F5" s="6" t="s">
        <v>1326</v>
      </c>
    </row>
    <row r="6" spans="1:6" ht="45" customHeight="1" x14ac:dyDescent="0.25">
      <c r="A6" s="20" t="s">
        <v>1327</v>
      </c>
      <c r="E6" s="5">
        <v>4</v>
      </c>
      <c r="F6" s="6" t="s">
        <v>1328</v>
      </c>
    </row>
    <row r="7" spans="1:6" ht="45" customHeight="1" x14ac:dyDescent="0.25">
      <c r="A7" s="20" t="s">
        <v>1329</v>
      </c>
      <c r="E7" s="5">
        <v>5</v>
      </c>
      <c r="F7" s="6" t="s">
        <v>878</v>
      </c>
    </row>
    <row r="8" spans="1:6" ht="45" customHeight="1" x14ac:dyDescent="0.25">
      <c r="A8" s="20" t="s">
        <v>1330</v>
      </c>
    </row>
    <row r="9" spans="1:6" ht="45" customHeight="1" x14ac:dyDescent="0.25">
      <c r="A9" s="20" t="s">
        <v>1331</v>
      </c>
    </row>
    <row r="10" spans="1:6" ht="45" customHeight="1" x14ac:dyDescent="0.25">
      <c r="A10" s="20" t="s">
        <v>746</v>
      </c>
    </row>
    <row r="11" spans="1:6" ht="45" customHeight="1" x14ac:dyDescent="0.25">
      <c r="A11" s="20" t="s">
        <v>1332</v>
      </c>
    </row>
    <row r="12" spans="1:6" ht="45" customHeight="1" x14ac:dyDescent="0.25">
      <c r="A12" s="20" t="s">
        <v>1333</v>
      </c>
    </row>
    <row r="13" spans="1:6" ht="45" customHeight="1" x14ac:dyDescent="0.25">
      <c r="A13" s="20" t="s">
        <v>1334</v>
      </c>
    </row>
    <row r="14" spans="1:6" ht="45" customHeight="1" x14ac:dyDescent="0.25">
      <c r="A14" s="20" t="s">
        <v>1335</v>
      </c>
    </row>
    <row r="15" spans="1:6" ht="45" customHeight="1" x14ac:dyDescent="0.25">
      <c r="A15" s="20" t="s">
        <v>1336</v>
      </c>
    </row>
    <row r="16" spans="1:6" ht="45" customHeight="1" x14ac:dyDescent="0.25">
      <c r="A16" s="20" t="s">
        <v>1337</v>
      </c>
    </row>
    <row r="17" spans="1:1" ht="45" customHeight="1" x14ac:dyDescent="0.25">
      <c r="A17" s="20" t="s">
        <v>1338</v>
      </c>
    </row>
    <row r="18" spans="1:1" ht="45" customHeight="1" x14ac:dyDescent="0.25">
      <c r="A18" s="20" t="s">
        <v>1339</v>
      </c>
    </row>
    <row r="19" spans="1:1" ht="45" customHeight="1" x14ac:dyDescent="0.25">
      <c r="A19" s="20" t="s">
        <v>1340</v>
      </c>
    </row>
    <row r="20" spans="1:1" ht="45" customHeight="1" x14ac:dyDescent="0.25">
      <c r="A20" s="20" t="s">
        <v>1341</v>
      </c>
    </row>
    <row r="21" spans="1:1" ht="45" customHeight="1" x14ac:dyDescent="0.25">
      <c r="A21" s="20" t="s">
        <v>1342</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2024-11-05T15:49:29Z</dcterms:modified>
  <cp:category/>
  <cp:contentStatus/>
</cp:coreProperties>
</file>