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Luz Marlene\OneDrive\EDUCACIÓN\CONTROL INTERNO 2024\ENVÍO PLANES A SEPTIEMBRE 2024\DEFINITIVOS\"/>
    </mc:Choice>
  </mc:AlternateContent>
  <xr:revisionPtr revIDLastSave="0" documentId="13_ncr:1_{24E52699-82A5-4F27-886F-9F8B164A085D}" xr6:coauthVersionLast="47" xr6:coauthVersionMax="47" xr10:uidLastSave="{00000000-0000-0000-0000-000000000000}"/>
  <bookViews>
    <workbookView xWindow="-120" yWindow="-120" windowWidth="20730" windowHeight="11160" activeTab="1" xr2:uid="{00000000-000D-0000-FFFF-FFFF00000000}"/>
  </bookViews>
  <sheets>
    <sheet name="INSTRUCTIVO" sheetId="2" r:id="rId1"/>
    <sheet name="1. ESTRATÉGICO" sheetId="1" r:id="rId2"/>
    <sheet name="2. GESTIÓN-MIPG" sheetId="5" r:id="rId3"/>
    <sheet name="3. INVERSIÓN" sheetId="7" r:id="rId4"/>
    <sheet name="CONTROL DE CAMBIOS " sheetId="3" r:id="rId5"/>
    <sheet name="ANEXO1" sheetId="4" r:id="rId6"/>
  </sheets>
  <externalReferences>
    <externalReference r:id="rId7"/>
  </externalReferences>
  <definedNames>
    <definedName name="_xlnm._FilterDatabase" localSheetId="1" hidden="1">'1. ESTRATÉGICO'!$A$8:$AC$225</definedName>
    <definedName name="_xlnm._FilterDatabase" localSheetId="3" hidden="1">'3. INVERSIÓN'!$A$1:$AY$227</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65" i="7" l="1"/>
  <c r="AV215" i="7"/>
  <c r="AV192" i="7"/>
  <c r="AU15" i="7" l="1"/>
  <c r="AU231" i="7" s="1"/>
  <c r="AV231" i="7" s="1"/>
  <c r="AT15" i="7"/>
  <c r="AT231" i="7" s="1"/>
  <c r="AV11" i="7"/>
  <c r="AV13" i="7"/>
  <c r="AV15" i="7"/>
  <c r="AV16" i="7"/>
  <c r="AV17" i="7"/>
  <c r="AV18" i="7"/>
  <c r="AV19" i="7"/>
  <c r="AV20" i="7"/>
  <c r="AV21" i="7"/>
  <c r="AV22" i="7"/>
  <c r="AV23" i="7"/>
  <c r="AV24" i="7"/>
  <c r="AV25" i="7"/>
  <c r="AV26" i="7"/>
  <c r="AV27" i="7"/>
  <c r="AV28" i="7"/>
  <c r="AV29" i="7"/>
  <c r="AV30" i="7"/>
  <c r="AV31" i="7"/>
  <c r="AV32" i="7"/>
  <c r="AV33" i="7"/>
  <c r="AV34" i="7"/>
  <c r="AV35" i="7"/>
  <c r="AV36" i="7"/>
  <c r="AV37" i="7"/>
  <c r="AV38" i="7"/>
  <c r="AV39" i="7"/>
  <c r="AV44" i="7"/>
  <c r="AV41" i="7"/>
  <c r="AV42" i="7"/>
  <c r="AV43" i="7"/>
  <c r="AV46" i="7"/>
  <c r="AV47" i="7"/>
  <c r="AV48" i="7"/>
  <c r="AV49" i="7"/>
  <c r="AV50" i="7"/>
  <c r="AV51" i="7"/>
  <c r="AV52" i="7"/>
  <c r="AV53" i="7"/>
  <c r="AV54" i="7"/>
  <c r="AV55" i="7"/>
  <c r="AV69" i="7"/>
  <c r="AV70" i="7"/>
  <c r="AV71" i="7"/>
  <c r="AV72" i="7"/>
  <c r="AV73" i="7"/>
  <c r="AV74" i="7"/>
  <c r="AV75" i="7"/>
  <c r="AV76" i="7"/>
  <c r="AV77" i="7"/>
  <c r="AV78" i="7"/>
  <c r="AV79" i="7"/>
  <c r="AV83" i="7"/>
  <c r="AV86" i="7"/>
  <c r="AV87" i="7"/>
  <c r="AV88" i="7"/>
  <c r="AV89" i="7"/>
  <c r="AV92" i="7"/>
  <c r="AV97" i="7"/>
  <c r="AV98" i="7"/>
  <c r="AV99" i="7"/>
  <c r="AV100" i="7"/>
  <c r="AV101" i="7"/>
  <c r="AV102" i="7"/>
  <c r="AV103" i="7"/>
  <c r="AV104" i="7"/>
  <c r="AV105" i="7"/>
  <c r="AV106" i="7"/>
  <c r="AV107" i="7"/>
  <c r="AV108" i="7"/>
  <c r="AV109" i="7"/>
  <c r="AV110" i="7"/>
  <c r="AV111" i="7"/>
  <c r="AV112" i="7"/>
  <c r="AV113" i="7"/>
  <c r="AV114" i="7"/>
  <c r="AV115" i="7"/>
  <c r="AV116" i="7"/>
  <c r="AV118" i="7"/>
  <c r="AV119" i="7"/>
  <c r="AV122" i="7"/>
  <c r="AV123" i="7"/>
  <c r="AV124" i="7"/>
  <c r="AV125" i="7"/>
  <c r="AV126" i="7"/>
  <c r="AV127" i="7"/>
  <c r="AV128" i="7"/>
  <c r="AV131" i="7"/>
  <c r="AV133" i="7"/>
  <c r="AV134" i="7"/>
  <c r="AV137" i="7"/>
  <c r="AV141" i="7"/>
  <c r="AV145" i="7"/>
  <c r="AV146" i="7"/>
  <c r="AV152" i="7"/>
  <c r="AV153" i="7"/>
  <c r="AV160" i="7"/>
  <c r="AV161" i="7"/>
  <c r="AV162" i="7"/>
  <c r="AV163" i="7"/>
  <c r="AV168" i="7"/>
  <c r="AV174" i="7"/>
  <c r="AV178" i="7"/>
  <c r="AV179" i="7"/>
  <c r="AV186" i="7"/>
  <c r="AV187" i="7"/>
  <c r="AV188" i="7"/>
  <c r="AV189" i="7"/>
  <c r="AV190" i="7"/>
  <c r="AV191" i="7"/>
  <c r="AV193" i="7"/>
  <c r="AV194" i="7"/>
  <c r="AV195" i="7"/>
  <c r="AV203" i="7"/>
  <c r="AV206" i="7"/>
  <c r="AV211" i="7"/>
  <c r="AV212" i="7"/>
  <c r="AV219" i="7"/>
  <c r="AV220" i="7"/>
  <c r="AV221" i="7"/>
  <c r="AV222" i="7"/>
  <c r="AV223" i="7"/>
  <c r="AV224" i="7"/>
  <c r="AV225" i="7"/>
  <c r="AV226" i="7"/>
  <c r="AV227" i="7"/>
  <c r="X227" i="7" l="1"/>
  <c r="X226" i="7"/>
  <c r="X225" i="7"/>
  <c r="X224" i="7"/>
  <c r="X223" i="7"/>
  <c r="X222" i="7"/>
  <c r="X221" i="7"/>
  <c r="X220" i="7"/>
  <c r="X218" i="7"/>
  <c r="U218" i="7"/>
  <c r="X217" i="7"/>
  <c r="U217" i="7"/>
  <c r="X216" i="7"/>
  <c r="U216" i="7"/>
  <c r="X215" i="7"/>
  <c r="U215" i="7"/>
  <c r="X214" i="7"/>
  <c r="X213" i="7"/>
  <c r="U213" i="7"/>
  <c r="X212" i="7"/>
  <c r="X210" i="7"/>
  <c r="U210" i="7"/>
  <c r="X209" i="7"/>
  <c r="U209" i="7"/>
  <c r="X208" i="7"/>
  <c r="U208" i="7"/>
  <c r="X207" i="7"/>
  <c r="U207" i="7"/>
  <c r="U211" i="7" s="1"/>
  <c r="X206" i="7"/>
  <c r="X205" i="7"/>
  <c r="X204" i="7"/>
  <c r="X202" i="7"/>
  <c r="U202" i="7"/>
  <c r="X201" i="7"/>
  <c r="X200" i="7"/>
  <c r="X199" i="7"/>
  <c r="U199" i="7"/>
  <c r="X198" i="7"/>
  <c r="X197" i="7"/>
  <c r="U197" i="7"/>
  <c r="X196" i="7"/>
  <c r="U196" i="7"/>
  <c r="X195" i="7"/>
  <c r="U195" i="7"/>
  <c r="X193" i="7"/>
  <c r="X191" i="7"/>
  <c r="X190" i="7"/>
  <c r="U190" i="7"/>
  <c r="Y189" i="7"/>
  <c r="X189" i="7"/>
  <c r="U189" i="7"/>
  <c r="U187" i="7"/>
  <c r="U186" i="7"/>
  <c r="X184" i="7"/>
  <c r="X183" i="7"/>
  <c r="X182" i="7"/>
  <c r="X181" i="7"/>
  <c r="X180" i="7"/>
  <c r="U180" i="7"/>
  <c r="X179" i="7"/>
  <c r="U179" i="7"/>
  <c r="X176" i="7"/>
  <c r="U176" i="7"/>
  <c r="X174" i="7"/>
  <c r="X172" i="7"/>
  <c r="X170" i="7"/>
  <c r="U170" i="7"/>
  <c r="U178" i="7" s="1"/>
  <c r="X168" i="7"/>
  <c r="X165" i="7"/>
  <c r="X163" i="7"/>
  <c r="X161" i="7"/>
  <c r="X160" i="7"/>
  <c r="X159" i="7"/>
  <c r="U159" i="7"/>
  <c r="X158" i="7"/>
  <c r="X157" i="7"/>
  <c r="U157" i="7"/>
  <c r="X156" i="7"/>
  <c r="U156" i="7"/>
  <c r="X155" i="7"/>
  <c r="U155" i="7"/>
  <c r="X154" i="7"/>
  <c r="X153" i="7"/>
  <c r="U153" i="7"/>
  <c r="X151" i="7"/>
  <c r="X150" i="7"/>
  <c r="U150" i="7"/>
  <c r="X149" i="7"/>
  <c r="U149" i="7"/>
  <c r="X148" i="7"/>
  <c r="X147" i="7"/>
  <c r="U147" i="7"/>
  <c r="X146" i="7"/>
  <c r="U146" i="7"/>
  <c r="X144" i="7"/>
  <c r="U144" i="7"/>
  <c r="X143" i="7"/>
  <c r="U143" i="7"/>
  <c r="X142" i="7"/>
  <c r="U142" i="7"/>
  <c r="X141" i="7"/>
  <c r="X139" i="7"/>
  <c r="U139" i="7"/>
  <c r="X138" i="7"/>
  <c r="X137" i="7"/>
  <c r="U137" i="7"/>
  <c r="X136" i="7"/>
  <c r="X135" i="7"/>
  <c r="U135" i="7"/>
  <c r="X134" i="7"/>
  <c r="U134" i="7"/>
  <c r="X132" i="7"/>
  <c r="U132" i="7"/>
  <c r="X131" i="7"/>
  <c r="X130" i="7"/>
  <c r="U130" i="7"/>
  <c r="X129" i="7"/>
  <c r="U129" i="7"/>
  <c r="X128" i="7"/>
  <c r="U128" i="7"/>
  <c r="X126" i="7"/>
  <c r="U126" i="7"/>
  <c r="X125" i="7"/>
  <c r="U125" i="7"/>
  <c r="X124" i="7"/>
  <c r="U124" i="7"/>
  <c r="X123" i="7"/>
  <c r="U123" i="7"/>
  <c r="X122" i="7"/>
  <c r="U122" i="7"/>
  <c r="X121" i="7"/>
  <c r="X120" i="7"/>
  <c r="U120" i="7"/>
  <c r="X119" i="7"/>
  <c r="U119" i="7"/>
  <c r="X117" i="7"/>
  <c r="U117" i="7"/>
  <c r="X116" i="7"/>
  <c r="X115" i="7"/>
  <c r="U115" i="7"/>
  <c r="X114" i="7"/>
  <c r="U114" i="7"/>
  <c r="X113" i="7"/>
  <c r="U113" i="7"/>
  <c r="X112" i="7"/>
  <c r="U112" i="7"/>
  <c r="X111" i="7"/>
  <c r="U111" i="7"/>
  <c r="X110" i="7"/>
  <c r="U110" i="7"/>
  <c r="X109" i="7"/>
  <c r="U109" i="7"/>
  <c r="X108" i="7"/>
  <c r="U108" i="7"/>
  <c r="AF106" i="7"/>
  <c r="X106" i="7"/>
  <c r="X105" i="7"/>
  <c r="X104" i="7"/>
  <c r="U104" i="7"/>
  <c r="X103" i="7"/>
  <c r="U103" i="7"/>
  <c r="X102" i="7"/>
  <c r="U102" i="7"/>
  <c r="X101" i="7"/>
  <c r="U101" i="7"/>
  <c r="X100" i="7"/>
  <c r="U100" i="7"/>
  <c r="X99" i="7"/>
  <c r="U99" i="7"/>
  <c r="X98" i="7"/>
  <c r="U98" i="7"/>
  <c r="X97" i="7"/>
  <c r="U97" i="7"/>
  <c r="X91" i="7"/>
  <c r="U91" i="7"/>
  <c r="AF90" i="7"/>
  <c r="X90" i="7"/>
  <c r="AF89" i="7"/>
  <c r="X89" i="7"/>
  <c r="U89" i="7"/>
  <c r="X88" i="7"/>
  <c r="X87" i="7"/>
  <c r="U87" i="7"/>
  <c r="X86" i="7"/>
  <c r="U86" i="7"/>
  <c r="X85" i="7"/>
  <c r="U85" i="7"/>
  <c r="X84" i="7"/>
  <c r="U84" i="7"/>
  <c r="X83" i="7"/>
  <c r="U83" i="7"/>
  <c r="X82" i="7"/>
  <c r="X81" i="7"/>
  <c r="X80" i="7"/>
  <c r="X78" i="7"/>
  <c r="U78" i="7"/>
  <c r="X77" i="7"/>
  <c r="U77" i="7"/>
  <c r="X76" i="7"/>
  <c r="U76" i="7"/>
  <c r="X75" i="7"/>
  <c r="U75" i="7"/>
  <c r="X74" i="7"/>
  <c r="U74" i="7"/>
  <c r="X73" i="7"/>
  <c r="U73" i="7"/>
  <c r="X72" i="7"/>
  <c r="U72" i="7"/>
  <c r="X71" i="7"/>
  <c r="U71" i="7"/>
  <c r="X70" i="7"/>
  <c r="U70" i="7"/>
  <c r="X68" i="7"/>
  <c r="U68" i="7"/>
  <c r="X67" i="7"/>
  <c r="U67" i="7"/>
  <c r="X66" i="7"/>
  <c r="U66" i="7"/>
  <c r="X65" i="7"/>
  <c r="U65" i="7"/>
  <c r="X64" i="7"/>
  <c r="U64" i="7"/>
  <c r="X63" i="7"/>
  <c r="U63" i="7"/>
  <c r="X62" i="7"/>
  <c r="U62" i="7"/>
  <c r="X61" i="7"/>
  <c r="U61" i="7"/>
  <c r="X60" i="7"/>
  <c r="U60" i="7"/>
  <c r="X59" i="7"/>
  <c r="U59" i="7"/>
  <c r="X58" i="7"/>
  <c r="U58" i="7"/>
  <c r="X57" i="7"/>
  <c r="U57" i="7"/>
  <c r="X56" i="7"/>
  <c r="U56" i="7"/>
  <c r="X54" i="7"/>
  <c r="U54" i="7"/>
  <c r="X53" i="7"/>
  <c r="U53" i="7"/>
  <c r="X52" i="7"/>
  <c r="U52" i="7"/>
  <c r="X51" i="7"/>
  <c r="U51" i="7"/>
  <c r="X50" i="7"/>
  <c r="U50" i="7"/>
  <c r="X49" i="7"/>
  <c r="U49" i="7"/>
  <c r="X48" i="7"/>
  <c r="U48" i="7"/>
  <c r="X47" i="7"/>
  <c r="U47" i="7"/>
  <c r="X46" i="7"/>
  <c r="U46" i="7"/>
  <c r="X45" i="7"/>
  <c r="U45" i="7"/>
  <c r="X43" i="7"/>
  <c r="X42" i="7"/>
  <c r="X41" i="7"/>
  <c r="U41" i="7"/>
  <c r="U44" i="7" s="1"/>
  <c r="X39" i="7"/>
  <c r="U39" i="7"/>
  <c r="X38" i="7"/>
  <c r="U38" i="7"/>
  <c r="X37" i="7"/>
  <c r="U37" i="7"/>
  <c r="X36" i="7"/>
  <c r="U36" i="7"/>
  <c r="X35" i="7"/>
  <c r="U35" i="7"/>
  <c r="X34" i="7"/>
  <c r="U34" i="7"/>
  <c r="X33" i="7"/>
  <c r="X32" i="7"/>
  <c r="U32" i="7"/>
  <c r="X31" i="7"/>
  <c r="X30" i="7"/>
  <c r="U30" i="7"/>
  <c r="X29" i="7"/>
  <c r="U29" i="7"/>
  <c r="X28" i="7"/>
  <c r="U28" i="7"/>
  <c r="X27" i="7"/>
  <c r="U27" i="7"/>
  <c r="X26" i="7"/>
  <c r="U26" i="7"/>
  <c r="X25" i="7"/>
  <c r="U25" i="7"/>
  <c r="X24" i="7"/>
  <c r="U24" i="7"/>
  <c r="X23" i="7"/>
  <c r="U23" i="7"/>
  <c r="X22" i="7"/>
  <c r="U22" i="7"/>
  <c r="X21" i="7"/>
  <c r="U21" i="7"/>
  <c r="X20" i="7"/>
  <c r="U20" i="7"/>
  <c r="X19" i="7"/>
  <c r="U19" i="7"/>
  <c r="X17" i="7"/>
  <c r="U17" i="7"/>
  <c r="X16" i="7"/>
  <c r="U16" i="7"/>
  <c r="X14" i="7"/>
  <c r="U14" i="7"/>
  <c r="AF13" i="7"/>
  <c r="X13" i="7"/>
  <c r="U13" i="7"/>
  <c r="X12" i="7"/>
  <c r="U12" i="7"/>
  <c r="X11" i="7"/>
  <c r="U11" i="7"/>
  <c r="X10" i="7"/>
  <c r="U10" i="7"/>
  <c r="AF9" i="7"/>
  <c r="X9" i="7"/>
  <c r="U9" i="7"/>
  <c r="U188" i="7" l="1"/>
  <c r="U203" i="7"/>
  <c r="U92" i="7"/>
  <c r="U127" i="7"/>
  <c r="U18" i="7"/>
  <c r="U40" i="7"/>
  <c r="U55" i="7"/>
  <c r="U118" i="7"/>
  <c r="U145" i="7"/>
  <c r="U194" i="7"/>
  <c r="U219" i="7"/>
  <c r="U107" i="7"/>
  <c r="U140" i="7"/>
  <c r="U69" i="7"/>
  <c r="U15" i="7"/>
  <c r="U79" i="7"/>
  <c r="U133" i="7"/>
  <c r="U152" i="7"/>
  <c r="U162" i="7"/>
  <c r="U231" i="7" l="1"/>
  <c r="V228" i="1" l="1"/>
  <c r="U228" i="1"/>
  <c r="V217" i="1"/>
  <c r="U217" i="1"/>
  <c r="V209" i="1"/>
  <c r="U209" i="1"/>
  <c r="V201" i="1"/>
  <c r="U201" i="1"/>
  <c r="V188" i="1"/>
  <c r="U188" i="1"/>
  <c r="V177" i="1"/>
  <c r="U177" i="1"/>
  <c r="V161" i="1"/>
  <c r="U161" i="1"/>
  <c r="V151" i="1"/>
  <c r="U151" i="1"/>
  <c r="V134" i="1"/>
  <c r="U134" i="1"/>
  <c r="V128" i="1"/>
  <c r="U128" i="1"/>
  <c r="V119" i="1"/>
  <c r="U119" i="1"/>
  <c r="V108" i="1"/>
  <c r="U108" i="1"/>
  <c r="V92" i="1"/>
  <c r="U92" i="1"/>
  <c r="X92" i="1"/>
  <c r="W92" i="1"/>
  <c r="V78" i="1"/>
  <c r="U78" i="1"/>
  <c r="V68" i="1"/>
  <c r="U68" i="1"/>
  <c r="V54" i="1"/>
  <c r="U54" i="1"/>
  <c r="U51" i="1"/>
  <c r="V43" i="1"/>
  <c r="U43" i="1"/>
  <c r="W15" i="1"/>
  <c r="V15" i="1"/>
  <c r="U15" i="1"/>
  <c r="V14" i="1"/>
  <c r="V16" i="1"/>
  <c r="V17" i="1"/>
  <c r="V19" i="1"/>
  <c r="V21" i="1"/>
  <c r="V22" i="1"/>
  <c r="V23" i="1"/>
  <c r="V24" i="1"/>
  <c r="V25" i="1"/>
  <c r="V26" i="1"/>
  <c r="V27" i="1"/>
  <c r="V30" i="1"/>
  <c r="V31" i="1"/>
  <c r="V32" i="1"/>
  <c r="V33" i="1"/>
  <c r="V35" i="1"/>
  <c r="V36" i="1"/>
  <c r="V37" i="1"/>
  <c r="V38" i="1"/>
  <c r="V39" i="1"/>
  <c r="V40" i="1"/>
  <c r="V56" i="1"/>
  <c r="V57" i="1"/>
  <c r="V58" i="1"/>
  <c r="V60" i="1"/>
  <c r="V61" i="1"/>
  <c r="V77" i="1"/>
  <c r="V90" i="1"/>
  <c r="V91" i="1"/>
  <c r="V107" i="1"/>
  <c r="V113" i="1"/>
  <c r="V145" i="1"/>
  <c r="V154" i="1"/>
  <c r="V155" i="1"/>
  <c r="V180" i="1"/>
  <c r="V205" i="1"/>
  <c r="U13" i="1"/>
  <c r="U14" i="1"/>
  <c r="U16" i="1"/>
  <c r="U17" i="1"/>
  <c r="U19" i="1"/>
  <c r="U21" i="1"/>
  <c r="U25" i="1"/>
  <c r="U27" i="1"/>
  <c r="U29" i="1"/>
  <c r="U33" i="1"/>
  <c r="U37" i="1"/>
  <c r="U40" i="1"/>
  <c r="U56" i="1"/>
  <c r="U60" i="1"/>
  <c r="U71" i="1"/>
  <c r="U83" i="1"/>
  <c r="U85" i="1"/>
  <c r="U88" i="1"/>
  <c r="U90" i="1"/>
  <c r="U91" i="1"/>
  <c r="U107" i="1"/>
  <c r="U113" i="1"/>
  <c r="U145" i="1"/>
  <c r="U154" i="1"/>
  <c r="U155" i="1"/>
  <c r="U169" i="1"/>
  <c r="U180" i="1"/>
  <c r="U205" i="1"/>
  <c r="U206" i="1"/>
  <c r="U207" i="1"/>
  <c r="V12" i="1"/>
  <c r="U12" i="1"/>
  <c r="V9" i="1"/>
  <c r="U9" i="1"/>
  <c r="S215" i="1"/>
  <c r="U215" i="1" s="1"/>
  <c r="S213" i="1"/>
  <c r="U213" i="1" s="1"/>
  <c r="S210" i="1"/>
  <c r="U210" i="1" s="1"/>
  <c r="S207" i="1"/>
  <c r="S206" i="1"/>
  <c r="S205" i="1"/>
  <c r="S193" i="1"/>
  <c r="U193" i="1" s="1"/>
  <c r="S189" i="1"/>
  <c r="U189" i="1" s="1"/>
  <c r="S180" i="1"/>
  <c r="S175" i="1"/>
  <c r="U175" i="1" s="1"/>
  <c r="S169" i="1"/>
  <c r="S164" i="1"/>
  <c r="U164" i="1" s="1"/>
  <c r="S158" i="1"/>
  <c r="U158" i="1" s="1"/>
  <c r="S156" i="1"/>
  <c r="U156" i="1" s="1"/>
  <c r="S155" i="1"/>
  <c r="S154" i="1"/>
  <c r="S152" i="1"/>
  <c r="U152" i="1" s="1"/>
  <c r="S148" i="1"/>
  <c r="U148" i="1" s="1"/>
  <c r="S145" i="1"/>
  <c r="S138" i="1"/>
  <c r="U138" i="1" s="1"/>
  <c r="S129" i="1"/>
  <c r="U129" i="1" s="1"/>
  <c r="S126" i="1"/>
  <c r="U126" i="1" s="1"/>
  <c r="S120" i="1"/>
  <c r="U120" i="1" s="1"/>
  <c r="S116" i="1"/>
  <c r="U116" i="1" s="1"/>
  <c r="S114" i="1"/>
  <c r="U114" i="1" s="1"/>
  <c r="S113" i="1"/>
  <c r="S109" i="1"/>
  <c r="U109" i="1" s="1"/>
  <c r="S107" i="1"/>
  <c r="S103" i="1"/>
  <c r="U103" i="1" s="1"/>
  <c r="S98" i="1"/>
  <c r="U98" i="1" s="1"/>
  <c r="T93" i="1"/>
  <c r="T96" i="1"/>
  <c r="T95" i="1"/>
  <c r="T94" i="1"/>
  <c r="S91" i="1"/>
  <c r="S90" i="1"/>
  <c r="S88" i="1"/>
  <c r="S85" i="1"/>
  <c r="S83" i="1"/>
  <c r="S77" i="1"/>
  <c r="S74" i="1"/>
  <c r="U74" i="1" s="1"/>
  <c r="S71" i="1"/>
  <c r="S69" i="1"/>
  <c r="U69" i="1" s="1"/>
  <c r="S65" i="1"/>
  <c r="U65" i="1" s="1"/>
  <c r="S62" i="1"/>
  <c r="U62" i="1" s="1"/>
  <c r="S61" i="1"/>
  <c r="U61" i="1" s="1"/>
  <c r="S60" i="1"/>
  <c r="S59" i="1"/>
  <c r="U59" i="1" s="1"/>
  <c r="S58" i="1"/>
  <c r="U58" i="1" s="1"/>
  <c r="S57" i="1"/>
  <c r="U57" i="1" s="1"/>
  <c r="S56" i="1"/>
  <c r="S55" i="1"/>
  <c r="U55" i="1" s="1"/>
  <c r="S53" i="1"/>
  <c r="S52" i="1"/>
  <c r="S51" i="1"/>
  <c r="S50" i="1"/>
  <c r="S49" i="1"/>
  <c r="S48" i="1"/>
  <c r="S47" i="1"/>
  <c r="S46" i="1"/>
  <c r="S45" i="1"/>
  <c r="S44" i="1"/>
  <c r="U44" i="1" s="1"/>
  <c r="S42" i="1"/>
  <c r="W42" i="1" s="1"/>
  <c r="S40" i="1"/>
  <c r="S39" i="1"/>
  <c r="U39" i="1" s="1"/>
  <c r="S38" i="1"/>
  <c r="U38" i="1" s="1"/>
  <c r="S37" i="1"/>
  <c r="S36" i="1"/>
  <c r="U36" i="1" s="1"/>
  <c r="S35" i="1"/>
  <c r="U35" i="1" s="1"/>
  <c r="S34" i="1"/>
  <c r="U34" i="1" s="1"/>
  <c r="S33" i="1"/>
  <c r="S32" i="1"/>
  <c r="U32" i="1" s="1"/>
  <c r="S31" i="1"/>
  <c r="U31" i="1" s="1"/>
  <c r="S30" i="1"/>
  <c r="U30" i="1" s="1"/>
  <c r="S29" i="1"/>
  <c r="S28" i="1"/>
  <c r="S27" i="1"/>
  <c r="S26" i="1"/>
  <c r="U26" i="1" s="1"/>
  <c r="S25" i="1"/>
  <c r="S24" i="1"/>
  <c r="U24" i="1" s="1"/>
  <c r="S23" i="1"/>
  <c r="U23" i="1" s="1"/>
  <c r="S22" i="1"/>
  <c r="U22" i="1" s="1"/>
  <c r="S21" i="1"/>
  <c r="S20" i="1"/>
  <c r="U20" i="1" s="1"/>
  <c r="S19" i="1"/>
  <c r="S17" i="1"/>
  <c r="S16" i="1"/>
  <c r="S14" i="1"/>
  <c r="S13" i="1"/>
  <c r="S12" i="1"/>
  <c r="S11" i="1"/>
  <c r="S10" i="1"/>
  <c r="S9" i="1"/>
  <c r="W215" i="1" l="1"/>
  <c r="T215" i="1"/>
  <c r="W213" i="1"/>
  <c r="T213" i="1"/>
  <c r="W210" i="1"/>
  <c r="T210" i="1"/>
  <c r="W206" i="1"/>
  <c r="T206" i="1"/>
  <c r="W207" i="1"/>
  <c r="T207" i="1"/>
  <c r="W205" i="1"/>
  <c r="T205" i="1"/>
  <c r="X205" i="1" s="1"/>
  <c r="W193" i="1"/>
  <c r="T193" i="1"/>
  <c r="W189" i="1"/>
  <c r="W201" i="1" s="1"/>
  <c r="T189" i="1"/>
  <c r="W180" i="1"/>
  <c r="W188" i="1" s="1"/>
  <c r="T180" i="1"/>
  <c r="X180" i="1" s="1"/>
  <c r="X188" i="1" s="1"/>
  <c r="T181" i="1"/>
  <c r="W175" i="1"/>
  <c r="T175" i="1"/>
  <c r="W169" i="1"/>
  <c r="T169" i="1"/>
  <c r="W164" i="1"/>
  <c r="W177" i="1" s="1"/>
  <c r="T164" i="1"/>
  <c r="W158" i="1"/>
  <c r="T158" i="1"/>
  <c r="W154" i="1"/>
  <c r="T154" i="1"/>
  <c r="X154" i="1" s="1"/>
  <c r="W155" i="1"/>
  <c r="T155" i="1"/>
  <c r="X155" i="1" s="1"/>
  <c r="W156" i="1"/>
  <c r="T156" i="1"/>
  <c r="W152" i="1"/>
  <c r="T152" i="1"/>
  <c r="W148" i="1"/>
  <c r="T148" i="1"/>
  <c r="W145" i="1"/>
  <c r="T145" i="1"/>
  <c r="X145" i="1" s="1"/>
  <c r="W138" i="1"/>
  <c r="T138" i="1"/>
  <c r="W129" i="1"/>
  <c r="W134" i="1" s="1"/>
  <c r="T129" i="1"/>
  <c r="W126" i="1"/>
  <c r="T126" i="1"/>
  <c r="W120" i="1"/>
  <c r="T120" i="1"/>
  <c r="W116" i="1"/>
  <c r="T116" i="1"/>
  <c r="W113" i="1"/>
  <c r="T113" i="1"/>
  <c r="X113" i="1" s="1"/>
  <c r="W114" i="1"/>
  <c r="T114" i="1"/>
  <c r="W109" i="1"/>
  <c r="T109" i="1"/>
  <c r="W107" i="1"/>
  <c r="T107" i="1"/>
  <c r="X107" i="1" s="1"/>
  <c r="W103" i="1"/>
  <c r="T103" i="1"/>
  <c r="W98" i="1"/>
  <c r="W108" i="1" s="1"/>
  <c r="T98" i="1"/>
  <c r="W85" i="1"/>
  <c r="T85" i="1"/>
  <c r="W88" i="1"/>
  <c r="T88" i="1"/>
  <c r="W90" i="1"/>
  <c r="T90" i="1"/>
  <c r="X90" i="1" s="1"/>
  <c r="W91" i="1"/>
  <c r="T91" i="1"/>
  <c r="X91" i="1" s="1"/>
  <c r="W83" i="1"/>
  <c r="T83" i="1"/>
  <c r="T80" i="1"/>
  <c r="T79" i="1"/>
  <c r="W69" i="1"/>
  <c r="T69" i="1"/>
  <c r="W71" i="1"/>
  <c r="T71" i="1"/>
  <c r="W74" i="1"/>
  <c r="T74" i="1"/>
  <c r="T77" i="1"/>
  <c r="X77" i="1" s="1"/>
  <c r="W56" i="1"/>
  <c r="W57" i="1"/>
  <c r="W58" i="1"/>
  <c r="W59" i="1"/>
  <c r="T59" i="1"/>
  <c r="W60" i="1"/>
  <c r="W61" i="1"/>
  <c r="W62" i="1"/>
  <c r="T62" i="1"/>
  <c r="W65" i="1"/>
  <c r="T65" i="1"/>
  <c r="W55" i="1"/>
  <c r="T55" i="1"/>
  <c r="W51" i="1"/>
  <c r="T51" i="1"/>
  <c r="W52" i="1"/>
  <c r="T52" i="1"/>
  <c r="W53" i="1"/>
  <c r="T53" i="1"/>
  <c r="W44" i="1"/>
  <c r="T44" i="1"/>
  <c r="X42" i="1"/>
  <c r="W35" i="1"/>
  <c r="W36" i="1"/>
  <c r="W37" i="1"/>
  <c r="W38" i="1"/>
  <c r="W39" i="1"/>
  <c r="W40" i="1"/>
  <c r="T40" i="1"/>
  <c r="X40" i="1" s="1"/>
  <c r="T28" i="1"/>
  <c r="X28" i="1" s="1"/>
  <c r="W29" i="1"/>
  <c r="T29" i="1"/>
  <c r="W30" i="1"/>
  <c r="W31" i="1"/>
  <c r="W32" i="1"/>
  <c r="W33" i="1"/>
  <c r="W34" i="1"/>
  <c r="T34" i="1"/>
  <c r="W20" i="1"/>
  <c r="T20" i="1"/>
  <c r="W21" i="1"/>
  <c r="W22" i="1"/>
  <c r="W23" i="1"/>
  <c r="W24" i="1"/>
  <c r="W25" i="1"/>
  <c r="W26" i="1"/>
  <c r="W27" i="1"/>
  <c r="T27" i="1"/>
  <c r="X27" i="1" s="1"/>
  <c r="W19" i="1"/>
  <c r="T19" i="1"/>
  <c r="X19" i="1" s="1"/>
  <c r="W17" i="1"/>
  <c r="T17" i="1"/>
  <c r="X17" i="1" s="1"/>
  <c r="W16" i="1"/>
  <c r="T16" i="1"/>
  <c r="X16" i="1" s="1"/>
  <c r="W12" i="1"/>
  <c r="T12" i="1"/>
  <c r="X12" i="1" s="1"/>
  <c r="W13" i="1"/>
  <c r="T13" i="1"/>
  <c r="W14" i="1"/>
  <c r="X10" i="1"/>
  <c r="X11" i="1"/>
  <c r="W9" i="1"/>
  <c r="T9" i="1"/>
  <c r="X9" i="1" s="1"/>
  <c r="W43" i="1" l="1"/>
  <c r="W228" i="1" s="1"/>
  <c r="X215" i="1"/>
  <c r="V215" i="1"/>
  <c r="X213" i="1"/>
  <c r="V213" i="1"/>
  <c r="X210" i="1"/>
  <c r="X217" i="1" s="1"/>
  <c r="V210" i="1"/>
  <c r="X206" i="1"/>
  <c r="V206" i="1"/>
  <c r="W209" i="1"/>
  <c r="X207" i="1"/>
  <c r="V207" i="1"/>
  <c r="X189" i="1"/>
  <c r="V189" i="1"/>
  <c r="X193" i="1"/>
  <c r="V193" i="1"/>
  <c r="X201" i="1"/>
  <c r="X164" i="1"/>
  <c r="V164" i="1"/>
  <c r="X169" i="1"/>
  <c r="V169" i="1"/>
  <c r="X175" i="1"/>
  <c r="X177" i="1" s="1"/>
  <c r="V175" i="1"/>
  <c r="X152" i="1"/>
  <c r="V152" i="1"/>
  <c r="X156" i="1"/>
  <c r="V156" i="1"/>
  <c r="X158" i="1"/>
  <c r="X161" i="1" s="1"/>
  <c r="V158" i="1"/>
  <c r="X148" i="1"/>
  <c r="V148" i="1"/>
  <c r="X138" i="1"/>
  <c r="X151" i="1" s="1"/>
  <c r="V138" i="1"/>
  <c r="X129" i="1"/>
  <c r="X134" i="1" s="1"/>
  <c r="V129" i="1"/>
  <c r="X126" i="1"/>
  <c r="V126" i="1"/>
  <c r="X120" i="1"/>
  <c r="X128" i="1" s="1"/>
  <c r="V120" i="1"/>
  <c r="X114" i="1"/>
  <c r="V114" i="1"/>
  <c r="X116" i="1"/>
  <c r="V116" i="1"/>
  <c r="X109" i="1"/>
  <c r="X119" i="1" s="1"/>
  <c r="V109" i="1"/>
  <c r="X103" i="1"/>
  <c r="V103" i="1"/>
  <c r="X98" i="1"/>
  <c r="X108" i="1" s="1"/>
  <c r="V98" i="1"/>
  <c r="X88" i="1"/>
  <c r="V88" i="1"/>
  <c r="X85" i="1"/>
  <c r="V85" i="1"/>
  <c r="X83" i="1"/>
  <c r="V83" i="1"/>
  <c r="X74" i="1"/>
  <c r="V74" i="1"/>
  <c r="X71" i="1"/>
  <c r="V71" i="1"/>
  <c r="X69" i="1"/>
  <c r="X78" i="1" s="1"/>
  <c r="V69" i="1"/>
  <c r="X65" i="1"/>
  <c r="V65" i="1"/>
  <c r="X62" i="1"/>
  <c r="V62" i="1"/>
  <c r="W68" i="1"/>
  <c r="X59" i="1"/>
  <c r="V59" i="1"/>
  <c r="X55" i="1"/>
  <c r="X68" i="1" s="1"/>
  <c r="V55" i="1"/>
  <c r="X52" i="1"/>
  <c r="V52" i="1"/>
  <c r="X53" i="1"/>
  <c r="V53" i="1"/>
  <c r="X51" i="1"/>
  <c r="V51" i="1"/>
  <c r="X44" i="1"/>
  <c r="X54" i="1" s="1"/>
  <c r="V44" i="1"/>
  <c r="W54" i="1"/>
  <c r="X34" i="1"/>
  <c r="V34" i="1"/>
  <c r="X29" i="1"/>
  <c r="V29" i="1"/>
  <c r="X20" i="1"/>
  <c r="V20" i="1"/>
  <c r="X13" i="1"/>
  <c r="V13" i="1"/>
  <c r="W78" i="1"/>
  <c r="X15" i="1"/>
  <c r="W119" i="1"/>
  <c r="W128" i="1"/>
  <c r="W151" i="1"/>
  <c r="W161" i="1"/>
  <c r="W217" i="1"/>
  <c r="X209" i="1"/>
  <c r="X18" i="1"/>
  <c r="W18" i="1"/>
  <c r="X43" i="1" l="1"/>
  <c r="X22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tc={7EAC1C67-736D-4F3C-85C4-E6003B905824}</author>
    <author>tc={D62D6AB2-E688-4E2C-92D9-43AF075C7075}</author>
    <author>tc={93B2F7A4-B178-436B-B718-4EB9C2D8BEA7}</author>
  </authors>
  <commentList>
    <comment ref="M8" authorId="0" shapeId="0" xr:uid="{00000000-0006-0000-0100-000001000000}">
      <text>
        <r>
          <rPr>
            <b/>
            <sz val="9"/>
            <color indexed="81"/>
            <rFont val="Tahoma"/>
            <family val="2"/>
          </rPr>
          <t>USUARIO:
1. BIEN
2. SERVICIO</t>
        </r>
        <r>
          <rPr>
            <sz val="9"/>
            <color indexed="81"/>
            <rFont val="Tahoma"/>
            <family val="2"/>
          </rPr>
          <t xml:space="preserve">
</t>
        </r>
      </text>
    </comment>
    <comment ref="N16" authorId="1" shapeId="0" xr:uid="{7EAC1C67-736D-4F3C-85C4-E6003B905824}">
      <text>
        <t>[Comentario encadenado]
Su versión de Excel le permite leer este comentario encadenado; sin embargo, las ediciones que se apliquen se quitarán si el archivo se abre en una versión más reciente de Excel. Más información: https://go.microsoft.com/fwlink/?linkid=870924
Comentario:
    Este indicador de catálogo no guarda relación con el indicador pdd, mientras el pdd habla de numero de personas el indicador colocado por la entidad habla de estrategias</t>
      </text>
    </comment>
    <comment ref="N77" authorId="2" shapeId="0" xr:uid="{D62D6AB2-E688-4E2C-92D9-43AF075C7075}">
      <text>
        <t>[Comentario encadenado]
Su versión de Excel le permite leer este comentario encadenado; sin embargo, las ediciones que se apliquen se quitarán si el archivo se abre en una versión más reciente de Excel. Más información: https://go.microsoft.com/fwlink/?linkid=870924
Comentario:
    LOS MISMOS 72 ATENDIDOS EN HOGARES DE PASO SON LOS MISMOS RESOCIALIZADOS??? VERIFICAR PORQUE NO SON LOS MISMOS PROCESOS</t>
      </text>
    </comment>
    <comment ref="Q77" authorId="3" shapeId="0" xr:uid="{93B2F7A4-B178-436B-B718-4EB9C2D8BEA7}">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no es el mismo numero de las personas atendidas en los hogares de paso
</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JOHANA VIELLAR</author>
  </authors>
  <commentList>
    <comment ref="AG8" authorId="0" shapeId="0" xr:uid="{A6B3EEA4-73D9-4240-BE72-C37E601F819A}">
      <text>
        <r>
          <rPr>
            <sz val="9"/>
            <color indexed="81"/>
            <rFont val="Tahoma"/>
            <family val="2"/>
          </rPr>
          <t xml:space="preserve">VER ANEXO 1
</t>
        </r>
      </text>
    </comment>
    <comment ref="AH8" authorId="0" shapeId="0" xr:uid="{740FF30F-C748-4A4A-BF7F-9CF46D1EB79F}">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<sst xmlns="http://schemas.openxmlformats.org/spreadsheetml/2006/main" count="8164" uniqueCount="1517">
  <si>
    <t>INSTRUCTIVO PARA EL DILIGENCIAMIENTO DEL PLAN DE ACCIÓN INSTITUCIONAL VIGENCIA 2024</t>
  </si>
  <si>
    <t>PLANTEAMIENTO ESTRATÉGICO PLAN DE ACCIÓN INSTITUCIONAL (Hoja 1)</t>
  </si>
  <si>
    <t>OBJETIVO DE DESARROLLO SOSTENIBLE</t>
  </si>
  <si>
    <t>Ingrese en esta casilla el ODS con el que se articula el programa de su competencia según el Acuerdo 139 que adopta el Plan de Desarrollo Distrital 2024-2027 'Cartagena, Ciudad de Derechos'.</t>
  </si>
  <si>
    <t>OBJETIVO ESTRATÉGICO</t>
  </si>
  <si>
    <t>Ingrese en esta casilla el objetivo estratégico definido en la plataforma estratégica,  relacionado con su proceso y con la línea estratégica en la cual el Acuerdo 139 del 2024 le asignó su responsabilidad.</t>
  </si>
  <si>
    <t xml:space="preserve">LINEA ESTRATÉGICA </t>
  </si>
  <si>
    <t>Ingrese en esta casilla la línea estratégica correspondiente al programa de su competencia según el Acuerdo 139 que adopta el Plan de Desarrollo Distrital 2024-2027 'Cartagena, Ciudad de Derechos'.</t>
  </si>
  <si>
    <t xml:space="preserve">IMPULSOR DE AVANCE </t>
  </si>
  <si>
    <t>Ingrese en esta casilla el impulsor de avance que facilita el logro del objetivo del programa de su competencia según el Acuerdo 139 que adopta el Plan de Desarrollo Distrital 2024-2027 'Cartagena, Ciudad de Derechos'.</t>
  </si>
  <si>
    <t>META DE RESULTADO</t>
  </si>
  <si>
    <t>Ingrese en esta casilla la meta de resultado esperada del programa de su competencia según el Acuerdo 139 que adopta el Plan de Desarrollo Distrital 2024-2027 'Cartagena, Ciudad de Derechos'.</t>
  </si>
  <si>
    <t>PROGRAMA</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</si>
  <si>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</si>
  <si>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</si>
  <si>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</si>
  <si>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INDICADOR DE PRODUCTO SEGÚN PDD</t>
  </si>
  <si>
    <t xml:space="preserve">Ingrese en este casilla el indicador definido para cumplir la meta de producto en el Plan de Desarrollo según el Acuerdo 139 que adopta el Plan de Desarrollo Distrital 2024-2027 'Cartagena, Ciudad de Derechos' </t>
  </si>
  <si>
    <t>UNIDAD DE MEDIDA DEL INDICADOR DE PRODUCTO</t>
  </si>
  <si>
    <t>Ingrese en esta casilla la expresion fisica con la que se mostrará el resultado de la meta propuesta. (Ejemplo: número, porcentaje, kilometro).</t>
  </si>
  <si>
    <t>LINEA BASE SEGUN PDD</t>
  </si>
  <si>
    <t xml:space="preserve">Ingrese en esta casilla el valor que se encuentra en el Acuerdo 139 que adopta el Plan de Desarrollo Distrital 2024-2027 'Cartagena, Ciudad de Derechos', como el punto de partida para definir el alcance de la meta producto.  </t>
  </si>
  <si>
    <t>DESCRIPCION DE LA META PRODUCTO 2024-2027</t>
  </si>
  <si>
    <t>Ingrese en esta casilla lo que persigue el indicador en el cuatrenio, se encuentra plasmado en el Acuerdo 139 que adopta el Plan de Desarrollo Distrital 2024-2027 'Cartagena, Ciudad de Derechos'</t>
  </si>
  <si>
    <t xml:space="preserve">PONDERACION DE LA META PRODUCTO </t>
  </si>
  <si>
    <t xml:space="preserve">Ingrese en esta casilla el valor porcentual asignado a la meta producto </t>
  </si>
  <si>
    <t>DENOMINACION DEL PRODUCTO</t>
  </si>
  <si>
    <t>Ingrese en esta casilla la naturaleza del producto a entregar, señalando con una X si es bien o servicio</t>
  </si>
  <si>
    <t>ENTREGABLE
INDICADOR DE PRODUCTO SEGÚN CATALOGO DE PRODUCTO</t>
  </si>
  <si>
    <t>Ingrese en esta casilla el indicador de producto según el catálogo de producto de la MGA</t>
  </si>
  <si>
    <t>VALOR DE LA META PRODUCTO 2024-2027</t>
  </si>
  <si>
    <t>Ingrese en esta casilla el numero de la meta a alcanzar al finalizar el cuatrienio. Esto se encuentra inmerso en la descripcion de la meta producto identificada en el Plan de Desarrollo Distrital.</t>
  </si>
  <si>
    <t>PROGRAMACIÓN META PRODUCTO A 2024</t>
  </si>
  <si>
    <t>Ingrese en esta casilla, la cantidad de la meta propuesta para la actual vigencia, relacionada con el Plan Indicativo.</t>
  </si>
  <si>
    <t>GESTIÓN ADMINISTRATIVA MIPG (Hoja 2)</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</si>
  <si>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</si>
  <si>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 MIPG</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</si>
  <si>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</si>
  <si>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POLÍTICAS DE GESTIÓN Y DESEMPEÑO INSTITUCIONAL</t>
  </si>
  <si>
    <t xml:space="preserve">Relacione en esta casilla la política de gestión y desempeño institucional alineada a su proceso (Éstas se ubican en una de las siete dimensiones de MIPG y las 19 políticas)
</t>
  </si>
  <si>
    <t>PROCESO ASOCIADO A PROGRAMA Y PRODUCTO</t>
  </si>
  <si>
    <t xml:space="preserve">Relacione en esta casilla el proceso de gestión asociado al programa y al producto (Identifique el proceso de su competencia en el mapa de interrelacion de procesos alineado con su dependencia).
</t>
  </si>
  <si>
    <t>SUBPROCESO ASOCIADO</t>
  </si>
  <si>
    <t>Relacione en esta casilla el subproceso de su competencia (Identifique esto en el mapa de interrelación de procesos).</t>
  </si>
  <si>
    <t>OBJETIVO DEL SUBPROCESO</t>
  </si>
  <si>
    <t xml:space="preserve">Descripcion del objetivo del subproceso al cual pertenece </t>
  </si>
  <si>
    <t>NOMBRE DEL INDICADOR</t>
  </si>
  <si>
    <t>Ingrese en esta casilla el nombre del indicador asociado a los objetivos estratégicos de la entidad, de acuerdo al proceso o subproceso de su competencia.</t>
  </si>
  <si>
    <t>PROPÓSITO</t>
  </si>
  <si>
    <t>Describa en esta casilla la meta que espera lograr a partir del indicador mencionado en la casilla anterior.</t>
  </si>
  <si>
    <t>FRECUENCIA</t>
  </si>
  <si>
    <t>Describa en esta casilla la frecuencia con la que se hará el reporte.</t>
  </si>
  <si>
    <t>TIPO DE INDICADOR</t>
  </si>
  <si>
    <t>Describa en esta casilla el tipo de indicador relacionado, según su naturaleza (eficiencia, eficaz, efectividad, etc).</t>
  </si>
  <si>
    <t>GRUPOS DE VALOR</t>
  </si>
  <si>
    <t>Defina en esta casilla con una X a qué grupo de valor pertenece, ya sea entidades, ciudadanía, servidores-interno.</t>
  </si>
  <si>
    <t>PLANES DECRETO 612 DE 2018</t>
  </si>
  <si>
    <t>Indique a cuál Plan Institucional, de los establecidos en el Decreto 612 del 2018, le aporta este producto.</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</si>
  <si>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</si>
  <si>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</si>
  <si>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 xml:space="preserve">RIESGOS ASOCIADOS AL PROCESO </t>
  </si>
  <si>
    <t>Ingrese en esta casilla cada uno de los riesgos identificados en el proceso definido, y desarrollado en la caracterización de la gestión por proceso</t>
  </si>
  <si>
    <t>CONTROLES ESTABLECIDOS PARA LOS RIESGOS</t>
  </si>
  <si>
    <t xml:space="preserve">Ingrese en esta casilla cada uno de los controles formulados para cada riesgo identificado en el proceso definido </t>
  </si>
  <si>
    <t>PLAN DE ACCION - INVERSIÓN (Hoja 3)</t>
  </si>
  <si>
    <t>PROYECTO DE INVERSIÓN</t>
  </si>
  <si>
    <t>Ingrese en esta casilla el nombre del proyecto a partir del cual se desarrollará el programa con el que se articula.</t>
  </si>
  <si>
    <t>CÓDIGO DE PROYECTO BPIN</t>
  </si>
  <si>
    <t>Ingrese en esta casilla el número BPIN del proyecto a partir del cual se desarrollará el programa con el que se articula.</t>
  </si>
  <si>
    <t>OBJETIVO GENERAL DEL PROYECTO</t>
  </si>
  <si>
    <t>Ingrese en esta casilla el fin general del proyecto a partir del cual se desarrollará el programa con el que se articula.</t>
  </si>
  <si>
    <t>OBJETIVO ESPECÍFICO DEL PROYECTO</t>
  </si>
  <si>
    <t>Ingrese en esta casilla el objetivo específico asociado al objetivo general diligenciado en la casilla anterior.</t>
  </si>
  <si>
    <t>PRODUCTO DEL PROYECTO</t>
  </si>
  <si>
    <t>Ingrese en esta casilla el producto que materializa el objetivo específico relacionado en la casilla anterior.</t>
  </si>
  <si>
    <t>PONDERACIÓN DE PRODUCTO</t>
  </si>
  <si>
    <t>Ingrese en esta casilla la ponderacion asignada al producto en cuestión.</t>
  </si>
  <si>
    <t>ACTIVIDADES DE PROYECTO DE INVERSIÓN
( HITOS )</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</si>
  <si>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</si>
  <si>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TRAZADOR PRESUPUESTAL</t>
  </si>
  <si>
    <t>Ingrese en esta casilla el trazador presupuestal asociado a la actividad de proyecto.</t>
  </si>
  <si>
    <t>ENTREGABLE</t>
  </si>
  <si>
    <t>Ingrese en esta casilla el producto resultante de cada actividad de proyecto a realizar.</t>
  </si>
  <si>
    <t>PROGRAMACIÓN NUMÉRICA DE LA ACTIVIDAD PROYECTO 2024</t>
  </si>
  <si>
    <t>Ingrese en esta casilla el número o pocentaje que se pretende alcanzar con cada actividad del proyecto durante la vigencia.</t>
  </si>
  <si>
    <t>FECHA DE INICIO DE LA ACTIVIDAD O ENTREGABLE</t>
  </si>
  <si>
    <t>Indique en esta casilla la fecha de inicio de la actividad en la vigencia 2024</t>
  </si>
  <si>
    <t>FECHA DE TERMINACIÓN DEL ENTREGABLE</t>
  </si>
  <si>
    <t>Indique en esta casilla la fecha de terminación de la actividad en la vigencia 2024</t>
  </si>
  <si>
    <t>TIEMPO DE EJECUCIÓN
(número de días)</t>
  </si>
  <si>
    <t>Indique en esta casilla el número de días que requiere el desarrollo de la actividad para la vigencia 2024</t>
  </si>
  <si>
    <t>BENEFICIARIOS PROGRAMADOS</t>
  </si>
  <si>
    <t>Ingrese en esta casilla el número de personas estimadas que van a recibir beneficio de la actividad programada en el proyecto</t>
  </si>
  <si>
    <t>UNIDAD COMUNERA DE GOBIERNO A IMPACTAR</t>
  </si>
  <si>
    <t>Ingrese en esta casilla la Unidad Comunera de Gobierno donde se aplica el proyecto asociado</t>
  </si>
  <si>
    <t>NOMBRE DEL RESPONSABLE</t>
  </si>
  <si>
    <t xml:space="preserve">Indique en esta casilla el nombre de la pesona encargada de supervisar las actividades del proyecto encaminadas a conseguir la meta propuesta </t>
  </si>
  <si>
    <t xml:space="preserve">RIESGOS DEL PROYECTO </t>
  </si>
  <si>
    <t xml:space="preserve">Ingrese en esta casilla los riesgos identificados al proyecto </t>
  </si>
  <si>
    <t>ACCIONES DE CONTROL DE LOS RIESGOS DE LOS PROYECTOS</t>
  </si>
  <si>
    <t xml:space="preserve">Ingrese en esta casilla las acciones para controlar los riesgos identificados al proyecto </t>
  </si>
  <si>
    <t>PLAN ANUAL DE ADQUISICIONES (Hoja 3)</t>
  </si>
  <si>
    <t>¿REQUIERE CONTRATACIÓN?</t>
  </si>
  <si>
    <t>En esta casilla ingrese si es necesaria la contratación</t>
  </si>
  <si>
    <t>DESCRIPCION DE LA ADQUISICION ASOCIADA AL PROYECTO</t>
  </si>
  <si>
    <t xml:space="preserve">Relacione la descripcion que se encuentra en el Plan Anual de Adquisiciones asociada al proyecto de inversión </t>
  </si>
  <si>
    <t>CUANTÍA ASIGNADA A LA CONTRATACIÓN</t>
  </si>
  <si>
    <t>Ingrese en esta casilla el valor de la contratación relacionada</t>
  </si>
  <si>
    <t>MODALIDAD DE SELECCIÓN</t>
  </si>
  <si>
    <t>Indique la modalidad de contratación selecionada (Licitación Pública, concurso de méritos, selección abreviada, mínima cuantía, contratación directa)</t>
  </si>
  <si>
    <t>FUENTE DE RECURSOS</t>
  </si>
  <si>
    <t>Indique la fuente de recursos asignada por el acuerdo de presupuesto</t>
  </si>
  <si>
    <t>FECHA DE INICIO DE CONTRATACIÓN</t>
  </si>
  <si>
    <t>Indique la fecha tentativa de inicio del proceso de contratación</t>
  </si>
  <si>
    <t>PROGRAMACIÓN PRESUPUESTAL (Hoja 3)</t>
  </si>
  <si>
    <t>APROPIACIÓN INICIAL
(en pesos)</t>
  </si>
  <si>
    <t>Ingrese el valor numérico en pesos del Plan Operativo Anual de Inversión asignado al rubro presupuestal</t>
  </si>
  <si>
    <t>APROPACION DEFINITIVA POR PROYECTO</t>
  </si>
  <si>
    <t xml:space="preserve">Ingrese el valor numérico en pesos del Plan Operativo Anual de Inversion asignado al rubro presupuestal luego de adiciones y deducciones </t>
  </si>
  <si>
    <t>FUENTE DE FINANCIACIÓN</t>
  </si>
  <si>
    <t>Ingrese el nombre de la fuente de recursos con lo que financiará la actividad</t>
  </si>
  <si>
    <t>RUBRO PRESUPUESTAL</t>
  </si>
  <si>
    <t>Indique el rubro del presupuesto que abarca el sector de su competencia.</t>
  </si>
  <si>
    <t>CODIGO RUBRO PRESUPUESTAL</t>
  </si>
  <si>
    <t>Ingrese el código numérico que identifica el concepto del gasto (Funcionamiento, Deuda, Inversión) y el cual es definido en el Decreto de Liquidación.</t>
  </si>
  <si>
    <t>ALCALDIA DISTRITAL DE CARTAGENA DE INDIAS</t>
  </si>
  <si>
    <t>Código: PTDGI01-F001</t>
  </si>
  <si>
    <t>MACROPROCESO: PLANEACIÓN TERRITORIAL Y DIRECCIONAMIENTO ESTRATEGICO</t>
  </si>
  <si>
    <t>Versión: 1.0</t>
  </si>
  <si>
    <t>PROCESO / SUBPROCESO: GESTIÓN DE LA INVERSIÓN PUBLICA / GESTIÓN DEL PLAN DE DESARROLLO Y SUS INSTRUMENTOS DE EJECUCIÓN</t>
  </si>
  <si>
    <t>Fecha: 16/07/2024</t>
  </si>
  <si>
    <t>FORMATO PLAN DE ACCIÓN INSTITUCIONAL</t>
  </si>
  <si>
    <t>Página: 1 de 3</t>
  </si>
  <si>
    <t>DEPENDENCIA:</t>
  </si>
  <si>
    <t>PLANTEAMIENTO ESTRATÉGICO- PLAN DE DESARROLLO</t>
  </si>
  <si>
    <t>LÍNEA ESTRATÉGICA</t>
  </si>
  <si>
    <t>IMPULSOR DE AVANCE</t>
  </si>
  <si>
    <t>META RESULTADO</t>
  </si>
  <si>
    <t xml:space="preserve">PROGRAMA </t>
  </si>
  <si>
    <t>LÍNEA BASE 
SEGUN PDD</t>
  </si>
  <si>
    <t>DESCRIPCIÓN DE LA META PRODUCTO 2024-2027</t>
  </si>
  <si>
    <t>PONDERACIÓN DE LA META PRODUCTO</t>
  </si>
  <si>
    <t>DENOMINACIÓN DEL PRODUCTO</t>
  </si>
  <si>
    <t>PROGRAMACIÓN META PRODUCTO 2024</t>
  </si>
  <si>
    <t>ACUMULADO META PRODUCTO AL AÑO 2024</t>
  </si>
  <si>
    <t>ACUMULADO AL CUATRIENIO</t>
  </si>
  <si>
    <t>PROGRAMACIÓN META PRODUCTO 2025</t>
  </si>
  <si>
    <t>PROGRAMACIÓN META PRODUCTO 2026</t>
  </si>
  <si>
    <t>PROGRAMACIÓN META PRODUCTO 2027</t>
  </si>
  <si>
    <t>16. Paz, justicia e instituciones sólidas.</t>
  </si>
  <si>
    <t>La Línea Estratégica de Seguridad Humana busca proteger la vida en todas sus dimensiones, abordando cualquier factor que pueda ponerla en riesgo.</t>
  </si>
  <si>
    <t>SEGURIDAD HUMANA</t>
  </si>
  <si>
    <t>Construcción de Paz, Derechos Humanos y Convivencia</t>
  </si>
  <si>
    <t>Incrementar en 70% el porcentaje de personas formadas en nuevas masculinidades para los derechos de las mujeres, la equidad de género y la prevención de la violencia.</t>
  </si>
  <si>
    <t>UNA VIDA LIBRE DE VIOLENCIA PARA LAS MUJERES</t>
  </si>
  <si>
    <t>01-01-05</t>
  </si>
  <si>
    <t>Número de mujeres víctimas de violencia basada en género o en riesgo de padecerla atendidas con servicios de orientación psicosocial y jurídica</t>
  </si>
  <si>
    <t>Mujeres víctimas de violencia basada en género o en riesgo de padecerla con servicios de orientación psicosocial y jurídica atendidas</t>
  </si>
  <si>
    <t>ND</t>
  </si>
  <si>
    <t>Atender a cinco mil (5.000) mujeres víctimas de violencia basada en género o en riesgo de padecerla con servicios de orientación psicosocial y jurídica</t>
  </si>
  <si>
    <t>Servicio</t>
  </si>
  <si>
    <t>Casos atendidos</t>
  </si>
  <si>
    <t xml:space="preserve">Bien </t>
  </si>
  <si>
    <t>Número de mujeres víctimas de violencia, sus hijos e hijas y familia dependiente protegidas en la casa refugio</t>
  </si>
  <si>
    <t>Mujeres víctimas de violencia, sus hijos e hijas y familia dependiente en la casa refugio protegidas</t>
  </si>
  <si>
    <t>0 Fuente: Secretaría de Participación y Desarrollo Social, 2024</t>
  </si>
  <si>
    <t>Proteger doscientas (200) mujeres víctimas de violencia, sus hijos e hijas y familia dependiente en la casa refugio</t>
  </si>
  <si>
    <t>Personas en riesgo extraordinario y extremo protegidas</t>
  </si>
  <si>
    <t>Número de campañas sobre nuevas masculinidades como estrategia de prevención y erradicación contra estereotipos nocivos de género ejecutadas</t>
  </si>
  <si>
    <t>Campañas sobre nuevas masculinidades como estrategia de prevención y erradicación contra estereotipos nocivos de género ejecutadas</t>
  </si>
  <si>
    <t>4 campañas ejecutadas a corte 2023 Fuente: Secretaría de Participación y Desarrollo Social, 2023</t>
  </si>
  <si>
    <t>Ejecutar cuatro (4) campañas sobre nuevas masculinidades como estrategia de prevención y erradicación contra estereotipos nocivos de género</t>
  </si>
  <si>
    <t>Escuelas territoriales de convivencia creadas en las regiones</t>
  </si>
  <si>
    <t>Avance Programa UNA VIDA LIBRE DE VIOLENCIA PARA LAS MUJERES</t>
  </si>
  <si>
    <t>5. Igualdad de género. 
16. Paz, justicia e instituciones sólidas.</t>
  </si>
  <si>
    <t>DERECHO A LA PAZ Y CONVIVENCIA CON EQUIDAD DE GÉNERO</t>
  </si>
  <si>
    <t>01-01-06</t>
  </si>
  <si>
    <t>Mujeres víctimas del conflicto armado vinculadas como constructoras de paz desde la prevención de las violencias basadas en género</t>
  </si>
  <si>
    <t>Mujeres víctimas del conflicto armado como constructoras de paz en estrategias de prevención de las violencias basadas en género vinculadas</t>
  </si>
  <si>
    <t>Vincular a doscientas (200) mujeres víctimas del conflicto armado como constructoras de paz en estrategias de prevención de las violencias basadas en género</t>
  </si>
  <si>
    <t>Número de acciones afirmativas ejecutadas para la asistencia y la atención de mujeres víctimas del conflicto armado</t>
  </si>
  <si>
    <t>Ejecutar una (1) acción afirmativa anual para la asistencia y la atención de mujeres víctimas del conflicto armado</t>
  </si>
  <si>
    <t>0 Fuente: Secretaría de Participación, 2023</t>
  </si>
  <si>
    <t>Espacios de integración de oferta pública generados</t>
  </si>
  <si>
    <t>Avance Programa DERECHO A LA PAZ Y CONVIVENCIA CON EQUIDAD DE GÉNERO</t>
  </si>
  <si>
    <t>2. Hambre Cero 
3. Salud y Bienestar</t>
  </si>
  <si>
    <t>Atención Integral a Grupos de Especial Protección</t>
  </si>
  <si>
    <t>Incrementar a 7,70% el porcentaje de personas mayores atendidas anualmente con servicios integrales en los centros de vida y centros de protección</t>
  </si>
  <si>
    <t>FORTALECIMIENTO A LA PROTECCIÓN DIGNA DE LAS PERSONAS MAYORES EN EL DISTRITO DE CARTAGENA</t>
  </si>
  <si>
    <t>01-03-03</t>
  </si>
  <si>
    <t>Personas mayores con atención en centros de vida</t>
  </si>
  <si>
    <t>Atender anualmente 4.194 personas mayores en centros de vida</t>
  </si>
  <si>
    <t>3.894 personas mayores que recibieron atención en el 2023 en centros de vida
Fuente:
Secretaría de Participación y Desarrollo Social, 2023</t>
  </si>
  <si>
    <t>Adultos mayores atendidos con servicios integrales</t>
  </si>
  <si>
    <t>Personas mayores que reciben atención en Grupos Organizados</t>
  </si>
  <si>
    <t>Atender anualmente cinco mil seiscientas ochenta y un (5.681) personas mayores en Grupos Organizados</t>
  </si>
  <si>
    <t>5.681 personas mayores que recibieron atención anualmente en Grupos Organizados a corte 2023
Fuente: Secretaría de Participación y Desarrollo Social, 2023</t>
  </si>
  <si>
    <t>Centros de vida construidos y dotados</t>
  </si>
  <si>
    <t>Construir y dotar cuatro (4) Centros de Vida en el Distrito</t>
  </si>
  <si>
    <t>30 centros de vida existentes en el Distrito Fuente: Secretaría de Participación y Desarrollo Social, 2023</t>
  </si>
  <si>
    <t>Bien</t>
  </si>
  <si>
    <t>Centros de día para el adulto mayor construidos y dotados</t>
  </si>
  <si>
    <t>Hogar geriátrico construido y dotado</t>
  </si>
  <si>
    <t>Construir y dotar un (1) hogar geriátrico para personas mayores en el Distrito</t>
  </si>
  <si>
    <t>0 Fuente: Secretaría de Participación y Desarrollo Social, 2023</t>
  </si>
  <si>
    <t>Centros de protección social para el adulto mayor construidos y dotados</t>
  </si>
  <si>
    <t>NP</t>
  </si>
  <si>
    <t>NA</t>
  </si>
  <si>
    <t>Centros de vida para el adulto mayor adecuados</t>
  </si>
  <si>
    <t>Adecuar diez (10) Centros de Vida para el adulto mayor</t>
  </si>
  <si>
    <t>Centros de día para el adulto mayor adecuados</t>
  </si>
  <si>
    <t>Programa Integral de Educación, Atención y Seguimiento para la Población Longeva y sus Cuidadores creado e implementado</t>
  </si>
  <si>
    <t>Crear e implementar un (1) Programa Integral de Educación, Atención y Seguimiento para la Población Longeva y sus Cuidadores</t>
  </si>
  <si>
    <t>N/A</t>
  </si>
  <si>
    <t>Personas mayores en estado de abandono y/o maltrato atendidas</t>
  </si>
  <si>
    <t>Atender ciento cincuenta (150) personas mayores permanentemente en estado de maltrato y/o abandono</t>
  </si>
  <si>
    <t>150 personas mayores en estado de abandono y/o maltrato a corte 2023
Fuente:Secretaría de Participación y Desarrollo Social, 2023</t>
  </si>
  <si>
    <t>Ruta de atención a los adultos mayores maltratados o en estado de abandono actualizada y socializada</t>
  </si>
  <si>
    <t>Actualizar y socializar una (1) ruta de atención a los adultos mayores maltratados o en estado de abandono</t>
  </si>
  <si>
    <t>Documentos metodológicos realizados</t>
  </si>
  <si>
    <t>Avance Programa FORTALECIMIENTO A LA PROTECCIÓN DIGNA DE LAS PERSONAS MAYORES EN EL DISTRITO DE CARTAGENA</t>
  </si>
  <si>
    <t>10. Reducción de las desigualdades.</t>
  </si>
  <si>
    <t>Atender al 20% de las personas en el Registro para la Localización y Caracterización de Personas con Discapacidad con programas de la oferta institucional de la Secretaría de Participación y Desarrollo Social</t>
  </si>
  <si>
    <t>ASISTENCIA SOCIAL E INCLUYENTE A LAS PERSONAS CON DISCAPACIDAD Y/O SU FAMILIA O CUIDADORES PARA LA SEGURIDAD HUMANA</t>
  </si>
  <si>
    <t>01-03-01</t>
  </si>
  <si>
    <t>Número de personas con discapacidad atendidas con programas de la oferta institucional de la Secretaría de Participación y Desarrollo Social</t>
  </si>
  <si>
    <t>Atender a tres mil cuatrocientas cincuenta y dos (3.452) personas con discapacidad con programas de la oferta institucional de la Secretaría de Participación y Desarrollo Social</t>
  </si>
  <si>
    <t>17.259 personas en el Registro para la Localización y Caracterización de Personas con Discapacidad a corte diciembre de 2020 Fuente: Ministerio de Salud y Protección Social, 2020</t>
  </si>
  <si>
    <t>Personas con discapacidad atendidas con servicios integrales</t>
  </si>
  <si>
    <t>Espacios lúdicos inclusivos para niños, niñas y adolescentes con discapacidad implementados en el Distrito</t>
  </si>
  <si>
    <t>Implementar cuatro (4) espacios lúdicos inclusivos para niños, niñas y adolescentes con discapacidad en el Distrito</t>
  </si>
  <si>
    <t>Centros de atención integral para personas con discapacidad dotados</t>
  </si>
  <si>
    <t>Avance Programa ASISTENCIA SOCIAL E INCLUYENTE A LAS PERSONAS CON DISCAPACIDAD Y/O SU FAMILIA O CUIDADORES PARA LA SEGURIDAD HUMANA</t>
  </si>
  <si>
    <t>UNIDOS PARA LA INCLUSIÓN PRODUCTIVA DE LAS PERSONAS CON DISCAPACIDAD</t>
  </si>
  <si>
    <t>01-03-02</t>
  </si>
  <si>
    <t>Número de unidades productivas de personas con discapacidad creadas</t>
  </si>
  <si>
    <t>Crear doscientas (200) unidades productivas de personas con discapacidad</t>
  </si>
  <si>
    <t>Instancias territoriales de coordinación institucional asistidas y apoyadas</t>
  </si>
  <si>
    <t>Caracterización de personas con discapacidad con vocación productiva elaborada</t>
  </si>
  <si>
    <t>Elaborar cuatro (4) caracterizaciones de la vocación productiva de personas con discapacidad</t>
  </si>
  <si>
    <t>Empresas o emprendimientos de personas con discapacidad vinculados a eventos de interés del Distrito</t>
  </si>
  <si>
    <t>Vincular veinte (20) empresas o emprendimientos de personas con discapacidad a eventos de interés del Distrito</t>
  </si>
  <si>
    <t>Estrategia en sitio implementada</t>
  </si>
  <si>
    <t xml:space="preserve">Numero de personas con discapacidad vinculadas a rutas de empleo </t>
  </si>
  <si>
    <t>Vincular a sesenta (60) personas con discapacidad a rutas de empleo</t>
  </si>
  <si>
    <t>0 Fuente: Secretaría de Participació n Desarrollo Social, 2024</t>
  </si>
  <si>
    <t>Estrategias implementadas</t>
  </si>
  <si>
    <t>Avance Programa UNIDOS PARA LA INCLUSIÓN PRODUCTIVA DE LAS PERSONAS CON DISCAPACIDAD</t>
  </si>
  <si>
    <t>3. Salud y bienestar.</t>
  </si>
  <si>
    <t>Atender integralmente el 100% de los ciudadanos habitantes de calle</t>
  </si>
  <si>
    <t>CIUDADANOS HABITANTES DE CALLE CON PROTECCIÓN SOCIAL Y GARANTÍA DE DERECHOS</t>
  </si>
  <si>
    <t>01-03-05</t>
  </si>
  <si>
    <t>Caracterizaciones anuales de ciudadanos habitantes de calle desarrolladas</t>
  </si>
  <si>
    <t>Desarrollar una (1) caracterización anual de ciudadanos habitantes de calle</t>
  </si>
  <si>
    <t>4 procesos de caracterizaciones desarrollados en el cuatrienio 2020-2023 Fuente: Secretaría de Participación y Desarrollo Social, 2023</t>
  </si>
  <si>
    <t>Documentos de investigación realizados</t>
  </si>
  <si>
    <t>Jornadas de atención humanitaria de ciudadanos habitantes de calle implementadas</t>
  </si>
  <si>
    <t>Implementar cuarenta (40) jornadas de atención humanitaria a ciudadanos habitantes de calle</t>
  </si>
  <si>
    <t>5 jornadas de atención humanitaria a ciudadanos habitantes de calle realizadas en 2023 Fuente: Secretaría de Participación y Desarrollo Social, 2023</t>
  </si>
  <si>
    <t>Jornadas Realizadas</t>
  </si>
  <si>
    <t>Ciudadanos habitantes de calle atendidos en hogares de paso</t>
  </si>
  <si>
    <t>Atender anualmente ochenta (80) ciudadanos habitantes de calle en hogares de paso</t>
  </si>
  <si>
    <t>60 ciudadanos habitantes de calle beneficiados con programa de formación para el trabajo y generación de ingresos en el cuatrienio 2020- 2023 Fuente: Secretaría de Participación y Desarrollo Social, 2023</t>
  </si>
  <si>
    <t xml:space="preserve">Personas atendidas con servicios integrales </t>
  </si>
  <si>
    <t>Ciudadanos habitantes de calle vinculados en procesos de rehabilitación y/o resocialización</t>
  </si>
  <si>
    <t>Vincular a ochenta (80) ciudadanos habitantes de calle en procesos de rehabilitación y/o resocialización</t>
  </si>
  <si>
    <t>Avance Programa CIUDADANOS HABITANTES DE CALLE CON PROTECCIÓN SOCIAL Y GARANTÍA DE DERECHOS</t>
  </si>
  <si>
    <t>Incrementar a 25% el porcentaje población migrante, colombianos retornados y de acogida atendida en el Centro Intégrate</t>
  </si>
  <si>
    <t>ATENCIÓN INTEGRAL AL MIGRANTE</t>
  </si>
  <si>
    <t>Número de personas migrantes, retornados y de acogida, beneficiadas con asistencia técnica y acompañamiento productivo y empresarial desde la ruta de inclusión productiva</t>
  </si>
  <si>
    <t>Beneficiar a tres mil quinientas treinta y cuatro (3.534) personas migrantes, retornados y de acogida, con asistencia técnica y acompañamiento productivo y empresarial desde la ruta de inclusión productiva</t>
  </si>
  <si>
    <t>12.318 personas caracterizadas en el Centro Intégrate a corte de noviembre de 2023 Fuente: Centro Intégrate, Secretaría del Interior, 2023</t>
  </si>
  <si>
    <t>Proyectos productivos formulados</t>
  </si>
  <si>
    <t>Número de personas migrantes, retornados y de acogida vinculadas laboralmente desde la ruta de inclusión productiva</t>
  </si>
  <si>
    <t>Vincular laboralmente a cincuenta y cinco (55) nuevos migrantes, retornados y de acogida desde la ruta de inclusión productiva</t>
  </si>
  <si>
    <t>92 migrantes, retornados o de acogida vinculados laboralmente desde la ruta de inclusión productiva a corte 2023 Fuente: Departamento Nacional de Planeación, 2023</t>
  </si>
  <si>
    <t>Personas vinculadas a empleo formal para población vulnerable</t>
  </si>
  <si>
    <t>Avance Programa ATENCIÓN INTEGRAL AL MIGRANTE</t>
  </si>
  <si>
    <t>Formular al 100% e implementar la Política Pública de Diversidad Sexual e Identidad de Género</t>
  </si>
  <si>
    <t>CARTAGENA DIVERSA</t>
  </si>
  <si>
    <t>01-03-04</t>
  </si>
  <si>
    <t>Número de personas LGBTIQ+ asistidas para acceder a programas de formación para el trabajo y de educación técnica y tecnológica</t>
  </si>
  <si>
    <t>Asistir a quinientas (500) personas LGBTIQ+ para acceder a programas de formación para el trabajo y de educación técnica y tecnológica</t>
  </si>
  <si>
    <t>0 Fuente: Secretaría de Participación y Desarrollo Social</t>
  </si>
  <si>
    <t>Personas beneficiadas</t>
  </si>
  <si>
    <t>Número de emprendimientos, negocios y/o proyectos productivos liderados por personas con orientaciones sexuales e identidades de género diversas financiados</t>
  </si>
  <si>
    <t>Financiar doscientos (200) emprendimientos, negocios y/o proyectos productivos liderados por personas con orientaciones sexuales e identidades de género diversas.</t>
  </si>
  <si>
    <t>0 emprendimientos de mujeres financiados a corte 2023 Fuente: Secretaría de Participación y Desarrollo Social, 2023</t>
  </si>
  <si>
    <t>Número de rutas de atención integral de violencias basadas en orientación sexual e identidad de género creadas</t>
  </si>
  <si>
    <t>Crear una (1) ruta de atención integral de violencias</t>
  </si>
  <si>
    <t>Número de procesos de sensibilización a diferentes comunidades para propiciar la transformación de imaginarios sociales frente a personas con orientaciones sexuales e identidades de género diversas y sectores LGBTIQ+ implementados</t>
  </si>
  <si>
    <t>Implementar ocho (8) procesos de sensibilización a diferentes comunidades para propiciar la transformación de imaginarios sociales frente a personas con orientaciones sexuales e identidades de género diversas y sectores LGBTIQ+</t>
  </si>
  <si>
    <t>Eventos Realizados</t>
  </si>
  <si>
    <t>Número de campañas de promoción y prevención de la salud, salud sexual y reproductiva y salud mental dirigida a personas con orientaciones sexuales e identidades de género diversas y sectores LGBTIQ+ desarrolladas</t>
  </si>
  <si>
    <t>Desarrollar ocho (8) campañas de promoción y prevención de la salud, salud sexual y reproductiva y salud mental dirigida a personas con orientaciones sexuales e identidades de género diversas y sectores LGBTIQ+</t>
  </si>
  <si>
    <t>Campañas Realizadas</t>
  </si>
  <si>
    <t>Avance Programa CARTAGENA DIVERSA</t>
  </si>
  <si>
    <t>SISTEMA DISTRITAL DEL CUIDADO</t>
  </si>
  <si>
    <t>01-03-06</t>
  </si>
  <si>
    <t>Alianzas público_x0002_populares con organizaciones de cuidado comunitario creadas</t>
  </si>
  <si>
    <t>Crear cuatro (4) alianzas público_x0002_populares con organizaciones de cuidado comunitario (1 al año)</t>
  </si>
  <si>
    <t>Alianzas formalizadas</t>
  </si>
  <si>
    <t>Ruta del cuidado con una canasta de servicios en articulación del sector público y privado para cuidadores y agentes del cuidado diseñada e implementada</t>
  </si>
  <si>
    <t>Diseñar e implementar una (1) ruta del cuidado con una canasta de servicios en articulación del sector público y privado para cuidadores y agentes del cuidado</t>
  </si>
  <si>
    <t>Sistema Distrital de Cuidado diseñado, estructurado e implementado</t>
  </si>
  <si>
    <t>Diseñar, estructurar e implementar un (1) Sistema Distrital de Cuidado</t>
  </si>
  <si>
    <t>Documentos de lineamientos técnicos elaborados</t>
  </si>
  <si>
    <t>Acciones de transformación cultural para la democratización del cuidado (nuevas masculinidades) creadas</t>
  </si>
  <si>
    <t>Crear cuatro (4) acciones de transformación cultural para la democratización del cuidado (nuevas masculinidades)</t>
  </si>
  <si>
    <t>Avance Programa SISTEMA DISTRITAL DEL CUIDADO</t>
  </si>
  <si>
    <t>2. Hambre Cero
 5. Igualdad de Género.</t>
  </si>
  <si>
    <t xml:space="preserve">Su objetivo consiste en mejorar la calidad de vida y la garantía de los derechos fundamentales para toda la ciudadanía mediante la reducción de la pobreza multidimensional.  </t>
  </si>
  <si>
    <t>Vida Digna</t>
  </si>
  <si>
    <t>Infancia, Adolescencia y Familia</t>
  </si>
  <si>
    <t>Incrementar a 50% el porcentaje de niños, niñas, adolescentes y familias beneficiarias de programas de atención integral y prevención de violencias</t>
  </si>
  <si>
    <t>ENTORNOS SEGUROS PARA LA PRIMERA INFANCIA</t>
  </si>
  <si>
    <t>02-04-03</t>
  </si>
  <si>
    <t>Número de niñas y niños en primera infancia con atenciones priorizadas en el marco de la atención integral</t>
  </si>
  <si>
    <t>Atender a dos mil ochocientos (2.800) niñas y niños en primera infancia en el marco de la atención integral anualmente</t>
  </si>
  <si>
    <t>1.534 niñas y niños en primera infancia con atenciones priorizadas en el marco de la atención integral anualmente a corte 2023 Fuente: Secretaría de Participación y Desarrollo Social, 2023</t>
  </si>
  <si>
    <t>Niños y niñas atendidos en Servicio integrales</t>
  </si>
  <si>
    <t>Número de padres, madres y cuidadores vinculados a acciones de formación para el fortalecimiento de vínculos, la crianza amorosa y la promoción de sus derechos</t>
  </si>
  <si>
    <t>Vincular a treinta y tres mil ochocientos veintidós (33.822) de padres, madres, y cuidadores en acciones de formación para el fortalecimiento de vínculos, la crianza amorosa y la promoción de sus derechos</t>
  </si>
  <si>
    <t>15.822 padres, madres y cuidadores que participan en acciones de formación para el fortalecimiento de vínculos, la crianza amorosa y la promoción de sus derechos en el cuatrienio 2020-2023 Fuente: Secretaría de Participación y Desarrollo Social, 2023</t>
  </si>
  <si>
    <t>Familias pertenecientes a cada comunidad atendida</t>
  </si>
  <si>
    <t>Centros de Desarrollo Infantil construidos y dotados en el Distrito</t>
  </si>
  <si>
    <t>Construir y dotar dos (2) Centros de Desarrollo Infantil en el Distrito</t>
  </si>
  <si>
    <t>9 Centros de Desarrollo Infantil existentes en el Distrito Fuente: Secretaría de Participación y Desarrollo Social, 2023</t>
  </si>
  <si>
    <t>Edificaciones de atención integral a la primera infancia construidas</t>
  </si>
  <si>
    <t>Centros de Desarrollo Infantil adecuados</t>
  </si>
  <si>
    <t>Adecuar tres (3) Centros de Desarrollo Infantil</t>
  </si>
  <si>
    <t>Edificaciones de atención a la primera infancia adecuadas</t>
  </si>
  <si>
    <t>Avance Programa ENTORNOS SEGUROS PARA LA PRIMERA INFANCIA</t>
  </si>
  <si>
    <t>AVANZANDO HACIA UNA INFANCIA Y ADOLESCENCIA PROTEGIDA Y SIN VIOLENCIAS</t>
  </si>
  <si>
    <t>02-04-01</t>
  </si>
  <si>
    <t>Número de niños, niñas y adolescentes vinculados en actividades para la prevención y desvinculación de situación o riesgo de todo tipo de violencia</t>
  </si>
  <si>
    <t>Vincular a treinta y seis mil (36.000) niños, niñas y adolescentes en actividades para la prevención y desvinculación de situación o riesgo de todo tipo de violencia</t>
  </si>
  <si>
    <t>30.070 niños, niñas y adolescentes que participan en actividades para la prevención y desvinculación de situación o riesgo de todo tipo de violencia Fuente: Secretaría de Participación y Desarrollo Social, 2023</t>
  </si>
  <si>
    <t>Niños, niñas, adolescentes y jóvenes beneficiados</t>
  </si>
  <si>
    <t>Número de niños, niñas, adolescentes beneficiados con acciones de prevención de amenazas o vulneración de derechos a través del Hogar de Protección</t>
  </si>
  <si>
    <t>Beneficiar a cuatrocientos ochenta (480) niños, niñas y adolescentes anualmente con acciones de prevención de amenazas o vulneración de derechos a través del Hogar de Protección</t>
  </si>
  <si>
    <t>Niños, niñas, adolescentes y jóvenes atendidios en los servicios de restablecimiento en la administración de justicia</t>
  </si>
  <si>
    <t>Ruta actualizada y socializada para la atención y protección de niños y niñas contra la Explotación Sexual Comercial de Niños Niñas y Adolescentes</t>
  </si>
  <si>
    <t>Actualizar y socializar una (1) ruta para la atención y protección de niños y niñas contra la Explotación Sexual Comercial de Niños Niñas y Adolescentes</t>
  </si>
  <si>
    <t>Ruta desactualizada para la atención y protección de niños y niñas contra la Explotación Sexual Comercial de Niños Niñas y Adolescentes Fuente: Secretaría de Participación 2023</t>
  </si>
  <si>
    <t>Número de padres, madres y cuidadores formados para la prevención de las violencias y buena crianza a niños, niñas y adolescentes</t>
  </si>
  <si>
    <t>Formar a ocho mil (8.000) padres, madres y cuidadores en prevención de las violencias y buena crianza a niños, niñas y adolescentes</t>
  </si>
  <si>
    <t>4.059 padres, madres y cuidadores formados para la prevención de las violencias y buena crianza a niños, niñas y adolescentes Fuente: Secretaría de Participación, 2023</t>
  </si>
  <si>
    <t>Niños, niñas y adolescentes atendidos</t>
  </si>
  <si>
    <t>Avance Programa AVANZANDO HACIA UNA INFANCIA Y ADOLESCENCIA PROTEGIDA Y SIN VIOLENCIAS</t>
  </si>
  <si>
    <t>JUGANDO Y PARTICIPANDO LOS DERECHOS DE LA NIÑEZ VAMOS IMPULSANDO</t>
  </si>
  <si>
    <t>02-04-02</t>
  </si>
  <si>
    <t>Número de niños, niñas y adolescentes vinculados a actividades lúdicas extramurales y del ejercicio del derecho al juego al interior de las ludotecas distritales</t>
  </si>
  <si>
    <t>Vincular a sesenta y tres mil (63.000) niños, niñas y adolescentes en actividades lúdicas extramurales y del ejercicio del derecho al juego en las ludotecas distritales</t>
  </si>
  <si>
    <t>55.465 niños, niñas y adolescentes que participan y disfrutan de actividades lúdicas extramurales y del ejercicio del derecho al juego en las ludotecas distritales Fuente: Secretaría de Participación, 2023</t>
  </si>
  <si>
    <t>Personas capacitadas</t>
  </si>
  <si>
    <t>Número de niños, niñas y adolescentes vinculados en acciones de promoción del derecho a la participación y a la asociación</t>
  </si>
  <si>
    <t>Vincular a dos mil trescientos (2.300) niños, niñas y adolescentes en acciones de promoción del derecho a la participación y a la asociación</t>
  </si>
  <si>
    <t>2.036 niños, niñas y adolescentes vinculados en acciones de promoción del derecho a la participación y a la asociación Fuente: Secretaría de Participación, 2023</t>
  </si>
  <si>
    <t>Avance Programa JUGANDO Y PARTICIPANDO LOS DERECHOS DE LA NIÑEZ VAMOS IMPULSANDO</t>
  </si>
  <si>
    <t>5. Igualdad de género. 
8. Trabajo decente y crecimiento económico. 
10. Reducción de las desigualdades.</t>
  </si>
  <si>
    <t>Su objetivo consiste en aumentar la capacidad de la ciudad en la generación de mejores ingresos y trabajo decente para sus habitantes.</t>
  </si>
  <si>
    <t>DESARROLLO ECONÓMICO EQUITATIVO</t>
  </si>
  <si>
    <t>Trabajo Decente y Cierre de Brechas Laborales</t>
  </si>
  <si>
    <t>Reducir a 6,3% la brecha de género laboral en el Distrito</t>
  </si>
  <si>
    <t>DERECHO AL TRABAJO EN CONDICIONES DE IGUALDAD Y DIGNIDAD PARA LA MUJER</t>
  </si>
  <si>
    <t>03-03-02</t>
  </si>
  <si>
    <t>Número de mujeres cualificadas para la inserción laboral</t>
  </si>
  <si>
    <t>Cualificar mil trescientos (1.300) mujeres para la inserción laboral acorde a la pertinencia y necesidades del mercado laboral de la ciudad</t>
  </si>
  <si>
    <t>600 mujeres cualificadas en inserción laboral a corte 2023 Fuente: Secretaría de Participación y Desarrollo Social, 2023</t>
  </si>
  <si>
    <t>Personas formadas</t>
  </si>
  <si>
    <t>Avance Programa DERECHO AL TRABAJO EN CONDICIONES DE IGUALDAD Y DIGNIDAD PARA LA MUJER</t>
  </si>
  <si>
    <t>8. Trabajo decente y crecimiento.
10. Reducción de las desigualdades.</t>
  </si>
  <si>
    <t>Economía Popular y Emprendimiento</t>
  </si>
  <si>
    <t>Fortalecer con capacidades técnicas y financieras a 2.876 emprendimientos y MiPymes</t>
  </si>
  <si>
    <t>AVANZAMOS PARA FORTALECER LA ECONOMÍA POPULAR Y GENERAR MEJORES INGRESOS PARA NUESTRAS FAMILIAS</t>
  </si>
  <si>
    <t>03-04-02</t>
  </si>
  <si>
    <t>Caracterización socio empresarial de familias vulnerables atendidas en el Distrito elaborada</t>
  </si>
  <si>
    <t>Elaborar una (1) caracterización socio empresarial de familias vulnerables atendidas en el Distrito</t>
  </si>
  <si>
    <t>Documento de investigación realizado</t>
  </si>
  <si>
    <t>Personas vulnerables formadas y con fortalecimiento productivo</t>
  </si>
  <si>
    <t>Formar y asistir con fortalecimiento productivo a cuatro mil (4.000) personas vulnerables</t>
  </si>
  <si>
    <t>15.976 personas vulnerables formadas y con fortalecimiento productivo a corte 2023 Fuente: Secretaría de Participación y Desarrollo Social, 2023</t>
  </si>
  <si>
    <t>Número de ferias de emprendimientos desarrolladas anualmente en el Distrito</t>
  </si>
  <si>
    <t>Desarrollar una (1) feria anual de emprendimiento en el Distrito priorizando mujeres y jóvenes</t>
  </si>
  <si>
    <t>Eventos comerciales apoyados</t>
  </si>
  <si>
    <t>Número de negocios y/o proyectos productivos liderados por mujeres financiados y formalizados</t>
  </si>
  <si>
    <t>Financiar y formalizar cien (100) negocios y/o proyectos productivos liderados por mujeres</t>
  </si>
  <si>
    <t>40 negocios y/o proyectos de mujeres financiados y formalizados a corte 2023 Fuente: Secretaría de Participación y Desarrollo Social, 2023</t>
  </si>
  <si>
    <t>Unidades productivas capitalizadas</t>
  </si>
  <si>
    <t>03-04-03</t>
  </si>
  <si>
    <t>Jóvenes formados en emprendimientos e inclusión productiva</t>
  </si>
  <si>
    <t>Formar a dos mil (2.000) jóvenes en emprendimientos e inclusión productiva</t>
  </si>
  <si>
    <t>2.283 jóvenes formados en emprendimientos e inclusión productiva a corte 2023 Fuente: Secretaría de Participación y Desarrollo Social, 2023</t>
  </si>
  <si>
    <t xml:space="preserve"> Personas capacitadas</t>
  </si>
  <si>
    <t>Emprendimientos juveniles apoyados financieramente</t>
  </si>
  <si>
    <t>Apoyar financieramente seiscientos (600) emprendimientos juveniles</t>
  </si>
  <si>
    <t>517 emprendimientos juveniles apoyados financieramente a corte 2023 Fuente: Secretaría de Participación y Desarrollo Social, 2023</t>
  </si>
  <si>
    <t>Jóvenes formados y certificados para la vinculación e inserción en el mercado laboral</t>
  </si>
  <si>
    <t>Formar y certificar a cuatrocientos (400) jóvenes para la vinculación e inserción en el mercado laboral</t>
  </si>
  <si>
    <t>Espacios o acciones creadas de promoción para la vinculación laboral de jóvenes al trabajo formal y promoción del primer empleo</t>
  </si>
  <si>
    <t>Crear cuatro (4) espacios o acciones de promoción para la vinculación laboral de jóvenes al trabajo formal y promoción del primer empleo</t>
  </si>
  <si>
    <t>Avance Programa AVANZAMOS PARA FORTALECER LA ECONOMÍA POPULAR Y GENERAR MEJORES INGRESOS PARA NUESTRAS FAMILIAS</t>
  </si>
  <si>
    <t>1. Fin de la Pobreza 
2. Hambre cero 
8. Trabajo decente y crecimiento económico. 
12. Producción y consumo responsables.</t>
  </si>
  <si>
    <t>Desarrollo Agropecuario</t>
  </si>
  <si>
    <t>Incrementar en 15% el porcentaje de mujeres rurales atendidas en el servicio de extensión agropecuaria</t>
  </si>
  <si>
    <t>INCLUSIÓN PRODUCTIVA Y SOCIAL DE LA AGRICULTURA CAMPESINA, FAMILIAR Y COMUNITARIA</t>
  </si>
  <si>
    <t>03-06-01</t>
  </si>
  <si>
    <t>Número de procesos productivos de agricultura campesina familiar y comunitaria desarrollados</t>
  </si>
  <si>
    <t>Desarrollar diez (10) procesos productivos de agricultura campesina familiar y comunitaria</t>
  </si>
  <si>
    <t>0 Fuente: Unidad Municipal de Asistencia Técnica Agropecuaria, 2023</t>
  </si>
  <si>
    <t>Número de mujeres rurales atendidas con servicios de extensión agropecuaria</t>
  </si>
  <si>
    <t>Atender a mil setecientos sesenta y siete (1.767) mujeres rurales con servicios de extensión agropecuaria</t>
  </si>
  <si>
    <t>1.536 mujeres rurales atendidas con servicios de extensión en el cuatrienio 2020-2023 Fuente: Unidad Municipal de Asistencia Técnica Agropecuaria, 2023</t>
  </si>
  <si>
    <t>Pequeños productores rurales asistidos técnicamente</t>
  </si>
  <si>
    <t>Número de mujeres afros rurales atendidas con servicios de extensión agropecuaria</t>
  </si>
  <si>
    <t>Atender a doscientas (200) mujeres afro rurales con servicios de extensión agropecuaria</t>
  </si>
  <si>
    <t>Productores beneficiados con estrategias de fomento a la asociatividad</t>
  </si>
  <si>
    <t>Incrementar en 110% el porcentaje de mujeres indígenas atendidas en fortalecimiento de actividades propias</t>
  </si>
  <si>
    <t>Número de mujeres indígena atendidas en las actividades propias</t>
  </si>
  <si>
    <t>Atender a cien (100) mujeres indígenas en el fortalecimiento de las actividades propias</t>
  </si>
  <si>
    <t>48 mujeres indígenas atendidas en el cuatrienio 2020-2023 Fuente: Unidad Municipal de Asistencia Técnica Agropecuaria, 2023</t>
  </si>
  <si>
    <t>Número de circuitos cortos de comercialización implementados (mercados campesinos, ferias de negocios, HORECA, Mercado Virtual)</t>
  </si>
  <si>
    <t>Implementar tres (3) circuitos cortos de comercialización</t>
  </si>
  <si>
    <t>Avance Programa INCLUSIÓN PRODUCTIVA Y SOCIAL DE LA AGRICULTURA CAMPESINA, FAMILIAR Y COMUNITARIA</t>
  </si>
  <si>
    <t>Incrementar en 15% el porcentaje de usuarios atendidos con servicios de extensión agropecuaria</t>
  </si>
  <si>
    <t>EXTENSIÓN AGROPECUARIA, INFRAESTRUCTURA Y ACTIVOS PRODUCTIVOS PARA LA COMPETITIVIDAD AGROPECUARIA Y LA SOBERANÍA ALIMENTARIA</t>
  </si>
  <si>
    <t>03-06-02</t>
  </si>
  <si>
    <t>Número de Planes de Extensión Agropecuaria del Distrito formulados y/o ejecutados</t>
  </si>
  <si>
    <t>Formular y ejecutar un (1) Plan de Extensión Agropecuaria del Distrito</t>
  </si>
  <si>
    <t>Documentos de planeación elaborados</t>
  </si>
  <si>
    <t>Número de productores atendidos con servicios de extensión agropecuaria</t>
  </si>
  <si>
    <t>Atender a tres mil seiscientos cincuenta y dos (3.652) productores con servicios de extensión agropecuaria</t>
  </si>
  <si>
    <t>3.176 productos atendidos con servicios de extensión en el cuatrienio 2020-2023 Fuente: Unidad Municipal de Asistencia Técnica Agropecuaria, 2023</t>
  </si>
  <si>
    <t>Número de encadenamientos y/o cadenas productivas para garantizar el derecho humano a la alimentación consolidadas</t>
  </si>
  <si>
    <t>Consolidar dos (2) encadenamientos y/o cadenas productivas para garantizar el derecho humano a la alimentación</t>
  </si>
  <si>
    <t>Número de organizaciones de pescadores (pertenecientes a grupos étnicos) dotadas</t>
  </si>
  <si>
    <t>Dotar veinte (20) organizaciones de pescadores (pertenecientes a grupos étnicos)</t>
  </si>
  <si>
    <t>15 organizaciones de pescadores dotadas en el cuatrienio 2020 -2023 Fuente: Unidad Municipal de Asistencia Técnica Agropecuaria, 2023</t>
  </si>
  <si>
    <t>Asociaciones u organizaciones apoyadas</t>
  </si>
  <si>
    <t>Número de procesos productivos en producción, reproducción y mejoramiento genético (bovina y/o especies menores) formulados y/o ejecutados</t>
  </si>
  <si>
    <t>Formular y ejecutar tres (3) procesos productivos en producción, reproducción y mejoramiento genético (bovina y/o especies menores)</t>
  </si>
  <si>
    <t>Número de procesos asociativos para fortalecer las capacidades y competencias agropecuarias creados</t>
  </si>
  <si>
    <t>Crear cuatro (4) procesos asociativos para fortalecer las capacidades y competencias agropecuarias</t>
  </si>
  <si>
    <t>Proyectos asociativos estructurados</t>
  </si>
  <si>
    <t>Número de emprendimientos rurales orientados a la generación de valor agregado asistidos</t>
  </si>
  <si>
    <t>Asistir veinte (20) emprendimientos rurales orientados a la generación de valor agregado</t>
  </si>
  <si>
    <t>10 emprendimient os rurales fortalecidos a corte 2023 Fuente: Unidad Municipal de Asistencia Técnica Agropecuaria, 2023</t>
  </si>
  <si>
    <t>Unidades productivas beneficiadas</t>
  </si>
  <si>
    <t>Avance Programa EXTENSIÓN AGROPECUARIA, INFRAESTRUCTURA Y ACTIVOS PRODUCTIVOS PARA LA COMPETITIVIDAD AGROPECUARIA Y LA SOBERANÍA ALIMENTARIA</t>
  </si>
  <si>
    <t>CARTAGENA CIUDAD DE PESCADORES</t>
  </si>
  <si>
    <t>03-06-03</t>
  </si>
  <si>
    <t>Proyectos de maricultura implementados y formulados</t>
  </si>
  <si>
    <t>Formular e implementar dos (2) proyectos de maricultura</t>
  </si>
  <si>
    <t>Acciones para el fortalecimiento de la mujer en el ejercicio de la pesca desarrolladas</t>
  </si>
  <si>
    <t>Desarrollar cuatro (4) acciones para el fortalecimiento de la mujer en el ejercicio de la pesca</t>
  </si>
  <si>
    <t>Eventos realizados</t>
  </si>
  <si>
    <t>Centro de Acopio Integral creado</t>
  </si>
  <si>
    <t>Crear un (1) Centro de Acopio Integral</t>
  </si>
  <si>
    <t>Centros de acopio adecuados</t>
  </si>
  <si>
    <t>Escuelas de pescadores de saberes ancestrales creadas</t>
  </si>
  <si>
    <t>Crear una (1) escuela de pescadores de saberes ancestrales</t>
  </si>
  <si>
    <t>Documentos metodológicos elaborados</t>
  </si>
  <si>
    <t>Número de pruebas bromatológicas en los peces de la Bahía de Cartagena</t>
  </si>
  <si>
    <t>Elaborar (1) prueba bromatológica en los peces de la Bahía de Cartagena</t>
  </si>
  <si>
    <t>0 Fuente: AUNAP, 2023</t>
  </si>
  <si>
    <t>Documento de investigación</t>
  </si>
  <si>
    <t>Número de pruebas ambientales en los peces de la Bahía de Cartagena</t>
  </si>
  <si>
    <t>Elaborar (1) prueba ambiental en los peces de la Bahía de Cartagena</t>
  </si>
  <si>
    <t>Avance Programa CARTAGENA CIUDAD DE PESCADORES</t>
  </si>
  <si>
    <t>14. Vida submarina
15. Vida de ecosistemas terrestres.</t>
  </si>
  <si>
    <t>Busca mejorar la movilidad, la infraestructura y la accesibilidad, en armonía con la protección de nuestros ecosistemas. Ello, a través de la promoción del desarrollo sostenible, el ordenamiento alrededor del agua y la adaptación al cambio climático para la garantía del derecho a la ciudad de las generaciones presentes y futuras.</t>
  </si>
  <si>
    <t>CIUDAD CONECTADA Y SOSTENIBLE</t>
  </si>
  <si>
    <t>Cartagena Amigable con el Ambiente</t>
  </si>
  <si>
    <t>Incrementar en 4% el porcentaje de espacios públicos intervenidos para sana convivencia y protección de animales domésticos</t>
  </si>
  <si>
    <t>BIENESTAR ANIMAL Y PROTECCIÓN DE LA VIDA SILVESTRE</t>
  </si>
  <si>
    <t>04-04-04</t>
  </si>
  <si>
    <t>Número de actividades desarrolladas por año para promover la protección y bienestar animal en sectores turísticos de la ciudad</t>
  </si>
  <si>
    <t>Desarrollar doce (12) actividades por año para promover la protección y bienestar animal en sectores turísticos</t>
  </si>
  <si>
    <t>Instancias territoriales asistidas técnicamente</t>
  </si>
  <si>
    <t>Incrementar en 15% el porcentaje de participacion de la ciudadania en actividades de control social y promocion del bienestar animal</t>
  </si>
  <si>
    <t>Número de protocolos estandarizados para la atención a animales domésticos y silvestres</t>
  </si>
  <si>
    <t>Estandarizar tres (3) protocolos para la atención a animales domésticos y silvestres</t>
  </si>
  <si>
    <t>Documentos de lineamientos técnicos realizados</t>
  </si>
  <si>
    <t>Número de módulos o aplicativos funcionales de software integrados en una plataforma web de acceso abierto creados</t>
  </si>
  <si>
    <t>Crear tres (3) módulos o aplicativos funcionales de software integrados en una plataforma web de acceso abierto</t>
  </si>
  <si>
    <t>Sistemas de información implementados</t>
  </si>
  <si>
    <t>Incrementar en 80% el porcentaje de avance en la habilitación de la infraestructura fija y móvil para el bienestar animal</t>
  </si>
  <si>
    <t>Número total de animales atendidos por año en las jornadas de salud, prevención y protección animal</t>
  </si>
  <si>
    <t>Atender a veinte mil (20.000) animales por año en jornadas de salud, prevención y protección animal</t>
  </si>
  <si>
    <t>4.824 animales atendidos en jornadas de salud, prevención y protección animal a corte 2023 Fuente: Unidad Municipal de Asistencia Técnica Agropecuaria, 2023</t>
  </si>
  <si>
    <t>Animales atendidos en el coso municipal</t>
  </si>
  <si>
    <t>Número de animales domésticos censados</t>
  </si>
  <si>
    <t>Censar cien mil (100.000) animales domésticos</t>
  </si>
  <si>
    <t>393 animales censados a corte 2023 Fuente: Unidad Municipal de Asistencia Técnica Agropecuaria 2023</t>
  </si>
  <si>
    <t>Animales atendidos</t>
  </si>
  <si>
    <t>Incrementar en 40% el porcentaje de incidencias y/o denuncias reportadas con verificación posterior a la intervención inicial sobre maltrato animal</t>
  </si>
  <si>
    <t>Centro de Bienestar Animal del Distrito creado y en operación</t>
  </si>
  <si>
    <t>Crear y poner en operación un (1) Centro de Bienestar Animal del Distrito</t>
  </si>
  <si>
    <t>Infraestructura para el bienestar animal construida y dotada</t>
  </si>
  <si>
    <t>Número de unidades móviles de atención veterinaria dotadas</t>
  </si>
  <si>
    <t>Dotar tres (3) unidades móviles de atención veterinaria</t>
  </si>
  <si>
    <t>Infraestructura para el bienestar animal construida</t>
  </si>
  <si>
    <t>Avance Programa BIENESTAR ANIMAL Y PROTECCIÓN DE LA VIDA SILVESTRE</t>
  </si>
  <si>
    <t>16. Paz, justicia e instituciones sólidas</t>
  </si>
  <si>
    <t>Consiste en crear un gobierno abierto y el desarrollo de instituciones inclusivas que impulsen la transparencia, la seguridad jurídica, la gestión pública basada en la evidencia y la participación, con miras a la garantía de los derechos de la ciudadanía y a la satisfacción de sus necesidades mediante procesos de innovación pública.</t>
  </si>
  <si>
    <t>INNOVACION PÚBLICA Y PARTICIPACIÓN CIUDADANA</t>
  </si>
  <si>
    <t>Participación ciudadana y acción comunal</t>
  </si>
  <si>
    <t>Incrementar a 10,38% el porcentaje de jóvenes que concurren en instancias de participación ciudadana (10.000 jóvenes)</t>
  </si>
  <si>
    <t>PROMOCIÓN Y GARANTÍA PARA LA PARTICIPACIÓN SOCIOPOLÍTICA JUVENIL</t>
  </si>
  <si>
    <t>05-05-02</t>
  </si>
  <si>
    <t>Número de voluntariados juveniles distritales conformados</t>
  </si>
  <si>
    <t>Conformar un (1) voluntariado juvenil distrital</t>
  </si>
  <si>
    <t>Instancia creada</t>
  </si>
  <si>
    <t>Número de escuelas de formación en liderazgo juvenil</t>
  </si>
  <si>
    <t>Crear una (1) escuela de formación en liderazgo juvenil</t>
  </si>
  <si>
    <t>Documento de lineamientos tecnicos</t>
  </si>
  <si>
    <t>Número de jóvenes vinculados en programas de formación sociopolítica y habilidades para la vida</t>
  </si>
  <si>
    <t>Vincular ocho mil (8.000) jóvenes en programas de formación sociopolítica y habilidades para la vida</t>
  </si>
  <si>
    <t>11.419 jóvenes vinculados en programas de formación sociopolítica y habilidades para la vida a corte a 2023 Fuente: Secretaría de Participación y Desarrollo Social, 2023</t>
  </si>
  <si>
    <t>Programas para el fortalecimiento de los derechos de la Juventud implementado</t>
  </si>
  <si>
    <t>Implementar cuatro (4) programas (uno por año) para el fortalecimiento de los derechos de la Juventud</t>
  </si>
  <si>
    <t>Consejo Distrital de Juventud y Plataforma de Juventudes acompañados</t>
  </si>
  <si>
    <t>Acompañar con apoyo técnico, administrativo y logístico al Consejo Distrital de Juventud y Plataforma de Juventudes</t>
  </si>
  <si>
    <t>1 acompañamiento realizado a la Plataforma de Juventudes Fuente: Secretaría de Participación y Desarrollo Social, 2023</t>
  </si>
  <si>
    <t>Instancia apoyada</t>
  </si>
  <si>
    <t>Avance Programa PROMOCIÓN Y GARANTÍA PARA LA PARTICIPACIÓN SOCIOPOLÍTICA JUVENIL</t>
  </si>
  <si>
    <t>10. Reducción de las desigualdades 
5. Igualdad de Género</t>
  </si>
  <si>
    <t>Incrementar al 9,11% el porcentaje de mujeres vinculadas a procesos políticos, sociales y participativos</t>
  </si>
  <si>
    <t>DERECHO A LA PARTICIPACIÓN Y REPRESENTACIÓN CON EQUIDAD DE GÉNERO</t>
  </si>
  <si>
    <t>05-05-01</t>
  </si>
  <si>
    <t>Consejo Consultivo de Mujeres y Equidad de Género creado</t>
  </si>
  <si>
    <t>Crear un (1) Consejo Consultivo de Mujeres y Equidad de Género</t>
  </si>
  <si>
    <t>Número de mujeres formadas para la participación sociopolítica, liderazgo e incidencia política en el Distrito</t>
  </si>
  <si>
    <t>Formar a tres mil (3.000) mujeres para la participación sociopolítica, liderazgo e incidencia política en el Distrito</t>
  </si>
  <si>
    <t>Casa de la Mujer en operación y/o funcionamiento</t>
  </si>
  <si>
    <t>Diseñar, construir y dotar una (1) Casa de la Mujer para su operación y/o funcionamiento</t>
  </si>
  <si>
    <t>Una (1) Casa creada Fuente: Secretaría de Participación y Desarrollo Social, 2023</t>
  </si>
  <si>
    <t>Estudios de preinversión elaborados</t>
  </si>
  <si>
    <t>Avance Programa DERECHO A LA PARTICIPACIÓN Y REPRESENTACIÓN CON EQUIDAD DE GÉNERO</t>
  </si>
  <si>
    <t>10. Reducción de las desigualdades.
 16. Paz, justicia e instituciones sólidas.</t>
  </si>
  <si>
    <t>Garantizar a las comunidades Negras, Afrocolombiana, Raizales, Palenquera e Indígenas (pueblos Kankuamos, Inga y Zenúes), que habitan en Distrito de Cartagena, el fortalecimiento de su autonomía, brindar protección de sus derechos, mejorar las condiciones de vida a través de la implementación de medidas concertadas en la gestión del desarrollo integral, y en el marco de la garantía de los derechos humanos individuales y colectivos</t>
  </si>
  <si>
    <t>DE LOS PUEBLOS Y COMUNIDADES ETNICAS</t>
  </si>
  <si>
    <t>Territorio Sitio de Paz y Pensamiento Colectivo</t>
  </si>
  <si>
    <t>Incrementar a 50% el porcentaje de población indígena que habita el Distrito de Cartagena vinculada a procesos fortalecimiento y reconocimiento de sus derechos, diversidad étnica y cultural como un principio fundamental</t>
  </si>
  <si>
    <t>ATENCIÓN INTEGRAL PARA LAS COMUNIDADES INDÍGENAS</t>
  </si>
  <si>
    <t>Niños, niñas y adolescentes indígenas vinculados en actividades lúdicas extramurales y del ejercicio del derecho al juego</t>
  </si>
  <si>
    <t>Vincular a quinientos (500) niños, niñas y adolescentes indígenas en actividades lúdicas extramurales y del ejercicio del derecho al juego</t>
  </si>
  <si>
    <t>MUJER INDÍGENA, FAMILIA Y GENERACIÓN DE INGRESOS</t>
  </si>
  <si>
    <t>Emprendimientos de mujeres indígenas distribuidas en los 6 cabildos del Distrito financiados</t>
  </si>
  <si>
    <t>Financiar sesenta (60) emprendimientos de mujeres indígenas distribuidas en los 6 Cabildos del Distrito</t>
  </si>
  <si>
    <t>Mujeres indígenas atendidas en el fortalecimiento de las actividades propias</t>
  </si>
  <si>
    <t>Atender a cien (100) mujeres indígenas en el fortalecimiento de sus actividades propias</t>
  </si>
  <si>
    <t>48 organizaciones de mujeres indígena asistidas a corte 2023 Fuente Unidad Municipal de Asistencia Técnica Agropecuaria, 2023</t>
  </si>
  <si>
    <t>Mujeres indígenas atendidas con servicios de extensión agropecuaria</t>
  </si>
  <si>
    <t>Atender a cien (100) mujeres indígenas con servicios de extensión agropecuaria</t>
  </si>
  <si>
    <t>1.536 mujeres indígenas atendidas a corte 2023 Fuente Unidad Municipal de Asistencia Técnica Agropecuaria, 2023</t>
  </si>
  <si>
    <t>Avance Programa MUJER INDÍGENA, FAMILIA Y GENERACIÓN DE INGRESOS</t>
  </si>
  <si>
    <t>Página: 2 de 3</t>
  </si>
  <si>
    <t xml:space="preserve">DEPENDENCIA : </t>
  </si>
  <si>
    <t>GESTIÓN ADMINISTRATIVA - MIPG</t>
  </si>
  <si>
    <t>ADMINISTRACIÓN DE RIESGOS</t>
  </si>
  <si>
    <t>DIMENSIÓN (ES) DE MIPG</t>
  </si>
  <si>
    <t xml:space="preserve"> POLÍTICA DE GESTIÓN Y DESEMPEÑO INSTITUCIONAL</t>
  </si>
  <si>
    <t>PROCESO ASOCIADO</t>
  </si>
  <si>
    <t>AVANCE 
Mes1</t>
  </si>
  <si>
    <t>AVANCE 
Mes2</t>
  </si>
  <si>
    <t>AVANCE 
Mes3</t>
  </si>
  <si>
    <t>AVANCE 
Mes4</t>
  </si>
  <si>
    <t>AVANCE 
Mes5</t>
  </si>
  <si>
    <t>AVANCE 
Mes6</t>
  </si>
  <si>
    <t>AVANCE 
Mes7</t>
  </si>
  <si>
    <t>AVANCE 
Mes8</t>
  </si>
  <si>
    <t>AVANCE 
Mes9</t>
  </si>
  <si>
    <t>AVANCE 
Mes10</t>
  </si>
  <si>
    <t>AVANCE 
Mes11</t>
  </si>
  <si>
    <t>AVANCE 
Mes12</t>
  </si>
  <si>
    <t>PROMEDIO</t>
  </si>
  <si>
    <t>GESTION CON VALORES PARA RESULTADOS</t>
  </si>
  <si>
    <t>PARTICIPACION CIUDADANA</t>
  </si>
  <si>
    <t>ASISTENCIA Y ACOMPAÑAMIENTO SOCIAL A LA POBLACIÓN HABITANTE DEL DISTRITO DE CARTAGENA</t>
  </si>
  <si>
    <t xml:space="preserve">  ATENCIÓN Y ENTREGA DE SERVICIOS SOCIALES A LA POBLACIÓN VULNERABLE</t>
  </si>
  <si>
    <t>Brindar atención integral en el Distrito de Cartagena, a grupos poblacionales en condición de vulnerabilidad  que permita cumplir las metas establecidas en el plan de desarrollo, a traves de la prestación de servicios sociales (acompañamiento, orientación, atención, asistencia), para mejorar sus condiciones de vida y garantizar sus derechos constitucionales  para la vigencia del cuatrienio.</t>
  </si>
  <si>
    <t>MUJERES SOBREVIVIENTES DE VIOLENCIA DE GENERO BENEFICIADAS ORIENTADAS O ASESORADAS CON ASISTENCIA PSICOSOCIAL Y LEGAL</t>
  </si>
  <si>
    <t>DETERMINAR EL NÚMERO DE CIUDADANOS (MUJERES) SOBREVIVIENTES DE VIOLENCIA DE GÉNERO QUE RECIBEN ORIENTACIÓN PSICOSOCIAL Y LEGAL</t>
  </si>
  <si>
    <t>TRIMESTRAL</t>
  </si>
  <si>
    <t>EFICACIA</t>
  </si>
  <si>
    <t xml:space="preserve">R1. Posibilidad de perdida reputacional por la debil ejecución en terminos de tiempo y cobertura de los programas y proyectos planeados,  debido a baja asignación de recursos y demoras en los procesos de contratación.
R.2 Posibilidad de perdida reputacional por la no respuesta oportuna y pertinente a los requerimientos del ciudadano, de entes de control  y seguimiento en general, debido a la demora en la asignación de la solicitud al area correspondiente. 
R.3 Posibilidad de perdida reputacional por la entrega al adulto mayor de los alimentos fuera de especificaciones,  debido a su mala manipulación y/o la falta de calidad de los mismos.
R.4 Posibilidad de perdida reputacional por la entrega de bienes fuera de especificaciones de calidad a la poblacion vulnerable, debido a la deficiente verificacion de los atributos al momento de la entrega por parte del proveedor. </t>
  </si>
  <si>
    <t>C1.R1. El coordinador de la unidad o programa cada vez que lo requiera realiza las articulaciones de alianzas o convenios con entes gubernamentales y privados para ejecutar las actividades en pro de la población vulnerable, como constancias se tiene las actas, solicitudes y acuerdos con aliados.
C2.R1.El coordinador de la UIC de manera mensual convoca a los coordinadores de las unidades y programas a comite de contratación,  para realizar seguimiento a las contrataciones en su etapa precontractual generando acciones y compromisos de articulación para disminuir la demora en los procesos de contratación, como evidencia se dejan las actas de los comites con las acciones y compromisos.
C1.R2. El responsable de la asignación de la correspondencia para la SPDS diligencia diariamente la base de datos implementada para el seguimiento de las solicitudes  y establece alertas de retrasos enviando correo electrónico al responsable para evitar un incumplimiento. 
C2.R1. El responsable de la asignación de la correspondencia para la SPDS agendara cada 4 meses reuniones de seguimiento  con todos los enlaces de PQR de las unidades,  para establecer planes de accion necesarios para agilizar el proceso de respuesta, quedando como evidencias el acta de la reunión.
C1.R3.El ingeniero de alimentos de la unidad cada vez que recibe del proveedor en la bodega los alimentos para el adulto mayor,  a traves de inspección ocular verifica la calidad de los mimos dejando el registro de evidencia de los atributo de calidad y de los rechazos resultantes de la inspección que haya a lugar.
C1. R4. El supervisor de contrato cada vez que se recibe el bien adquirido (de ayudas para la población vulnerable)  verifica el cumplimiento de las especificaciones establecidas en el proceso de compra, dejando constancia de las no conformidades y las acciones de resolución por parte del proveedor en el acta de entrega.</t>
  </si>
  <si>
    <t>ENTIDADES</t>
  </si>
  <si>
    <t>SERVIDORES</t>
  </si>
  <si>
    <t>N.A</t>
  </si>
  <si>
    <t>CIUDADANÍA</t>
  </si>
  <si>
    <t>INTERNO</t>
  </si>
  <si>
    <t>NIÑAS, NIÑOS, ADOLESCENTES, MUJERES, ADULTOS MAYORES Y HABITANTES DE CALLE EN SITUACIÓN DE VULNERABILIDAD BENEFICIADAS CON SERVICIOS SOCIALES</t>
  </si>
  <si>
    <t xml:space="preserve">Identificar la población beneficiada (niños, niñas, adolescentes,mujeres, adultos mayores y habitantes de calle ) con los programas de asistencia  y acompañamiento social	</t>
  </si>
  <si>
    <t>SEMESTRAL</t>
  </si>
  <si>
    <t xml:space="preserve">NIÑOS, NIÑAS Y ADOLESCENTES Y ADULTOS MAYORES   BENEFICIADOS CON ACTIVIDADES LÚDICAS Y RECREATIVAS. </t>
  </si>
  <si>
    <t>Determinar el numero de ciudadanos (niñas, niños y adoelscentes y adultos mayores ) que se benefician de actividades ludicas</t>
  </si>
  <si>
    <t>PACTOS Y ALIANZAS IMPLEMENTADOS POR LA INCLUSIÓN SOCIAL PRODUCTIVA DE LAS PERSONAS CON DISCAPACIDAD</t>
  </si>
  <si>
    <t>Identificar el numero pactos (alianzas) implementados por la inclusión social y productiva de las Personas con discapacidad.</t>
  </si>
  <si>
    <t xml:space="preserve">R.1. Posibilidad de perdida reputacional por la debil ejecución en terminos de tiempo y cobertura de los programas y proyectos planeados,  debido a baja asignación de recursos y demoras en los procesos de contratación
R.2. Posibilidad de perdida reputacional por la entrega de bienes fuera de especificaciones de calidad a la poblacion vulnerable, debido a la deficiente verificacion de los atributos al momento de la entrega por parte del proveedor. </t>
  </si>
  <si>
    <t>C1.R1. El coordinador de la unidad o programa cada vez que lo requiera realiza las articulaciones de alianzas o convenios con entes gubernamentales y privados para ejecutar las actividades en pro de la población vulnerable, como constancias se tiene las actas, solicitudes y acuerdos con aliados.
C2.R1. El coordinador de la UIC de manera mensual convoca a los coordinadores de las unidades y programas a comite de contratación,  para realizar seguimiento a las contrataciones en su etapa precontractual generando acciones y compromisos de articulación para disminuir la demora en los procesos de contratación, como evidencia se dejan las actas de los comites con las acciones y compromisos.
C1.R2 El supervisor de contrato cada vez que se recibe el bien adquirido (de ayudas para la población vulnerable)  verifica el cumplimiento de las especificaciones establecidas en el proceso de compra, dejando constancia de las no conformidades y las acciones de resolución por parte del proveedor en el acta de entrega.</t>
  </si>
  <si>
    <t>DESARROLLO DE ESTRATEGIAS DE EMPRENDIMIENTO Y EMPRESARISMO PARA LA INCLUSION SOCIAL, PRODUCTIVA Y LA VINCULACION LABORAL</t>
  </si>
  <si>
    <t>EMPRENDIMIENTO, FORMALIZACIÓN, PRODUCTIVIDAD EMPRESARIAL, DESARROLLO PRODUCTIVO E INNOVACIÓN TECNOLOGICA PARA LA COMPETITIVIDAD</t>
  </si>
  <si>
    <t>Implementar estrategias  para el desarrollo productivo de emprendimientos a la población en condicion de vulnerabilidad del Distrito de Cartagena, a través de formación, asesorías (Tecnica y Financiera) y fortalecimiento productivo; mejorando sus niveles de ingresos de forma sostenible durante la vigencia del cuatrienio.</t>
  </si>
  <si>
    <t xml:space="preserve">UNIDADES PRODUCTIVAS FORTALECIDAS CON RENTABILIDAD Y TAMAÑO DEL NEGOCIO INCREMENTADA </t>
  </si>
  <si>
    <t>Medir el numero de personas formadas sobre el total de personas atendidas en la unidad productiva.</t>
  </si>
  <si>
    <t>TRABAJO E INGRESOS DIGNOS PARA LA ACELERACIÓN DE LA INCLUSION SOCIAL.</t>
  </si>
  <si>
    <t>Implementar estrategias que garanticen los derechos economicos y laborales de la población en condicion de vulnerabilidad del Distrito de Cartagena, a partir de la generacion de espacios de vinculacion laboral, en alianza con el sector productivo  y otras entidades del estado; para reducir la brecha laboral y mejorar su calidad de vida durante la vigencia del cuatrienio.</t>
  </si>
  <si>
    <t xml:space="preserve">UNIDADES DE INGRESOS DIGNOS GENERADAS PARA LA ACELERACIÓN DE   LA INCLUSIÓN SOCIAL </t>
  </si>
  <si>
    <t xml:space="preserve">Medir el numero de personas que reciben empleo y/o  ingresos  dignos para acelerar su incluison social </t>
  </si>
  <si>
    <t>ANUAL</t>
  </si>
  <si>
    <t>ATENCIÓN Y ENTREGA DE SERVICIOS SOCIALES A LA POBLACIÓN VULNERABLE</t>
  </si>
  <si>
    <t>PERSONAS FORMADAS (PADRES, MADRES, CUIDADORES, ADULTOS MAYORES Y FUNCIONARIOS), CAPACITADAS U ORIENTADAS PSICOLÓGICA, LEGAL Y SOCIAL</t>
  </si>
  <si>
    <t>Identificar los ciudadanos (padres, madres, cuidadores, Adultos mayores y funcionarios) que reciben capacitacion o formacion</t>
  </si>
  <si>
    <t>FORMACIONES REALIZADAS EMPRESARISMO DESARROLLO PRODUCTIVO E INNOVACIÓN</t>
  </si>
  <si>
    <t>Medir  el numero de personas formadas sobre el total de personas atendidas en la unidad productiva.</t>
  </si>
  <si>
    <t xml:space="preserve">PLANES DE INVERSIÓN ELABORADOS Y GESTIONADOS PARA LA CREACIÓN O FORTALECIMIENTO DE UNIDADES PRODUCTIVAS </t>
  </si>
  <si>
    <t>Medir el numero de planes de inversion elaborados sobre el total de planes de inversion proyectados.</t>
  </si>
  <si>
    <t>EXTENSION AGROPECUARIA EN EL DISTRITO DE CARTAGENA</t>
  </si>
  <si>
    <t>FOMENTO DEL DESARROLLO RURAL AGROPECUARIA</t>
  </si>
  <si>
    <t>Implementar iniciativas que promuevan el desarrollo del sector rural y agropecuario del Distrito de Cartagena, que permitan cumplir las metas establecidas en el plan de desarrollo;, mediante asesorías, apoyo y seguimiento a los pequeños productores, para el fortalecimiento, beneficio y crecimiento  del sector, de manera sostenible y sustentable con el medio ambiente, para la vigencia del cuatrienio.</t>
  </si>
  <si>
    <t>NUMERO DE PRODUCTORES AGROPECUARIOS BENEFICIADOS DE LA ENTREGA DE INSUMOS, MATERIALES, EQUIPOS Y HERRAMIENTAS DEL DISTRITO DE CARTAGENA.</t>
  </si>
  <si>
    <t>Medir el numero de beneficiarios del programa de fomento del desarrollo rural.</t>
  </si>
  <si>
    <t xml:space="preserve">R1. Posibilidad de perdida reputacional por la debil ejecución en terminos de tiempo y cobertura de los programas y proyectos planeados,  debido a baja asignación de recursos y demoras en los procesos de contratación
R.2. Posibilidad de perdida reputacional por la entrega de bienes fuera de especificaciones de calidad a la poblacion vulnerable, debido a la deficiente verificacion de los atributos al momento de la entrega por parte del proveedor. </t>
  </si>
  <si>
    <t>C1.R1. El coordinador de la unidad o programa cada vez que lo requiera realiza las articulaciones de alianzas o convenios con entes gubernamentales y privados para ejecutar las actividades en pro de la población vulnerable, como constancias se tiene las actas, solicitudes y acuerdos con aliados.
C2.R1.El coordinador de la UIC de manera mensual convoca a los coordinadores de las unidades y programas a comite de contratación,  para realizar seguimiento a las contrataciones en su etapa precontractual generando acciones y compromisos de articulación para disminuir la demora en los procesos de contratación, como evidencia se dejan las actas de los comites con las acciones y compromisos.
C1.R2. El supervisor de contrato cada vez que se recibe el bien adquirido (de ayudas para la población vulnerable)  verifica el cumplimiento de las especificaciones establecidas en el proceso de compra, dejando constancia de las no conformidades y las acciones de resolución por parte del proveedor en el acta de entrega.</t>
  </si>
  <si>
    <t>PROTECCION Y DEFENSA DE ANIMALES</t>
  </si>
  <si>
    <t>Desarrollar actividades para promover la protección y bienestar animal en el Distrito de Cartagena, que permitan cumplir las metas establecidas en el plan de desarrollo, mediante la atención de urgencias veterinarias, esterilización de fauna doméstica y silvestre, campañas de sensibilización a los tenedores y/o propietarios; con el fin de mejorar el bienestar de los animales, para la vigencia del cuatrienio.</t>
  </si>
  <si>
    <t>NÚMERO DE ACTIVIDADES DESARROLLADAS EN CUMPLIMIENTO AL PLAN DE PROTECCIÓN Y BIENESTAR ANIMAL EN EL DISTRITO DE CARTAGENA</t>
  </si>
  <si>
    <t>Medir el numero de actividades ejecutadas del Plan de Proteccion y Bienestar animal del Distrito de Cartagena.</t>
  </si>
  <si>
    <t>PERSONAS QUE HAN PARTICIPADO EN PROCESO DE LIDERAZGO POLÍTICO INCIDIENDO EN LA MOVILIZACIÓN SOCIAL Y CIUDADANA</t>
  </si>
  <si>
    <t>identificar el numero de ciudadanas que participan en procesos de liderazgo politico</t>
  </si>
  <si>
    <t xml:space="preserve">
</t>
  </si>
  <si>
    <t>Página: 3 de 3</t>
  </si>
  <si>
    <t>PROYECTOS DE INVERSIÓN</t>
  </si>
  <si>
    <t>PLAN ANUAL DE ADQUISICIONES</t>
  </si>
  <si>
    <t>PROGRAMACIÓN PRESUPUESTAL</t>
  </si>
  <si>
    <t xml:space="preserve"> META PRODUCTO PDD 2024</t>
  </si>
  <si>
    <t>OBJETIVO ESPECIFICO DEL PROYECTO</t>
  </si>
  <si>
    <t>REPORTE PRODUCTO DE  SEPTIEMBRE A 31 DE DICIEMBRE 2024</t>
  </si>
  <si>
    <t>PONDERACIÓN DE  PRODUCTO</t>
  </si>
  <si>
    <t>ACTIVIDADES DE PROYECTO DE INVERSIÓN 
( HITOS )</t>
  </si>
  <si>
    <t>PROGRAMACIÓN NUMÉRICA DE LA ACTIVIDAD PROYECTO (VIGENCIA)</t>
  </si>
  <si>
    <t>REPORTE ACTIVIDAD DE PROYECTO
EJECUTADO DE AGOSTO 1 A 30 DE SEPTIEMBRE 2024</t>
  </si>
  <si>
    <t>REPORTE ACTIVIDAD DE PROYECTO
EJECUTADO DE SEPTIEMBRE 1 A DICIEMBRE 31 DE 2024</t>
  </si>
  <si>
    <t>AVANCE EN LAS ACTIVIDADES DE LOS PROYECTOS AGOSTO 2024</t>
  </si>
  <si>
    <t>FECHA DE INICIO DE LA ACTIVIDAD</t>
  </si>
  <si>
    <t>FECHA DE TERMINACIÓN DE LA ACTIVIDAD</t>
  </si>
  <si>
    <t>DESCRIPCIÓN DE LA ADQUISICIÓN ASOCIADA AL PROYECTO</t>
  </si>
  <si>
    <t>REPORTE (ENLACE DE SECOP)</t>
  </si>
  <si>
    <t>APROPACIÓN DEFINITIVA POR PROYECTO</t>
  </si>
  <si>
    <t>EJECUCIÓN PRESUPUESTAL SEGÚN REGISTROS PRESUPUESTALES DE JUNIO A AGOSTO 31 DE 2024</t>
  </si>
  <si>
    <t>EJECUCIÓN PRESUPUESTAL SEGÚN REGISTROS PRESUPUESTALES DE SEPTIEMBRE A DICIEMBRE 31 DE 2024</t>
  </si>
  <si>
    <t>EJECUCIÓN PRESUPUESTAL SEGÚN GIROS DE JUNIO A AGOSTO 31 DE 2024</t>
  </si>
  <si>
    <t>EJECUCIÓN PRESUPUESTAL SEGÚN GIROS DE SEPTIEMBRE A DICIEMBRE 31 DE 2024</t>
  </si>
  <si>
    <t>APROPIACION DEFINITIVA</t>
  </si>
  <si>
    <t>EJECUCIÓN PRESUPUESTAL SEGÚN GIROS</t>
  </si>
  <si>
    <t>AVANCE EJECUCIÓN PRESUPUESTAL SEGÚN GIROS</t>
  </si>
  <si>
    <t>Implementación de estrategias para una vida libre de violencias para los habitantes en Cartagena de Indias</t>
  </si>
  <si>
    <t>DISMINUIR LOS INDICES DE VIOLENCIA CONTRA MUJERES QUE HABITAN EL DISTRITO DE CARTAGENA</t>
  </si>
  <si>
    <t>Aumentar la oferta institucional pertinente que prevenga, atienda y mitigue las distintas formas de violencia contra la mujer</t>
  </si>
  <si>
    <t>Servicio de orientación a casos de violencia de género (Producto principal del proyecto)</t>
  </si>
  <si>
    <t xml:space="preserve">Desarrollar jornadas para la toma de conciencia frente a las VBG dirigidas a la ciudadanìa colombiana </t>
  </si>
  <si>
    <t>EQUIDAD DE LA MUJER</t>
  </si>
  <si>
    <t xml:space="preserve"> Jornadas para toma de conciencia frente a las VBG realizadas</t>
  </si>
  <si>
    <t>ASUNTOS PARA LA MUJER</t>
  </si>
  <si>
    <t xml:space="preserve">
Administrativos</t>
  </si>
  <si>
    <t xml:space="preserve">Mejorando el proceso de contratación para que se de manera oportuna </t>
  </si>
  <si>
    <t>SI</t>
  </si>
  <si>
    <t xml:space="preserve"> CONTRATAR LA PRESTACIÓN DE SERVICIOS PROFESIONALES Y DE APOYO A LA GESTION, QUE PERMITA DESARROLLAR LAS FUNCIONES Y/O ACTIVIDADES INHERENTES AL PROYECTO DE INVERSIÓN “IMPLEMENTACIÓN DE ESTRATEGIAS PARA UNA VIDA LIBRE DE VIOLENCIAS PARA LOS HABITANTES DE CARTAGENA” DE LA SECRETARIA DE PARTICIPACIÓN Y DESARROLLO SOCIAL / PRESTACIÓN DE SERVICIOS LOGISTICOS Y DE SUMINISTROS  PARA EL DESARROLLO DE JORNADAS VBG DIRIGIDAS A LA CIUDADANIA, DEL GRUPO ASUNTOS DE  LA MUJER DE LA SECRETARIA DE PARTICIPACIÓN Y DESARROLLO SOCIAL DEL DISTRITO DE CARTAGENA DE INDIAS.</t>
  </si>
  <si>
    <t>MIINIMA CUANTA Y CONTRATACION DIRECTA</t>
  </si>
  <si>
    <t>ICLD</t>
  </si>
  <si>
    <t>AGOSTO</t>
  </si>
  <si>
    <t>CONTRATACION MUJER.docx</t>
  </si>
  <si>
    <t>1.2.1.0.00-001 - ICLD
1.2.3.2.22-053 – CONTRAPRESTACION PORTUARIA
1.3.3.1.00-93-001 RB ICLD</t>
  </si>
  <si>
    <t>2.3.4501.1500.2024130010145</t>
  </si>
  <si>
    <t>Brindar orientacion psicologica y jurìdica a mujeres victimas de violencia</t>
  </si>
  <si>
    <t>Orientaciones psicologica y jurìdica a mujeres victimas.</t>
  </si>
  <si>
    <t>CONTRATAR LA PRESTACIÓN DE SERVICIOS PROFESIONALES Y DE APOYO A LA GESTION, QUE PERMITA DESARROLLAR LAS FUNCIONES Y/O ACTIVIDADES INHERENTES AL PROYECTO DE INVERSIÓN “IMPLEMENTACIÓN DE ESTRATEGIAS PARA UNA VIDA LIBRE DE VIOLENCIAS PARA LOS HABITANTES DE CARTAGENA” DE LA SECRETARIA DE PARTICIPACIÓN Y DESARROLLO SOCIAL.</t>
  </si>
  <si>
    <t>CONTRATACION DIRECTA</t>
  </si>
  <si>
    <t>SEPTIEMBRE</t>
  </si>
  <si>
    <t>PRIMERA INFANCIA, INFANCIA Y ADOLESCENCIA</t>
  </si>
  <si>
    <t xml:space="preserve">Realizar eventos conmemorativos de fechas especiales de las mujeres. </t>
  </si>
  <si>
    <t xml:space="preserve"> Eventos conmemorativos realizados</t>
  </si>
  <si>
    <t xml:space="preserve">SI </t>
  </si>
  <si>
    <t xml:space="preserve">PRESTACIÓN DE SERVICIOS LOGISTICOS Y DE SUMINISTROS  PARA EL DESARROLLO DE LAS CONMEMORACIONES  ESPECIALES DE LAS MUJERS DEL DISTRITO DE CARTAGENA, DEL GRUPO ASUNTOS DE  LA MUJER DE LA SECRETARIA DE PARTICIPACIÓN Y DESARROLLO SOCIAL </t>
  </si>
  <si>
    <t>SELECCIÓN ABREVIADA</t>
  </si>
  <si>
    <t>Implementar de medidas de atención y protección a mujeres víctimas de violencia.</t>
  </si>
  <si>
    <t>Servicio de protección individual en riesgo extraordinario y extremo</t>
  </si>
  <si>
    <t>Contratar casa refugio para atender a mujeres victimas de violencia de pareja y violencia sexual con hijos menores de edad.</t>
  </si>
  <si>
    <t xml:space="preserve"> Casa refugio contratada</t>
  </si>
  <si>
    <t>AUNAR ESFUERZOS TÉCNICOS, ADMINISTRATIVOS Y FINANCIEROS PARA BRINDAR ATENCIÓN TEMPORAL E INTEGRAL A MUJERES VÍCTIMAS DE VIOLENCIA DE PAREJA, Y VIOLENCIA SEXUAL Y A SUS HIJAS E HIJOS MENORES DE 25 AÑOS EN MODALIDAD DE CASA REFUGIO CON ATENCIÒN INMEDIATA EN SERVICIOS SICOSOCIAL, HABITACIONAL, ALIMENTARIOS Y JURIDICOS CON ENFOQUE DE GENERO, BAJO LOS LINEAMIENTOS ESTABLECIDOS EN LA LEY 1257 DEL 2008</t>
  </si>
  <si>
    <t xml:space="preserve">REGIMEN ESPECIAL CON OFERTA </t>
  </si>
  <si>
    <t>OCTUBRE</t>
  </si>
  <si>
    <t>Diseñar Campañas enfocadas a nuevas masculinidades.</t>
  </si>
  <si>
    <t xml:space="preserve"> Campañas diseñadas</t>
  </si>
  <si>
    <t xml:space="preserve">CONTRATAR LA PRESTACIÓN DE SERVICIOS PROFESIONALES Y DE APOYO A LA GESTION, QUE PERMITA DESARROLLAR LAS FUNCIONES Y/O ACTIVIDADES INHERENTES AL PROYECTO DE INVERSIÓN “IMPLEMENTACIÓN DE ESTRATEGIAS PARA UNA VIDA LIBRE DE VIOLENCIAS PARA LOS HABITANTES DE CARTAGENA” DE LA SECRETARIA DE PARTICIPACIÓN Y DESARROLLO SOCIAL. /PRESTACIÓN DE SERVICIOS LOGISTICOS Y DE SUMINISTROS  PARA EL DISEÑO DE CAMPAÑAS  ENFONCAS EN NUEVAS MASCULINIDADES DEL GRUPO ASUNTOS DE  LA MUJER DE LA SECRETARIA DE PARTICIPACIÓN Y DESARROLLO SOCIAL </t>
  </si>
  <si>
    <t>CONTRATACION DIRECTA Y SELECCIÓN ABREVIADA</t>
  </si>
  <si>
    <t>Aumentar acciones para la transformación de estereotipos nocivos de género</t>
  </si>
  <si>
    <t>Servicio de promoción de convivencia y no repetición</t>
  </si>
  <si>
    <t>Diseñar y ejecucutar el plan de formacion para la transformacion  de esterotipos nocivos  de genero</t>
  </si>
  <si>
    <t xml:space="preserve"> Plan de formacion diseñado y ejecutado</t>
  </si>
  <si>
    <t>DISEÑAR Y EJECUTAR EL PLAN DE FORMACIÓN PARA LA TRANSFORMACIÓN DE ESTEREOTIPOS NOCIVOS DE GÉNERO EN EL MARCO DEL PROYECTO DE INVERSIÓN IMPLEMENTACIÓN DE ESTRATEGIAS PARA UNA VIDA LIBRE DE VIOLENCIAS PARA LOS HABITANTES EN CARTAGENA DE INDIAS</t>
  </si>
  <si>
    <t>CONSTRUCCIÓN DE PAZ</t>
  </si>
  <si>
    <t>Implementación de un modelo de intervención para mujeres víctimas del conflicto armado en Cartagena de Indias</t>
  </si>
  <si>
    <t>DISMINUIR LOS INDICES DE VIOLENCIA CONTRA MUJERES VICTIMAS DEL CONFLICTO ARMADO QUE HABITAN EL DISTRITO DE CARTAGENA</t>
  </si>
  <si>
    <t>Aumentar la oferta institucional y acciones afirmativas de prevención, atención y mitigación de las distintas formas de violencia contra las mujeres víctimas del conflicto armado.</t>
  </si>
  <si>
    <t>Servicio de promoción de la garantía de derechos (Producto principal del proyecto)</t>
  </si>
  <si>
    <t>Realizar Jornadas para la toma de conciencia frente a las VBG dirigidas a las mujeres vìctimas del conflicto armado.</t>
  </si>
  <si>
    <t>Administrativos</t>
  </si>
  <si>
    <t>Mejorando el proceso de contratación para que se de manera oportuna</t>
  </si>
  <si>
    <t>CONTRATAR LA PRESTACIÓN DE SERVICIOS PROFESIONALES Y DE APOYO A LA GESTION, QUE PERMITA DESARROLLAR LAS FUNCIONES Y/O ACTIVIDADES INHERENTES AL PROYECTO DE INVERSIÓN “Implementacion de un modelo de intervencion para mujeres vìctimas del conflicto armado en Cartagena de Indias</t>
  </si>
  <si>
    <t xml:space="preserve">MINIMA CUANTIA </t>
  </si>
  <si>
    <t>1.2.1.0.00-001 - ICLD</t>
  </si>
  <si>
    <t>2.3.4502.1500.2024130010157</t>
  </si>
  <si>
    <t>DESPLAZADOS</t>
  </si>
  <si>
    <t>Ejecutar acciones simbòlicas, artìsticas y comunitarias en torno  a la memoria historica, la paz y creaciòn de grupos de apoyo a nivel local.</t>
  </si>
  <si>
    <t>Reuniones realizadas</t>
  </si>
  <si>
    <t>PRESTACIÓN DE SERVICIOS  DE ACCIONES SIMBÒLICAS, ARTISTICAS Y COMUNITARIAS EN EL MARCO DEL PROYECTO DE INVERSION IMPLEMETACION DE UN MODELO DE INTERVENCION PARA MUJERES VICTIMAS DEL CONFLICTO ARMADO EN CARTAGENA DE INDIAS.</t>
  </si>
  <si>
    <t>Servicio de atención integral a los adultos mayores del distrito de Cartagena de indias</t>
  </si>
  <si>
    <t>REDUCIR LOS NIVELES DE VULNERABILIDAD EN LA POBLACIÓN MAYOR DEL DISTRITO DE CARTAGENA</t>
  </si>
  <si>
    <t>Aumentar la oferta institucional para la atención y protección social de las personas mayores en centros de vida y grupos organizados</t>
  </si>
  <si>
    <t>Servicio de atención y protección integral al adulto mayor (Producto principal del proyecto)</t>
  </si>
  <si>
    <t xml:space="preserve">Realizar contratación de servicios profesionales y/o de apoyo a la gestión para el fortalecimiento del equipo interdisciplinario de atención integral a las personas mayores. </t>
  </si>
  <si>
    <t>Contratos de prestacion de servicios efectuados</t>
  </si>
  <si>
    <t>ADULTO MAYOR</t>
  </si>
  <si>
    <t>Verificar y hacer monitoreo a los procesos de contratación</t>
  </si>
  <si>
    <t>Realizar contratación de servicios profesionales y/o de apoyo a la gestión para el fortalecimiento del equipo interdisciplinario de atención integral a las personas mayores.</t>
  </si>
  <si>
    <t>CONTRATACION ADULTO MAYOR.docx</t>
  </si>
  <si>
    <t>1.2.3.1.19-088 - ESTAMPILLAS AÑOS DORADOS
1.2.3.2.22-053 – CONTRAPRESTACION PORTUARIA
1.3.2.3.11-109 - RF ESTAMPILLA AÑOS DORADOS
1.3.3.1.00-93-001 RB ICLD
1.3.3.3.20-93-088 RB ESTAMPILLA ADULTO MAYOR
1.3.3.3.20-93-109 RB RF AÑOS DORADOS
1.3.3.3.20-95-088 RB ESTAMPILLA ADULTO MAYOR
1.3.3.3.20-95-109 RB RF AÑOS DORADOS</t>
  </si>
  <si>
    <t>2.3.4104.1500.2024130010180</t>
  </si>
  <si>
    <t>Realizar procesos de arrendamiento de bienes inmueble para el funcionamiento de centros de vida.</t>
  </si>
  <si>
    <t>Centros de vidas arrendados.</t>
  </si>
  <si>
    <t>NO</t>
  </si>
  <si>
    <t xml:space="preserve">Arriendos servicio de transporte terrestre de vehículo automotor en el distrito, para el apoyo de los programas en beneficio de los adultos mayores. </t>
  </si>
  <si>
    <t xml:space="preserve"> Servicio de transporte</t>
  </si>
  <si>
    <t>Arriendos servicio de transporte terrestre de vehículo automotor en el distrito, para el apoyo de los programas en beneficio de los adultos mayores.</t>
  </si>
  <si>
    <t>Proveer los alimentos perecederos y no perecederos para garantizar la salud nutricional de los adultos mayores en el distrito de Cartagena.</t>
  </si>
  <si>
    <t xml:space="preserve"> Alimentos perecederos y no perecederos para los adultos mayores</t>
  </si>
  <si>
    <t>Proveer los alimentos perecederos y no perecederos para garantizar la salud nutricional de los adultos mayores en el distrito de Cartagena</t>
  </si>
  <si>
    <t>Entregar ayudas técnicas para la atención de las personas mayores.</t>
  </si>
  <si>
    <t xml:space="preserve"> Ayudas técnicas para la atención de las personas mayores</t>
  </si>
  <si>
    <t>Dotar de uniformes a las personas mayores inscritas en los centros de vida y/o grupos organizados.</t>
  </si>
  <si>
    <t>Uniformes</t>
  </si>
  <si>
    <t>Dotar de uniformes a las personas mayores inscritas en los centros de vida y/o grupos organizados</t>
  </si>
  <si>
    <t>Selección abreviada subasta inversa</t>
  </si>
  <si>
    <t>Dotar a las personas mayores del distrito de Cartagena de kits de aseo para el cuidado personal.</t>
  </si>
  <si>
    <t xml:space="preserve"> Kits de aseo  para el cuidado personal</t>
  </si>
  <si>
    <t>Formular e implementar la política pública de envejecimiento y vejez del Distrito de Cartagena.</t>
  </si>
  <si>
    <t xml:space="preserve">Documento de Política pública formulada e implementada </t>
  </si>
  <si>
    <t xml:space="preserve">CONTRATAR LA PRESTACION DE SERVICIOS PARA Formular e implementar la política pública de envejecimiento y vejez del Distrito de Cartagena. </t>
  </si>
  <si>
    <t>Aumentar la disponibilidad de la infraestructura física para la prestación de servicios de cuidado integral y bienestar social de las personas mayores.</t>
  </si>
  <si>
    <t>Centros de protección social de día para el adulto mayor adecuados</t>
  </si>
  <si>
    <t>Entregar elementos de ferretería para el acondicionamiento de centros de vida.</t>
  </si>
  <si>
    <t xml:space="preserve"> Elementos de ferretería</t>
  </si>
  <si>
    <t>Dotar de electrodomésticos, menajes de cocina y complementarios para el funcionamiento de los centros de vida y grupos organizados.</t>
  </si>
  <si>
    <t>Electrodomésticos y menajes de cocina</t>
  </si>
  <si>
    <t>Adecuación para el fortalecimiento de los centros de vida en el distrito de Cartagena.</t>
  </si>
  <si>
    <t>Centros de vidas adecuados.</t>
  </si>
  <si>
    <t>Realizar la adecuación de los espacios de atención para la seguridad y salud en el trabajo en los centros de vida del distrito.</t>
  </si>
  <si>
    <t xml:space="preserve"> Espacios de atención para la seguridad y salud en el trabajo</t>
  </si>
  <si>
    <t>Realizar los estudios y diseños para la construcción y/o adecuación de espacios de atención a adultos mayores.</t>
  </si>
  <si>
    <t xml:space="preserve"> estudios y diseños de preinversion </t>
  </si>
  <si>
    <t xml:space="preserve">Realizar mantenimiento de los centros de vida </t>
  </si>
  <si>
    <t xml:space="preserve"> Mantenimiento de los centros de vida</t>
  </si>
  <si>
    <t>Mantenimiento de CDVs</t>
  </si>
  <si>
    <t>Diseñar e implementar estrategias contra el edadismo.</t>
  </si>
  <si>
    <t xml:space="preserve"> Estrategias contra el edadismo diseñadas</t>
  </si>
  <si>
    <t>Eventos de recreación y cultura dirigido a los adultos mayores.</t>
  </si>
  <si>
    <t>Eventos de recreación y cultura realizados</t>
  </si>
  <si>
    <t>EVENTOS DE RECREACIÓN Y CULTURA DIRIGIDO A LOS ADULTOS MAYORES.</t>
  </si>
  <si>
    <t>Realizar acciones de formación, asistencia y entrega de insumos para fortalecer las unidades productivas de personas mayores.</t>
  </si>
  <si>
    <t xml:space="preserve">Actividades de formación, asistencia y entrega de insumos </t>
  </si>
  <si>
    <t>Realizar procesos formativos con familias y/o cuidadores de personas mayores para fortalecer las redes de apoyo.</t>
  </si>
  <si>
    <t xml:space="preserve"> Procesos formativos realizados con familias y/o cuidadores</t>
  </si>
  <si>
    <t>Crear e implementar un (1) Programa Integral de Educación, Atención y Seguimiento para la Población Longeva y sus Cuidadores.</t>
  </si>
  <si>
    <t xml:space="preserve"> Programa Integral de Educación, Atención y Seguimiento creado e implementado</t>
  </si>
  <si>
    <t>Realizar la entrega de anchetas, tortas y detalle navideño a los adultos mayores.</t>
  </si>
  <si>
    <t xml:space="preserve"> Anchetas, tortas y detalle navideño.</t>
  </si>
  <si>
    <t>Realizar procesos de concientización del no maltrato y/o abandono al adulto mayor.</t>
  </si>
  <si>
    <t>Jornadas de concientización del no maltrato y/o abandono al adulto mayor</t>
  </si>
  <si>
    <t>Apoyo para la atención integral de personas mayores en estado de vulnerabilidad, maltrato, abandono y situación de calle del Distrito de Cartagena de Indias</t>
  </si>
  <si>
    <t>REDUCIR LOS ÍNDICES DE VULNERABILIDAD, MALTRATO, ABANDONO O SITUACIÓN DE CALLE EN LAS PERSONAS MAYORES DEL DISTRITO DE CARTAGENA DE INDIAS</t>
  </si>
  <si>
    <t>Aumentar los servicios de protección social a las personas mayores.</t>
  </si>
  <si>
    <t>Desarrollar estrategia de atención integral al adulto mayor en estado de abandono, maltrato y situación de calle en el Distrito de Cartagena</t>
  </si>
  <si>
    <t>Hogares geriatricos para atención integral al adulto mayor en estado de abandono, maltrato y situación de calle.</t>
  </si>
  <si>
    <t>Mejorar el proceso de contratación para que se dé de manera oportuna.</t>
  </si>
  <si>
    <t>Desarrollar estrategia de atención integral al adulto mayor en estado de abandono, maltrato y situación de calle en el Distrito de Cartagena- Hogares geriatricos</t>
  </si>
  <si>
    <t>1.2.3.1.19-088 - ESTAMPILLAS AÑOS DORADOS
1.3.3.3.20-95-088 RB ESTAMPILLA ADULTO MAYOR</t>
  </si>
  <si>
    <t>2.3.4104.1500.2024130010116</t>
  </si>
  <si>
    <t>Actualizar una (1) ruta de atención para los adultos mayores maltratados o en estado de abandono del distrito de Cartagena de Indias.</t>
  </si>
  <si>
    <t xml:space="preserve"> Ruta de atención para los adultos mayores maltratados o en estado de abandono actualizada</t>
  </si>
  <si>
    <t>Socializar la ruta de atención a los adultos mayores maltratados o en estado de abandono del Distrito de Cartagena.</t>
  </si>
  <si>
    <t>Socializaciones realizadas</t>
  </si>
  <si>
    <t>Asistencia Y FORTALECIMIENTO DE LA GESTIÓN Y SEGURIDAD HUMANA DE LAS PERSONAS CON DISCAPACIDAD, FAMILIA Y / O CUIDADORES EN Cartagena de Indias</t>
  </si>
  <si>
    <t>GARANTIZAR LOS ESPACIOS DE ASISTENCIA Y PROTECCION SOCIAL E INCLUYENTE DIRIGIDO A LAS PERSONAS CON
DISCAPACIDAD Y/O SU FAMILIA O CUIDADORES EN EL DISTRITO DE CARTAGENA DE INDIAS</t>
  </si>
  <si>
    <t>Fortalecer la atención intersectorial y transversal de la oferta institucional para la asistencia y acompañamiento de las Personas con discapacidad, sus familias y/o cuidadores en su desarrollo y protección social integral</t>
  </si>
  <si>
    <t>Servicio de atención integral a población en condición de discapacidad (Producto principal del proyecto)</t>
  </si>
  <si>
    <t>Realizar la oferta institucional, focalización, localización de Personas con discapacidad y sensibilización en temas de Discapacidad</t>
  </si>
  <si>
    <t>Oferta institucional, focalización, localización y sencibilizacion de Personas con discapacidad realizadas</t>
  </si>
  <si>
    <t>DISCAPACIDAD</t>
  </si>
  <si>
    <t>Operacionales</t>
  </si>
  <si>
    <t>Convocatorias institucionales, divulgación y masificación de la información por redes sociales y medios de comunicación</t>
  </si>
  <si>
    <t xml:space="preserve">CONTRATAR LA PRESTACION DE SERVICIOS PROFESIONALES Y APOYO A LA GESTION DENTRO DEL PROYECTO Asistencia Y FORTALECIMIENTO DE LA GESTIÓN Y SEGURIDAD HUMANA DE LAS PERSONAS CON DISCAPACIDAD, FAMILIA Y / O CUIDADORES EN Cartagena de Indias </t>
  </si>
  <si>
    <t>1.2.1.0.00-001 - ICLD
1.3.3.1.00-93-001 RB ICLD</t>
  </si>
  <si>
    <t>2.3.4104.1500.2024130010004</t>
  </si>
  <si>
    <t xml:space="preserve"> Visitas psicosocial domiciliarias y virtuales realizadas</t>
  </si>
  <si>
    <t>No aplica</t>
  </si>
  <si>
    <t xml:space="preserve"> Productos de apoyos básicos alimentarios nutricionales entregados.</t>
  </si>
  <si>
    <t>Comidas y bebidas, Entregar a la población con discapacidad  productos de apoyos básicos alimentarios nutricionales</t>
  </si>
  <si>
    <t>Dispositivos  de apoyo entregados</t>
  </si>
  <si>
    <t>(Equipos) Entregar a las personas con discapacidad los  dispositivos  de apoyo para la marcha dentro del marco de habilitación y rehabilitación de las personas con discapacidad.- SILLAS DE RUEDAS</t>
  </si>
  <si>
    <t>Asesoría, asistencia y/o capacitaciones</t>
  </si>
  <si>
    <t xml:space="preserve">Evento de  Conmemoracion </t>
  </si>
  <si>
    <t xml:space="preserve">(Servicios para la comunidad, sociales y personales)Realizar la Conmemorar el día Nacional de las personas con discapacidad </t>
  </si>
  <si>
    <t>Servicio de transporte</t>
  </si>
  <si>
    <t>Servicios de organización de transportes programa de Discapacida , transportar el talento humano</t>
  </si>
  <si>
    <t>LICITACION PUBLICA</t>
  </si>
  <si>
    <t xml:space="preserve"> Actividades lúdicos y recreativas</t>
  </si>
  <si>
    <t>Espacios de socializacion realizados</t>
  </si>
  <si>
    <t xml:space="preserve"> Insumos  para la implementación y fortalecimiento de los espacios lúdicos y recreativos</t>
  </si>
  <si>
    <t>(Materiales) Adquirir  insumos necesarios para la implementación y fortalecimiento de los espacios lúdicos y recreativos en NNA, con discapacidad</t>
  </si>
  <si>
    <t xml:space="preserve">Fortalecimiento DE LA INCLUSIÓN SOCIAL Y PRODUCTIVA DE LAS PERSONAS CON DISCAPACIDAD, FAMILIAS Y /O CUIDADORES EN LA CIUDAD DE Cartagena de Indias  </t>
  </si>
  <si>
    <t>CREAR VÍNCULOS DE INTEGRACIÓN SOCIAL Y PRODUCTIVA EN EL ÁMBITO LABORAL Y EMPRESARIAL PARA LA PROMOCIÓN DE LA MANO OBRA DE LAS PERSONAS CON DISCAPACIDAD EN EL DISTRITO DE CARTAGENA DE INDIAS</t>
  </si>
  <si>
    <t>Crear unidades productivas para fomentar el empleo en las personas con discapacidad familias y/o cuidadores</t>
  </si>
  <si>
    <t>Servicio de asistencia técnica para fortalecimiento de unidades productivas colectivas para la generación de ingresos (Producto principal del proyecto)</t>
  </si>
  <si>
    <t>Asistir y acompañar la creación de unidades productivas para la generación de ingreso de las personas con discapacidad, familias y/o cuidadores</t>
  </si>
  <si>
    <t>Asistencia tecnica realizada</t>
  </si>
  <si>
    <t xml:space="preserve">CONTRATAR LA PRESTACION DE SERVICIOS PROFESIONALES Y APOYO A LA GESTION DENTRO DEL PROYECTO Fortalecimiento DE LA INCLUSIÓN SOCIAL Y PRODUCTIVA DE LAS PERSONAS CON DISCAPACIDAD, FAMILIAS Y /O CUIDADORES EN LA CIUDAD DE Cartagena de Indias  </t>
  </si>
  <si>
    <t>2.3.4502.1500.2024130010047</t>
  </si>
  <si>
    <t xml:space="preserve">Implementar procesos de desarrollo para la creación y fortalecimiento del liderazgo organizacional de las Personas con Discapacidad </t>
  </si>
  <si>
    <t xml:space="preserve"> Procesos de desarrollo implementados</t>
  </si>
  <si>
    <t xml:space="preserve">Acompañar, asistir y asesorar en la creación de modelos y planes de negocios para fortalecer las estrategias empresariales de las unidades productivas. </t>
  </si>
  <si>
    <t>Acompañamiento, asistencia y asesorarias</t>
  </si>
  <si>
    <t>Movilizar personas o bienes requeridos para el desarrollo del proyecto</t>
  </si>
  <si>
    <t>Implementar la caracterización de la vocación productiva y empresariales de las personas con discapacidad, familias y/o cuidadores en la ciudad de Cartagena</t>
  </si>
  <si>
    <t>Documentos de investigación</t>
  </si>
  <si>
    <t>Realizar visitas domiciliarias y/o virtuales a las Personas con Discapacidad, para identificar sus ideas de negocio, proyectos empresariales y elaboración de planes de respuesta de acuerdo a la necesidad encontrada</t>
  </si>
  <si>
    <t xml:space="preserve"> Visitas domiciliarias y/o virtuales a las Personas con Discapacidad</t>
  </si>
  <si>
    <t>CONTRATO DE SERVICIO Movilizar personas o bienes requeridos para el desarrollo del proyecto</t>
  </si>
  <si>
    <t>Realizar un diagnóstico de la situación y vinculación en materia de empleabilidad de las personas con discapacidad familias y/o cuidadores para conocer su estado laboral y mitigar  las barreras de acceso.</t>
  </si>
  <si>
    <t>Documento de diagnóstico realizado</t>
  </si>
  <si>
    <t>Asistir de acuerdo a la necesidad encontrada con un plan de asistencia técnica  para fortalecer los proyectos de las personas con discapacidad, enmarcados dentro de la  productividad, sostenibilidad y el mejoramiento de la calidad de vida.</t>
  </si>
  <si>
    <t>Plan de asistencia técnica elaborado y ejecutado</t>
  </si>
  <si>
    <t>CONTRATO DE SUMINISTRO Asegurar de manera participativa el apalancamiento económico para fortalecer las unidades productivas dentro de su estrategia empresarial</t>
  </si>
  <si>
    <t>Brindar la orientación socio ocupacional y de empleabilidad en los procesos de vinculación laboral a las personas con discapacidad, familias y/o cuidadores</t>
  </si>
  <si>
    <t>Servicio de gestión para la colocación de empleo</t>
  </si>
  <si>
    <t xml:space="preserve">Asegurar de manera participativa el apalancamiento económico para fortalecer las unidades productivas dentro de su estrategia empresarial. 
</t>
  </si>
  <si>
    <t>Unidades productivas fortalecidas con apalancamiento economico</t>
  </si>
  <si>
    <t xml:space="preserve">CONTRATO DE SUMINISTRO Suministrar apoyo logístico para feria empresarial de organizaciones de/para personas con discapacidad, familia y/o cuidadores </t>
  </si>
  <si>
    <t>Realizar veintidós (22) pactos y/o alianzas para el fortalecimiento organizacional y empresarial que busquen la articulación institucional para la entrega de bienes y servicios 
dirigidos a la población con discapacidad, familia y/o cuidadores</t>
  </si>
  <si>
    <t xml:space="preserve"> Pactos y/o alianzas realizados</t>
  </si>
  <si>
    <t>Suministrar apoyo logístico para feria empresarial de organizaciones de/para personas con discapacidad, familia y/o cuidadores.</t>
  </si>
  <si>
    <t>Logística para feria empresarial</t>
  </si>
  <si>
    <t>Realizar dieciséis (16) salas situacionales como análisis estratégico e identificando las necesidades de las personas con discapacidad y/o cuidadores en el campo socio laboral para impulsar y fortalecer las dinámicas de inclusión y empleabilidad</t>
  </si>
  <si>
    <t xml:space="preserve"> Salas situacionales realizadas</t>
  </si>
  <si>
    <t>Realizar a través de un abordaje psicosocial a las personas con discapacidad,  familias y /o cuidadores para la elaboración de documento técnico que identifique sus fortalezas, habilidades y capacidades que permita su vinculación a las rutas de empleo de acuerdo a la oferta institucional.</t>
  </si>
  <si>
    <t>Documento técnico elaborado</t>
  </si>
  <si>
    <t>Brindar acompañamiento y asesoría a la población con discapacidad y/o  cuidadores de acuerdo al plan de respuesta a desarrollar, respecto a la necesidad encontrada y enmarcada dentro de la oferta de empleabilidad " Acompañar y brindar seguimiento de acuerdo a  la vinculación a rutas de empleo de personas con discapacidad, familia y/o cuidadores teniendo en cuenta los parámetros de la oferta</t>
  </si>
  <si>
    <t xml:space="preserve"> Acompañamiento y asesoría</t>
  </si>
  <si>
    <t>Servicio de atencion integral a la poblacion habitante de calle del distrito de Cartagena de Indias</t>
  </si>
  <si>
    <t>FORTALECER LA OFERTA DE SERVICIOS PARA LA ATENCIÓN DE HABITANTES DE CALLE EN EL DISTRITO DE CARTAGENA DE INDIAS</t>
  </si>
  <si>
    <t>Aumentar el servicio de atención y el acceso a la oferta institucional de los ciudadanos en condición de calle en el distrito de Cartagena.</t>
  </si>
  <si>
    <t>Servicio de atención integral al habitante de la calle (Producto principal del proyecto)</t>
  </si>
  <si>
    <t>Actualizar la información de la población habitante de calle atendida en el Hogar de Paso.</t>
  </si>
  <si>
    <t>Informacion actualizada</t>
  </si>
  <si>
    <t>HABITANTES DE CALLE</t>
  </si>
  <si>
    <t>CONTRATAR UN OPERADOR LOGISTO PARA EL DESARROLLO DE ACTIVIDADES del proyecto Servicio de atencion integral a la poblacion habitante de calle del distrito de Cartagena de Indias</t>
  </si>
  <si>
    <t>1.2.1.0.00-001 - ICLD
1.3.3.1.00-93-001 RB ICLD
1.3.3.8.03-93-075 RB RF SGP PROPOSITO GENERAL LIBRE INVERSION</t>
  </si>
  <si>
    <t>2.3.4104.1500.2024130010181</t>
  </si>
  <si>
    <t>Mantener actualizada la base de datos de la población habitante de calle del Distrito</t>
  </si>
  <si>
    <t>Base de datos de la población habitante de calle del Distrito actualizada</t>
  </si>
  <si>
    <t>Realizar jornadas de sensibilización.</t>
  </si>
  <si>
    <t xml:space="preserve"> Jornadas de sensibilización realizados</t>
  </si>
  <si>
    <t>Realizar jornadas de Atención Integral dirigida a la población habitante de calle.</t>
  </si>
  <si>
    <t xml:space="preserve"> Jornadas de Atención Integral realizadas</t>
  </si>
  <si>
    <t>Realizar la contratación de servicios del talento humano interdisciplinario .</t>
  </si>
  <si>
    <t>No Aplica</t>
  </si>
  <si>
    <t>CONTRATAR LA PRESTACION DE SERVICIOS PROFESIONALES Y APOYO A LA GESTION DENTRO DEL PROYECTO Servicio de atencion integral a la poblacion habitante de calle del distrito de Cartagena de Indias</t>
  </si>
  <si>
    <t>Servicios de atencion integral mediante hogar de paso resocialización, inclusión al núcleo familiar y laboral.</t>
  </si>
  <si>
    <t xml:space="preserve"> Hogar de paso</t>
  </si>
  <si>
    <t>BRINDAR ATENCIÓN INTEGRAL A LAS PERSONAS HABITANTES DE CALLE DEL DISTRITO DE CARTAGENA DE INDIAS, A TRAVÉS DE UN HOGAR DE PASO.</t>
  </si>
  <si>
    <t>CONTATACION HABITANTE DE CALLE .docx</t>
  </si>
  <si>
    <t>Realizar capacitación, orientación y formación a las personas habitantes de calle en artes y oficios .</t>
  </si>
  <si>
    <t xml:space="preserve"> Capacitación, orientación y formación.</t>
  </si>
  <si>
    <t>Realizar evento de conmemoración del Habitante de Calle.</t>
  </si>
  <si>
    <t xml:space="preserve"> Evento de conmemoración realizado</t>
  </si>
  <si>
    <t>Realizar proceso de deshabituación y reintegración de personas en condición de calle.</t>
  </si>
  <si>
    <t>Jornadas de deshabituación y reintegración</t>
  </si>
  <si>
    <t>Asistencia tecnica para la productividad de la poblacion migrante en Cartagena</t>
  </si>
  <si>
    <t>PENDIENTE</t>
  </si>
  <si>
    <t>Desarrollar componentes de orientación, capacitación y asesorías empresariales a los participantes.</t>
  </si>
  <si>
    <t>Asistencia tecnica y juridica realizada</t>
  </si>
  <si>
    <t>PROY PRODUCTIVOS</t>
  </si>
  <si>
    <t xml:space="preserve">Operacionales </t>
  </si>
  <si>
    <t>Obtener los certificados de disponibilidad presupuestal (CDP) y los recursos necesarios de manera oportuna.</t>
  </si>
  <si>
    <t>Realizar acciones de promoción para la vinculación laboral de migrantes, retornados y de acogida al trabajo formal</t>
  </si>
  <si>
    <t>Actividades de  promoción para la vinculación laboral de migrantes y retornados realizados</t>
  </si>
  <si>
    <t>Focalizar y caracterizar a Poblacion Migrante</t>
  </si>
  <si>
    <t xml:space="preserve">Documento de carterizacion </t>
  </si>
  <si>
    <t>Implementación de estrategias para la atención integral de la población con orientaciones e identidades de género diversas en Cartagena de Indias</t>
  </si>
  <si>
    <t>GENERAR ACCIONES AFIRMATIVAS HACIA LA POBLACIÓN CON ORIENTACIONES SEXUALES E IDENTIDADES DE GÉNERO DIVERSAS QUE PERMITA LA INTEGRACIÓN SOCIAL Y EL EJERCICIO PLENO DE SUS DERECHOS EN LA CIUDAD DE CARTAGENA DE INDIAS.</t>
  </si>
  <si>
    <t>Aumentar el acceso de la población diversa a actividades de formación para el trabajo y a espacios de sensibilización que promuevan la transformación de imaginarios sociales.</t>
  </si>
  <si>
    <t>Servicio de educación para el trabajo a la población vulnerable (Producto principal del proyecto)</t>
  </si>
  <si>
    <t xml:space="preserve">Focalizar y caracterizar personas LGBTIQ+ para acceder a programas de formación para el trabajo y de educación técnica y tecnológica. </t>
  </si>
  <si>
    <t xml:space="preserve">Documento de caracterizacion </t>
  </si>
  <si>
    <t xml:space="preserve">
Legales</t>
  </si>
  <si>
    <t>Consulta y colaboración previas con 
expertos para asegurar la 
participación y aceptación de la 
población, estrategias de 
comunicación efectivas para explicar 
los beneficios y la legalidad de las 
acciones afirmativas.</t>
  </si>
  <si>
    <t>si</t>
  </si>
  <si>
    <t>CONTRATAR LA PRESTACIÓN DE SERVICIOS PROFESIONALES Y DE APOYO A LA GESTION, QUE PERMITA DESARROLLAR LAS FUNCIONES Y/O ACTIVIDADES INHERENTES AL PROYECTO DE INVERSIÓN “IMPLEMENTACIÓN DE ESTRATEGIAS PARA LA ATENCIÓN INTEGRAL DE LA POBLACIÓN CON ORIENTACIONES E IDENTIDADES DE GÉNERO DIVERSAS EN CARTAGENA DE INDIAS” DE LA SECRETARIA DE PARTICIPACIÓN Y DESARROLLO SOCIAL.</t>
  </si>
  <si>
    <t>2.3.4103.1500.2024130010156</t>
  </si>
  <si>
    <t>Realizar programas de cualificación laboral a la población LGBTIQ+ del Distrito de Cartagena de Indias</t>
  </si>
  <si>
    <t xml:space="preserve"> Programas de cualificación laboral realizados</t>
  </si>
  <si>
    <t>Aumentar los niveles de apoyo a emprendimientos de la población LGBTIQ+ en el Distrito de Cartagena de Indias.</t>
  </si>
  <si>
    <t>Servicio de apoyo a unidades productivas individuales para la generación de ingresos</t>
  </si>
  <si>
    <t xml:space="preserve">caracterizar personas LGTBIQ+ con emprendimientos. </t>
  </si>
  <si>
    <t>Capacitar y asesorar en componentes empresariales a las personas pertenecientes a la población LGBTIQ+</t>
  </si>
  <si>
    <t>Espacios de capacitar y asesoraría realizado</t>
  </si>
  <si>
    <t xml:space="preserve">Financiar emprendimientos, negocios y/o proyectos productivos liderados por personas con orientaciones sexuales e identidades de género diversas </t>
  </si>
  <si>
    <t xml:space="preserve"> Emprendimientos, negocios y/o proyectos productivos financiados.</t>
  </si>
  <si>
    <t>Fortalecer los servicios de atención integral de violencia basada en orientación sexual, promoción y prevención de la salud mental, sexual y reproductiva en las personas diversas.</t>
  </si>
  <si>
    <t>Documentos metodológicos</t>
  </si>
  <si>
    <t>Crear una (1) ruta de atención integral de violencias basadas en orientación sexual e identidad de género.</t>
  </si>
  <si>
    <t xml:space="preserve"> Ruta de atención integral  creada</t>
  </si>
  <si>
    <t>Formular la política pública de diversidad sexual e identidades de género diversas</t>
  </si>
  <si>
    <t>Documento de política pública de diversidad sexual e identidades de género formulada</t>
  </si>
  <si>
    <t>Implementar procesos de sensibilización a diferentes comunidades y funcionarios del Distrito de Cartagena de Indias para propiciar a la transformación de imaginarios sociales frente a personas con orientaciones sexuales e identidades de género diversas y sectores LGBTIQ+</t>
  </si>
  <si>
    <t xml:space="preserve"> Procesos de sensibilización implementados</t>
  </si>
  <si>
    <t>CONTRATAR LA PRESTACIÓN DE SERVICIOS PROFESIONALES Y DE APOYO A LA GESTION, QUE PERMITA DESARROLLAR LAS FUNCIONES Y/O ACTIVIDADES INHERENTES AL PROYECTO DE INVERSIÓN “IMPLEMENTACIÓN DE ESTRATEGIAS PARA LA ATENCIÓN INTEGRAL DE LA POBLACIÓN CON ORIENTACIONES E IDENTIDADES DE GÉNERO DIVERSAS EN CARTAGENA DE INDIAS” DE LA SECRETARIA DE PARTICIPACIÓN Y DESARROLLO SOCIAL./ PRESTACIÓN DE SERVICIOS LOGISTICOS PARA EL DESARROLLO DE ACTIVIDADES DE PROCESOS DE SENSIBILIZACIÓN A DIFERENTES COMUNIDADES Y FUNCIONARIOS DEL DISTRITO DE CARTAGENA DE INDIAS PARA PROPICIAR A LA TRANSFORMACIÓN DE IMAGINARIOS SOCIALES FRENTE A PERSONAS CON ORIENTACIONES SEXUALES E IDENTIDADES DE GÉNERO DIVERSAS Y SECTORES LGBTIQ+.</t>
  </si>
  <si>
    <t>CONTRATACION DIRECTA / MINIMA CUANTIA</t>
  </si>
  <si>
    <t>Desarrollar campañas de promoción y prevención de la SSR y salud mental dirigida a personas con orientaciones sexuales e identidades de género diversas y sectores LGBTIQ+.</t>
  </si>
  <si>
    <t xml:space="preserve"> Campañas de promoción y prevención desarrolladas</t>
  </si>
  <si>
    <t>Implementación del sistema Distrital del cuidado en el Distrito de Cartagena de Indias</t>
  </si>
  <si>
    <t>2.3.4104.1500.2024130010191</t>
  </si>
  <si>
    <t>Fortalecimiento de la Oferta Institucional para la Atención y Protección de la Primera Infancia en el Distrito de Cartagena de Indias</t>
  </si>
  <si>
    <t>FORTALECER LA OFERTA INSTITUCIONAL Y LA INFRAESTRUCTURA FÍSICA PARA LA ATENCIÓN Y PROTECCIÓN INTEGRAL DE LA PRIMERA INFANCIA EN EL DISTRITO DE CARTAGENA DE INDIAS</t>
  </si>
  <si>
    <t>Aumentar el acceso de padres, madres y cuidadores a actividades de formación, para el fortalecimiento de vínculos, crianza amorosa y promoción de derechos de los niños, niñas y adolescentes</t>
  </si>
  <si>
    <t>Servicio de atención integral a la primera infancia (Producto principal del proyecto)</t>
  </si>
  <si>
    <t>Realizar actividades lúdicas y recreativas</t>
  </si>
  <si>
    <t>Actividades lúdicas y recreativas realizadas</t>
  </si>
  <si>
    <t>INFANCIA Y FAMILIA</t>
  </si>
  <si>
    <t>Promoción efectiva de los servicios, ejercicios de concientización sobre la importancia de participar</t>
  </si>
  <si>
    <t>1.2.1.0.00-001 - ICLD
1.3.2.2.11-065 - RF SGP PRIMERA INFANCIA
1.3.3.1.00-93-001 RB ICLD
1.3.3.9.03-93-026 RB SGP- ATENCION INTEGRAL PRIMERA INFANCIA
1.3.3.9.03-93-065 RB RF SGP ATENCION INTEGRAL PRIMERA INFANCIA
1.3.3.9.03-95-026 RB SGP- ATENCION INTEGRAL PRIMERA INFANCIA
1.3.3.9.03-95-065 RB RF SGP ATENCION INTEGRAL PRIMERA INFANCIA</t>
  </si>
  <si>
    <t>2.3.4102.1500.2024130010137</t>
  </si>
  <si>
    <t>Suministro de Paquetes alimentarios y navideños para familias con NN con necesidades nutricionales.</t>
  </si>
  <si>
    <t>Paquetes alimentarios y navideños para familias con NN con necesidades nutricionales</t>
  </si>
  <si>
    <t>NOVIEMBRE</t>
  </si>
  <si>
    <t>Garantizar la logística para intervenciones integrales, ruta integral de atención, acciones afirmativas, foros, ferias, campañas y fortalecimiento de mesa de la primera infancia</t>
  </si>
  <si>
    <t xml:space="preserve"> Logística para intervenciones integrales, ruta integral de atención, acciones afirmativas, foros, ferias, campañas y fortalecimiento de mesa de la primera infancia</t>
  </si>
  <si>
    <t>Dotar a ludotecas/casas ludica de equipos, juegos, juguetes y materiales para el desarrollo de actividades ludicas virtuales y/o presenciales.</t>
  </si>
  <si>
    <t xml:space="preserve"> Ludotecas/casas ludica dotadas</t>
  </si>
  <si>
    <t>Dotar a ludotecas/casas lúdicas de equipos, juegos, juguetes y materiales para el desarrollo de actividades lúdicas virtuales y/o presenciales.</t>
  </si>
  <si>
    <t>Servicio de transporte.</t>
  </si>
  <si>
    <t>Servicio de Transporte, dentro del proyecto Fortalecimiento de la Oferta Institucional para la Atención y Protección de la Primera Infancia en el Distrito de Cartagena de Indias</t>
  </si>
  <si>
    <t>Realizar procesos formativos en crianza amorosa desde la gestación</t>
  </si>
  <si>
    <t xml:space="preserve"> Procesos formativos realizados</t>
  </si>
  <si>
    <t>AUNAR ESFUERZOS TÉCNICOS, FINANCIEROS Y LOGÍSTICOS PARA LA IMPLEMENTACIÓN Y EJECUCION DE ESTRATEGIAS, PROGRAMAS, PROYECTOS Y ACTIVIDADES ORIENTADAS A LA GARANTIA Y FORTALECIMIENTO DE LOS DERECHOS DE MUJERES EMBARAZADAS Y PROTECCIÓN DEL NIÑO, NIÑA Y GESTANTE, QUE FAVOREZCAN EL DESARROLLO DE PRÁCTICAS DE CRIANZA AMOROSA, CUIDADO Y LACTANCIA MATERNA, EN EL MARCO DEL PROYECTO DE INVERSIÓN FORTALECIMIENTO DE LA OFERTA INSTITUCIONAL PARA LA ATENCIÓN Y PROTECCIÓN DE LA PRIMERA INFANCIA EN EL DISTRITO DE CARTAGENA DE INDIAS.</t>
  </si>
  <si>
    <t>Realizar acciones de fortalecimiento del ecosistema de primera infancia</t>
  </si>
  <si>
    <t xml:space="preserve"> Acciones de fortalecimiento realizadas</t>
  </si>
  <si>
    <t>Realizar acciones de fortalecimiento del ecosistema de primera infancia.</t>
  </si>
  <si>
    <t>Realizar acciones formativas a padres madres y cuidadores en crianza amorosa y entornos protectores.</t>
  </si>
  <si>
    <t xml:space="preserve"> Acciones formativas realizadas </t>
  </si>
  <si>
    <t>Contratar servicios profesionales y de Apoyo a la gestion para realizar acciones formativas a padres madres y cuidadores en crianza amorosa y entornos protectores.</t>
  </si>
  <si>
    <t>Mejorar la infraestructura física para la atención integral de niñas, niños y madres gestantes.</t>
  </si>
  <si>
    <t>Realizar los estudios y diseño para la construcción y/o adecuación de infraestructuras para la atención integral a la primera infancia</t>
  </si>
  <si>
    <t xml:space="preserve"> Estudios y diseños de preinversion </t>
  </si>
  <si>
    <t>Realizar los estudios y diseño para la construcción y/o adecuación de infraestructuras para la atención integral a la primera infancia.</t>
  </si>
  <si>
    <t>CONCURSO DE MERITO</t>
  </si>
  <si>
    <t>Construcción, adecuación y dotación de CDI</t>
  </si>
  <si>
    <t>CDI adecuados y dotados</t>
  </si>
  <si>
    <t>Construcción Y adecuación de CDI, / Dotación de CDI</t>
  </si>
  <si>
    <t>CONTRATACION INFANCIA .docx</t>
  </si>
  <si>
    <t>Generación de servicios que garanticen la protección integral de niños, niñas y adolescentes en el distrito de Cartagena de Indias</t>
  </si>
  <si>
    <t>GARANTIZAR LA OFERTA DE SERVICIOS PARA LA PROTECCIÓN INTEGRAL DE NIÑOS, NIÑAS Y ADOLESCENTES EN EL DISTRITO DE CARTAGENA</t>
  </si>
  <si>
    <t>Aumentar cantidad de niños, niñas y adolescentes vinculados en actividades para la prevención y desvinculación de situación o riesgo de todo tipo de violencia</t>
  </si>
  <si>
    <t>Servicio de protección integral a niños, niñas, adolescentes y jóvenes (Producto principal del proyecto)</t>
  </si>
  <si>
    <t>Realizar acciones formativas de prevención dirigidas a niños, niñas y adolescentes.</t>
  </si>
  <si>
    <t xml:space="preserve">Contratacion de  servicios profesionales y de apoyo a la gestion para Realizar acciones formativas de prevención dirigidas a niños, niñas y adolescentes. </t>
  </si>
  <si>
    <t>2.3.4102.1500.2024130010031</t>
  </si>
  <si>
    <t>Brindar atención especializada de niños, niñas y adolescentes en situación o en riesgo de trabajo infantil.</t>
  </si>
  <si>
    <t>Atenciones especializadas brindadas</t>
  </si>
  <si>
    <t xml:space="preserve"> Brindar atención especializada de niños, niñas y adolescentes en situación o en riesgo de trabajo infantil. </t>
  </si>
  <si>
    <t>Movilizar el personal para el desarrollo de actividades de prevención y atención.</t>
  </si>
  <si>
    <t xml:space="preserve"> Servicio de transporte para Movilizar el personal para el desarrollo de actividades de prevención y atención, dentro del proyecto Generación de servicios que garanticen la protección integral de niños, niñas y adolescentes en el distrito de Cartagena de Indias </t>
  </si>
  <si>
    <t>Generar acciones de prevención de amenazas o vulneración de derechos a través del Hogar de Protección</t>
  </si>
  <si>
    <t>Servicio dirigidos a la atención de niños, niñas, adolescentes y jóvenes, con enfoque pedagógico y restaurativo encaminados a la inclusión social</t>
  </si>
  <si>
    <t>Actividades Ludicas y pedagogicas para la prevencion de riesgos en NNA</t>
  </si>
  <si>
    <t>Actividades Ludicas y pedagogicas</t>
  </si>
  <si>
    <t xml:space="preserve">Actividades ludicas y pedagogicas para la prevencion de riesgos en niños, niñas y adolescentes, del proyecto Generación de servicios que garanticen la protección integral de niños, niñas y adolescentes en el distrito de Cartagena de Indias </t>
  </si>
  <si>
    <t xml:space="preserve"> Habilitar la atención de niños, niñas y adolescentes con derechos amenazados y/o vulnerados a través de Hogar de Paso de Protección</t>
  </si>
  <si>
    <t>Paquetes alimentarios a familias de niños, niñas y adolescentes con discapacidad.</t>
  </si>
  <si>
    <t>" Habilitar la atención de niños, niñas y adolescentes con derechos
amenazados y/o vulnerados a través de Hogar de Paso de Protección "</t>
  </si>
  <si>
    <t>Actualizar y socializar la ruta para la atención y protección de niños y niñas contra la Explotación Sexual Comercial de Niños Niñas y Adolescentes</t>
  </si>
  <si>
    <t>Realizar acciones de prevención y atención a NNA en riesgo y/o situación de explotación sexual.</t>
  </si>
  <si>
    <t xml:space="preserve"> Hogar de Paso de Protección contratado</t>
  </si>
  <si>
    <t xml:space="preserve"> Realizar acciones de prevención y atención a NNA en riesgo y/o situación de explotación sexual. </t>
  </si>
  <si>
    <t>Actualizar y divulgar las rutas de atención a víctimas, apoyo a acciones afirmativas para la prevención de riesgos sociales como la violencia sexual, la explotación laboral, la mendicidad, embarazo a temprana edad, matrimonios infantiles, vida en calle, intervenciones integrales</t>
  </si>
  <si>
    <t xml:space="preserve"> Acciones de prevención y atención a NNA en riesgo y/o situación de explotación sexual</t>
  </si>
  <si>
    <t xml:space="preserve">Operador logiistico para Actualizar y divulgar las rutas de atención a víctimas, apoyo a acciones afirmativas para la prevención de riesgos sociales como la violencia sexual, la explotación laboral, la mendicidad, embarazo a temprana edad, matrimonios infantiles, vida en calle, intervenciones integrales. </t>
  </si>
  <si>
    <t>Fortalecer las capacidades de padres, madres y cuidadores/as sobre la prevención de violencias de niñas, niños y adolescentes.</t>
  </si>
  <si>
    <t>Servicios de educación informal a niños, niñas, adolescentes y jóvenes para el reconocimiento de sus derechos</t>
  </si>
  <si>
    <t>Realizar actividades formativas de prevención dirigidas a padres, madres, cuidadores</t>
  </si>
  <si>
    <t xml:space="preserve"> Rutas de atención a víctimas actualizada y divulgada</t>
  </si>
  <si>
    <t>Desarrollar acciones afirmativas, Integrales y lúdicas para la prevención de las violencias y buena crianza dirigidas a padres, madres, cuidadores, lideres comunitarios, servidores públicos.</t>
  </si>
  <si>
    <t xml:space="preserve"> Actividades formativas de prevención realizadas</t>
  </si>
  <si>
    <t>Proporcionar paquetes alimentarios a familias de niños, niñas y adolescentes con discapacidad.</t>
  </si>
  <si>
    <t>Acciones afirmativas, Integrales y lúdicas desarrolladas</t>
  </si>
  <si>
    <t xml:space="preserve">Proporcionar paquetes alimentarios a familias de niños, niñas y adolescentes con discapacidad. </t>
  </si>
  <si>
    <t>Generación de espacios para el derecho al juego y la participación, en contextos seguros y estimulantes para niños, niñas y adolescentes del distrito de Cartagena de Indias</t>
  </si>
  <si>
    <t>FORTALECER LOS ESPACIOS DE PROMOCIÓN Y GARANTÍA DEL DERECHO AL JUEGO Y LA PARTICIPACIÓN EN CONTEXTOS SEGUROS Y ESTIMULANTES PARA LOS NIÑOS, NIÑAS Y ADOLESCENTES DEL DISTRITO DE CARTAGENA</t>
  </si>
  <si>
    <t>Aumentar la cantidad niños, niñas y adolescentes vinculados a actividades lúdicas extramurales y del ejercicio del derecho al juego al interior de las ludotecas distritales</t>
  </si>
  <si>
    <t>Realizar Jornadas ludicas de promocion del derecho al juego y a la recreación.</t>
  </si>
  <si>
    <t>Jornadas ludicas de promocion del derecho al juego y a la recreación</t>
  </si>
  <si>
    <t xml:space="preserve">
Operacionales</t>
  </si>
  <si>
    <t>Promoción efectiva de los servicios, ejercicios de concientización sobre la importancia de participar.</t>
  </si>
  <si>
    <t>PRESTACION DE SERVICIOS PREOFESIOANLES Y DE APOYO A LA GESTION PARA LA Realizar Jornadas ludicas de promocion del derecho al juego y a la recreación.</t>
  </si>
  <si>
    <t>1.2.1.0.00-001 - ICLD
1.3.3.8.03-93-075 RB RF SGP PROPOSITO GENERAL LIBRE INVERSION</t>
  </si>
  <si>
    <t>2.3.4102.1500.2024130010117</t>
  </si>
  <si>
    <t>Desarrollar espacios de promocion de la Politica Publica de Primera Infancia, Infancia, Adolescencia y Fortalecimiento Familiar del Distrito</t>
  </si>
  <si>
    <t>Espacios de promocion desarrollados</t>
  </si>
  <si>
    <t>Dotar las ludotecas para el desarrollo de jornadas ludicas intra y extramurales de promocion del derecho al juego y a la recreación</t>
  </si>
  <si>
    <t xml:space="preserve"> Ludotecas dotadas</t>
  </si>
  <si>
    <t>Realizar actividades de ludica y recreacion para la promocion del derecho al juego y los valores familiares</t>
  </si>
  <si>
    <t>Actividades de ludica y recreacion realizadas</t>
  </si>
  <si>
    <t>Realizar actividades de ludica y recreacion para a promocion del derecho al juego y los valores familiares</t>
  </si>
  <si>
    <t>Movilizar el personal y elementos ludicos para el desarrollo de actividades de prevencion y atencion en las tres localidades del Distrito, incluyendo las zonas rurales e insulares.</t>
  </si>
  <si>
    <t>Adecuar las ludotecas para el desarrollo de jornadas ludicas intra y extramurales de promocion del derecho al juego y a la recreación</t>
  </si>
  <si>
    <t xml:space="preserve"> Ludotecas adecuadas</t>
  </si>
  <si>
    <t>Generar acciones de promoción del derecho a la participación y asociación dirigidos a niños, niñas y adolescentes.</t>
  </si>
  <si>
    <t>Servicio de protección integral a niños, niñas, adolescentes y jóvenes</t>
  </si>
  <si>
    <t>Desarrollar espacios de promocion de la Participacion Infantil y Adolescente a traves de actividades con nna</t>
  </si>
  <si>
    <t xml:space="preserve"> Espacios de promocion de la Participacion Infantil y Adolescente.</t>
  </si>
  <si>
    <t>Implementar un ejercicio de intercambio de experiencias a nivel nacional, actividades pedagogicas y formativas con niños, niñas y adolescentes en procesos formales de participacion.</t>
  </si>
  <si>
    <t xml:space="preserve"> Intercambio de experiencias implementados</t>
  </si>
  <si>
    <t>Diseño e implementación de estrategias para la cualificación laboral de las mujeres en Cartagena de Indias</t>
  </si>
  <si>
    <t>DISMINUIR LOS ÍNDICES DE DESEMPLEO EN LAS MUJERES QUE RESIDEN EN CARTAGENA DE INDIAS.</t>
  </si>
  <si>
    <t>Incrementar programas para la cualificación de las mujeres basados en la necesidad de los sectores
productivos de la ciudad.</t>
  </si>
  <si>
    <t>Servicio de formación para el trabajo en competencias para la inserción laboral (Producto principal del proyecto)</t>
  </si>
  <si>
    <t xml:space="preserve">Focalizar y caracterizar mujeres para la cualificación laboral.                    </t>
  </si>
  <si>
    <t>Cronogramas actualizados e informes de implementación</t>
  </si>
  <si>
    <t>Prestación de servicios de apoyo a la gestión, para desarrollar las funciones y/o actividades inherentes al proyecto de inversión Diseño E Implementación De Estrategias Para La Cualificación Laboral De Las Mujeres En Cartagena De Indias.</t>
  </si>
  <si>
    <t>1.3.3.1.00-93-001 RB ICLD</t>
  </si>
  <si>
    <t>2.3.3603.1300.2024130010155</t>
  </si>
  <si>
    <t>Establecer alianzas público-privadas para la empleabilidad de las mujeres cualificadas.</t>
  </si>
  <si>
    <t xml:space="preserve"> Alianzas público-privadas establecidas</t>
  </si>
  <si>
    <t xml:space="preserve">Realizar programas de formación enfocadas en cualificación laboral de las mujeres del distrito de Cartagena.                         </t>
  </si>
  <si>
    <t>Programas de formación realizados</t>
  </si>
  <si>
    <t>PRESTACIÓN DE SERVICIOS LOGISTICOS PARA EL DESARROLLO DE PROGRAMAS DE FORMACION  ENFOCADAS EN CUALIFICACION LABORAL DE LAS MUJERES DEL DISTRITO DE CARTAGENA.</t>
  </si>
  <si>
    <t>Diseñar e implementar estrategias para el reclutamiento de hojas de vida de mujeres cualificadas laboralmente</t>
  </si>
  <si>
    <t>Estrategias diseñadas e implementadas</t>
  </si>
  <si>
    <t>Realizar Feria de empleabilidad para las mujeres.</t>
  </si>
  <si>
    <t xml:space="preserve"> Feria de empleabilidad realizada</t>
  </si>
  <si>
    <t>Implementación DE ESTRATEGIAS DE EMPRENDIMIENTO Y EMPLEABILIDAD QUE FORTALEZCAN LA ECONOMIA POPULAR DE LAS FAMILIAS VULNERABLES DEL DISTRITO DE Cartagena de Indias</t>
  </si>
  <si>
    <t>CONTRIBUIR AL FORTALECIMIENTO DE LA ECONOMÍA POPULAR DE LAS FAMILIAS VULNERABLES DEL DISTRITO DE CARTAGENA</t>
  </si>
  <si>
    <t>Ampliar estrategias institucionales para atender el emprendimiento y la empleabilidad de las familias vulnerables en el Distrito de Cartagena.</t>
  </si>
  <si>
    <t>Documentos de evaluación (Producto principal del proyecto)</t>
  </si>
  <si>
    <t>Definir el alcance del documento</t>
  </si>
  <si>
    <t>Alcence de documento definido</t>
  </si>
  <si>
    <t>2.3.4103.1500.2024130010025</t>
  </si>
  <si>
    <t>Realizar la recolección de información cuantitativa y cualitativa</t>
  </si>
  <si>
    <t>Información cuantitativa y cualitativa recolectada</t>
  </si>
  <si>
    <t>Elaborar documento con la consolidación de la información recopilada</t>
  </si>
  <si>
    <t xml:space="preserve"> Documento dd caracterizacion elaborado</t>
  </si>
  <si>
    <t>Aumentar oportunidades de formación para los emprendedores del Distrito de Cartagena</t>
  </si>
  <si>
    <t>Servicio de asistencia técnica en alianzas para la comercialización</t>
  </si>
  <si>
    <t xml:space="preserve"> Jornadas de orientación, capacitación y asesorías desarrolladas</t>
  </si>
  <si>
    <t>Implementar herramientas de gestión estratégica que impulsen las unidades productivas.</t>
  </si>
  <si>
    <t>Herramientas de gestión estratégica implementadas</t>
  </si>
  <si>
    <t>Vincular a unidades productivas a espacios de promoción y comercialización</t>
  </si>
  <si>
    <t>Espacios de promoción y comercialización realizados</t>
  </si>
  <si>
    <t xml:space="preserve">Fortalecimiento en la generación de ingresos y el derecho al trabajo para la mujer en Cartagena de Indias </t>
  </si>
  <si>
    <t>DISMINUIR LOS NIVELES DE INFORMALIDAD LABORAL Y DESEMPLEO EN LAS MUJERES DEL DISTRITO DE CARTAGENA.</t>
  </si>
  <si>
    <t>Aumentar el apoyo a iniciativas productivas para la generación de ingresos en las mujeres del distrito</t>
  </si>
  <si>
    <t>Servicio de apoyo a unidades productivas individuales para la generación de ingresos (Producto principal del proyecto)</t>
  </si>
  <si>
    <t>CARACTERIZAR MUJERES CON EMPRENDIMIENTOS</t>
  </si>
  <si>
    <t xml:space="preserve">Mejorar el proceso de contratación para que se ejecute la contratación en oportunidad. </t>
  </si>
  <si>
    <t>CONTRATAR UNA ESTRATEGIA PARA LA CARACTERIZACIÓN, CAPACITACIÓN, ASESORÍA EMPRESARIAL, ENTREGA DE CAPITAL SEMILLA Y MAQUINARIA, EQUIPO, INSUMO Y MANO DE OBRA NO CALIFICADA PARA EL PROYECTO DE INVERSIÓN FORTALECIMIENTO EN LA GENERACIÓN DE INGRESOS Y EL DERECHO AL TRABAJO PARA LA MUJER EN CARTAGENA DE INDIAS.</t>
  </si>
  <si>
    <t>2.3.4103.1500.2024130010165</t>
  </si>
  <si>
    <t xml:space="preserve">CAPACITAR Y ASESORAR EN COMPONENTES EMPRESARIALES A LAS MUJERES EMPRENDEDORAS. </t>
  </si>
  <si>
    <t xml:space="preserve">CAPACITACION Y ASESORIA REALIZADAS </t>
  </si>
  <si>
    <t>SUMINISTRAR CAPITAL SEMILLA EN MAQUINARIA, EQUIPO E INSUMOS</t>
  </si>
  <si>
    <t>CAPITAL SEMILLA EN MAQUINARIA, EQUIPO E INSUMOS SUMINISTRADO</t>
  </si>
  <si>
    <t>REALIZAR FERIA DE NEGOCIO</t>
  </si>
  <si>
    <t xml:space="preserve"> FERIA DE NEGOCIO REALIZADA</t>
  </si>
  <si>
    <t xml:space="preserve">Fortalecimiento de estrategias para  la inserción laboral, competencias socio-ocupacionales y empresariales de los jóvenes en el distrito de Cartagena de Indias </t>
  </si>
  <si>
    <t>AUMENTAR LAS OPORTUNIDADES DE LOS JÓVENES PARA EL EMPLEO DIGNO, EL DESARROLLO DE EMPRENDIMIENTOS Y ECONOMÍAS COLABORATIVAS SOLIDARIAS</t>
  </si>
  <si>
    <t>Aumentar las oportunidades del sector público y privado para que los jóvenes desarrollen sus emprendimientos y economías colaborativas</t>
  </si>
  <si>
    <t>Servicio de educación informal</t>
  </si>
  <si>
    <t>Realizar Espacios formativos a jóvenes en emprendimiento e inclusión productiva juvenil</t>
  </si>
  <si>
    <t>Espacios formativos realizados</t>
  </si>
  <si>
    <t>JUVENTUD</t>
  </si>
  <si>
    <t>Realizar convocatoria efectiva y 
promocionar las actividades y servicios ofertados. Motivar y sensibilizar a los jóvenes sobre la importancia de participar</t>
  </si>
  <si>
    <t>CONTRATAR LA PRESTACION DE SERVICIOS PROFESIONALES Y APOYO A LA GESTION PARA REALIZAR ESPACIOS FORMATIVOS A JÓVENES EN EMPRENDIMIENTO E INCLUSIÓN PRODUCTIVA JUVENIL DENTRO DEL PROYECTO DE INVERSIO FORTALECIMIENTO DE ESTRATEGIAS PARA LA INSERCIÓN LABORAL, COMPETENCIAS SOCIO-OCUPACIONALES Y EMPRESARIALES DE LOS JÓVENES EN EL DISTRITO DE CARTAGENA DE INDIAS</t>
  </si>
  <si>
    <t>2.3.4103.1500.2024130010169</t>
  </si>
  <si>
    <t>Orientar, formar y asesorar a jóvenes en emprendimiento</t>
  </si>
  <si>
    <t>Focalizar y caracterizar a Jóvenes emprendedores</t>
  </si>
  <si>
    <t>Entregar Insumos y/o capital semilla a los emprendimientos juveniles</t>
  </si>
  <si>
    <t xml:space="preserve"> Insumos y/o capital semilla entregados</t>
  </si>
  <si>
    <t>Disminuir la Informalidad y subempleo en los jóvenes</t>
  </si>
  <si>
    <t>Servicio de educación para el trabajo a la población vulnerable</t>
  </si>
  <si>
    <t>Realizar espacios de promoción comercial para las unidades productivas integradas por jovenes.</t>
  </si>
  <si>
    <t xml:space="preserve"> Espacios de promoción comercial  realizados</t>
  </si>
  <si>
    <t>Realizar actividades formativas y certificadas con jóvenes para la vinculación e inserción laboral.</t>
  </si>
  <si>
    <t xml:space="preserve"> Actividades formativas y certificadas</t>
  </si>
  <si>
    <t>Facilitar el conocimiento del mercado laboral</t>
  </si>
  <si>
    <t>Servicio de gestión de oferta social para la población vulnerable</t>
  </si>
  <si>
    <t>Realizar acciones de promoción para la vinculación laboral de jóvenes al trabajo formal</t>
  </si>
  <si>
    <t xml:space="preserve"> Acciones de promoción realizadas </t>
  </si>
  <si>
    <t xml:space="preserve">Fortalecimiento de la Agricultura Campesina, Familiar y Comunitaria en el Distrito de Cartagena de Indias </t>
  </si>
  <si>
    <t>FORTALECER EL NIVEL DE PRODUCCIÓN, ADMINISTRACION Y COMERCIALIZACIÓN EN LA AGRICULTURA FAMILIAR CAMPESINA Y COMUNITARIA DEL DISTRITO DE CARTAGENA DE INDIAS.</t>
  </si>
  <si>
    <t>Aumentar el número de acciones para el desarrollo de procesos productivos de agricultura campesina familiar y comunitaria.</t>
  </si>
  <si>
    <t>Servicio de apoyo para el fomento organizativo de la Agricultura Campesina, Familiar y Comunitaria</t>
  </si>
  <si>
    <t>Implementar estrategias para desarrollar procesos productivos para el fomento organizativo de la ACFC.</t>
  </si>
  <si>
    <t xml:space="preserve"> Estrategias implementadas</t>
  </si>
  <si>
    <t>UMATA</t>
  </si>
  <si>
    <t>Gestionar oportunamente los procesos para la contratación del proyecto</t>
  </si>
  <si>
    <t>2.3.1702.1100.2024130010064</t>
  </si>
  <si>
    <t>Realizar asistencia técnica permanente.</t>
  </si>
  <si>
    <t xml:space="preserve"> Asistencia técnica</t>
  </si>
  <si>
    <t>Fortalecer el servicio de extensión agropecuaria a mujeres rurales, afro e indígena.</t>
  </si>
  <si>
    <t>Servicio de fomento a la asociatividad</t>
  </si>
  <si>
    <t xml:space="preserve"> Servicios de extensión agropecuaria</t>
  </si>
  <si>
    <t>Atender a doscientas (200) mujeres afro rurales con servicios de extensión agropecuaria.</t>
  </si>
  <si>
    <t>Incrementar la atención social e incluyente para el fortalecimiento de actividades productivas agropecuarios.</t>
  </si>
  <si>
    <t>Servicio de asistencia técnica agropecuaria dirigida a pequeños productores (Producto principal del proyecto)</t>
  </si>
  <si>
    <t xml:space="preserve">Atender con estrategias de fomento a la asociatividad a Mujeres indígenas productoras beneficiadas. </t>
  </si>
  <si>
    <t>Estrategias de fomento a la asociatividad</t>
  </si>
  <si>
    <t xml:space="preserve">Suministro de materiales e insumos para la elaboración de productos elaborados. </t>
  </si>
  <si>
    <t>Materiales e insumos para la elaboración de productos</t>
  </si>
  <si>
    <t>Mejorar el acceso a esquemas de comercialización directa libre de intermediación.</t>
  </si>
  <si>
    <t>Servicio de apoyo a la comercialización</t>
  </si>
  <si>
    <t>Apoyar un evento comercial para la participación en mercado campesino.</t>
  </si>
  <si>
    <t>Evento comercial apoyado</t>
  </si>
  <si>
    <t xml:space="preserve">Apoyar un evento comercial para la participación en ruedas de negocios </t>
  </si>
  <si>
    <t xml:space="preserve">Apoyar un evento para la participación en ferias comerciales. </t>
  </si>
  <si>
    <t>Servicio de Extensión Rural Agropecuaria, para la Competitividad y Soberanía Alimentaria a Pequeños Productores Asentados en la Zona Rural del Distrito de Cartagena de Indias.</t>
  </si>
  <si>
    <t>FORTALECER EL SERVICIO DE EXTENSIÓN AGROPECUARIO PARA LOS PEQUEÑOS PRODUCTORES AGROPECUARIOS DEL DISTRITO DE CARTAGENA DE INDIAS</t>
  </si>
  <si>
    <t>Formular y ejecutar un Plan de Extensión Agropecuario para los productores del Distrito</t>
  </si>
  <si>
    <t>Documentos de planeación</t>
  </si>
  <si>
    <t>Realizar el Plan de Extensión Agropecuaria del Distrito de Cartagena de Indias</t>
  </si>
  <si>
    <t>GRUPO ÉTNICOS</t>
  </si>
  <si>
    <t>Plan de Extensión Agropecuaria realizado</t>
  </si>
  <si>
    <t>2.3.1702.1100.2024130010072</t>
  </si>
  <si>
    <t>Realizar encuentros con las asociaciones agropecuarias</t>
  </si>
  <si>
    <t xml:space="preserve"> Encuentros realizados</t>
  </si>
  <si>
    <t>Aumentar la cobertura del servicio de extensión agropecuario</t>
  </si>
  <si>
    <t>Brindar atención a productores, con servicios de extensión agropecuaria</t>
  </si>
  <si>
    <t xml:space="preserve">Asistencia tecnica </t>
  </si>
  <si>
    <t>Realizar eventos de transferencia de tecnología</t>
  </si>
  <si>
    <t xml:space="preserve"> Eventos de transferencia de tecnología realizados</t>
  </si>
  <si>
    <t>Contratación de servicio de transporte con conductor para el desarrollo del proyecto</t>
  </si>
  <si>
    <t>Fortalecer la cadena productiva agropecuaria</t>
  </si>
  <si>
    <t xml:space="preserve">Desarrollar acciones de encadenamiento productivo
</t>
  </si>
  <si>
    <t>Encadenamientos productivos desarrollados</t>
  </si>
  <si>
    <t>Realizar talleres de fortalecimiento organizacional a grupos asociados</t>
  </si>
  <si>
    <t xml:space="preserve"> Talleres de fortalecimiento organizacional realizados</t>
  </si>
  <si>
    <t>Aumentar el acceso para adquisición de equipos de pesca y dotación de artes</t>
  </si>
  <si>
    <t>Servicios de apoyo al fomento de la pesca y la acuicultura</t>
  </si>
  <si>
    <t>Dotar a organizaciones de grupos éticos de pescadores de equipos e insumos</t>
  </si>
  <si>
    <t xml:space="preserve"> Organizaciones de grupos éticos de pescadores dotados</t>
  </si>
  <si>
    <t>Asociados a fenómenos de origen natural: atmosféricos, hidrológicos, geológicos, otros</t>
  </si>
  <si>
    <t>Estar al día con la información 
meteorológica de la zona y tomar las 
medidas recomendables</t>
  </si>
  <si>
    <t>Adquirir equipos y artes de pesca para dotar a asociaciones</t>
  </si>
  <si>
    <t xml:space="preserve">Asociaciones de pescadores dotadas </t>
  </si>
  <si>
    <t>Aumentar el numero de procesos para el mejoramiento genético de bovinos de pequeños ganaderos</t>
  </si>
  <si>
    <t>Formular y ejecutar procesos productivos en producción, reproducción y mejoramiento genético en bovinos y especies menores</t>
  </si>
  <si>
    <t xml:space="preserve"> Procesos productivos formulados y ejecutados</t>
  </si>
  <si>
    <t>Realizar visitas a las fincas de pequeños productores pecuarios beneficiados</t>
  </si>
  <si>
    <t xml:space="preserve"> Visitas a  fincas de pequeños productores </t>
  </si>
  <si>
    <t>Fortalecer las competencias agropecuaria en las organizaciones de productores</t>
  </si>
  <si>
    <t>Servicio de apoyo en la formulación y estructuración de proyectos</t>
  </si>
  <si>
    <t>Realizar acciones de fortalecimiento de capacidades y competencias agropecuarias</t>
  </si>
  <si>
    <t xml:space="preserve"> Fortalecimiento de capacidades y competencias agropecuarias</t>
  </si>
  <si>
    <t>Realizar visitas de acompañamiento a las organizaciones beneficiadas</t>
  </si>
  <si>
    <t>Visitas de acompañamiento a las organizaciones</t>
  </si>
  <si>
    <t>Mejorar la comercialización de los productos agropecuarios</t>
  </si>
  <si>
    <t>Servicio de acompañamiento productivo y empresarial</t>
  </si>
  <si>
    <t>Promover emprendimientos rurales orientados a la generación de valor agregado.</t>
  </si>
  <si>
    <t xml:space="preserve"> Emprendimientos rurales promovidos</t>
  </si>
  <si>
    <t>Realizar encuentros de comercialización con productos agropecuarios con valor agregado</t>
  </si>
  <si>
    <t>Encuentros de comercialización realizados</t>
  </si>
  <si>
    <t xml:space="preserve">Fortalecimiento de capacidades técnicas para el desarrollo de la actividad pesquera en el Distrito de Cartagena de Indias </t>
  </si>
  <si>
    <t>FORTALECER LAS CAPACIDADES TÉCNICAS PARA EL DESARROLLO DE LA ACTIVIDAD PESQUERA EN EL DISTRITO DE CARTAGENA DE INDIAS</t>
  </si>
  <si>
    <t>Fortalecer el aprovechamiento sostenible de los recursos ícticos marinos a través de proyectos productivos dirigidos a pescadores artesanales del Distrito de Cartagena de Indias</t>
  </si>
  <si>
    <t>Servicio de apoyo en la formulación y estructuración de proyectos (Producto principal del proyecto)</t>
  </si>
  <si>
    <t>Implementar dos (2) programas de maricultura</t>
  </si>
  <si>
    <t xml:space="preserve"> Programas de maricultura implementados</t>
  </si>
  <si>
    <t>Gestionar oportunamente los 
procesos para la contratación del 
proyecto</t>
  </si>
  <si>
    <t>2.3.1702.1100.2024130010162</t>
  </si>
  <si>
    <t>Desarrollar cuatro (4) acciones que fortalezca a la mujer en el ejercicio de la pesca</t>
  </si>
  <si>
    <t xml:space="preserve"> Acciones de fortalecimiento desarrolladas</t>
  </si>
  <si>
    <t>Construir y dotar un Centro de Acopio para almacenar, transformar y comercializar productos pesqueros en el Distrito de Cartagena de Indias</t>
  </si>
  <si>
    <t>Construir un (1) Centro de Acopio Integral para productos pesqueros</t>
  </si>
  <si>
    <t xml:space="preserve"> Centro de Acopio Integral  construido</t>
  </si>
  <si>
    <t>Dotar un (1) Centro de Acopio Integral para productos pesqueros</t>
  </si>
  <si>
    <t xml:space="preserve"> Centro de Acopio Integral  dotado</t>
  </si>
  <si>
    <t>Crear una escuela de pescadores de saberes ancestrales para la gestión y apropiación de conocimiento en el Distrito de Cartagena de Indias</t>
  </si>
  <si>
    <t>Crear una escuela de pescadores de saberes ancestrales</t>
  </si>
  <si>
    <t>Escuela de pescadores creada</t>
  </si>
  <si>
    <t>Realizar talleres de formación</t>
  </si>
  <si>
    <t>Servicio de Transporte</t>
  </si>
  <si>
    <t xml:space="preserve">Generación de capacidades para la protección y bienestar animal en el Distrito de Cartagena de Indias </t>
  </si>
  <si>
    <t>GENERAR CAPACIDADES DE RESPUESTA INSTITUCIONAL PARA LA PROTECCIÓN Y BIENESTAR ANIMAL EN EL DISTRITO DE CARTAGENA</t>
  </si>
  <si>
    <t>Diseñar e implementar procedimientos para la atención de animales domésticos en el Distrito de Cartagena</t>
  </si>
  <si>
    <t>Documentos de lineamientos técnicos</t>
  </si>
  <si>
    <t xml:space="preserve">Diseñar tres protocolos para la atención de animales domésticos </t>
  </si>
  <si>
    <t xml:space="preserve">
Financieros</t>
  </si>
  <si>
    <t>Gestión de recursos financieros con diferentes entidades del orden nacional y/o cooperación internacional</t>
  </si>
  <si>
    <t>2.3.4501.1000.2024130010045</t>
  </si>
  <si>
    <t>Implementar la Política Pública de Protección y Bienestar Animal</t>
  </si>
  <si>
    <t xml:space="preserve"> Política Pública de Protección y Bienestar Animal implementada</t>
  </si>
  <si>
    <t>Desarrollar actividades para promover la tenencia responsable de mascotas, la protección y el bienestar animal</t>
  </si>
  <si>
    <t>Actividades de promocion de tenencia responsable de mascotas, la protección y el bienestar animal realizadas</t>
  </si>
  <si>
    <t>Diseñar e implementar aplicativos de software integrados para la atención de animales domésticos en el Distrito de Cartagena</t>
  </si>
  <si>
    <t>Servicio información implementado (Producto principal del proyecto)</t>
  </si>
  <si>
    <t>Desarrollar tres aplicativos de software para la atención de animales domésticos</t>
  </si>
  <si>
    <t>Aplicativo de software desarrollado</t>
  </si>
  <si>
    <t xml:space="preserve">Implementación de un Centro de Bienestar Animal en el Distrito de Cartagena de Indias </t>
  </si>
  <si>
    <t>AUMENTAR LAS CAPACIDADES DE RESPUESTA INSTITUCIONAL PARA LA TOMA DE DECISIONES Y LA ATENCIÓN INTEGRAL DE LOS ANIMALES DOMÉSTICOS EN CONDICIÓN DE VULNERABILIDAD EN EL DISTRITO DE CARTAGENA DE INDIAS.</t>
  </si>
  <si>
    <t>Brindar atención integral a los distintos grupos de animales domésticos en condición de vulnerabilidad en el Distrito de Cartagena</t>
  </si>
  <si>
    <t>Servicio de sanidad animal</t>
  </si>
  <si>
    <t xml:space="preserve">Realizar atención de urgencias veterinarias en animales domésticos
</t>
  </si>
  <si>
    <t>Atenciones de urgencias veterinarias realizadas</t>
  </si>
  <si>
    <t>Gestión de recursos financieros con diferentes entidades del orden nacional y con cooperación internacional</t>
  </si>
  <si>
    <t>2.3.4501.1000.2024130010046</t>
  </si>
  <si>
    <t xml:space="preserve"> Realizar atención integral de salud en animales domésticos</t>
  </si>
  <si>
    <t>Atención integral de salud en animales domésticos realizadas</t>
  </si>
  <si>
    <t xml:space="preserve"> Realizar esterilización en caninos y felinos</t>
  </si>
  <si>
    <t>Esterilización en caninos y felinos realizadas</t>
  </si>
  <si>
    <t>Cuantificar la población de animales domésticos en condición de vulnerabilidad en el Distrito de Cartagena</t>
  </si>
  <si>
    <t>Servicio de atención integral a la fauna</t>
  </si>
  <si>
    <t>Censar cien mil caninos</t>
  </si>
  <si>
    <t>Censo realizado de caninos</t>
  </si>
  <si>
    <t xml:space="preserve"> Contratar un albergue con atención integral para animales</t>
  </si>
  <si>
    <t xml:space="preserve"> Albergue contratado</t>
  </si>
  <si>
    <t>Gestionar la creación de un Centro de Bienestar Animal para brindar atención integral a animales domésticos en el Distrito de Cartagena</t>
  </si>
  <si>
    <t>Infraestructura para el bienestar animal construida y dotada (Producto principal del proyecto)</t>
  </si>
  <si>
    <t xml:space="preserve">Realizar diseño y estudios técnicos para un Centro de Bienestar Animal </t>
  </si>
  <si>
    <t xml:space="preserve">Diseño y estudios de preinversion </t>
  </si>
  <si>
    <t xml:space="preserve"> Construir y un Centro de Bienestar Animal Dotar un Centro de Bienestar Animal</t>
  </si>
  <si>
    <t>Centro de Bienestar Animal construido y dotadao</t>
  </si>
  <si>
    <t>Adquir unidades móviles de atención veterinaria</t>
  </si>
  <si>
    <t>Unidades móviles de atención veterinaria</t>
  </si>
  <si>
    <t xml:space="preserve">Fortalecimiento de la participación sociopolitica juvenil del distrito de Cartagena de Indias </t>
  </si>
  <si>
    <t>AUMENTAR LA PARTICIPACIÓN DE LA POBLACIÓN JUVENIL EN ESPACIOS E INSTANCIAS DE PARTICIPACIÓN,
REPRESENTACIÓN E INCIDENCIA JUVENIL Y CIUDADANA EN EL DISTRITO DE CARTAGENA DE INDIAS</t>
  </si>
  <si>
    <t>Fortalecer la oferta institucional de formación, promoción, organización, participación, proyectos y oportunidades
para el desarrollo de habilidades y competencias en los jóvenes.</t>
  </si>
  <si>
    <t>Servicio de educación informal (Producto principal del proyecto)</t>
  </si>
  <si>
    <t>Realizar procesos formativos en competencias y habilidades de acuerdo al plan de acción establecido</t>
  </si>
  <si>
    <t xml:space="preserve">Procesos formativos realizados </t>
  </si>
  <si>
    <t>REALIZAR PROCESO DE FORMACIÓN EN SOCIO POLÍTICA Y HABILIDADES PARA LA VIDA. Y REALIZAR PROCESOS FORMATIVOS EN COMPETENCIAS Y HABILIDADES DE ACUERDO CON EL PLAN DE ACCIÓN ESTABLECIDO DEL PROYECTO FORTALECIMIENTO DE LA PARTICIPACIÓN SOCIOPOLITICA JUVENIL DEL DISTRITO DE CARTAGENA DE INDIAS</t>
  </si>
  <si>
    <t>REGIMEN ESPECIAL CON OFERTA</t>
  </si>
  <si>
    <t xml:space="preserve">SEPTIEMBRE </t>
  </si>
  <si>
    <t>2.3.4102.1500.2024130010168</t>
  </si>
  <si>
    <t>Realizar espacios para promover actividades para la discusión y análisis de las necesidades de las juventudes, así como alternativas de solución</t>
  </si>
  <si>
    <t xml:space="preserve"> Espacios de promocion de actividades para la discusión y análisis de las necesidades de las juventudes realizados </t>
  </si>
  <si>
    <t>CONTRATAR EL DESARROLLO DE ESPACIOS FORMACIÓN Y FORTALECIMIENTO DE LAS CAPACIDADES DE GESTIÓN DE LAS ORGANIZACIONES JUVENILES DEL DISTRITO DE CARTAGENA, EN EL MARCO DE LAS ACTIVIDADES INHERENTES AL PROYECTO DE INVERSIÓN "FORTALECIMIENTO DE LA PARTICIPACIÓN SOCIOPOLÍTICA JUVENIL DEL DISTRITO DE CARTAGENA DE INDIAS.</t>
  </si>
  <si>
    <t>MINIMA CUANTIA</t>
  </si>
  <si>
    <t xml:space="preserve"> Proceso de formación realizados </t>
  </si>
  <si>
    <t xml:space="preserve">Realizar proceso de formación en socio política y habilidades para la vida </t>
  </si>
  <si>
    <t>Realizar espacios enfocados al fortalecimiento de los derechos de la juventud</t>
  </si>
  <si>
    <t>Espacios de fortalecimiento de los derechos de la juventud realizados</t>
  </si>
  <si>
    <t>Movilizar a los jóvenes para el desarrollo de espacios de participación y representatividad juvenil</t>
  </si>
  <si>
    <t>CONTRATAR LA LOGISTICA PARA LA SEMANA DE JUVENTUD EN EL MARCO DEL PROYECTO DE INVERSIÓN "FORTALECIMIENTO DE LA PARTICIPACIÓN SOCIOPOLÍTICA JUVENIL DEL DISTRITO DE CARTAGENA DE INDIAS.</t>
  </si>
  <si>
    <t>Proporcionar dotación y requerimientos logísticos necesarios para el funcionamiento del subsistema de participación juvenil</t>
  </si>
  <si>
    <t xml:space="preserve">Dotación y requerimientos logísticos proporcionados </t>
  </si>
  <si>
    <t>Desarrollo de capacidades para la participación e incidencia ciudadana de las mujeres de Cartagena de indias</t>
  </si>
  <si>
    <t>AUMENTAR LOS NIVELES DE EMPODERAMIENTO DE LAS MUJERES DEL DISTRITO DE CARTAGENA PARA EL EJERCICIO PLENO DE SUS DERECHOS</t>
  </si>
  <si>
    <t>Diseñar, construir y dotar espacios institucionales para la atención y acceso de las mujeres a servicios de protección y promoción de derechos de género.</t>
  </si>
  <si>
    <t>Estudios de preinversión</t>
  </si>
  <si>
    <t xml:space="preserve">Realizar la proyección y construcción del decreto distrital para la creación del consejo consultivo de mujeres. </t>
  </si>
  <si>
    <t>Decreto distrital proyectado y construido</t>
  </si>
  <si>
    <t>Mejorar el proceso de contratación para que se de manera oportuna</t>
  </si>
  <si>
    <t>Prestación de servicios logísticos para el desarrollo de actividades en el marco del proyecto Desarrollo de capacidades para la participación e incidencia ciudadana de las mujeres de Cartagena de Indias</t>
  </si>
  <si>
    <t>2.3.4103.1500.2024130010161</t>
  </si>
  <si>
    <t>Realizar asistencia técnica para la elección de las mujeres representante ante el consejo consultivo de acuerdo al mecanismo de elección y representación</t>
  </si>
  <si>
    <t xml:space="preserve"> Asistencia técnica realizada</t>
  </si>
  <si>
    <t>Realizar cinco sesiones del consejo consultivo mixto</t>
  </si>
  <si>
    <t>Sesiones del consejo consultivo mixto realizadas</t>
  </si>
  <si>
    <t>Aumentar el acceso de las mujeres a actividades de transferencia de conocimiento y fortalecimiento de capacidades Técnicas en participación sociopolítica, liderazgo e incidencia política en el Distrito.</t>
  </si>
  <si>
    <t>Diseñar el plan de formación para la participación sociopolítica, liderazgo e incidencia política en el Distrito</t>
  </si>
  <si>
    <t xml:space="preserve"> Plan de formación diseñado</t>
  </si>
  <si>
    <t>Desarrollar proceso de formación a tres mil (3.000) mujeres en participación sociopolítica, liderazgo e incidencia política en el Distrito (meta plan de desarrollo)</t>
  </si>
  <si>
    <t>Procesos de formación desarrollados</t>
  </si>
  <si>
    <t>Prestación de servicios profesionales, para desarrollar las funciones y/o actividades inherentes al proyecto de inversión "Desarrollo de capacidades para la  participacion e incidencia ciudadana de las mujeres de Cartagena de Indias"</t>
  </si>
  <si>
    <t>Realizar los estudios y diseños para la construcción y dotación de la casa de la mujer del distrito de Cartagena de indias</t>
  </si>
  <si>
    <t xml:space="preserve">Estudios y diseños de preinversion </t>
  </si>
  <si>
    <t>Dotación de 2 Casa de la Mujer para el Distrito de Cartagena (1 en Ciudadela de la Paz, 1 en El Prado)</t>
  </si>
  <si>
    <t>Casa de la Mujer dotada</t>
  </si>
  <si>
    <t>Implementacion de contextos lúdicos para niños, niñas y adolescentes Indigenas del distrito de Cartagena de Indias</t>
  </si>
  <si>
    <t xml:space="preserve"> Jornadas ludicas realizadas </t>
  </si>
  <si>
    <t>Realizar acciones de promoción de contextos lúdicos para niños, niñas y adolescentes Indigenas del distrito de Cartagena de Indias</t>
  </si>
  <si>
    <t>FORTALECIMIENTO DEL DESARROLLO EMPRESARIAL DE LA  MUJER INDIGENA EN CARTAGENA DE INDIAS</t>
  </si>
  <si>
    <t xml:space="preserve"> Componentes de orientación, capacitación y asesorías empresariales desarrolladas </t>
  </si>
  <si>
    <t>Entregar Insumos y/o capital semilla a los emprendimientos de mujeres indigenas</t>
  </si>
  <si>
    <t>Focalizar y caracterizar a Mujeres Indigenas</t>
  </si>
  <si>
    <t>Fortalecimiento de la capacidad productiva de la Mujer Indigena en Cartagena de Indias</t>
  </si>
  <si>
    <t>AVANCE PROYECTOS SECRETARIA DE PARTICIPACION Y DESARROLLO SOCIAL  A SEPTIEMBRE 15 DE  2024</t>
  </si>
  <si>
    <t>CONTROL DE CAMBIOS</t>
  </si>
  <si>
    <t>FECHA</t>
  </si>
  <si>
    <t>DESCRIPCIÓN DEL CAMBIO</t>
  </si>
  <si>
    <t>VERSIÓN</t>
  </si>
  <si>
    <t>Elaboración del  documento</t>
  </si>
  <si>
    <t>1.0</t>
  </si>
  <si>
    <t>VALIDACIÓN DEL DOCUMENTO</t>
  </si>
  <si>
    <t>CARGO</t>
  </si>
  <si>
    <t>NOMBRE</t>
  </si>
  <si>
    <t>FIRMA</t>
  </si>
  <si>
    <t>ELABORÓ</t>
  </si>
  <si>
    <t>Profesional Especializado codigo 222 grado 41</t>
  </si>
  <si>
    <t>María Bernarda Pérez Carmona</t>
  </si>
  <si>
    <t>Julio 16-2024</t>
  </si>
  <si>
    <t>REVISÓ</t>
  </si>
  <si>
    <t>Secretario de Planeación Distrital</t>
  </si>
  <si>
    <t>Camilo Rey Sabogal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</si>
  <si>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</si>
  <si>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</si>
  <si>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</si>
  <si>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</si>
  <si>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</si>
  <si>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</si>
  <si>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</si>
  <si>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</si>
  <si>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</si>
  <si>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</si>
  <si>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</si>
  <si>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</si>
  <si>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</si>
  <si>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</si>
  <si>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</si>
  <si>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Selección abreviada menor cuantía</t>
  </si>
  <si>
    <t>Selección Abreviada de Menor Cuantia sin Manifestacion de Interés</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</si>
  <si>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</si>
  <si>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</si>
  <si>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</si>
  <si>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</si>
  <si>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</si>
  <si>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</si>
  <si>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</si>
  <si>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</si>
  <si>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</si>
  <si>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</si>
  <si>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</si>
  <si>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REPORTE META PRODUCTO DE  ENERO A  DE SEPTIEMBRE DE 2024</t>
  </si>
  <si>
    <t>REPORTE META PRODUCTO DE  OCTUBRE A DICIEMBRE 2024</t>
  </si>
  <si>
    <t>AVANCE META PRODUCTO AL AÑO (PONDERACION)</t>
  </si>
  <si>
    <t>AVANCE META PRODUCTO AL CUATRIENIO (PONDERACION)</t>
  </si>
  <si>
    <t xml:space="preserve">AVANCE META PRODUCTO AL AÑO </t>
  </si>
  <si>
    <t xml:space="preserve">AVANCE META PRODUCTO AL CUATRIENIO </t>
  </si>
  <si>
    <t>REPORTE META PRODUCTO DE  ENERO A 31 DE AGOSTO DE 2024</t>
  </si>
  <si>
    <t>LINK SOPORTES EVIDENCIAS</t>
  </si>
  <si>
    <t>OBSERVACIONES</t>
  </si>
  <si>
    <t>https://alcart.sharepoint.com/:f:/s/GRUPOASUNTOSPARALAMUJER/EjmJYF5uHklPp00bFK7TEr8BlaJk0gAknzBM56pO_dHnpw?e=G3fYZ5</t>
  </si>
  <si>
    <t xml:space="preserve"> Se realizarón 14 jornadas de prevención de las VBG a mujeres victimas de violencia o en riesgo de padecerla. </t>
  </si>
  <si>
    <t xml:space="preserve">En el transcurso de junio-agosto el grupo de asuntos de la mujer ha atentido 49 casos de violencia basadas en género. </t>
  </si>
  <si>
    <t xml:space="preserve">Desde el mecanismo articulador y el grupo de asuntos de la mujr se esta realizando el plan de acción para los 16 días de activismo que se realizan en el marco del 25  de noviembre, dia de la erradicación de la violencia contra la mujer. </t>
  </si>
  <si>
    <t>https://community.secop.gov.co/Public/Tendering/OpportunityDetail/Index?noticeUID=CO1.NTC.5785723&amp;isFromPublicArea=True&amp;isModal=False</t>
  </si>
  <si>
    <t>Actualmente la casa refugio se encuentra contratada a través del convenio de Asociación No. CD-SPDS.CONVASO-001-2024 de 2023, suscrito entre el DISTRITO TURISTICO Y CULTURAL DE CARTAGENA DE INDIAS Y La Fundación CASA DEL NIÑO AUNAR ESFUERZOS TÉCNICOS, ADMINISTRATIVOS Y FINANCIEROS PARA BRINDAR ATENCIÓN TEMPORAL E INTEGRAL A MUJERES VÍCTIMAS DE VIOLENCIA DE PAREJA, Y VIOLENCIA SEXUAL Y A SUS HIJAS E HIJOS MENORES DE 25 AÑOS EN MODALIDAD DE CASA REFUGIO CON ATENCIÒN INMEDIATA EN SERVICIOS SICOSOCIAL, HABITACIONAL, ALIMENTARIOS Y JURIDICOS CON ENFOQUE DE GENERO, BAJO LOS LINEAMIENTOS ESTABLECIDOS EN LA LEY 1257 
DEL 2008»</t>
  </si>
  <si>
    <t xml:space="preserve">En estos momentos se encuentra los cdps para la realización de una escuela de constructores de género que funcionará como una campaña  sobre las maculinidades corresponsables. Esta se realizará durante los meses de septiembre, octubre y noviembre. </t>
  </si>
  <si>
    <t xml:space="preserve">Actualemnte se encuentra en proceso de contrtación para la ejecucción de esta actividad. </t>
  </si>
  <si>
    <t>Junio - Julio - Agosto</t>
  </si>
  <si>
    <t>durante este periodo se continua trabajando en la activacion fisica y cognitiva de las personas mayores atraves de ejercicio y manualidades, se les arienta sobre buenas practicas para llevar un estilo de vida saludable, se hace revision de historias clinicas,  visitas de casos priorizados, brigadas de salud e implemntacion del PAI (programa de atencion integral a personas mayores)</t>
  </si>
  <si>
    <t>ARRIENDOS 2024</t>
  </si>
  <si>
    <t xml:space="preserve">Se anexan al Drive RP y CDP de Arriendo de los bienes inmueble para el funcionamiento de los siguientes CDV:
CDV BOQUILLA , CDV CESAR FLOREZ, CDV LA REINA , CDV PIEDRA DE BOLIVAR , CDV RICAURTE </t>
  </si>
  <si>
    <t>se anexa al Drive CDP de arriendo de servicio de transporte terrestre  de vehiculo automotor en el distrito de Cartagena, para el apoyo de los programas en beneficio de los adultos mayores. Ver documentos anexos en Drive.</t>
  </si>
  <si>
    <t>ALIMENTACION CDV Y GO</t>
  </si>
  <si>
    <t xml:space="preserve">se inicia entrega de alimentos en el tercer trimestre apartir de julio en las siguientes fechas:
centros de vida 
Martes 11 de junio
Martes 25 de junio 
Martes 09 de julio
Martes 23 de julio
Martes 06 de agosto
Martes 20 de agosto
grupos organizados 
jueves 6 de junio
Jueves 4 de julio
Jueves 01 de agosto </t>
  </si>
  <si>
    <t>-</t>
  </si>
  <si>
    <t xml:space="preserve">para este periodo no hubo entrega de elementos de ferreteria </t>
  </si>
  <si>
    <t xml:space="preserve">para este trimestre no hubo entrega de menajes de cocina y complementarios </t>
  </si>
  <si>
    <t>ACTAS INICIO OBRA</t>
  </si>
  <si>
    <t>Se anexa CDP, Acta de inicio de obra y copia de contrato de obras de adecuacion, mantenimiento y modernizacion de los centros de vida para para el adulto mayor en el distrito de Cartagena De Indias (CDV Bayunca, CDV Pozon, CDV Chiquinquirá, CDV de Isla fuerte)</t>
  </si>
  <si>
    <t>RECREACION</t>
  </si>
  <si>
    <t>En los meses de junio, julio y agosto se realizaron  actividades de tiempo libre y recreación enmarcadas en las siguientes temáticas, conmemoracion del dia del no maltrato, mes de los abuelos y encuentro intercultural.</t>
  </si>
  <si>
    <t>D.productivo</t>
  </si>
  <si>
    <t>Desde el fortalecimiento las unidades productivas se mantiene el trabajo en 37 unidades que se le ha realizado seguimiento desde la creación y el mantenimiento de estas (Se destaca las unidades productivas que trabajan Panadería, Traperos, congelados y artesanías)</t>
  </si>
  <si>
    <t xml:space="preserve">Se prosiguen con actividades apoyadas por aliados, para este periodo se realizaron 5 actividades apoyadas o lideradas por entidades privadas y públicas para el fortalecimiento de las redes de apoyo a las familias y/o cuidadores de personas mayores, estas actividades impactaron a 208 personas mayores beneficiadas con estas redes de apoyo interinstitucionales.
Entre las Entidades aliadas se destacan:
IDER, UNIVERSIDAD DEL SINU, SERVICIO NACIONAL DE APRENDIZAJE (SENA) Y ALIANZA FUNDACION YO SOY ACCION SOCIAL)
Se prosiguen con actividades apoyadas por aliados, para este periodo se realizaron 5 actividades apoyadas o lideradas por entidades privadas y públicas para el fortalecimiento de las redes de apoyo a las familias y/o cuidadores de personas mayores, estas actividades impactaron a 208 personas mayores beneficiadas con estas redes de apoyo interinstitucionales.
Entre las Entidades aliadas se destacan:
IDER, UNIVERSIDAD DEL SINU, SERVICIO NACIONAL DE APRENDIZAJE (SENA) Y ALIANZA FUNDACION YO SOY ACCION SOCIAL)
</t>
  </si>
  <si>
    <t>SENSIBILIZACIÓN</t>
  </si>
  <si>
    <t>en el mes de junio se realizaron actividades  encaminadas a concientizar y sensibilzar a las personas sobre el no maltrato a las personas mayores.</t>
  </si>
  <si>
    <t>Actividad Asistencia</t>
  </si>
  <si>
    <t>En el cumplimiento de la Actividad Asistencia integral a personas mayores en condición de vulnerabilidad en hogares geriátricos, se le  brinda a la fecha, atención integral a 120 Personas Mayores, ubicados de la siguiente manera en los respectivos Hogares Geriátricos</t>
  </si>
  <si>
    <t>A1 (1).pdf</t>
  </si>
  <si>
    <t>A2.pdf</t>
  </si>
  <si>
    <t>A4.pdf</t>
  </si>
  <si>
    <t>A5 (.pdf</t>
  </si>
  <si>
    <t>A15.pdf</t>
  </si>
  <si>
    <t>A21.pdf</t>
  </si>
  <si>
    <t>1. caracterizacion 3 trimestre.xlsx</t>
  </si>
  <si>
    <t>Dentro de las distintas actividades que realiza el programa como lo son:
• Búsqueda activa
• Jornadas de Atención Integral
• Visitas a Centros Hospitalarios
• Jornadas de Sensibilización
Se ha desarrollado el proceso de caracterización, logrando caracterizar en lo corrido del año 373 personas, en el periodo de junio – agosto se caracterizaron 78 personas distribuidas de la siguiente manera:
• Junio: 37 personas caracterizadas
• Julio: 17 personas caracterizadas
• Agosto: 24 personas caracterizadas.</t>
  </si>
  <si>
    <t>Dentro de las distintas actividades que realiza el programa como lo son:
• Búsqueda activa
• Jornadas de Atención Integral
• Visitas a Centros Hospitalarios
• Jornadas de Sensibilización
Se ha desarrollado el proceso de caracterización, logrando caracterizar en lo corrido del año 373 personas, en el periodo de junio – agosto se caracterizaron 78 personas distribuidas de la siguiente manera:
• Junio: 37 personas caracterizadas
• Julio: 17 personas caracterizadas
• Agosto: 24 personas caracterizadas</t>
  </si>
  <si>
    <t>JORNADAS DE SENSIBILIZACION</t>
  </si>
  <si>
    <t>En este periodo se han realizado 8 Jornadas de sensibilización
• Junio: se realizaron 2 jornadas una en san pedro y otra en el mercado de Bazurto
• Julio: se realizaron 4 jornadas ( 1 Getsemaní, 2 Centro Histórico y en 1 Zapatero)
• Agosto: se realizaron 2 jornadas ( Centro Histórico y Santa Lucia)
Estas jornadas aunque están dentro del presupuesto del programa, se está a la espera de la contratación del operador para cumplir con las establecidas en las metas.</t>
  </si>
  <si>
    <t>JORNADAS DE ATENCION INTEGRAL</t>
  </si>
  <si>
    <t>En este periodo se han realizado 2 Jornadas de Atención Integral 
• Julio: el 24 de julio se realizó esta actividad en el barrio el zapatero por solicitud de la comunidad logrando atender 34 personas, 30 hombre y 4 mujeres, brindándoles atención integral en articulación con el DADIS
• Agosto: el 16 de agosto en articulación con el DADIS se realizó esta actividad en el parque del barrio san pedro, logrando atender 19 personas, todas de sexo masculino
Estas jornadas aunque están dentro del presupuesto del programa, se está a la espera de la contratación del operador.</t>
  </si>
  <si>
    <t>HOGAR DE PASO</t>
  </si>
  <si>
    <t>Desde el 8 de julio de la presente anualidad se viene prestando atención integral por hogar de paso a los habitantes de calle que aceptan la oferta institucional, en este periodo se han atendido 85 personas a las cuales se les brinda servicio de alojamiento, alimentación, prendas de vestir, aseo personal, útiles de aseo, atención psicosocial, acompañamiento medico . Es importante aclarar que algunos de ellos no son constantes en su asistencia diaria por lo tanto es usual que la poblacion varie dia a dia</t>
  </si>
  <si>
    <t>PRIMER INFORME HOGAR DE PASO.pdf</t>
  </si>
  <si>
    <t>Se ha avanzado en la aplicación del perfil laboral a los habitantes de calle que actualmente se encuentran interesados y asistiendo al hogar con el fin de  determinar su proceso de capacitacion</t>
  </si>
  <si>
    <t>Esta actividad se desarrollara en el mes de diciembre que es cuando en colombia se conmemora el dia del habitante de calle</t>
  </si>
  <si>
    <t>REHABILITACION</t>
  </si>
  <si>
    <t>Se realiza seguimiento medico aquellos habitantes de calle que deciden iniciar proceso de desintoxicacion.</t>
  </si>
  <si>
    <t>Proyecto en Formulacion, inicia actividades en la vigencia 2025</t>
  </si>
  <si>
    <t>np</t>
  </si>
  <si>
    <t xml:space="preserve">Actualemnte se encuentra en proceso de contratación para la ejecucción de esta actividad. </t>
  </si>
  <si>
    <t xml:space="preserve">Se reportan actividades desarrolladas en el trimestre solicitado. Las evidencias estan contenidas en una carpeta.
Las evidencias dan cuenta de las acciones realizadas en junio, julio y agosto, por tanto se encuentran actividades relacionadas con el plan de desarrollo anterior. </t>
  </si>
  <si>
    <t>Taller formativo en crianza amorosa</t>
  </si>
  <si>
    <t xml:space="preserve">Se reportan actividades desarrolladas en el trimestre solicitado. Las evidencias estan contenidas en una carpeta.
Las evidencias dan cuenta de las acciones realizadas en junio, julio y agosto, por tanto se encuentran actividades relacionadas con el plan de desarrollo anterior. </t>
  </si>
  <si>
    <t>PROTECCION</t>
  </si>
  <si>
    <t>Se reporta informe de supervision y evidencias de la visita realizada en el mes de Junio.</t>
  </si>
  <si>
    <t>FORTALECIMIENTO FAMILIAR.docx</t>
  </si>
  <si>
    <t xml:space="preserve">Las evidencias dan cuenta de las acciones realizadas en junio, julio y agosto, por tanto se encuentran actividades relacionadas con el plan de desarrollo anterior. </t>
  </si>
  <si>
    <t>JORNADAS LUDICAS.docx</t>
  </si>
  <si>
    <t>INTERCAMBIO.docx</t>
  </si>
  <si>
    <t xml:space="preserve">Se reportan evidencias del Intercambio de Experiencisa llevado a cabo en el mes de agosto, ademas de las actividades de promocion de la participacion infantil implementadas. </t>
  </si>
  <si>
    <t>https://alcart.sharepoint.com/:f:/s/GRUPOASUNTOSPARALAMUJER/EoPGqMjgzDxMrKQFjuc3qiYBLMUr_w-ynAnBCI7gLvO2dQ?e=bVCnV5</t>
  </si>
  <si>
    <t xml:space="preserve">Se lanzó la estrategia impulso violeta, la cual esta orientada a la cualificación y formalización de las artes y oficios de las mujeres, generando así una cualificación e inserción labora. La cualificación se realiza en las siguientes areas: maquillaje y peinado, trenzado, decoración, gastronomía, bar y mesa y manicure y pedicure. Asi mismo, se vincularon laboralmente a 6 mujeres victimas de violencia al parque espiritu el manglar . </t>
  </si>
  <si>
    <t>Desarrollar componentes de orientación, capacitación y asesorías empresariales a los participantes</t>
  </si>
  <si>
    <t>El link redirige a una carpeta creada en el  Drive de la unidad, en el se encuentra informe de las actividades realizadas entre los meses de junio y agosto. Adicionalmente se anexa la base de datos correspondiente y los modelos CANVAS complementarios</t>
  </si>
  <si>
    <t>https://alcart.sharepoint.com/:f:/s/GRUPOASUNTOSPARALAMUJER/EhLijDAG6adMkK67ScaC5cQBz1fGpt6TnsBtBD-W9rvSDQ?e=heuJnw</t>
  </si>
  <si>
    <t xml:space="preserve">A través de la estrategia echa pa lante se vinculo a 157 mujeres para elfortalecimiento y apoyo los distintos emprendimientos que tienen. Actualmente se encuentra en formación empresarial </t>
  </si>
  <si>
    <t>EVIDENCIAS FORMACION EN EMPRENDIMIENTO JUNIO_JULIO_AGOSTO_merged.pdf</t>
  </si>
  <si>
    <t>Listado de seleccionados Echa Palante (1).xlsx</t>
  </si>
  <si>
    <t>En el marco del convenio con ACD consultores se tiene comtemplado la realización de un espacio de promoción para los emprendimientos juveniles, el cual se realiara durante el ultimo trimestre de 2024</t>
  </si>
  <si>
    <t>A través de un acuerdo de voluntades o alianza con la Fundacion Entreseres y USAID Colombia daremos cumplimiento a esta meta, se formaran 100 jovenes en areas como: arreglo de habitaciones, mea y bar, logistica y bodega, meracdeo y cocina. La certificacion se realizara durante el mes de septiembre de 2024</t>
  </si>
  <si>
    <t xml:space="preserve">Esta  meta no tiene programcion de cumplimiento para la vigencia 2025. </t>
  </si>
  <si>
    <t>celebración día mujer indígena</t>
  </si>
  <si>
    <t>Se tienen en proceso de caracterización y sensibilización a 30 mujeres indigenas para atenderlas con estrategias de fomento a la asociatividad /Se cuenta además con CDP para el sumistro de insumos, herramientas / Se cuenta estudio de mercado parala celebración del día de la mujer indigena</t>
  </si>
  <si>
    <t>CIRCUITOSenvidencia julio,junio y agosto.pdf</t>
  </si>
  <si>
    <t>envidencia julio,junio y agosto.pdf</t>
  </si>
  <si>
    <t>envidencia julio,junio y agosto (1).pdf</t>
  </si>
  <si>
    <t xml:space="preserve">para el 2024 se tiene  prevista actividadas  </t>
  </si>
  <si>
    <t>EVIDENCIA-EXTENSIÓN AGROPECUARIA, INFRAESTRUCTURA Y ACTIVOS PRODUCTIVOS PARA LA COMPETITIVIDAD AGROPECUARIA Y LA SOBERANÍA ALIMENTARIA</t>
  </si>
  <si>
    <t>Se brindó atención a 290 productores, con servicios de extensión agropecuaria  de los cuales 24 orientación en transferenci de tecnologías de UCG 20 área rural ubicados en las tres localidades del Distrito de Cartagena</t>
  </si>
  <si>
    <t>EVIDENCIA-Realizar eventos de transferencia de tecnología</t>
  </si>
  <si>
    <t>Se encuentra solicitud de CDP con el fin de dotar a organizaciones (1) de grupos étnicos de pescadores de equipos e insumos</t>
  </si>
  <si>
    <t>CONTRATACION</t>
  </si>
  <si>
    <t xml:space="preserve">En proceso de contracion </t>
  </si>
  <si>
    <t xml:space="preserve">SE ENCUENTA EN EL PROCESO DE CONTRACION </t>
  </si>
  <si>
    <t>EVIDENCIA-JULIO HASTA AGOSTO-2024</t>
  </si>
  <si>
    <t>Se han atendido a 2.696 animales en  distintas jornadas de salud de prevención y protección animal</t>
  </si>
  <si>
    <t>UNIDAD MOVIL MEDICO VETERINARIA</t>
  </si>
  <si>
    <t xml:space="preserve">
Se encuentra con CDP y en proceso de contracción en la UIC </t>
  </si>
  <si>
    <t xml:space="preserve">Para dar cumplimiento a esta meta se tiene programado realizar un convenio.  El cual se encuentra actualmente en proceso de estructuración, lo que incluye definición de necesidades y fichas técnicas, ya se cuenta con CDP de los recursos. 
Esta meta se cumplirá en el último trimestre de 2024. La Escuela de liderazgo juvenil se realizará a través de un proceso formativo en liderazgo juvenil dirigido a 50 jóvenes lideres del Distrito de Cartagena con una duración de 120 horas certificados por una entidad con reconocimiento del ministerio de educación.
Contendrá las siguientes fases:
1.	Difusión, selección y convocatoria de participantes
2.	Desarrollar proceso de formación teórica y práctica mediante procesos de formación participativos y diversos en formulación de proyectos y activismo promoviendo la participación social y juvenil, a partir de los siguientes contenidos:
•	Liderazgo
•	Instancias de participación juvenil 
•	Habilidades para la vida
3.	Certificación                                                                                                                                                                                                   </t>
  </si>
  <si>
    <t>EVIDENCIAS_FORMACION_SOCIOPOLITICA_JUN-AGOS2024.pdf</t>
  </si>
  <si>
    <t xml:space="preserve">Para dar cumplimiento a esta meta se tiene programado realizar un convenio.  El cual se encuentra actualmente en proceso de estructuración, lo que incluye definición de necesidades y fichas técnicas, ya se cuenta con CDP de los recursos. </t>
  </si>
  <si>
    <t xml:space="preserve">Se proyectó el decreto de consejo consultivo para  su aprobación y firma del alcalde.  Actualmente el decreto esta aprobado. </t>
  </si>
  <si>
    <t>https://alcart.sharepoint.com/:f:/s/GRUPOASUNTOSPARALAMUJER/ElL27yrX-sRJsG73LGIdh60BEEbBPMUMb8arFhRHeIdoXw?e=cy6tAP</t>
  </si>
  <si>
    <t>RUBRO PRESUPUESTAL SEGÚN PLANEACION</t>
  </si>
  <si>
    <t>2021130010222 ADECUACION CARTAGENA LIBRE DE UNA CULTURA MACHISTA CARTAGENA DE INDIAS CARTAGENA DE INDIAS</t>
  </si>
  <si>
    <t>2021130010229 FORTALECIMIENTO DE UN ESTILO DE VIDA LIBRE DE VIOLENCIAS PARA LAS MUJERES CARTAGENA DE INDIAS</t>
  </si>
  <si>
    <t>2024130010145 IMPLEMENTACION DE ESTRATEGIAS PARA UNA VIDA LIBRE DE VIOLENCIAS PARA LOS HABITANTES EN  CARTAGENA DE INDIAS</t>
  </si>
  <si>
    <t>ASISTENCIA DISCAPACIDAD</t>
  </si>
  <si>
    <t>INCLUSION PRODUCTIVA DISCAPACIDAD</t>
  </si>
  <si>
    <t>HABITANTE DE CALLE</t>
  </si>
  <si>
    <t>PRIMERA INFANCIA</t>
  </si>
  <si>
    <t>INFANCIA Y ADOLESCENCIA PROTEGIDA</t>
  </si>
  <si>
    <t>JUGANDO Y PARTICIPANDO</t>
  </si>
  <si>
    <t>FORTALECIMIENTO AGRICOLA</t>
  </si>
  <si>
    <t>EXTENSION RURAL</t>
  </si>
  <si>
    <t>BIENESTAR ANIMAL</t>
  </si>
  <si>
    <t>PARTICIPACION JUVENIL</t>
  </si>
  <si>
    <t>PARTICIPACION  MUJER</t>
  </si>
  <si>
    <t>ECONOMIA POPULAR</t>
  </si>
  <si>
    <t>COMPETENCIA LABORAL JOVENES</t>
  </si>
  <si>
    <t>AVANCE PLAN DE DESARROLLO PARTE ESTRATÉGICA - SECRETARIA DE PARTICIPACION Y DESARROLLO SOCIAL  SEPTIEMBRE DE  2024</t>
  </si>
  <si>
    <t>EJECUCION PRESUPUESTAL SECRETARÍA DE PARTICIPACIÓN Y DESARROLLO SOCIAL A SEPTIEMBRE DE 2024</t>
  </si>
  <si>
    <t>2024130010157 IMPLEMENTACION DE UN MODELO DE INTERVENCION PARA MUJERES VICTIMAS DEL CONFLICTO ARMADO EN  CARTAGENA DE INDIAS</t>
  </si>
  <si>
    <t>2021130010188 APOYO INTEGRAL PARA EL DESARROLLO HUMANO A LAS PERSONAS HABITANTES DE CALLE EN CARTAGENA DE INDIAS</t>
  </si>
  <si>
    <t>2024130010181 SERVICIO DE ATENCION INTEGRAL A LA POBLACION HABITANTE DE CALLE DEL DISTRITO DE   CARTAGENA DE INDIAS</t>
  </si>
  <si>
    <t>2021130010234 ACTUALIZACION DIVERSIDAD SEXUAL E IDENTIDADES DE GENERO CARTAGENA DE INDIAS</t>
  </si>
  <si>
    <t>2021130010235 FORMULACION DE LA POLITICA PUBLICA DE DIVERSIDAD SEXUAL E IDENTIDADES DE GENERO CARTAGENA DE INDIAS</t>
  </si>
  <si>
    <t>2024130010156 IMPLEMENTACION DE ESTRATEGIAS PARA LA ATENCION INTEGRAL DE LA POBLACION CON ORIENTACIONES E IDENTIDADES DE GENERO DIVERSAS EN  CARTAGENA DE</t>
  </si>
  <si>
    <t>2020130010119 COMPROMISO CON LA SALVACION DE  NUESTRA PRIMERA INFANCIA EN EL DISTRITO DE  CARTAGENA DE INDIAS</t>
  </si>
  <si>
    <t>2024130010137 FORTALECIMIENTO DE LA OFERTA INSTITUCIONAL PARA LA ATENCION Y PROTECCION DE LA PRIMERA INFANCIA EN EL DISTRITO DE  CARTAGENA DE INDIAS</t>
  </si>
  <si>
    <t>2020130010110 FORTALECIMIENTO FAMILIAR  CARTAGENA DE INDIAS</t>
  </si>
  <si>
    <t>2020130010112 PROTECCION DE LA INFANCIA Y LA ADOLESCENCIA PARA LA PREVENCION Y ATENCION DE VIOLENCIAS EN EL DISTRITO DE  CARTAGENA DE INDIAS</t>
  </si>
  <si>
    <t>2024130010031 GENERACION DE SERVICIOS DE PROTECCION INTEGRAL DE NI?OS, NI?AS Y ADOLESCENTES EN EL DISTRITO DE  CARTAGENA DE INDIAS</t>
  </si>
  <si>
    <t>2020130010120 LOS NI?OS, LAS NI?AS Y ADOLESCENTES DE CARTAGENA PARTICIPAN Y DISFRUTAN SUS DERECHOS</t>
  </si>
  <si>
    <t xml:space="preserve">2020130010120 LOS NINOS, LAS NINAS Y ADOLESCENTES DE CARTAGENA PARTICIPAN Y DISFRUTAN SUS DERECHOS </t>
  </si>
  <si>
    <t>2024130010117 GENERACION DE ESPACIOS PARA EL DERECHO AL JUEGO Y LA PARTICIPACION, EN CONTEXTOS SEGUROS Y ESTIMULANTES PARA NI?OS, NI?AS Y ADOLESCENTES DEL DISTRITO DE  CARTAGENA DE INDIAS</t>
  </si>
  <si>
    <t>2020130010102 FORTALECIMIENTO MUJERES CON AUTONOMIA ECONOMICA  CARTAGENA DE INDIAS</t>
  </si>
  <si>
    <t>2024130010155 DISE?O E IMPLEMENTACION DE ESTRATEGIAS PARA LA CUALIFICACION LABORAL DE LAS MUJERES EN   CARTAGENA DE INDIAS</t>
  </si>
  <si>
    <t>2020130010103 IMPLEMENTACION ESTRATEGIAS DE EMPRENDIMIENTO Y EMPRESARISMO PARA LA INCLUSION PRODUCTIVA Y LA VINCULACION LABORAL EN EL DISTRITO DE CARTAGENA:  CENTROS PARA EL EMPRENDIMIENTO Y LA GESTION DE LA EMPLEABILIDAD  CARTAGENA DE INDIAS</t>
  </si>
  <si>
    <t>2024130010025 IMPLEMENTACION DE ESTRATEGIAS DE EMPRENDIMIENTO Y EMPLEABILIDAD QUE FORTALEZCAN LA ECONOMIA POPULAR DE LAS FAMILIAS VULNERABLES DEL DISTRITO</t>
  </si>
  <si>
    <t>2024130010165 FORTALECIMIENTO EN LA GENERACIO?N DE INGRESOS Y EL DERECHO AL TRABAJO PARA LA MUJER EN  CARTAGENA DE INDIAS</t>
  </si>
  <si>
    <t>2020130010101 FORTALECIMIENTO EMPLEO INCLUSIVO PARA LOS JOVENES-0  CARTAGENA DE INDIAS</t>
  </si>
  <si>
    <t>2024130010169 FORTALECIMIENTO DE ESTRATEGIAS PARA LA INSERCION LABORAL, COMPETENCIAS SOCIO-OCUPACIONALES Y EMPRESARIALES DE LOS JOVENES EN EL DISTRITO DE   CARTAGENA DE INDIAS</t>
  </si>
  <si>
    <t>2021130010237 ASISTENCIA EMPODERAMIENTO DEL LIDERAZGO DE LAS MUJERES NI?EZ JOVENES FAMILIA Y GENERACION INDIGENA  CARTAGENA DE INDIAS</t>
  </si>
  <si>
    <t>2024130010064 FORTALECIMIENTO DE LA AGRICULTURA CAMPESINA, FAMILIAR Y COMUNITARIA EN EL DISTRITO DE  CARTAGENA DE INDIAS</t>
  </si>
  <si>
    <t xml:space="preserve">2021130010183 PRESTACION DEL SERVICIO DE EXTENSION RURAL AGROPECUARIA A LOS PEQUE?OS PRODUCTORES ASENTADOS EN LA ZONA RURAL DEL DISTRITO DE CARTAGENA DE INDIAS </t>
  </si>
  <si>
    <t>2021130010186 ASISTENCIA CARTAGENA EMPRENDEDORA PARA PEQUE?OS PRODUCTORES RURALES CARTAGENA DE INDIAS</t>
  </si>
  <si>
    <t>2024130010072 SERVICIO DE EXTENSION RURAL AGROPECUARIA, PARA LA COMPETITIVIDAD Y SOBERANIA ALIMENTARIA A PEQUE?OS PRODUCTORES ASENTADOS EN LA ZONA RURAL DEL DISTRITO DE  CARTAGENA DE INDIAS</t>
  </si>
  <si>
    <t xml:space="preserve">2021130010187 FORTALECIMIENTO DOTACION Y CAPACITACION A ORGANIZADORES DE PESCADORES PERTENECIENTES A GRUPOS ETNICOS AFRO CARTAGENA DE INDIAS </t>
  </si>
  <si>
    <t>2024130010162 FORTALECIMIENTO DE CAPACIDADES TECNICAS PARA EL DESARROLLO DE LA ACTIVIDAD PESQUERA EN EL DISTRITO DE  CARTAGENA DE INDIAS</t>
  </si>
  <si>
    <t>CIUDAD DE PESCADORES</t>
  </si>
  <si>
    <t>2021130010182 SERVICIO DE ESTERILIZACION DE CANINOS Y FELINOS EN EL DISTRITO DE CARTAGENA-0 CARTAGENA DE INDIAS</t>
  </si>
  <si>
    <t>2021130010185 IMPLEMENTACION PROYECTO DE ATENCION Y PROTECCION ANIMAL - VEHICULOS DE TRACCION ANIMAL CARTAGENA DE INDIAS</t>
  </si>
  <si>
    <t>2021130010225 ELABORACION POLITICA PUBLICA Y REGLAMENTACION PROYECTOS PROTECCION ANIMAL CARTAGENA DE INDIAS</t>
  </si>
  <si>
    <t>2024130010045 GENERACION DE CAPACIDADES PARA LA PROTECCION Y BIENESTAR ANIMAL EN EL DISTRITO DE  CARTAGENA DE INDIAS</t>
  </si>
  <si>
    <t>2024130010046 IMPLEMENTACION DE UN CENTRO DE BIENESTAR ANIMAL EN EL DISTRITO DE  CARTAGENA DE INDIAS</t>
  </si>
  <si>
    <t>2020130010168 FORMULACION E IMPLEMENTACION DE LA POLITICA PUBLICA DE JUVENTUD EN  CARTAGENA DE INDIAS</t>
  </si>
  <si>
    <t>2020130010170 FORTALECIMIENTO AL PROGRAMA JOVENES PARTICIPANDO Y SALVANDO A  CARTAGENA DE INDIAS</t>
  </si>
  <si>
    <t>2024130010168 FORTALECIMIENTO DE LA PARTICIPACION SOCIOPOLITICA JUVENIL DEL DISTRITO DE  CARTAGENA DE INDIAS</t>
  </si>
  <si>
    <t>2021130010213 ACTUALIZACION LAS MUJERES DECIDIMOS SOBRE EL EJERCICIO DEL PODER CARTAGENA DE INDIAS</t>
  </si>
  <si>
    <t>2024130010161 DESARROLLO DE CAPACIDADES PARA LA PARTICIPACIO?N E INCIDENCIA CIUDADANA DE LAS MUJERES DE  CARTAGENA DE INDIAS</t>
  </si>
  <si>
    <t>2020130010133 APOYO PARA LA ATENCION INTEGRAL A LOS ADULTOS MAYORES EN CENTROS DE VIDA Y GRUPOS ORGANIZADOS EN EL DISTRITO DE  CARTAGENA DE INDIAS</t>
  </si>
  <si>
    <t>2020130010319 APOYO PARA LA ATENCION INTEGRAL AL ADULTO MAYOR EN ESTADO DE ABANDONO MALTRATO Y SITUACION DE CALLE EN EL DISTRITO DE   CARTAGENA DE INDIAS</t>
  </si>
  <si>
    <t>2024130010116 APOYO PARA LA ATENCION INTEGRAL DE PERSONAS MAYORES EN ESTADO DE VULNERABILIDAD, MALTRATO, ABANDONO Y SITUACION DE CALLE DEL DISTRITO DE  CARTAGENA DE INDIAS</t>
  </si>
  <si>
    <t>2024130010180 SERVICIO DE ATENCION INTEGRAL A LOS ADULTOS MAYORES DEL DISTRITO DE  CARTAGENA DE INDIAS</t>
  </si>
  <si>
    <t>2021130010209 ASISTENCIA EN LA GESTION SOCIAL INTEGRAL Y ARTICULADORA POR LA PROTECCION DE LAS PERSONAS CON DISCAPACIDAD Y/O SU FAMILIA O CUIDADOR-0 CARTAGENA DE INDIAS</t>
  </si>
  <si>
    <t>2021130010210 DESARROLLO LOCAL INCLUSIVO DE LAS PERSONAS CON DISCAPACIDAD: RECONOCIMIENTO DE CAPACIDADES, DIFERENCIAS Y DIVERSIDAD EN CARTAGENA DE INDIAS</t>
  </si>
  <si>
    <t>2021130010211 CONTRIBUCION PACTO O ALIANZA POR LA INCLUSION SOCIAL Y PRODUCTIVA DE LAS PERSONAS CON DISCAPACIDAD EN CARTAGENA DE INDIA</t>
  </si>
  <si>
    <t>2024130010047 FORTALECIMIENTO DE LA INCLUSION SOCIAL Y PRODUCTIVA DE LAS PERSONAS CON DISCAPACIDAD, FAMILIAS Y /O CUIDADORES EN LA CIUDAD DE   CARTAGENA DE INDIAS</t>
  </si>
  <si>
    <r>
      <t xml:space="preserve">Se han desarrollado  </t>
    </r>
    <r>
      <rPr>
        <b/>
        <sz val="18"/>
        <rFont val="Arial"/>
        <family val="2"/>
      </rPr>
      <t xml:space="preserve">18 </t>
    </r>
    <r>
      <rPr>
        <sz val="18"/>
        <rFont val="Arial"/>
        <family val="2"/>
      </rPr>
      <t xml:space="preserve">espacio formativo en emprendimiento e inclusion productiva  con el objetivo de proporcionar herramientas necesarias para crear, desarrollar y poner en marcha ideas de negocios. Estos talleres son desarrollados a través de una metodología lúdico-pedagógica, en la que hemos logrado formar  </t>
    </r>
    <r>
      <rPr>
        <b/>
        <sz val="18"/>
        <rFont val="Arial"/>
        <family val="2"/>
      </rPr>
      <t>272 jovenes</t>
    </r>
    <r>
      <rPr>
        <sz val="18"/>
        <rFont val="Arial"/>
        <family val="2"/>
      </rPr>
      <t xml:space="preserve"> de las localidades 2 y 3 de la ciudad. </t>
    </r>
  </si>
  <si>
    <r>
      <t xml:space="preserve">Se realizo convenio con ACD consultores en la que se busca aunar esfuerzos para la formación y entrega de capital semilla a 110 jóvenes de la ciudad. con la estrategia ‘Echa pa’lante’, una iniciativa que pretende acompañar y brindar apoyo a 350 unidades productivas de ella 110 lideradas por jóvenes que se encuentren en fase de formación o fortalecimiento. Echa pa’lante, que se lleva a cabo en el marco de la estrategia Cartagena C.R.E.C.E, va dirigido a: jóvenes, mujeres, comunidad LGTBIQ+, personas en condición de discapacidad y cuidadores de personas con discapacidad, abrió su convocatoria en el mes de julio a través de las redes sociales de la administración distrital se compartió un link en él se   postularon los interesados y luego seleccionado los beneficiarios. El proceso de intervención tendrá una duración aproximada de 4 meses, en los cuales los beneficiados participarán de un proceso de formación donde se afianzarán las habilidades socioemocionales de los participantes, se fortalecerá el modelo y plan de negocios, se crearán capacidades como la comunicación asertiva, marketing digital, marca personal, herramientas de liderazgo, finanzas básicas, entre otros. </t>
    </r>
    <r>
      <rPr>
        <b/>
        <sz val="18"/>
        <rFont val="Calibri"/>
        <family val="2"/>
      </rPr>
      <t xml:space="preserve">Finalmente se entregará un apoyo financiero o capital semilla con el que se busca fortalecer a estos emprendimientos y con el cual se dará cumplimiento a esta meta plan de desarrollo. Este se realizará durante el último trimestre del año 2024, por esta razón se reporta como 0 esta actividad. </t>
    </r>
  </si>
  <si>
    <r>
      <t xml:space="preserve">Con el objetivo de promover la participación y liderazgo en los jóvenes de la ciudad, se realizaron </t>
    </r>
    <r>
      <rPr>
        <b/>
        <sz val="18"/>
        <color theme="1"/>
        <rFont val="Aptos"/>
        <family val="2"/>
      </rPr>
      <t>33 espacios</t>
    </r>
    <r>
      <rPr>
        <sz val="18"/>
        <color theme="1"/>
        <rFont val="Aptos"/>
        <family val="2"/>
      </rPr>
      <t xml:space="preserve"> formativos en sociopolítica y habilidades para la vida, a través de sesiones de talleres y sesiones trabajo con una metodología lúdica-pedagógica en las que se abordaron temáticas: liderazgo, trabajo en equipo, participación e incidencia política, ley estatutaria de juventud, habilidades como comunicación asertiva, resolución de conflicto, etc. En estos espacios han participado y formado a </t>
    </r>
    <r>
      <rPr>
        <b/>
        <sz val="18"/>
        <color theme="1"/>
        <rFont val="Aptos"/>
        <family val="2"/>
      </rPr>
      <t>1451 jóvenes</t>
    </r>
    <r>
      <rPr>
        <sz val="18"/>
        <color theme="1"/>
        <rFont val="Aptos"/>
        <family val="2"/>
      </rPr>
      <t xml:space="preserve"> de la ciudad, habitantes de las tres localidades incluidas zona corregimental </t>
    </r>
  </si>
  <si>
    <t>CARTAGENA FOMENTA LA INCLUSIÓN PRODUCTIVA JUVENIL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</si>
</sst>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2" formatCode="_-&quot;$&quot;\ * #,##0_-;\-&quot;$&quot;\ * #,##0_-;_-&quot;$&quot;\ *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0_ ;\-0\ "/>
    <numFmt numFmtId="167" formatCode="0.0%"/>
    <numFmt numFmtId="168" formatCode="#,##0_ ;\-#,##0\ "/>
    <numFmt numFmtId="169" formatCode="dd/mm/yyyy;@"/>
    <numFmt numFmtId="170" formatCode="&quot;$&quot;#,##0.00;[Red]\-&quot;$&quot;#,##0.00"/>
    <numFmt numFmtId="171" formatCode="[$$-240A]\ #,##0.00"/>
    <numFmt numFmtId="172" formatCode="_-&quot;$&quot;* #,##0.00_-;\-&quot;$&quot;* #,##0.00_-;_-&quot;$&quot;* &quot;-&quot;_-;_-@_-"/>
  </numFmts>
  <fonts count="74" x14ac:knownFonts="1">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sz val="11"/>
      <color theme="0"/>
      <name val="Aptos Narrow"/>
      <family val="2"/>
      <scheme val="minor"/>
    </font>
    <font>
      <b/>
      <sz val="10"/>
      <color rgb="FF000000"/>
      <name val="Calibri"/>
      <family val="2"/>
    </font>
    <font>
      <sz val="12"/>
      <name val="Book Antiqua"/>
      <family val="1"/>
    </font>
    <font>
      <sz val="11"/>
      <color indexed="8"/>
      <name val="Calibri"/>
      <family val="2"/>
    </font>
    <font>
      <sz val="11"/>
      <color rgb="FF9C6500"/>
      <name val="Aptos Narrow"/>
      <family val="2"/>
      <scheme val="minor"/>
    </font>
    <font>
      <sz val="8"/>
      <color theme="1"/>
      <name val="Calibri"/>
      <family val="2"/>
    </font>
    <font>
      <sz val="8"/>
      <name val="Calibri"/>
      <family val="2"/>
    </font>
    <font>
      <sz val="11"/>
      <color theme="1"/>
      <name val="Calibri"/>
      <family val="2"/>
    </font>
    <font>
      <sz val="9"/>
      <color theme="1"/>
      <name val="Aptos Narrow"/>
      <family val="2"/>
      <scheme val="minor"/>
    </font>
    <font>
      <sz val="11"/>
      <name val="Calibri"/>
      <family val="2"/>
    </font>
    <font>
      <u/>
      <sz val="11"/>
      <color theme="10"/>
      <name val="Aptos Narrow"/>
      <family val="2"/>
      <scheme val="minor"/>
    </font>
    <font>
      <sz val="14"/>
      <color theme="1"/>
      <name val="Aptos Narrow"/>
      <family val="2"/>
      <scheme val="minor"/>
    </font>
    <font>
      <b/>
      <sz val="14"/>
      <color rgb="FFFF0000"/>
      <name val="Aptos Narrow"/>
      <family val="2"/>
      <scheme val="minor"/>
    </font>
    <font>
      <b/>
      <sz val="14"/>
      <color theme="1"/>
      <name val="Aptos Narrow"/>
      <family val="2"/>
      <scheme val="minor"/>
    </font>
    <font>
      <b/>
      <sz val="14"/>
      <name val="Aptos Narrow"/>
      <family val="2"/>
      <scheme val="minor"/>
    </font>
    <font>
      <b/>
      <sz val="14"/>
      <color theme="1" tint="4.9989318521683403E-2"/>
      <name val="Aptos Narrow"/>
      <family val="2"/>
      <scheme val="minor"/>
    </font>
    <font>
      <sz val="14"/>
      <color theme="1" tint="4.9989318521683403E-2"/>
      <name val="Aptos Narrow"/>
      <family val="2"/>
      <scheme val="minor"/>
    </font>
    <font>
      <sz val="14"/>
      <name val="Aptos Narrow"/>
      <family val="2"/>
      <scheme val="minor"/>
    </font>
    <font>
      <sz val="14"/>
      <color rgb="FFFF0000"/>
      <name val="Aptos Narrow"/>
      <family val="2"/>
      <scheme val="minor"/>
    </font>
    <font>
      <sz val="14"/>
      <color theme="0"/>
      <name val="Aptos Narrow"/>
      <family val="2"/>
      <scheme val="minor"/>
    </font>
    <font>
      <b/>
      <sz val="20"/>
      <color rgb="FFFF0000"/>
      <name val="Aptos Narrow"/>
      <family val="2"/>
      <scheme val="minor"/>
    </font>
    <font>
      <b/>
      <sz val="18"/>
      <color rgb="FFFF0000"/>
      <name val="Calibri"/>
      <family val="2"/>
    </font>
    <font>
      <b/>
      <sz val="18"/>
      <color theme="1"/>
      <name val="Calibri"/>
      <family val="2"/>
    </font>
    <font>
      <sz val="18"/>
      <color theme="1"/>
      <name val="Calibri"/>
      <family val="2"/>
    </font>
    <font>
      <b/>
      <sz val="18"/>
      <name val="Calibri"/>
      <family val="2"/>
    </font>
    <font>
      <b/>
      <sz val="18"/>
      <color theme="1" tint="4.9989318521683403E-2"/>
      <name val="Calibri"/>
      <family val="2"/>
    </font>
    <font>
      <b/>
      <sz val="18"/>
      <name val="Arial"/>
      <family val="2"/>
    </font>
    <font>
      <sz val="18"/>
      <name val="Calibri"/>
      <family val="2"/>
    </font>
    <font>
      <sz val="18"/>
      <color rgb="FFFF0000"/>
      <name val="Calibri"/>
      <family val="2"/>
    </font>
    <font>
      <u/>
      <sz val="18"/>
      <color theme="10"/>
      <name val="Aptos Narrow"/>
      <family val="2"/>
      <scheme val="minor"/>
    </font>
    <font>
      <sz val="18"/>
      <color rgb="FF000000"/>
      <name val="Calibri"/>
      <family val="2"/>
    </font>
    <font>
      <u/>
      <sz val="18"/>
      <name val="Aptos Narrow"/>
      <family val="2"/>
      <scheme val="minor"/>
    </font>
    <font>
      <sz val="18"/>
      <color theme="0"/>
      <name val="Calibri"/>
      <family val="2"/>
    </font>
    <font>
      <sz val="18"/>
      <color rgb="FF7030A0"/>
      <name val="Calibri"/>
      <family val="2"/>
    </font>
    <font>
      <sz val="18"/>
      <color theme="1"/>
      <name val="Calibri Light"/>
      <family val="2"/>
    </font>
    <font>
      <sz val="18"/>
      <color rgb="FFFF0000"/>
      <name val="Calibri Light"/>
      <family val="2"/>
    </font>
    <font>
      <sz val="18"/>
      <name val="Arial"/>
      <family val="2"/>
    </font>
    <font>
      <b/>
      <sz val="18"/>
      <color theme="1"/>
      <name val="Aptos"/>
      <family val="2"/>
    </font>
    <font>
      <sz val="18"/>
      <color theme="1"/>
      <name val="Aptos"/>
      <family val="2"/>
    </font>
    <font>
      <sz val="18"/>
      <color theme="1"/>
      <name val="Aptos Narrow"/>
      <family val="2"/>
      <scheme val="minor"/>
    </font>
  </fonts>
  <fills count="47">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7" tint="0.79998168889431442"/>
        <bgColor rgb="FF000000"/>
      </patternFill>
    </fill>
    <fill>
      <patternFill patternType="solid">
        <fgColor rgb="FFFFFF00"/>
        <bgColor indexed="64"/>
      </patternFill>
    </fill>
    <fill>
      <patternFill patternType="solid">
        <fgColor rgb="FFFFCC66"/>
        <bgColor indexed="64"/>
      </patternFill>
    </fill>
    <fill>
      <patternFill patternType="solid">
        <fgColor theme="6" tint="0.59999389629810485"/>
        <bgColor indexed="64"/>
      </patternFill>
    </fill>
    <fill>
      <patternFill patternType="solid">
        <fgColor rgb="FF92D050"/>
        <bgColor indexed="64"/>
      </patternFill>
    </fill>
    <fill>
      <patternFill patternType="solid">
        <fgColor theme="9" tint="0.79998168889431442"/>
        <bgColor indexed="64"/>
      </patternFill>
    </fill>
    <fill>
      <patternFill patternType="solid">
        <fgColor rgb="FF00FFFF"/>
        <bgColor indexed="64"/>
      </patternFill>
    </fill>
    <fill>
      <patternFill patternType="solid">
        <fgColor theme="7" tint="0.59999389629810485"/>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diagonal/>
    </border>
  </borders>
  <cellStyleXfs count="307">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9" fillId="6" borderId="0" applyNumberFormat="0" applyBorder="0" applyProtection="0">
      <alignment horizontal="center" vertical="center"/>
    </xf>
    <xf numFmtId="49" fontId="10" fillId="0" borderId="0" applyFill="0" applyBorder="0" applyProtection="0">
      <alignment horizontal="left" vertical="center"/>
    </xf>
    <xf numFmtId="3" fontId="10" fillId="0" borderId="0" applyFill="0" applyBorder="0" applyProtection="0">
      <alignment horizontal="right" vertical="center"/>
    </xf>
    <xf numFmtId="0" fontId="21" fillId="0" borderId="0" applyNumberFormat="0" applyFill="0" applyBorder="0" applyAlignment="0" applyProtection="0"/>
    <xf numFmtId="0" fontId="22" fillId="0" borderId="18" applyNumberFormat="0" applyFill="0" applyAlignment="0" applyProtection="0"/>
    <xf numFmtId="0" fontId="23" fillId="0" borderId="19" applyNumberFormat="0" applyFill="0" applyAlignment="0" applyProtection="0"/>
    <xf numFmtId="0" fontId="24" fillId="0" borderId="20" applyNumberFormat="0" applyFill="0" applyAlignment="0" applyProtection="0"/>
    <xf numFmtId="0" fontId="24" fillId="0" borderId="0" applyNumberFormat="0" applyFill="0" applyBorder="0" applyAlignment="0" applyProtection="0"/>
    <xf numFmtId="0" fontId="25" fillId="7" borderId="0" applyNumberFormat="0" applyBorder="0" applyAlignment="0" applyProtection="0"/>
    <xf numFmtId="0" fontId="26" fillId="8" borderId="0" applyNumberFormat="0" applyBorder="0" applyAlignment="0" applyProtection="0"/>
    <xf numFmtId="0" fontId="27" fillId="10" borderId="21" applyNumberFormat="0" applyAlignment="0" applyProtection="0"/>
    <xf numFmtId="0" fontId="28" fillId="11" borderId="22" applyNumberFormat="0" applyAlignment="0" applyProtection="0"/>
    <xf numFmtId="0" fontId="29" fillId="11" borderId="21" applyNumberFormat="0" applyAlignment="0" applyProtection="0"/>
    <xf numFmtId="0" fontId="30" fillId="0" borderId="23" applyNumberFormat="0" applyFill="0" applyAlignment="0" applyProtection="0"/>
    <xf numFmtId="0" fontId="31" fillId="12" borderId="24" applyNumberFormat="0" applyAlignment="0" applyProtection="0"/>
    <xf numFmtId="0" fontId="32" fillId="0" borderId="0" applyNumberFormat="0" applyFill="0" applyBorder="0" applyAlignment="0" applyProtection="0"/>
    <xf numFmtId="0" fontId="1" fillId="13" borderId="25" applyNumberFormat="0" applyFont="0" applyAlignment="0" applyProtection="0"/>
    <xf numFmtId="0" fontId="33" fillId="0" borderId="0" applyNumberFormat="0" applyFill="0" applyBorder="0" applyAlignment="0" applyProtection="0"/>
    <xf numFmtId="0" fontId="11" fillId="0" borderId="26" applyNumberFormat="0" applyFill="0" applyAlignment="0" applyProtection="0"/>
    <xf numFmtId="0" fontId="3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43" fontId="1" fillId="0" borderId="0" applyFont="0" applyFill="0" applyBorder="0" applyAlignment="0" applyProtection="0"/>
    <xf numFmtId="0" fontId="36" fillId="0" borderId="0"/>
    <xf numFmtId="0" fontId="3" fillId="0" borderId="0"/>
    <xf numFmtId="0" fontId="37" fillId="0" borderId="0"/>
    <xf numFmtId="164" fontId="1" fillId="0" borderId="0" applyFont="0" applyFill="0" applyBorder="0" applyAlignment="0" applyProtection="0"/>
    <xf numFmtId="0" fontId="1" fillId="0" borderId="0"/>
    <xf numFmtId="165" fontId="1" fillId="0" borderId="0" applyFont="0" applyFill="0" applyBorder="0" applyAlignment="0" applyProtection="0"/>
    <xf numFmtId="164" fontId="1" fillId="0" borderId="0" applyFont="0" applyFill="0" applyBorder="0" applyAlignment="0" applyProtection="0"/>
    <xf numFmtId="9" fontId="37" fillId="0" borderId="0" applyFont="0" applyFill="0" applyBorder="0" applyAlignment="0" applyProtection="0"/>
    <xf numFmtId="165"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38" fillId="9" borderId="0" applyNumberFormat="0" applyBorder="0" applyAlignment="0" applyProtection="0"/>
    <xf numFmtId="0" fontId="34" fillId="17" borderId="0" applyNumberFormat="0" applyBorder="0" applyAlignment="0" applyProtection="0"/>
    <xf numFmtId="0" fontId="34" fillId="21" borderId="0" applyNumberFormat="0" applyBorder="0" applyAlignment="0" applyProtection="0"/>
    <xf numFmtId="0" fontId="34" fillId="25" borderId="0" applyNumberFormat="0" applyBorder="0" applyAlignment="0" applyProtection="0"/>
    <xf numFmtId="0" fontId="34" fillId="29" borderId="0" applyNumberFormat="0" applyBorder="0" applyAlignment="0" applyProtection="0"/>
    <xf numFmtId="0" fontId="34" fillId="33" borderId="0" applyNumberFormat="0" applyBorder="0" applyAlignment="0" applyProtection="0"/>
    <xf numFmtId="0" fontId="34" fillId="37"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4" fillId="0" borderId="0" applyNumberFormat="0" applyFill="0" applyBorder="0" applyAlignment="0" applyProtection="0"/>
  </cellStyleXfs>
  <cellXfs count="830">
    <xf numFmtId="0" fontId="0" fillId="0" borderId="0" xfId="0"/>
    <xf numFmtId="0" fontId="0" fillId="2" borderId="0" xfId="0" applyFill="1"/>
    <xf numFmtId="0" fontId="5" fillId="2" borderId="1" xfId="0" applyFont="1" applyFill="1" applyBorder="1" applyAlignment="1">
      <alignment horizontal="center" vertical="center" wrapText="1"/>
    </xf>
    <xf numFmtId="0" fontId="0" fillId="0" borderId="0" xfId="0" applyAlignment="1">
      <alignment vertical="center"/>
    </xf>
    <xf numFmtId="0" fontId="9" fillId="6" borderId="1" xfId="4" applyBorder="1" applyProtection="1">
      <alignment horizontal="center" vertical="center"/>
    </xf>
    <xf numFmtId="3" fontId="10" fillId="0" borderId="1" xfId="6" applyBorder="1" applyAlignment="1" applyProtection="1">
      <alignment horizontal="center" vertical="center"/>
    </xf>
    <xf numFmtId="49" fontId="10" fillId="0" borderId="1" xfId="5" applyBorder="1" applyProtection="1">
      <alignment horizontal="left" vertical="center"/>
    </xf>
    <xf numFmtId="0" fontId="13" fillId="0" borderId="0" xfId="0" applyFont="1" applyAlignment="1">
      <alignment horizontal="left"/>
    </xf>
    <xf numFmtId="0" fontId="13" fillId="0" borderId="0" xfId="0" applyFont="1" applyAlignment="1">
      <alignment horizontal="left" vertical="center" wrapText="1"/>
    </xf>
    <xf numFmtId="0" fontId="14" fillId="0" borderId="0" xfId="0" applyFont="1" applyAlignment="1">
      <alignment horizontal="left" vertical="center" wrapText="1"/>
    </xf>
    <xf numFmtId="0" fontId="8" fillId="0" borderId="0" xfId="0" applyFont="1" applyAlignment="1">
      <alignment horizontal="left" vertical="center" wrapText="1"/>
    </xf>
    <xf numFmtId="0" fontId="13" fillId="4" borderId="1" xfId="0" applyFont="1" applyFill="1" applyBorder="1" applyAlignment="1">
      <alignment horizontal="left" vertical="center" wrapText="1"/>
    </xf>
    <xf numFmtId="0" fontId="13" fillId="4" borderId="1" xfId="0" applyFont="1" applyFill="1" applyBorder="1" applyAlignment="1">
      <alignment horizontal="left" vertical="center"/>
    </xf>
    <xf numFmtId="0" fontId="14" fillId="4" borderId="1" xfId="0" applyFont="1" applyFill="1" applyBorder="1" applyAlignment="1">
      <alignment horizontal="left" vertical="center" wrapText="1"/>
    </xf>
    <xf numFmtId="0" fontId="8" fillId="4" borderId="1" xfId="0" applyFont="1" applyFill="1" applyBorder="1" applyAlignment="1">
      <alignment horizontal="left" vertical="center" wrapText="1"/>
    </xf>
    <xf numFmtId="0" fontId="13" fillId="0" borderId="0" xfId="0" applyFont="1" applyAlignment="1">
      <alignment horizontal="left" vertical="center"/>
    </xf>
    <xf numFmtId="0" fontId="0" fillId="2" borderId="0" xfId="0" applyFill="1" applyAlignment="1">
      <alignment horizont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49" fontId="10" fillId="0" borderId="1" xfId="5" applyBorder="1" applyAlignment="1" applyProtection="1">
      <alignment vertical="center" wrapText="1"/>
    </xf>
    <xf numFmtId="0" fontId="9" fillId="6" borderId="1" xfId="4" applyBorder="1" applyAlignment="1" applyProtection="1">
      <alignment vertical="center"/>
    </xf>
    <xf numFmtId="0" fontId="17" fillId="2" borderId="1" xfId="1" applyFont="1" applyFill="1" applyBorder="1" applyAlignment="1">
      <alignment horizontal="left" vertical="center"/>
    </xf>
    <xf numFmtId="0" fontId="18" fillId="5" borderId="9" xfId="1" applyFont="1" applyFill="1" applyBorder="1" applyAlignment="1">
      <alignment horizontal="center" vertical="center"/>
    </xf>
    <xf numFmtId="0" fontId="18" fillId="5" borderId="10" xfId="1" applyFont="1" applyFill="1" applyBorder="1" applyAlignment="1">
      <alignment horizontal="center" vertical="center"/>
    </xf>
    <xf numFmtId="14" fontId="19" fillId="0" borderId="1" xfId="0" applyNumberFormat="1" applyFont="1" applyBorder="1" applyAlignment="1">
      <alignment horizontal="center" vertical="center"/>
    </xf>
    <xf numFmtId="0" fontId="20" fillId="0" borderId="1" xfId="1" applyFont="1" applyBorder="1" applyAlignment="1">
      <alignment horizontal="center" vertical="center"/>
    </xf>
    <xf numFmtId="14" fontId="20" fillId="0" borderId="1" xfId="1" applyNumberFormat="1" applyFont="1" applyBorder="1" applyAlignment="1">
      <alignment horizontal="center" vertical="center"/>
    </xf>
    <xf numFmtId="0" fontId="20" fillId="0" borderId="1" xfId="1" applyFont="1" applyBorder="1"/>
    <xf numFmtId="0" fontId="20" fillId="0" borderId="1" xfId="1" applyFont="1" applyBorder="1" applyAlignment="1">
      <alignment horizontal="center" wrapText="1"/>
    </xf>
    <xf numFmtId="0" fontId="18" fillId="5" borderId="1" xfId="1" applyFont="1" applyFill="1" applyBorder="1" applyAlignment="1">
      <alignment horizontal="center" vertical="center"/>
    </xf>
    <xf numFmtId="0" fontId="18" fillId="5" borderId="1" xfId="1" applyFont="1" applyFill="1" applyBorder="1" applyAlignment="1">
      <alignment vertical="center"/>
    </xf>
    <xf numFmtId="0" fontId="39" fillId="0" borderId="1" xfId="0" applyFont="1" applyBorder="1" applyAlignment="1">
      <alignment vertical="center" wrapText="1"/>
    </xf>
    <xf numFmtId="1" fontId="40" fillId="0" borderId="1" xfId="0" applyNumberFormat="1" applyFont="1" applyBorder="1" applyAlignment="1">
      <alignment vertical="center" wrapText="1"/>
    </xf>
    <xf numFmtId="0" fontId="40" fillId="0" borderId="1" xfId="0" applyFont="1" applyBorder="1" applyAlignment="1">
      <alignment vertical="center" wrapText="1"/>
    </xf>
    <xf numFmtId="0" fontId="40" fillId="0" borderId="1" xfId="0" applyFont="1" applyBorder="1" applyAlignment="1">
      <alignment horizontal="center" vertical="center" wrapText="1"/>
    </xf>
    <xf numFmtId="0" fontId="41" fillId="0" borderId="36" xfId="0" applyFont="1" applyBorder="1" applyAlignment="1">
      <alignment vertical="center" wrapText="1"/>
    </xf>
    <xf numFmtId="0" fontId="42" fillId="0" borderId="1" xfId="0" applyFont="1" applyBorder="1" applyAlignment="1">
      <alignment horizontal="center" vertical="center" wrapText="1"/>
    </xf>
    <xf numFmtId="0" fontId="41" fillId="0" borderId="9" xfId="0" applyFont="1" applyBorder="1" applyAlignment="1">
      <alignment vertical="center" wrapText="1"/>
    </xf>
    <xf numFmtId="0" fontId="41" fillId="0" borderId="29" xfId="0" applyFont="1" applyBorder="1" applyAlignment="1">
      <alignment vertical="center" wrapText="1"/>
    </xf>
    <xf numFmtId="0" fontId="41" fillId="0" borderId="31" xfId="0" applyFont="1" applyBorder="1" applyAlignment="1">
      <alignment vertical="center" wrapText="1"/>
    </xf>
    <xf numFmtId="0" fontId="41" fillId="0" borderId="37" xfId="0" applyFont="1" applyBorder="1" applyAlignment="1">
      <alignment vertical="center" wrapText="1"/>
    </xf>
    <xf numFmtId="0" fontId="41" fillId="0" borderId="6" xfId="0" applyFont="1" applyBorder="1" applyAlignment="1">
      <alignment vertical="center" wrapText="1"/>
    </xf>
    <xf numFmtId="0" fontId="43" fillId="0" borderId="6" xfId="0" applyFont="1" applyBorder="1" applyAlignment="1">
      <alignment vertical="center" wrapText="1"/>
    </xf>
    <xf numFmtId="0" fontId="43" fillId="0" borderId="31" xfId="0" applyFont="1" applyBorder="1" applyAlignment="1">
      <alignment vertical="center" wrapText="1"/>
    </xf>
    <xf numFmtId="0" fontId="43" fillId="0" borderId="37" xfId="0" applyFont="1" applyBorder="1" applyAlignment="1">
      <alignment vertical="center" wrapText="1"/>
    </xf>
    <xf numFmtId="1" fontId="43" fillId="0" borderId="6" xfId="0" applyNumberFormat="1" applyFont="1" applyBorder="1" applyAlignment="1">
      <alignment vertical="center" wrapText="1"/>
    </xf>
    <xf numFmtId="1" fontId="43" fillId="0" borderId="31" xfId="0" applyNumberFormat="1" applyFont="1" applyBorder="1" applyAlignment="1">
      <alignment vertical="center" wrapText="1"/>
    </xf>
    <xf numFmtId="1" fontId="43" fillId="0" borderId="37" xfId="0" applyNumberFormat="1" applyFont="1" applyBorder="1" applyAlignment="1">
      <alignment vertical="center" wrapText="1"/>
    </xf>
    <xf numFmtId="0" fontId="43" fillId="0" borderId="6" xfId="0" applyFont="1" applyBorder="1" applyAlignment="1">
      <alignment horizontal="center" vertical="center" wrapText="1"/>
    </xf>
    <xf numFmtId="0" fontId="43" fillId="0" borderId="31" xfId="0" applyFont="1" applyBorder="1" applyAlignment="1">
      <alignment horizontal="center" vertical="center" wrapText="1"/>
    </xf>
    <xf numFmtId="0" fontId="43" fillId="0" borderId="9" xfId="0" applyFont="1" applyBorder="1" applyAlignment="1">
      <alignment horizontal="center" vertical="center" wrapText="1"/>
    </xf>
    <xf numFmtId="0" fontId="43" fillId="0" borderId="37" xfId="0" applyFont="1" applyBorder="1" applyAlignment="1">
      <alignment horizontal="center" vertical="center" wrapText="1"/>
    </xf>
    <xf numFmtId="0" fontId="43" fillId="0" borderId="29" xfId="0" applyFont="1" applyBorder="1" applyAlignment="1">
      <alignment vertical="center" wrapText="1"/>
    </xf>
    <xf numFmtId="9" fontId="43" fillId="0" borderId="31" xfId="0" applyNumberFormat="1" applyFont="1" applyBorder="1" applyAlignment="1">
      <alignment horizontal="center" vertical="center" wrapText="1"/>
    </xf>
    <xf numFmtId="9" fontId="40" fillId="0" borderId="1" xfId="0" applyNumberFormat="1" applyFont="1" applyBorder="1" applyAlignment="1">
      <alignment horizontal="center" vertical="center" wrapText="1"/>
    </xf>
    <xf numFmtId="9" fontId="43" fillId="0" borderId="9" xfId="0" applyNumberFormat="1" applyFont="1" applyBorder="1" applyAlignment="1">
      <alignment horizontal="center" vertical="center" wrapText="1"/>
    </xf>
    <xf numFmtId="9" fontId="43" fillId="0" borderId="29" xfId="0" applyNumberFormat="1" applyFont="1" applyBorder="1" applyAlignment="1">
      <alignment horizontal="center" vertical="center" wrapText="1"/>
    </xf>
    <xf numFmtId="0" fontId="43" fillId="0" borderId="29" xfId="0" applyFont="1" applyBorder="1" applyAlignment="1">
      <alignment horizontal="center" vertical="center" wrapText="1"/>
    </xf>
    <xf numFmtId="0" fontId="5" fillId="2" borderId="28" xfId="0" applyFont="1" applyFill="1" applyBorder="1" applyAlignment="1">
      <alignment horizontal="center" vertical="center" wrapText="1"/>
    </xf>
    <xf numFmtId="0" fontId="35" fillId="39" borderId="38" xfId="0" applyFont="1" applyFill="1" applyBorder="1" applyAlignment="1">
      <alignment horizontal="center" vertical="center" wrapText="1"/>
    </xf>
    <xf numFmtId="0" fontId="0" fillId="40" borderId="1" xfId="0" applyFill="1" applyBorder="1"/>
    <xf numFmtId="0" fontId="5" fillId="0" borderId="28" xfId="0" applyFont="1" applyBorder="1" applyAlignment="1">
      <alignment horizontal="center" vertical="center" wrapText="1"/>
    </xf>
    <xf numFmtId="0" fontId="42" fillId="41" borderId="1" xfId="0" applyFont="1" applyFill="1" applyBorder="1" applyAlignment="1">
      <alignment horizontal="center" vertical="center" wrapText="1"/>
    </xf>
    <xf numFmtId="9" fontId="45" fillId="0" borderId="1" xfId="305" applyFont="1" applyFill="1" applyBorder="1" applyAlignment="1">
      <alignment horizontal="center" vertical="center" wrapText="1"/>
    </xf>
    <xf numFmtId="9" fontId="51" fillId="0" borderId="1" xfId="305" applyFont="1" applyFill="1" applyBorder="1" applyAlignment="1">
      <alignment horizontal="center" vertical="center" wrapText="1"/>
    </xf>
    <xf numFmtId="10" fontId="55" fillId="43" borderId="1" xfId="305" applyNumberFormat="1" applyFont="1" applyFill="1" applyBorder="1" applyAlignment="1">
      <alignment horizontal="center" vertical="center"/>
    </xf>
    <xf numFmtId="0" fontId="45" fillId="0" borderId="1" xfId="0" applyFont="1" applyBorder="1" applyAlignment="1">
      <alignment horizontal="center"/>
    </xf>
    <xf numFmtId="0" fontId="47" fillId="0" borderId="1" xfId="0" applyFont="1" applyBorder="1" applyAlignment="1">
      <alignment horizontal="center" vertical="center" wrapText="1"/>
    </xf>
    <xf numFmtId="0" fontId="46" fillId="0" borderId="1" xfId="0" applyFont="1" applyBorder="1" applyAlignment="1">
      <alignment horizontal="center" vertical="center" wrapText="1"/>
    </xf>
    <xf numFmtId="10" fontId="46" fillId="0" borderId="1" xfId="0" applyNumberFormat="1" applyFont="1" applyBorder="1" applyAlignment="1">
      <alignment horizontal="center" vertical="center" wrapText="1"/>
    </xf>
    <xf numFmtId="0" fontId="47" fillId="0" borderId="1" xfId="1" applyFont="1" applyBorder="1" applyAlignment="1">
      <alignment horizontal="center" vertical="center"/>
    </xf>
    <xf numFmtId="0" fontId="45" fillId="0" borderId="0" xfId="0" applyFont="1"/>
    <xf numFmtId="0" fontId="47" fillId="0" borderId="1" xfId="0" applyFont="1" applyBorder="1" applyAlignment="1">
      <alignment horizontal="center" vertical="center"/>
    </xf>
    <xf numFmtId="0" fontId="45" fillId="0" borderId="0" xfId="0" applyFont="1" applyAlignment="1">
      <alignment horizontal="center"/>
    </xf>
    <xf numFmtId="0" fontId="47" fillId="0" borderId="5" xfId="0" applyFont="1" applyBorder="1" applyAlignment="1">
      <alignment horizontal="center" vertical="center" wrapText="1"/>
    </xf>
    <xf numFmtId="0" fontId="46" fillId="0" borderId="5" xfId="0" applyFont="1" applyBorder="1" applyAlignment="1">
      <alignment horizontal="center" vertical="center" wrapText="1"/>
    </xf>
    <xf numFmtId="10" fontId="46" fillId="0" borderId="5" xfId="0" applyNumberFormat="1" applyFont="1" applyBorder="1" applyAlignment="1">
      <alignment horizontal="center" vertical="center" wrapText="1"/>
    </xf>
    <xf numFmtId="0" fontId="47" fillId="0" borderId="12" xfId="1" applyFont="1" applyBorder="1" applyAlignment="1">
      <alignment horizontal="center" vertical="center"/>
    </xf>
    <xf numFmtId="0" fontId="47" fillId="0" borderId="11" xfId="0" applyFont="1" applyBorder="1" applyAlignment="1">
      <alignment horizontal="center" vertical="center"/>
    </xf>
    <xf numFmtId="0" fontId="47" fillId="0" borderId="5" xfId="0" applyFont="1" applyBorder="1" applyAlignment="1">
      <alignment horizontal="center" vertical="center"/>
    </xf>
    <xf numFmtId="0" fontId="46" fillId="0" borderId="5" xfId="0" applyFont="1" applyBorder="1" applyAlignment="1">
      <alignment horizontal="center" vertical="center"/>
    </xf>
    <xf numFmtId="10" fontId="46" fillId="0" borderId="5" xfId="0" applyNumberFormat="1" applyFont="1" applyBorder="1" applyAlignment="1">
      <alignment horizontal="center" vertical="center"/>
    </xf>
    <xf numFmtId="0" fontId="47" fillId="0" borderId="12" xfId="0" applyFont="1" applyBorder="1" applyAlignment="1">
      <alignment horizontal="center" vertical="center"/>
    </xf>
    <xf numFmtId="0" fontId="47" fillId="0" borderId="13" xfId="0" applyFont="1" applyBorder="1" applyAlignment="1">
      <alignment horizontal="center" vertical="center"/>
    </xf>
    <xf numFmtId="0" fontId="47" fillId="0" borderId="14" xfId="0" applyFont="1" applyBorder="1" applyAlignment="1">
      <alignment horizontal="center" vertical="center"/>
    </xf>
    <xf numFmtId="0" fontId="46" fillId="0" borderId="14" xfId="0" applyFont="1" applyBorder="1" applyAlignment="1">
      <alignment horizontal="center" vertical="center"/>
    </xf>
    <xf numFmtId="10" fontId="46" fillId="0" borderId="14" xfId="0" applyNumberFormat="1" applyFont="1" applyBorder="1" applyAlignment="1">
      <alignment horizontal="center" vertical="center"/>
    </xf>
    <xf numFmtId="0" fontId="47" fillId="0" borderId="15" xfId="0" applyFont="1" applyBorder="1" applyAlignment="1">
      <alignment horizontal="center" vertical="center"/>
    </xf>
    <xf numFmtId="0" fontId="48" fillId="0" borderId="1" xfId="0" applyFont="1" applyBorder="1" applyAlignment="1">
      <alignment horizontal="center" vertical="center" wrapText="1"/>
    </xf>
    <xf numFmtId="0" fontId="49" fillId="0" borderId="1" xfId="0" applyFont="1" applyBorder="1" applyAlignment="1">
      <alignment horizontal="center" vertical="center" wrapText="1"/>
    </xf>
    <xf numFmtId="9" fontId="46" fillId="0" borderId="1" xfId="0" applyNumberFormat="1" applyFont="1" applyBorder="1" applyAlignment="1">
      <alignment horizontal="center" vertical="center" wrapText="1"/>
    </xf>
    <xf numFmtId="0" fontId="47" fillId="0" borderId="0" xfId="0" applyFont="1" applyAlignment="1">
      <alignment horizontal="center" vertical="center" wrapText="1"/>
    </xf>
    <xf numFmtId="0" fontId="45" fillId="0" borderId="1" xfId="0" applyFont="1" applyBorder="1" applyAlignment="1">
      <alignment horizontal="center" vertical="center" wrapText="1"/>
    </xf>
    <xf numFmtId="0" fontId="50" fillId="0" borderId="1" xfId="0" applyFont="1" applyBorder="1" applyAlignment="1">
      <alignment horizontal="center" vertical="center"/>
    </xf>
    <xf numFmtId="10" fontId="46" fillId="0" borderId="1" xfId="305" applyNumberFormat="1" applyFont="1" applyFill="1" applyBorder="1" applyAlignment="1">
      <alignment horizontal="center" vertical="center" wrapText="1"/>
    </xf>
    <xf numFmtId="0" fontId="51" fillId="0" borderId="1" xfId="0" applyFont="1" applyBorder="1" applyAlignment="1">
      <alignment horizontal="center" vertical="center" wrapText="1"/>
    </xf>
    <xf numFmtId="0" fontId="45" fillId="0" borderId="1" xfId="0" applyFont="1" applyBorder="1" applyAlignment="1">
      <alignment horizontal="left" vertical="center" wrapText="1"/>
    </xf>
    <xf numFmtId="0" fontId="45" fillId="0" borderId="1" xfId="0" applyFont="1" applyBorder="1"/>
    <xf numFmtId="9" fontId="51" fillId="0" borderId="1" xfId="0" applyNumberFormat="1" applyFont="1" applyBorder="1" applyAlignment="1">
      <alignment horizontal="center" vertical="center" wrapText="1"/>
    </xf>
    <xf numFmtId="0" fontId="45" fillId="0" borderId="0" xfId="0" applyFont="1" applyAlignment="1">
      <alignment vertical="center" wrapText="1"/>
    </xf>
    <xf numFmtId="49" fontId="45" fillId="0" borderId="1" xfId="0" applyNumberFormat="1" applyFont="1" applyBorder="1" applyAlignment="1">
      <alignment horizontal="center" vertical="center" wrapText="1"/>
    </xf>
    <xf numFmtId="0" fontId="52" fillId="0" borderId="1" xfId="0" applyFont="1" applyBorder="1" applyAlignment="1">
      <alignment horizontal="center" vertical="center" wrapText="1"/>
    </xf>
    <xf numFmtId="0" fontId="52" fillId="0" borderId="0" xfId="0" applyFont="1"/>
    <xf numFmtId="0" fontId="45" fillId="0" borderId="1" xfId="0" applyFont="1" applyBorder="1" applyAlignment="1">
      <alignment vertical="center" wrapText="1"/>
    </xf>
    <xf numFmtId="0" fontId="52" fillId="0" borderId="1" xfId="0" applyFont="1" applyBorder="1" applyAlignment="1">
      <alignment vertical="center" wrapText="1"/>
    </xf>
    <xf numFmtId="0" fontId="45" fillId="0" borderId="0" xfId="0" applyFont="1" applyAlignment="1">
      <alignment horizontal="center" vertical="center"/>
    </xf>
    <xf numFmtId="0" fontId="50" fillId="0" borderId="0" xfId="0" applyFont="1" applyAlignment="1">
      <alignment horizontal="center" vertical="center"/>
    </xf>
    <xf numFmtId="0" fontId="46" fillId="0" borderId="0" xfId="0" applyFont="1" applyAlignment="1">
      <alignment horizontal="center" vertical="center"/>
    </xf>
    <xf numFmtId="10" fontId="46" fillId="0" borderId="0" xfId="0" applyNumberFormat="1" applyFont="1" applyAlignment="1">
      <alignment horizontal="center" vertical="center"/>
    </xf>
    <xf numFmtId="10" fontId="54" fillId="0" borderId="45" xfId="305" applyNumberFormat="1" applyFont="1" applyFill="1" applyBorder="1" applyAlignment="1">
      <alignment horizontal="center" vertical="center" wrapText="1"/>
    </xf>
    <xf numFmtId="10" fontId="54" fillId="0" borderId="43" xfId="0" applyNumberFormat="1" applyFont="1" applyBorder="1" applyAlignment="1">
      <alignment horizontal="center" vertical="center" wrapText="1"/>
    </xf>
    <xf numFmtId="0" fontId="45" fillId="0" borderId="0" xfId="0" applyFont="1" applyAlignment="1">
      <alignment horizontal="center" vertical="center" wrapText="1"/>
    </xf>
    <xf numFmtId="0" fontId="56" fillId="2" borderId="1" xfId="1" applyFont="1" applyFill="1" applyBorder="1" applyAlignment="1">
      <alignment horizontal="left" vertical="center"/>
    </xf>
    <xf numFmtId="0" fontId="56" fillId="2" borderId="0" xfId="1" applyFont="1" applyFill="1" applyAlignment="1">
      <alignment horizontal="left" vertical="center"/>
    </xf>
    <xf numFmtId="44" fontId="55" fillId="2" borderId="0" xfId="304" applyFont="1" applyFill="1" applyBorder="1" applyAlignment="1">
      <alignment horizontal="left" vertical="center"/>
    </xf>
    <xf numFmtId="9" fontId="55" fillId="2" borderId="0" xfId="305" applyFont="1" applyFill="1" applyBorder="1" applyAlignment="1">
      <alignment horizontal="left" vertical="center"/>
    </xf>
    <xf numFmtId="0" fontId="57" fillId="0" borderId="0" xfId="0" applyFont="1" applyAlignment="1">
      <alignment vertical="center"/>
    </xf>
    <xf numFmtId="0" fontId="57" fillId="0" borderId="0" xfId="0" applyFont="1"/>
    <xf numFmtId="0" fontId="57" fillId="2" borderId="0" xfId="0" applyFont="1" applyFill="1"/>
    <xf numFmtId="0" fontId="56" fillId="2" borderId="0" xfId="0" applyFont="1" applyFill="1" applyAlignment="1">
      <alignment horizontal="center" vertical="center" wrapText="1"/>
    </xf>
    <xf numFmtId="44" fontId="55" fillId="2" borderId="0" xfId="304" applyFont="1" applyFill="1" applyBorder="1" applyAlignment="1">
      <alignment horizontal="center" vertical="center" wrapText="1"/>
    </xf>
    <xf numFmtId="9" fontId="55" fillId="2" borderId="0" xfId="305" applyFont="1" applyFill="1" applyBorder="1" applyAlignment="1">
      <alignment horizontal="center" vertical="center" wrapText="1"/>
    </xf>
    <xf numFmtId="0" fontId="56" fillId="2" borderId="5" xfId="0" applyFont="1" applyFill="1" applyBorder="1" applyAlignment="1">
      <alignment horizontal="center" vertical="center" wrapText="1"/>
    </xf>
    <xf numFmtId="0" fontId="56" fillId="2" borderId="0" xfId="0" applyFont="1" applyFill="1" applyAlignment="1">
      <alignment horizontal="center" vertical="center"/>
    </xf>
    <xf numFmtId="44" fontId="55" fillId="2" borderId="0" xfId="304" applyFont="1" applyFill="1" applyBorder="1" applyAlignment="1">
      <alignment horizontal="center" vertical="center"/>
    </xf>
    <xf numFmtId="9" fontId="55" fillId="2" borderId="0" xfId="305" applyFont="1" applyFill="1" applyBorder="1" applyAlignment="1">
      <alignment horizontal="center" vertical="center"/>
    </xf>
    <xf numFmtId="0" fontId="56" fillId="2" borderId="14" xfId="0" applyFont="1" applyFill="1" applyBorder="1" applyAlignment="1">
      <alignment horizontal="center" vertical="center" wrapText="1"/>
    </xf>
    <xf numFmtId="0" fontId="58" fillId="2" borderId="28" xfId="0" applyFont="1" applyFill="1" applyBorder="1" applyAlignment="1">
      <alignment horizontal="center" vertical="center" wrapText="1"/>
    </xf>
    <xf numFmtId="0" fontId="56" fillId="0" borderId="28" xfId="0" applyFont="1" applyBorder="1" applyAlignment="1">
      <alignment horizontal="center" vertical="center" wrapText="1"/>
    </xf>
    <xf numFmtId="0" fontId="58" fillId="0" borderId="28" xfId="0" applyFont="1" applyBorder="1" applyAlignment="1">
      <alignment horizontal="center" vertical="center" wrapText="1"/>
    </xf>
    <xf numFmtId="0" fontId="59" fillId="0" borderId="28" xfId="0" applyFont="1" applyBorder="1" applyAlignment="1">
      <alignment horizontal="center" vertical="center" wrapText="1"/>
    </xf>
    <xf numFmtId="0" fontId="58" fillId="41" borderId="28" xfId="0" applyFont="1" applyFill="1" applyBorder="1" applyAlignment="1">
      <alignment horizontal="center" vertical="center" wrapText="1"/>
    </xf>
    <xf numFmtId="0" fontId="59" fillId="38" borderId="28" xfId="0" applyFont="1" applyFill="1" applyBorder="1" applyAlignment="1">
      <alignment horizontal="center" vertical="center" wrapText="1"/>
    </xf>
    <xf numFmtId="0" fontId="55" fillId="42" borderId="28" xfId="0" applyFont="1" applyFill="1" applyBorder="1" applyAlignment="1">
      <alignment horizontal="center" vertical="center" wrapText="1"/>
    </xf>
    <xf numFmtId="0" fontId="59" fillId="2" borderId="28" xfId="0" applyFont="1" applyFill="1" applyBorder="1" applyAlignment="1">
      <alignment horizontal="center" vertical="center" wrapText="1"/>
    </xf>
    <xf numFmtId="0" fontId="56" fillId="2" borderId="28" xfId="0" applyFont="1" applyFill="1" applyBorder="1" applyAlignment="1">
      <alignment horizontal="center" vertical="center" wrapText="1"/>
    </xf>
    <xf numFmtId="0" fontId="56" fillId="4" borderId="28" xfId="0" applyFont="1" applyFill="1" applyBorder="1" applyAlignment="1">
      <alignment horizontal="center" vertical="center" wrapText="1"/>
    </xf>
    <xf numFmtId="0" fontId="56" fillId="42" borderId="44" xfId="0" applyFont="1" applyFill="1" applyBorder="1" applyAlignment="1">
      <alignment horizontal="center" vertical="center" wrapText="1"/>
    </xf>
    <xf numFmtId="44" fontId="55" fillId="42" borderId="44" xfId="304" applyFont="1" applyFill="1" applyBorder="1" applyAlignment="1">
      <alignment horizontal="center" vertical="center" wrapText="1"/>
    </xf>
    <xf numFmtId="9" fontId="55" fillId="42" borderId="44" xfId="305" applyFont="1" applyFill="1" applyBorder="1" applyAlignment="1">
      <alignment horizontal="center" vertical="center" wrapText="1"/>
    </xf>
    <xf numFmtId="0" fontId="60" fillId="40" borderId="28" xfId="0" applyFont="1" applyFill="1" applyBorder="1" applyAlignment="1">
      <alignment horizontal="center" vertical="center" wrapText="1"/>
    </xf>
    <xf numFmtId="0" fontId="60" fillId="40" borderId="1" xfId="0" applyFont="1" applyFill="1" applyBorder="1" applyAlignment="1">
      <alignment horizontal="center" vertical="center" wrapText="1"/>
    </xf>
    <xf numFmtId="0" fontId="57" fillId="0" borderId="0" xfId="0" applyFont="1" applyAlignment="1">
      <alignment horizontal="center"/>
    </xf>
    <xf numFmtId="0" fontId="57" fillId="0" borderId="7" xfId="0" applyFont="1" applyBorder="1" applyAlignment="1">
      <alignment horizontal="left" vertical="center" wrapText="1"/>
    </xf>
    <xf numFmtId="166" fontId="57" fillId="0" borderId="7" xfId="303" applyNumberFormat="1" applyFont="1" applyFill="1" applyBorder="1" applyAlignment="1">
      <alignment horizontal="center" vertical="center" wrapText="1"/>
    </xf>
    <xf numFmtId="0" fontId="57" fillId="41" borderId="7" xfId="0" applyFont="1" applyFill="1" applyBorder="1" applyAlignment="1">
      <alignment horizontal="center" vertical="center" wrapText="1"/>
    </xf>
    <xf numFmtId="0" fontId="57" fillId="0" borderId="7" xfId="0" applyFont="1" applyBorder="1" applyAlignment="1">
      <alignment horizontal="center" vertical="center" wrapText="1"/>
    </xf>
    <xf numFmtId="0" fontId="61" fillId="0" borderId="7" xfId="0" applyFont="1" applyBorder="1" applyAlignment="1">
      <alignment horizontal="center" vertical="center" wrapText="1"/>
    </xf>
    <xf numFmtId="0" fontId="57" fillId="0" borderId="7" xfId="0" applyFont="1" applyBorder="1"/>
    <xf numFmtId="10" fontId="62" fillId="0" borderId="1" xfId="305" applyNumberFormat="1" applyFont="1" applyBorder="1" applyAlignment="1">
      <alignment horizontal="center" vertical="center"/>
    </xf>
    <xf numFmtId="14" fontId="57" fillId="0" borderId="7" xfId="0" applyNumberFormat="1" applyFont="1" applyBorder="1" applyAlignment="1">
      <alignment horizontal="center" vertical="center"/>
    </xf>
    <xf numFmtId="168" fontId="57" fillId="0" borderId="7" xfId="303" applyNumberFormat="1" applyFont="1" applyBorder="1" applyAlignment="1">
      <alignment horizontal="center" vertical="center"/>
    </xf>
    <xf numFmtId="0" fontId="57" fillId="0" borderId="7" xfId="0" applyFont="1" applyBorder="1" applyAlignment="1">
      <alignment vertical="center" wrapText="1"/>
    </xf>
    <xf numFmtId="0" fontId="57" fillId="0" borderId="40" xfId="0" applyFont="1" applyBorder="1" applyAlignment="1">
      <alignment horizontal="center" vertical="center"/>
    </xf>
    <xf numFmtId="164" fontId="57" fillId="0" borderId="7" xfId="48" applyFont="1" applyBorder="1" applyAlignment="1">
      <alignment horizontal="center" vertical="center"/>
    </xf>
    <xf numFmtId="0" fontId="57" fillId="0" borderId="7" xfId="0" applyFont="1" applyBorder="1" applyAlignment="1">
      <alignment horizontal="center" vertical="center"/>
    </xf>
    <xf numFmtId="0" fontId="63" fillId="0" borderId="0" xfId="306" applyFont="1" applyAlignment="1">
      <alignment vertical="center"/>
    </xf>
    <xf numFmtId="44" fontId="57" fillId="0" borderId="7" xfId="304" applyFont="1" applyBorder="1" applyAlignment="1">
      <alignment horizontal="center" vertical="center"/>
    </xf>
    <xf numFmtId="44" fontId="61" fillId="0" borderId="7" xfId="304" applyFont="1" applyFill="1" applyBorder="1" applyAlignment="1">
      <alignment horizontal="center" vertical="center" wrapText="1"/>
    </xf>
    <xf numFmtId="44" fontId="61" fillId="0" borderId="7" xfId="304" applyFont="1" applyBorder="1" applyAlignment="1">
      <alignment horizontal="center" vertical="center"/>
    </xf>
    <xf numFmtId="0" fontId="57" fillId="0" borderId="8" xfId="0" applyFont="1" applyBorder="1" applyAlignment="1">
      <alignment vertical="center" wrapText="1"/>
    </xf>
    <xf numFmtId="0" fontId="57" fillId="0" borderId="47" xfId="0" applyFont="1" applyBorder="1" applyAlignment="1">
      <alignment vertical="center" wrapText="1"/>
    </xf>
    <xf numFmtId="44" fontId="62" fillId="0" borderId="47" xfId="304" applyFont="1" applyBorder="1" applyAlignment="1">
      <alignment vertical="center" wrapText="1"/>
    </xf>
    <xf numFmtId="10" fontId="62" fillId="0" borderId="1" xfId="305" applyNumberFormat="1" applyFont="1" applyBorder="1" applyAlignment="1">
      <alignment horizontal="center" vertical="center" wrapText="1"/>
    </xf>
    <xf numFmtId="0" fontId="63" fillId="0" borderId="40" xfId="306" applyFont="1" applyFill="1" applyBorder="1" applyAlignment="1">
      <alignment horizontal="center" vertical="center" wrapText="1"/>
    </xf>
    <xf numFmtId="0" fontId="57" fillId="0" borderId="1" xfId="0" applyFont="1" applyBorder="1" applyAlignment="1">
      <alignment vertical="center" wrapText="1"/>
    </xf>
    <xf numFmtId="0" fontId="57" fillId="0" borderId="39" xfId="0" applyFont="1" applyBorder="1" applyAlignment="1">
      <alignment horizontal="center" vertical="center" wrapText="1"/>
    </xf>
    <xf numFmtId="0" fontId="57" fillId="0" borderId="39" xfId="0" applyFont="1" applyBorder="1" applyAlignment="1">
      <alignment horizontal="center"/>
    </xf>
    <xf numFmtId="0" fontId="57" fillId="0" borderId="1" xfId="0" applyFont="1" applyBorder="1" applyAlignment="1">
      <alignment horizontal="left" vertical="center" wrapText="1"/>
    </xf>
    <xf numFmtId="166" fontId="57" fillId="0" borderId="1" xfId="303" applyNumberFormat="1" applyFont="1" applyFill="1" applyBorder="1" applyAlignment="1">
      <alignment horizontal="center" vertical="center" wrapText="1"/>
    </xf>
    <xf numFmtId="0" fontId="57" fillId="41" borderId="1" xfId="0" applyFont="1" applyFill="1" applyBorder="1" applyAlignment="1">
      <alignment horizontal="center" vertical="center" wrapText="1"/>
    </xf>
    <xf numFmtId="0" fontId="57" fillId="0" borderId="1" xfId="0" applyFont="1" applyBorder="1" applyAlignment="1">
      <alignment horizontal="center" vertical="center" wrapText="1"/>
    </xf>
    <xf numFmtId="0" fontId="61" fillId="0" borderId="1" xfId="0" applyFont="1" applyBorder="1" applyAlignment="1">
      <alignment horizontal="center" vertical="center" wrapText="1"/>
    </xf>
    <xf numFmtId="0" fontId="57" fillId="0" borderId="1" xfId="0" applyFont="1" applyBorder="1"/>
    <xf numFmtId="14" fontId="57" fillId="0" borderId="1" xfId="0" applyNumberFormat="1" applyFont="1" applyBorder="1" applyAlignment="1">
      <alignment horizontal="center" vertical="center"/>
    </xf>
    <xf numFmtId="168" fontId="57" fillId="0" borderId="1" xfId="303" applyNumberFormat="1" applyFont="1" applyBorder="1" applyAlignment="1">
      <alignment horizontal="center" vertical="center"/>
    </xf>
    <xf numFmtId="168" fontId="57" fillId="0" borderId="1" xfId="303" applyNumberFormat="1" applyFont="1" applyFill="1" applyBorder="1" applyAlignment="1">
      <alignment horizontal="center" vertical="center"/>
    </xf>
    <xf numFmtId="0" fontId="57" fillId="0" borderId="4" xfId="0" applyFont="1" applyBorder="1" applyAlignment="1">
      <alignment horizontal="center" vertical="center"/>
    </xf>
    <xf numFmtId="164" fontId="57" fillId="0" borderId="1" xfId="48" applyFont="1" applyBorder="1" applyAlignment="1">
      <alignment horizontal="center" vertical="center"/>
    </xf>
    <xf numFmtId="0" fontId="57" fillId="0" borderId="1" xfId="0" applyFont="1" applyBorder="1" applyAlignment="1">
      <alignment horizontal="center" vertical="center"/>
    </xf>
    <xf numFmtId="44" fontId="57" fillId="0" borderId="1" xfId="304" applyFont="1" applyBorder="1" applyAlignment="1">
      <alignment horizontal="center" vertical="center"/>
    </xf>
    <xf numFmtId="44" fontId="61" fillId="0" borderId="1" xfId="304" applyFont="1" applyFill="1" applyBorder="1" applyAlignment="1">
      <alignment horizontal="center" vertical="center" wrapText="1"/>
    </xf>
    <xf numFmtId="44" fontId="61" fillId="0" borderId="1" xfId="304" applyFont="1" applyBorder="1" applyAlignment="1">
      <alignment horizontal="center" vertical="center"/>
    </xf>
    <xf numFmtId="0" fontId="57" fillId="0" borderId="10" xfId="0" applyFont="1" applyBorder="1" applyAlignment="1">
      <alignment vertical="center" wrapText="1"/>
    </xf>
    <xf numFmtId="0" fontId="57" fillId="0" borderId="2" xfId="0" applyFont="1" applyBorder="1" applyAlignment="1">
      <alignment vertical="center" wrapText="1"/>
    </xf>
    <xf numFmtId="44" fontId="62" fillId="0" borderId="2" xfId="304" applyFont="1" applyBorder="1" applyAlignment="1">
      <alignment vertical="center" wrapText="1"/>
    </xf>
    <xf numFmtId="0" fontId="63" fillId="0" borderId="4" xfId="306" applyFont="1" applyFill="1" applyBorder="1" applyAlignment="1">
      <alignment horizontal="center" vertical="center" wrapText="1"/>
    </xf>
    <xf numFmtId="0" fontId="62" fillId="0" borderId="1" xfId="0" applyFont="1" applyBorder="1" applyAlignment="1">
      <alignment horizontal="center" vertical="center" wrapText="1"/>
    </xf>
    <xf numFmtId="0" fontId="57" fillId="0" borderId="32" xfId="0" applyFont="1" applyBorder="1" applyAlignment="1">
      <alignment horizontal="center" vertical="center" wrapText="1"/>
    </xf>
    <xf numFmtId="0" fontId="57" fillId="0" borderId="32" xfId="0" applyFont="1" applyBorder="1" applyAlignment="1">
      <alignment horizontal="center"/>
    </xf>
    <xf numFmtId="9" fontId="57" fillId="0" borderId="32" xfId="0" applyNumberFormat="1" applyFont="1" applyBorder="1" applyAlignment="1">
      <alignment horizontal="center" vertical="center"/>
    </xf>
    <xf numFmtId="9" fontId="57" fillId="0" borderId="1" xfId="0" applyNumberFormat="1" applyFont="1" applyBorder="1" applyAlignment="1">
      <alignment horizontal="center" vertical="center"/>
    </xf>
    <xf numFmtId="0" fontId="57" fillId="0" borderId="28" xfId="0" applyFont="1" applyBorder="1" applyAlignment="1">
      <alignment horizontal="center" vertical="center" wrapText="1"/>
    </xf>
    <xf numFmtId="0" fontId="62" fillId="0" borderId="28" xfId="0" applyFont="1" applyBorder="1" applyAlignment="1">
      <alignment horizontal="center" vertical="center" wrapText="1"/>
    </xf>
    <xf numFmtId="0" fontId="57" fillId="0" borderId="4" xfId="0" applyFont="1" applyBorder="1" applyAlignment="1">
      <alignment horizontal="center" vertical="center" wrapText="1"/>
    </xf>
    <xf numFmtId="0" fontId="62" fillId="0" borderId="39" xfId="0" applyFont="1" applyBorder="1" applyAlignment="1">
      <alignment horizontal="center" vertical="center" wrapText="1"/>
    </xf>
    <xf numFmtId="0" fontId="57" fillId="0" borderId="28" xfId="0" applyFont="1" applyBorder="1" applyAlignment="1">
      <alignment horizontal="left" vertical="center" wrapText="1"/>
    </xf>
    <xf numFmtId="166" fontId="57" fillId="0" borderId="28" xfId="303" applyNumberFormat="1" applyFont="1" applyFill="1" applyBorder="1" applyAlignment="1">
      <alignment horizontal="center" vertical="center" wrapText="1"/>
    </xf>
    <xf numFmtId="0" fontId="57" fillId="41" borderId="28" xfId="0" applyFont="1" applyFill="1" applyBorder="1" applyAlignment="1">
      <alignment horizontal="center" vertical="center" wrapText="1"/>
    </xf>
    <xf numFmtId="0" fontId="61" fillId="0" borderId="28" xfId="0" applyFont="1" applyBorder="1" applyAlignment="1">
      <alignment horizontal="center" vertical="center" wrapText="1"/>
    </xf>
    <xf numFmtId="0" fontId="57" fillId="0" borderId="28" xfId="0" applyFont="1" applyBorder="1"/>
    <xf numFmtId="10" fontId="62" fillId="0" borderId="28" xfId="305" applyNumberFormat="1" applyFont="1" applyBorder="1" applyAlignment="1">
      <alignment horizontal="center" vertical="center"/>
    </xf>
    <xf numFmtId="14" fontId="57" fillId="0" borderId="28" xfId="0" applyNumberFormat="1" applyFont="1" applyBorder="1" applyAlignment="1">
      <alignment horizontal="center" vertical="center"/>
    </xf>
    <xf numFmtId="168" fontId="57" fillId="0" borderId="28" xfId="303" applyNumberFormat="1" applyFont="1" applyBorder="1" applyAlignment="1">
      <alignment horizontal="center" vertical="center"/>
    </xf>
    <xf numFmtId="0" fontId="57" fillId="0" borderId="28" xfId="0" applyFont="1" applyBorder="1" applyAlignment="1">
      <alignment vertical="center" wrapText="1"/>
    </xf>
    <xf numFmtId="0" fontId="57" fillId="0" borderId="12" xfId="0" applyFont="1" applyBorder="1" applyAlignment="1">
      <alignment horizontal="center" vertical="center"/>
    </xf>
    <xf numFmtId="164" fontId="57" fillId="0" borderId="28" xfId="48" applyFont="1" applyBorder="1" applyAlignment="1">
      <alignment horizontal="center" vertical="center"/>
    </xf>
    <xf numFmtId="0" fontId="57" fillId="0" borderId="28" xfId="0" applyFont="1" applyBorder="1" applyAlignment="1">
      <alignment horizontal="center" vertical="center"/>
    </xf>
    <xf numFmtId="44" fontId="57" fillId="0" borderId="28" xfId="304" applyFont="1" applyBorder="1" applyAlignment="1">
      <alignment horizontal="center" vertical="center"/>
    </xf>
    <xf numFmtId="44" fontId="61" fillId="0" borderId="28" xfId="304" applyFont="1" applyFill="1" applyBorder="1" applyAlignment="1">
      <alignment horizontal="center" vertical="center" wrapText="1"/>
    </xf>
    <xf numFmtId="44" fontId="61" fillId="0" borderId="28" xfId="304" applyFont="1" applyBorder="1" applyAlignment="1">
      <alignment horizontal="center" vertical="center"/>
    </xf>
    <xf numFmtId="0" fontId="57" fillId="0" borderId="33" xfId="0" applyFont="1" applyBorder="1" applyAlignment="1">
      <alignment vertical="center" wrapText="1"/>
    </xf>
    <xf numFmtId="0" fontId="57" fillId="0" borderId="11" xfId="0" applyFont="1" applyBorder="1" applyAlignment="1">
      <alignment vertical="center" wrapText="1"/>
    </xf>
    <xf numFmtId="44" fontId="62" fillId="0" borderId="11" xfId="304" applyFont="1" applyBorder="1" applyAlignment="1">
      <alignment vertical="center" wrapText="1"/>
    </xf>
    <xf numFmtId="0" fontId="62" fillId="0" borderId="12" xfId="0" applyFont="1" applyBorder="1" applyAlignment="1">
      <alignment horizontal="center" vertical="center" wrapText="1"/>
    </xf>
    <xf numFmtId="0" fontId="56" fillId="45" borderId="1" xfId="0" applyFont="1" applyFill="1" applyBorder="1" applyAlignment="1">
      <alignment vertical="center" wrapText="1"/>
    </xf>
    <xf numFmtId="44" fontId="55" fillId="45" borderId="1" xfId="304" applyFont="1" applyFill="1" applyBorder="1" applyAlignment="1">
      <alignment vertical="center" wrapText="1"/>
    </xf>
    <xf numFmtId="10" fontId="55" fillId="45" borderId="1" xfId="305" applyNumberFormat="1" applyFont="1" applyFill="1" applyBorder="1" applyAlignment="1">
      <alignment horizontal="center" vertical="center" wrapText="1"/>
    </xf>
    <xf numFmtId="0" fontId="62" fillId="0" borderId="4" xfId="0" applyFont="1" applyBorder="1" applyAlignment="1">
      <alignment horizontal="center" vertical="center" wrapText="1"/>
    </xf>
    <xf numFmtId="0" fontId="57" fillId="0" borderId="32" xfId="0" applyFont="1" applyBorder="1" applyAlignment="1">
      <alignment vertical="center" wrapText="1"/>
    </xf>
    <xf numFmtId="1" fontId="57" fillId="0" borderId="32" xfId="0" applyNumberFormat="1" applyFont="1" applyBorder="1" applyAlignment="1">
      <alignment horizontal="center" vertical="center" wrapText="1"/>
    </xf>
    <xf numFmtId="0" fontId="57" fillId="41" borderId="32" xfId="0" applyFont="1" applyFill="1" applyBorder="1" applyAlignment="1">
      <alignment horizontal="center" vertical="center" wrapText="1"/>
    </xf>
    <xf numFmtId="0" fontId="61" fillId="0" borderId="32" xfId="0" applyFont="1" applyBorder="1" applyAlignment="1">
      <alignment horizontal="center" vertical="center" wrapText="1"/>
    </xf>
    <xf numFmtId="0" fontId="57" fillId="0" borderId="32" xfId="0" applyFont="1" applyBorder="1"/>
    <xf numFmtId="10" fontId="62" fillId="0" borderId="32" xfId="305" applyNumberFormat="1" applyFont="1" applyBorder="1" applyAlignment="1">
      <alignment horizontal="center" vertical="center"/>
    </xf>
    <xf numFmtId="14" fontId="57" fillId="0" borderId="32" xfId="0" applyNumberFormat="1" applyFont="1" applyBorder="1" applyAlignment="1">
      <alignment horizontal="center" vertical="center"/>
    </xf>
    <xf numFmtId="168" fontId="57" fillId="0" borderId="32" xfId="303" applyNumberFormat="1" applyFont="1" applyBorder="1" applyAlignment="1">
      <alignment horizontal="center" vertical="center"/>
    </xf>
    <xf numFmtId="168" fontId="57" fillId="0" borderId="32" xfId="303" applyNumberFormat="1" applyFont="1" applyFill="1" applyBorder="1" applyAlignment="1">
      <alignment horizontal="center" vertical="center"/>
    </xf>
    <xf numFmtId="0" fontId="57" fillId="0" borderId="15" xfId="0" applyFont="1" applyBorder="1" applyAlignment="1">
      <alignment vertical="center"/>
    </xf>
    <xf numFmtId="164" fontId="57" fillId="0" borderId="32" xfId="48" applyFont="1" applyBorder="1" applyAlignment="1">
      <alignment vertical="center"/>
    </xf>
    <xf numFmtId="0" fontId="57" fillId="0" borderId="32" xfId="0" applyFont="1" applyBorder="1" applyAlignment="1">
      <alignment vertical="center"/>
    </xf>
    <xf numFmtId="0" fontId="57" fillId="0" borderId="32" xfId="0" applyFont="1" applyBorder="1" applyAlignment="1">
      <alignment horizontal="center" vertical="center"/>
    </xf>
    <xf numFmtId="44" fontId="57" fillId="0" borderId="32" xfId="304" applyFont="1" applyBorder="1" applyAlignment="1">
      <alignment horizontal="center" vertical="center"/>
    </xf>
    <xf numFmtId="44" fontId="61" fillId="0" borderId="32" xfId="304" applyFont="1" applyFill="1" applyBorder="1" applyAlignment="1">
      <alignment horizontal="center" vertical="center" wrapText="1"/>
    </xf>
    <xf numFmtId="44" fontId="61" fillId="0" borderId="32" xfId="304" applyFont="1" applyBorder="1" applyAlignment="1">
      <alignment horizontal="center" vertical="center"/>
    </xf>
    <xf numFmtId="0" fontId="57" fillId="0" borderId="35" xfId="0" applyFont="1" applyBorder="1" applyAlignment="1">
      <alignment vertical="center" wrapText="1"/>
    </xf>
    <xf numFmtId="0" fontId="57" fillId="0" borderId="13" xfId="0" applyFont="1" applyBorder="1" applyAlignment="1">
      <alignment vertical="center" wrapText="1"/>
    </xf>
    <xf numFmtId="44" fontId="62" fillId="0" borderId="13" xfId="304" applyFont="1" applyBorder="1" applyAlignment="1">
      <alignment vertical="center" wrapText="1"/>
    </xf>
    <xf numFmtId="0" fontId="57" fillId="0" borderId="15" xfId="0" applyFont="1" applyBorder="1" applyAlignment="1">
      <alignment horizontal="center" vertical="center" wrapText="1"/>
    </xf>
    <xf numFmtId="0" fontId="57" fillId="0" borderId="28" xfId="0" applyFont="1" applyBorder="1" applyAlignment="1">
      <alignment horizontal="justify" vertical="center" wrapText="1"/>
    </xf>
    <xf numFmtId="1" fontId="57" fillId="0" borderId="28" xfId="0" applyNumberFormat="1" applyFont="1" applyBorder="1" applyAlignment="1">
      <alignment horizontal="center" vertical="center" wrapText="1"/>
    </xf>
    <xf numFmtId="0" fontId="57" fillId="0" borderId="12" xfId="0" applyFont="1" applyBorder="1" applyAlignment="1">
      <alignment vertical="center"/>
    </xf>
    <xf numFmtId="164" fontId="57" fillId="0" borderId="28" xfId="48" applyFont="1" applyBorder="1" applyAlignment="1">
      <alignment vertical="center"/>
    </xf>
    <xf numFmtId="0" fontId="57" fillId="0" borderId="28" xfId="0" applyFont="1" applyBorder="1" applyAlignment="1">
      <alignment vertical="center"/>
    </xf>
    <xf numFmtId="0" fontId="57" fillId="0" borderId="12" xfId="0" applyFont="1" applyBorder="1" applyAlignment="1">
      <alignment horizontal="center" vertical="center" wrapText="1"/>
    </xf>
    <xf numFmtId="49" fontId="57" fillId="0" borderId="1" xfId="303" applyNumberFormat="1" applyFont="1" applyBorder="1" applyAlignment="1">
      <alignment horizontal="center" vertical="center" wrapText="1"/>
    </xf>
    <xf numFmtId="1" fontId="57" fillId="0" borderId="1" xfId="0" applyNumberFormat="1" applyFont="1" applyBorder="1" applyAlignment="1">
      <alignment horizontal="center" vertical="center" wrapText="1"/>
    </xf>
    <xf numFmtId="0" fontId="57" fillId="0" borderId="1" xfId="0" applyFont="1" applyBorder="1" applyAlignment="1">
      <alignment vertical="center"/>
    </xf>
    <xf numFmtId="164" fontId="57" fillId="0" borderId="1" xfId="48" applyFont="1" applyBorder="1" applyAlignment="1">
      <alignment vertical="center"/>
    </xf>
    <xf numFmtId="0" fontId="57" fillId="0" borderId="31" xfId="0" applyFont="1" applyBorder="1" applyAlignment="1">
      <alignment horizontal="center" vertical="center" wrapText="1"/>
    </xf>
    <xf numFmtId="49" fontId="57" fillId="0" borderId="32" xfId="0" applyNumberFormat="1" applyFont="1" applyBorder="1" applyAlignment="1">
      <alignment horizontal="center" vertical="center" wrapText="1"/>
    </xf>
    <xf numFmtId="0" fontId="62" fillId="0" borderId="32" xfId="0" applyFont="1" applyBorder="1" applyAlignment="1">
      <alignment horizontal="center" vertical="center" wrapText="1"/>
    </xf>
    <xf numFmtId="0" fontId="61" fillId="0" borderId="32" xfId="0" applyFont="1" applyBorder="1" applyAlignment="1">
      <alignment vertical="center" wrapText="1"/>
    </xf>
    <xf numFmtId="0" fontId="57" fillId="0" borderId="15" xfId="0" applyFont="1" applyBorder="1" applyAlignment="1">
      <alignment horizontal="center" vertical="center"/>
    </xf>
    <xf numFmtId="170" fontId="57" fillId="0" borderId="32" xfId="0" applyNumberFormat="1" applyFont="1" applyBorder="1" applyAlignment="1">
      <alignment horizontal="center" vertical="center"/>
    </xf>
    <xf numFmtId="0" fontId="63" fillId="0" borderId="15" xfId="306" applyFont="1" applyFill="1" applyBorder="1" applyAlignment="1">
      <alignment vertical="center"/>
    </xf>
    <xf numFmtId="0" fontId="57" fillId="0" borderId="9" xfId="0" applyFont="1" applyBorder="1" applyAlignment="1">
      <alignment horizontal="center" vertical="center" wrapText="1"/>
    </xf>
    <xf numFmtId="49" fontId="57" fillId="0" borderId="1" xfId="0" applyNumberFormat="1" applyFont="1" applyBorder="1" applyAlignment="1">
      <alignment horizontal="center" vertical="center" wrapText="1"/>
    </xf>
    <xf numFmtId="44" fontId="57" fillId="44" borderId="1" xfId="304" applyFont="1" applyFill="1" applyBorder="1" applyAlignment="1">
      <alignment horizontal="center" vertical="center"/>
    </xf>
    <xf numFmtId="0" fontId="63" fillId="0" borderId="4" xfId="306" applyFont="1" applyFill="1" applyBorder="1" applyAlignment="1">
      <alignment vertical="center"/>
    </xf>
    <xf numFmtId="171" fontId="57" fillId="0" borderId="1" xfId="0" applyNumberFormat="1" applyFont="1" applyBorder="1" applyAlignment="1">
      <alignment horizontal="center" vertical="center"/>
    </xf>
    <xf numFmtId="0" fontId="63" fillId="0" borderId="0" xfId="306" applyFont="1" applyFill="1" applyAlignment="1">
      <alignment vertical="center"/>
    </xf>
    <xf numFmtId="0" fontId="57" fillId="44" borderId="1" xfId="0" applyFont="1" applyFill="1" applyBorder="1" applyAlignment="1">
      <alignment horizontal="center" vertical="center" wrapText="1"/>
    </xf>
    <xf numFmtId="0" fontId="57" fillId="0" borderId="1" xfId="0" applyFont="1" applyBorder="1" applyAlignment="1">
      <alignment horizontal="center"/>
    </xf>
    <xf numFmtId="49" fontId="57" fillId="0" borderId="1" xfId="5" applyFont="1" applyBorder="1" applyAlignment="1" applyProtection="1">
      <alignment horizontal="center" vertical="center" wrapText="1"/>
    </xf>
    <xf numFmtId="170" fontId="57" fillId="0" borderId="1" xfId="48" applyNumberFormat="1" applyFont="1" applyBorder="1" applyAlignment="1">
      <alignment horizontal="center" vertical="center"/>
    </xf>
    <xf numFmtId="171" fontId="64" fillId="0" borderId="1" xfId="0" applyNumberFormat="1" applyFont="1" applyBorder="1" applyAlignment="1">
      <alignment horizontal="center" vertical="center"/>
    </xf>
    <xf numFmtId="0" fontId="62" fillId="0" borderId="1" xfId="0" applyFont="1" applyBorder="1" applyAlignment="1">
      <alignment vertical="center" wrapText="1"/>
    </xf>
    <xf numFmtId="171" fontId="57" fillId="2" borderId="1" xfId="0" applyNumberFormat="1" applyFont="1" applyFill="1" applyBorder="1" applyAlignment="1">
      <alignment horizontal="center" vertical="center"/>
    </xf>
    <xf numFmtId="0" fontId="57" fillId="41" borderId="1" xfId="0" applyFont="1" applyFill="1" applyBorder="1" applyAlignment="1">
      <alignment horizontal="center" vertical="center"/>
    </xf>
    <xf numFmtId="0" fontId="57" fillId="0" borderId="27" xfId="0" applyFont="1" applyBorder="1" applyAlignment="1">
      <alignment horizontal="center" vertical="center" wrapText="1"/>
    </xf>
    <xf numFmtId="49" fontId="57" fillId="0" borderId="28" xfId="0" applyNumberFormat="1" applyFont="1" applyBorder="1" applyAlignment="1">
      <alignment horizontal="center" vertical="center" wrapText="1"/>
    </xf>
    <xf numFmtId="0" fontId="57" fillId="0" borderId="56" xfId="0" applyFont="1" applyBorder="1" applyAlignment="1">
      <alignment vertical="center" wrapText="1"/>
    </xf>
    <xf numFmtId="0" fontId="57" fillId="0" borderId="4" xfId="0" applyFont="1" applyBorder="1" applyAlignment="1">
      <alignment vertical="center" wrapText="1"/>
    </xf>
    <xf numFmtId="9" fontId="57" fillId="0" borderId="28" xfId="0" applyNumberFormat="1" applyFont="1" applyBorder="1" applyAlignment="1">
      <alignment horizontal="center" vertical="center" wrapText="1"/>
    </xf>
    <xf numFmtId="0" fontId="61" fillId="0" borderId="32" xfId="0" applyFont="1" applyBorder="1" applyAlignment="1">
      <alignment horizontal="justify" vertical="center" wrapText="1"/>
    </xf>
    <xf numFmtId="170" fontId="57" fillId="0" borderId="32" xfId="48" applyNumberFormat="1" applyFont="1" applyBorder="1" applyAlignment="1">
      <alignment horizontal="center" vertical="center" wrapText="1"/>
    </xf>
    <xf numFmtId="0" fontId="57" fillId="40" borderId="32" xfId="0" applyFont="1" applyFill="1" applyBorder="1"/>
    <xf numFmtId="0" fontId="61" fillId="0" borderId="13" xfId="0" applyFont="1" applyBorder="1" applyAlignment="1">
      <alignment vertical="center" wrapText="1"/>
    </xf>
    <xf numFmtId="0" fontId="63" fillId="0" borderId="15" xfId="306" applyFont="1" applyFill="1" applyBorder="1" applyAlignment="1">
      <alignment horizontal="center" vertical="center" wrapText="1"/>
    </xf>
    <xf numFmtId="0" fontId="61" fillId="0" borderId="1" xfId="0" applyFont="1" applyBorder="1" applyAlignment="1">
      <alignment horizontal="justify" vertical="center" wrapText="1"/>
    </xf>
    <xf numFmtId="0" fontId="61" fillId="0" borderId="1" xfId="0" applyFont="1" applyBorder="1" applyAlignment="1">
      <alignment vertical="center" wrapText="1"/>
    </xf>
    <xf numFmtId="0" fontId="61" fillId="0" borderId="2" xfId="0" applyFont="1" applyBorder="1" applyAlignment="1">
      <alignment vertical="center" wrapText="1"/>
    </xf>
    <xf numFmtId="0" fontId="61" fillId="0" borderId="28" xfId="0" applyFont="1" applyBorder="1" applyAlignment="1">
      <alignment horizontal="justify" vertical="center" wrapText="1"/>
    </xf>
    <xf numFmtId="0" fontId="61" fillId="0" borderId="28" xfId="0" applyFont="1" applyBorder="1" applyAlignment="1">
      <alignment vertical="center" wrapText="1"/>
    </xf>
    <xf numFmtId="0" fontId="61" fillId="0" borderId="11" xfId="0" applyFont="1" applyBorder="1" applyAlignment="1">
      <alignment vertical="center" wrapText="1"/>
    </xf>
    <xf numFmtId="0" fontId="62" fillId="0" borderId="41" xfId="0" applyFont="1" applyBorder="1" applyAlignment="1">
      <alignment horizontal="center" vertical="center" wrapText="1"/>
    </xf>
    <xf numFmtId="0" fontId="62" fillId="0" borderId="30" xfId="0" applyFont="1" applyBorder="1" applyAlignment="1">
      <alignment horizontal="center" vertical="center" wrapText="1"/>
    </xf>
    <xf numFmtId="0" fontId="61" fillId="0" borderId="46" xfId="0" applyFont="1" applyBorder="1" applyAlignment="1">
      <alignment horizontal="center" vertical="center" wrapText="1"/>
    </xf>
    <xf numFmtId="0" fontId="61" fillId="0" borderId="39" xfId="0" applyFont="1" applyBorder="1" applyAlignment="1">
      <alignment horizontal="center" vertical="center" wrapText="1"/>
    </xf>
    <xf numFmtId="49" fontId="61" fillId="0" borderId="39" xfId="0" applyNumberFormat="1" applyFont="1" applyBorder="1" applyAlignment="1">
      <alignment horizontal="center" vertical="center" wrapText="1"/>
    </xf>
    <xf numFmtId="0" fontId="57" fillId="0" borderId="39" xfId="0" applyFont="1" applyBorder="1"/>
    <xf numFmtId="14" fontId="57" fillId="0" borderId="39" xfId="0" applyNumberFormat="1" applyFont="1" applyBorder="1" applyAlignment="1">
      <alignment horizontal="center" vertical="center"/>
    </xf>
    <xf numFmtId="168" fontId="57" fillId="0" borderId="39" xfId="303" applyNumberFormat="1" applyFont="1" applyBorder="1" applyAlignment="1">
      <alignment horizontal="center" vertical="center"/>
    </xf>
    <xf numFmtId="0" fontId="57" fillId="0" borderId="39" xfId="0" applyFont="1" applyBorder="1" applyAlignment="1">
      <alignment vertical="center" wrapText="1"/>
    </xf>
    <xf numFmtId="0" fontId="57" fillId="0" borderId="17" xfId="0" applyFont="1" applyBorder="1" applyAlignment="1">
      <alignment horizontal="center" vertical="center" wrapText="1"/>
    </xf>
    <xf numFmtId="44" fontId="57" fillId="0" borderId="39" xfId="304" applyFont="1" applyBorder="1" applyAlignment="1">
      <alignment horizontal="center" vertical="center"/>
    </xf>
    <xf numFmtId="44" fontId="61" fillId="0" borderId="39" xfId="304" applyFont="1" applyFill="1" applyBorder="1" applyAlignment="1">
      <alignment horizontal="center" vertical="center" wrapText="1"/>
    </xf>
    <xf numFmtId="44" fontId="61" fillId="0" borderId="39" xfId="304" applyFont="1" applyBorder="1" applyAlignment="1">
      <alignment horizontal="center" vertical="center"/>
    </xf>
    <xf numFmtId="0" fontId="57" fillId="0" borderId="39" xfId="0" applyFont="1" applyBorder="1" applyAlignment="1">
      <alignment horizontal="center" vertical="center"/>
    </xf>
    <xf numFmtId="0" fontId="61" fillId="0" borderId="39" xfId="0" applyFont="1" applyBorder="1" applyAlignment="1">
      <alignment vertical="center" wrapText="1"/>
    </xf>
    <xf numFmtId="0" fontId="61" fillId="0" borderId="16" xfId="0" applyFont="1" applyBorder="1" applyAlignment="1">
      <alignment vertical="center" wrapText="1"/>
    </xf>
    <xf numFmtId="0" fontId="62" fillId="0" borderId="17" xfId="0" applyFont="1" applyBorder="1" applyAlignment="1">
      <alignment horizontal="center" vertical="center" wrapText="1"/>
    </xf>
    <xf numFmtId="1" fontId="61" fillId="0" borderId="28" xfId="0" applyNumberFormat="1" applyFont="1" applyBorder="1" applyAlignment="1">
      <alignment horizontal="center" vertical="center" wrapText="1"/>
    </xf>
    <xf numFmtId="1" fontId="61" fillId="0" borderId="1" xfId="0" applyNumberFormat="1" applyFont="1" applyBorder="1" applyAlignment="1">
      <alignment vertical="center" wrapText="1"/>
    </xf>
    <xf numFmtId="0" fontId="57" fillId="0" borderId="40" xfId="0" applyFont="1" applyBorder="1" applyAlignment="1">
      <alignment horizontal="center" vertical="center" wrapText="1"/>
    </xf>
    <xf numFmtId="171" fontId="57" fillId="0" borderId="7" xfId="0" applyNumberFormat="1" applyFont="1" applyBorder="1" applyAlignment="1">
      <alignment horizontal="center" vertical="center" wrapText="1"/>
    </xf>
    <xf numFmtId="0" fontId="61" fillId="0" borderId="7" xfId="0" applyFont="1" applyBorder="1" applyAlignment="1">
      <alignment vertical="center" wrapText="1"/>
    </xf>
    <xf numFmtId="0" fontId="61" fillId="0" borderId="8" xfId="0" applyFont="1" applyBorder="1" applyAlignment="1">
      <alignment vertical="center" wrapText="1"/>
    </xf>
    <xf numFmtId="1" fontId="61" fillId="0" borderId="39" xfId="0" applyNumberFormat="1" applyFont="1" applyBorder="1" applyAlignment="1">
      <alignment horizontal="center" vertical="center" wrapText="1"/>
    </xf>
    <xf numFmtId="171" fontId="57" fillId="0" borderId="32" xfId="0" applyNumberFormat="1" applyFont="1" applyBorder="1" applyAlignment="1">
      <alignment horizontal="center" vertical="center" wrapText="1"/>
    </xf>
    <xf numFmtId="0" fontId="61" fillId="0" borderId="10" xfId="0" applyFont="1" applyBorder="1" applyAlignment="1">
      <alignment vertical="center" wrapText="1"/>
    </xf>
    <xf numFmtId="170" fontId="57" fillId="0" borderId="1" xfId="48" applyNumberFormat="1" applyFont="1" applyBorder="1" applyAlignment="1">
      <alignment horizontal="center" vertical="center" wrapText="1"/>
    </xf>
    <xf numFmtId="171" fontId="57" fillId="2" borderId="1" xfId="0" applyNumberFormat="1" applyFont="1" applyFill="1" applyBorder="1" applyAlignment="1">
      <alignment horizontal="center" vertical="center" wrapText="1"/>
    </xf>
    <xf numFmtId="171" fontId="57" fillId="0" borderId="1" xfId="0" applyNumberFormat="1" applyFont="1" applyBorder="1" applyAlignment="1">
      <alignment horizontal="center" vertical="center" wrapText="1"/>
    </xf>
    <xf numFmtId="0" fontId="61" fillId="0" borderId="30" xfId="0" applyFont="1" applyBorder="1" applyAlignment="1">
      <alignment horizontal="justify" vertical="center" wrapText="1"/>
    </xf>
    <xf numFmtId="0" fontId="57" fillId="41" borderId="30" xfId="0" applyFont="1" applyFill="1" applyBorder="1" applyAlignment="1">
      <alignment horizontal="center" vertical="center" wrapText="1"/>
    </xf>
    <xf numFmtId="0" fontId="57" fillId="0" borderId="30" xfId="0" applyFont="1" applyBorder="1" applyAlignment="1">
      <alignment horizontal="center" vertical="center" wrapText="1"/>
    </xf>
    <xf numFmtId="0" fontId="61" fillId="0" borderId="30" xfId="0" applyFont="1" applyBorder="1" applyAlignment="1">
      <alignment horizontal="center" vertical="center" wrapText="1"/>
    </xf>
    <xf numFmtId="0" fontId="57" fillId="0" borderId="30" xfId="0" applyFont="1" applyBorder="1"/>
    <xf numFmtId="170" fontId="57" fillId="0" borderId="28" xfId="48" applyNumberFormat="1" applyFont="1" applyBorder="1" applyAlignment="1">
      <alignment horizontal="center" vertical="center" wrapText="1"/>
    </xf>
    <xf numFmtId="0" fontId="61" fillId="0" borderId="33" xfId="0" applyFont="1" applyBorder="1" applyAlignment="1">
      <alignment vertical="center" wrapText="1"/>
    </xf>
    <xf numFmtId="0" fontId="57" fillId="0" borderId="32" xfId="0" applyFont="1" applyBorder="1" applyAlignment="1">
      <alignment horizontal="left" vertical="center" wrapText="1"/>
    </xf>
    <xf numFmtId="0" fontId="61" fillId="0" borderId="35" xfId="0" applyFont="1" applyBorder="1" applyAlignment="1">
      <alignment vertical="center" wrapText="1"/>
    </xf>
    <xf numFmtId="171" fontId="57" fillId="0" borderId="28" xfId="0" applyNumberFormat="1" applyFont="1" applyBorder="1" applyAlignment="1">
      <alignment horizontal="center" vertical="center" wrapText="1"/>
    </xf>
    <xf numFmtId="1" fontId="61" fillId="0" borderId="32" xfId="0" applyNumberFormat="1" applyFont="1" applyBorder="1" applyAlignment="1">
      <alignment horizontal="center" vertical="center" wrapText="1"/>
    </xf>
    <xf numFmtId="1" fontId="61" fillId="0" borderId="32" xfId="0" applyNumberFormat="1" applyFont="1" applyBorder="1" applyAlignment="1">
      <alignment vertical="center" wrapText="1"/>
    </xf>
    <xf numFmtId="0" fontId="57" fillId="0" borderId="32" xfId="0" applyFont="1" applyBorder="1" applyAlignment="1">
      <alignment horizontal="justify" vertical="center"/>
    </xf>
    <xf numFmtId="0" fontId="65" fillId="0" borderId="15" xfId="306" applyFont="1" applyFill="1" applyBorder="1" applyAlignment="1">
      <alignment vertical="center" wrapText="1"/>
    </xf>
    <xf numFmtId="0" fontId="61" fillId="0" borderId="32" xfId="0" applyFont="1" applyBorder="1" applyAlignment="1">
      <alignment horizontal="left" vertical="center" wrapText="1"/>
    </xf>
    <xf numFmtId="1" fontId="61" fillId="0" borderId="1" xfId="0" applyNumberFormat="1" applyFont="1" applyBorder="1" applyAlignment="1">
      <alignment horizontal="center" vertical="center" wrapText="1"/>
    </xf>
    <xf numFmtId="1" fontId="62" fillId="0" borderId="1" xfId="0" applyNumberFormat="1" applyFont="1" applyBorder="1" applyAlignment="1">
      <alignment vertical="center" wrapText="1"/>
    </xf>
    <xf numFmtId="0" fontId="62" fillId="0" borderId="1" xfId="0" applyFont="1" applyBorder="1" applyAlignment="1">
      <alignment horizontal="justify" vertical="center"/>
    </xf>
    <xf numFmtId="9" fontId="62" fillId="0" borderId="1" xfId="0" applyNumberFormat="1" applyFont="1" applyBorder="1" applyAlignment="1">
      <alignment horizontal="center" vertical="center"/>
    </xf>
    <xf numFmtId="0" fontId="65" fillId="0" borderId="4" xfId="306" applyFont="1" applyFill="1" applyBorder="1" applyAlignment="1">
      <alignment vertical="center" wrapText="1"/>
    </xf>
    <xf numFmtId="0" fontId="61" fillId="0" borderId="1" xfId="0" applyFont="1" applyBorder="1" applyAlignment="1">
      <alignment horizontal="left" vertical="center" wrapText="1"/>
    </xf>
    <xf numFmtId="0" fontId="63" fillId="0" borderId="4" xfId="306" applyFont="1" applyFill="1" applyBorder="1" applyAlignment="1">
      <alignment vertical="center" wrapText="1"/>
    </xf>
    <xf numFmtId="170" fontId="57" fillId="0" borderId="0" xfId="0" applyNumberFormat="1" applyFont="1" applyAlignment="1">
      <alignment horizontal="center" vertical="center" wrapText="1"/>
    </xf>
    <xf numFmtId="49" fontId="57" fillId="0" borderId="0" xfId="5" applyFont="1" applyBorder="1" applyAlignment="1" applyProtection="1">
      <alignment horizontal="center" vertical="center" wrapText="1"/>
      <protection locked="0"/>
    </xf>
    <xf numFmtId="170" fontId="57" fillId="0" borderId="1" xfId="0" applyNumberFormat="1" applyFont="1" applyBorder="1" applyAlignment="1">
      <alignment horizontal="center" vertical="center" wrapText="1"/>
    </xf>
    <xf numFmtId="1" fontId="61" fillId="0" borderId="30" xfId="0" applyNumberFormat="1" applyFont="1" applyBorder="1" applyAlignment="1">
      <alignment horizontal="center" vertical="center" wrapText="1"/>
    </xf>
    <xf numFmtId="1" fontId="62" fillId="0" borderId="30" xfId="0" applyNumberFormat="1" applyFont="1" applyBorder="1" applyAlignment="1">
      <alignment vertical="center" wrapText="1"/>
    </xf>
    <xf numFmtId="0" fontId="62" fillId="0" borderId="30" xfId="0" applyFont="1" applyBorder="1" applyAlignment="1">
      <alignment horizontal="justify" vertical="center"/>
    </xf>
    <xf numFmtId="9" fontId="62" fillId="0" borderId="30" xfId="0" applyNumberFormat="1" applyFont="1" applyBorder="1" applyAlignment="1">
      <alignment horizontal="center" vertical="center"/>
    </xf>
    <xf numFmtId="0" fontId="57" fillId="0" borderId="30" xfId="0" applyFont="1" applyBorder="1" applyAlignment="1">
      <alignment vertical="center" wrapText="1"/>
    </xf>
    <xf numFmtId="170" fontId="57" fillId="0" borderId="28" xfId="0" applyNumberFormat="1" applyFont="1" applyBorder="1" applyAlignment="1">
      <alignment horizontal="center" vertical="center" wrapText="1"/>
    </xf>
    <xf numFmtId="0" fontId="63" fillId="0" borderId="12" xfId="306" applyFont="1" applyFill="1" applyBorder="1" applyAlignment="1">
      <alignment vertical="center"/>
    </xf>
    <xf numFmtId="0" fontId="61" fillId="0" borderId="28" xfId="0" applyFont="1" applyBorder="1" applyAlignment="1">
      <alignment horizontal="left" vertical="center" wrapText="1"/>
    </xf>
    <xf numFmtId="49" fontId="66" fillId="0" borderId="32" xfId="0" applyNumberFormat="1" applyFont="1" applyBorder="1" applyAlignment="1">
      <alignment horizontal="center" vertical="center" wrapText="1"/>
    </xf>
    <xf numFmtId="10" fontId="57" fillId="0" borderId="32" xfId="305" applyNumberFormat="1" applyFont="1" applyFill="1" applyBorder="1" applyAlignment="1">
      <alignment horizontal="center" vertical="center" wrapText="1"/>
    </xf>
    <xf numFmtId="0" fontId="67" fillId="0" borderId="32" xfId="0" applyFont="1" applyBorder="1" applyAlignment="1">
      <alignment horizontal="center" vertical="center" wrapText="1"/>
    </xf>
    <xf numFmtId="0" fontId="57" fillId="0" borderId="32" xfId="0" applyFont="1" applyBorder="1" applyAlignment="1">
      <alignment wrapText="1"/>
    </xf>
    <xf numFmtId="0" fontId="57" fillId="40" borderId="35" xfId="0" applyFont="1" applyFill="1" applyBorder="1" applyAlignment="1">
      <alignment vertical="center" wrapText="1"/>
    </xf>
    <xf numFmtId="0" fontId="57" fillId="40" borderId="13" xfId="0" applyFont="1" applyFill="1" applyBorder="1" applyAlignment="1">
      <alignment vertical="center" wrapText="1"/>
    </xf>
    <xf numFmtId="44" fontId="62" fillId="40" borderId="13" xfId="304" applyFont="1" applyFill="1" applyBorder="1" applyAlignment="1">
      <alignment vertical="center" wrapText="1"/>
    </xf>
    <xf numFmtId="0" fontId="61" fillId="0" borderId="15" xfId="0" applyFont="1" applyBorder="1" applyAlignment="1">
      <alignment horizontal="center" vertical="center" wrapText="1"/>
    </xf>
    <xf numFmtId="49" fontId="66" fillId="0" borderId="1" xfId="0" applyNumberFormat="1" applyFont="1" applyBorder="1" applyAlignment="1">
      <alignment horizontal="center" vertical="center" wrapText="1"/>
    </xf>
    <xf numFmtId="10" fontId="57" fillId="0" borderId="1" xfId="305" applyNumberFormat="1" applyFont="1" applyFill="1" applyBorder="1" applyAlignment="1">
      <alignment horizontal="center" vertical="center" wrapText="1"/>
    </xf>
    <xf numFmtId="0" fontId="67" fillId="0" borderId="1" xfId="0" applyFont="1" applyBorder="1" applyAlignment="1">
      <alignment horizontal="center" vertical="center" wrapText="1"/>
    </xf>
    <xf numFmtId="0" fontId="57" fillId="0" borderId="1" xfId="0" applyFont="1" applyBorder="1" applyAlignment="1">
      <alignment wrapText="1"/>
    </xf>
    <xf numFmtId="0" fontId="57" fillId="40" borderId="10" xfId="0" applyFont="1" applyFill="1" applyBorder="1" applyAlignment="1">
      <alignment vertical="center" wrapText="1"/>
    </xf>
    <xf numFmtId="0" fontId="57" fillId="40" borderId="2" xfId="0" applyFont="1" applyFill="1" applyBorder="1" applyAlignment="1">
      <alignment vertical="center" wrapText="1"/>
    </xf>
    <xf numFmtId="44" fontId="62" fillId="40" borderId="2" xfId="304" applyFont="1" applyFill="1" applyBorder="1" applyAlignment="1">
      <alignment vertical="center" wrapText="1"/>
    </xf>
    <xf numFmtId="0" fontId="61" fillId="0" borderId="4" xfId="0" applyFont="1" applyBorder="1" applyAlignment="1">
      <alignment horizontal="center" vertical="center" wrapText="1"/>
    </xf>
    <xf numFmtId="0" fontId="57" fillId="0" borderId="29" xfId="0" applyFont="1" applyBorder="1" applyAlignment="1">
      <alignment horizontal="center" vertical="center" wrapText="1"/>
    </xf>
    <xf numFmtId="49" fontId="66" fillId="0" borderId="30" xfId="0" applyNumberFormat="1" applyFont="1" applyBorder="1" applyAlignment="1">
      <alignment horizontal="center" vertical="center" wrapText="1"/>
    </xf>
    <xf numFmtId="10" fontId="57" fillId="0" borderId="30" xfId="305" applyNumberFormat="1" applyFont="1" applyFill="1" applyBorder="1" applyAlignment="1">
      <alignment horizontal="center" vertical="center" wrapText="1"/>
    </xf>
    <xf numFmtId="0" fontId="67" fillId="0" borderId="30" xfId="0" applyFont="1" applyBorder="1" applyAlignment="1">
      <alignment horizontal="center" vertical="center" wrapText="1"/>
    </xf>
    <xf numFmtId="0" fontId="57" fillId="0" borderId="30" xfId="0" applyFont="1" applyBorder="1" applyAlignment="1">
      <alignment horizontal="left" vertical="center" wrapText="1"/>
    </xf>
    <xf numFmtId="14" fontId="57" fillId="0" borderId="30" xfId="0" applyNumberFormat="1" applyFont="1" applyBorder="1" applyAlignment="1">
      <alignment horizontal="center" vertical="center"/>
    </xf>
    <xf numFmtId="168" fontId="57" fillId="0" borderId="30" xfId="303" applyNumberFormat="1" applyFont="1" applyBorder="1" applyAlignment="1">
      <alignment horizontal="center" vertical="center"/>
    </xf>
    <xf numFmtId="0" fontId="57" fillId="0" borderId="30" xfId="0" applyFont="1" applyBorder="1" applyAlignment="1">
      <alignment horizontal="center" vertical="center"/>
    </xf>
    <xf numFmtId="0" fontId="57" fillId="0" borderId="30" xfId="0" applyFont="1" applyBorder="1" applyAlignment="1">
      <alignment wrapText="1"/>
    </xf>
    <xf numFmtId="0" fontId="57" fillId="0" borderId="30" xfId="0" applyFont="1" applyBorder="1" applyAlignment="1">
      <alignment horizontal="center"/>
    </xf>
    <xf numFmtId="44" fontId="57" fillId="0" borderId="30" xfId="304" applyFont="1" applyBorder="1" applyAlignment="1">
      <alignment horizontal="center" vertical="center"/>
    </xf>
    <xf numFmtId="44" fontId="61" fillId="0" borderId="30" xfId="304" applyFont="1" applyFill="1" applyBorder="1" applyAlignment="1">
      <alignment horizontal="center" vertical="center" wrapText="1"/>
    </xf>
    <xf numFmtId="44" fontId="61" fillId="0" borderId="30" xfId="304" applyFont="1" applyBorder="1" applyAlignment="1">
      <alignment horizontal="center" vertical="center"/>
    </xf>
    <xf numFmtId="0" fontId="57" fillId="40" borderId="34" xfId="0" applyFont="1" applyFill="1" applyBorder="1" applyAlignment="1">
      <alignment vertical="center" wrapText="1"/>
    </xf>
    <xf numFmtId="0" fontId="57" fillId="40" borderId="48" xfId="0" applyFont="1" applyFill="1" applyBorder="1" applyAlignment="1">
      <alignment vertical="center" wrapText="1"/>
    </xf>
    <xf numFmtId="44" fontId="62" fillId="40" borderId="48" xfId="304" applyFont="1" applyFill="1" applyBorder="1" applyAlignment="1">
      <alignment vertical="center" wrapText="1"/>
    </xf>
    <xf numFmtId="1" fontId="61" fillId="0" borderId="7" xfId="0" applyNumberFormat="1" applyFont="1" applyBorder="1" applyAlignment="1">
      <alignment horizontal="center" vertical="center" wrapText="1"/>
    </xf>
    <xf numFmtId="164" fontId="57" fillId="0" borderId="7" xfId="48" applyFont="1" applyFill="1" applyBorder="1" applyAlignment="1">
      <alignment horizontal="center" vertical="center" wrapText="1"/>
    </xf>
    <xf numFmtId="164" fontId="57" fillId="0" borderId="1" xfId="48" applyFont="1" applyFill="1" applyBorder="1" applyAlignment="1">
      <alignment horizontal="center" vertical="center" wrapText="1"/>
    </xf>
    <xf numFmtId="0" fontId="57" fillId="0" borderId="41" xfId="0" applyFont="1" applyBorder="1" applyAlignment="1">
      <alignment horizontal="center" vertical="center" wrapText="1"/>
    </xf>
    <xf numFmtId="0" fontId="61" fillId="0" borderId="55" xfId="0" applyFont="1" applyBorder="1" applyAlignment="1">
      <alignment vertical="center" wrapText="1"/>
    </xf>
    <xf numFmtId="0" fontId="57" fillId="0" borderId="6" xfId="0" applyFont="1" applyBorder="1" applyAlignment="1">
      <alignment horizontal="center" vertical="center" wrapText="1"/>
    </xf>
    <xf numFmtId="49" fontId="61" fillId="0" borderId="7" xfId="0" applyNumberFormat="1" applyFont="1" applyBorder="1" applyAlignment="1">
      <alignment horizontal="center" vertical="center" wrapText="1"/>
    </xf>
    <xf numFmtId="9" fontId="57" fillId="0" borderId="7" xfId="0" applyNumberFormat="1" applyFont="1" applyBorder="1" applyAlignment="1">
      <alignment horizontal="center" vertical="center" wrapText="1"/>
    </xf>
    <xf numFmtId="0" fontId="66" fillId="0" borderId="7" xfId="0" applyFont="1" applyBorder="1" applyAlignment="1">
      <alignment horizontal="center" vertical="center" wrapText="1"/>
    </xf>
    <xf numFmtId="1" fontId="67" fillId="0" borderId="32" xfId="0" applyNumberFormat="1" applyFont="1" applyBorder="1" applyAlignment="1">
      <alignment vertical="center" wrapText="1"/>
    </xf>
    <xf numFmtId="0" fontId="66" fillId="0" borderId="32" xfId="0" applyFont="1" applyBorder="1" applyAlignment="1">
      <alignment horizontal="center" vertical="center" wrapText="1"/>
    </xf>
    <xf numFmtId="0" fontId="57" fillId="0" borderId="7" xfId="0" applyFont="1" applyBorder="1" applyAlignment="1">
      <alignment wrapText="1"/>
    </xf>
    <xf numFmtId="0" fontId="57" fillId="0" borderId="7" xfId="0" applyFont="1" applyBorder="1" applyAlignment="1">
      <alignment horizontal="center"/>
    </xf>
    <xf numFmtId="49" fontId="61" fillId="0" borderId="1" xfId="0" applyNumberFormat="1" applyFont="1" applyBorder="1" applyAlignment="1">
      <alignment horizontal="center" vertical="center" wrapText="1"/>
    </xf>
    <xf numFmtId="9" fontId="57" fillId="0" borderId="1" xfId="0" applyNumberFormat="1" applyFont="1" applyBorder="1" applyAlignment="1">
      <alignment horizontal="center" vertical="center" wrapText="1"/>
    </xf>
    <xf numFmtId="0" fontId="66" fillId="0" borderId="1" xfId="0" applyFont="1" applyBorder="1" applyAlignment="1">
      <alignment horizontal="center" vertical="center" wrapText="1"/>
    </xf>
    <xf numFmtId="1" fontId="67" fillId="0" borderId="1" xfId="0" applyNumberFormat="1" applyFont="1" applyBorder="1" applyAlignment="1">
      <alignment vertical="center" wrapText="1"/>
    </xf>
    <xf numFmtId="49" fontId="61" fillId="0" borderId="28" xfId="0" applyNumberFormat="1" applyFont="1" applyBorder="1" applyAlignment="1">
      <alignment horizontal="center" vertical="center" wrapText="1"/>
    </xf>
    <xf numFmtId="0" fontId="66" fillId="0" borderId="30" xfId="0" applyFont="1" applyBorder="1" applyAlignment="1">
      <alignment horizontal="center" vertical="center" wrapText="1"/>
    </xf>
    <xf numFmtId="1" fontId="67" fillId="0" borderId="30" xfId="0" applyNumberFormat="1" applyFont="1" applyBorder="1" applyAlignment="1">
      <alignment vertical="center" wrapText="1"/>
    </xf>
    <xf numFmtId="0" fontId="61" fillId="0" borderId="30" xfId="0" applyFont="1" applyBorder="1" applyAlignment="1">
      <alignment vertical="center" wrapText="1"/>
    </xf>
    <xf numFmtId="0" fontId="61" fillId="0" borderId="34" xfId="0" applyFont="1" applyBorder="1" applyAlignment="1">
      <alignment vertical="center" wrapText="1"/>
    </xf>
    <xf numFmtId="0" fontId="61" fillId="0" borderId="48" xfId="0" applyFont="1" applyBorder="1" applyAlignment="1">
      <alignment vertical="center" wrapText="1"/>
    </xf>
    <xf numFmtId="44" fontId="62" fillId="0" borderId="48" xfId="304" applyFont="1" applyBorder="1" applyAlignment="1">
      <alignment vertical="center" wrapText="1"/>
    </xf>
    <xf numFmtId="0" fontId="63" fillId="0" borderId="40" xfId="306" applyFont="1" applyFill="1" applyBorder="1" applyAlignment="1">
      <alignment vertical="center"/>
    </xf>
    <xf numFmtId="0" fontId="57" fillId="0" borderId="7" xfId="0" applyFont="1" applyBorder="1" applyAlignment="1">
      <alignment horizontal="center" wrapText="1"/>
    </xf>
    <xf numFmtId="0" fontId="61" fillId="41" borderId="1" xfId="0" applyFont="1" applyFill="1" applyBorder="1" applyAlignment="1">
      <alignment horizontal="center" vertical="center" wrapText="1"/>
    </xf>
    <xf numFmtId="0" fontId="62" fillId="0" borderId="1" xfId="0" applyFont="1" applyBorder="1" applyAlignment="1">
      <alignment horizontal="center" wrapText="1"/>
    </xf>
    <xf numFmtId="0" fontId="57" fillId="0" borderId="1" xfId="0" applyFont="1" applyBorder="1" applyAlignment="1">
      <alignment horizontal="left" vertical="center"/>
    </xf>
    <xf numFmtId="0" fontId="57" fillId="0" borderId="1" xfId="0" applyFont="1" applyBorder="1" applyAlignment="1">
      <alignment horizontal="center" wrapText="1"/>
    </xf>
    <xf numFmtId="171" fontId="64" fillId="0" borderId="1" xfId="0" applyNumberFormat="1" applyFont="1" applyBorder="1" applyAlignment="1">
      <alignment horizontal="center" vertical="center" wrapText="1"/>
    </xf>
    <xf numFmtId="0" fontId="61" fillId="0" borderId="1" xfId="0" applyFont="1" applyBorder="1" applyAlignment="1">
      <alignment horizontal="center" wrapText="1"/>
    </xf>
    <xf numFmtId="164" fontId="57" fillId="0" borderId="0" xfId="48" applyFont="1" applyBorder="1" applyAlignment="1">
      <alignment horizontal="center" vertical="center" wrapText="1"/>
    </xf>
    <xf numFmtId="0" fontId="63" fillId="0" borderId="5" xfId="306" applyFont="1" applyBorder="1" applyAlignment="1">
      <alignment vertical="center"/>
    </xf>
    <xf numFmtId="0" fontId="63" fillId="0" borderId="1" xfId="306" applyFont="1" applyBorder="1" applyAlignment="1">
      <alignment vertical="center"/>
    </xf>
    <xf numFmtId="0" fontId="57" fillId="0" borderId="28" xfId="0" applyFont="1" applyBorder="1" applyAlignment="1">
      <alignment horizontal="center"/>
    </xf>
    <xf numFmtId="0" fontId="61" fillId="41" borderId="32" xfId="0" applyFont="1" applyFill="1" applyBorder="1" applyAlignment="1">
      <alignment horizontal="center" vertical="center" wrapText="1"/>
    </xf>
    <xf numFmtId="170" fontId="57" fillId="0" borderId="0" xfId="48" applyNumberFormat="1" applyFont="1" applyBorder="1" applyAlignment="1">
      <alignment horizontal="center" vertical="center" wrapText="1"/>
    </xf>
    <xf numFmtId="170" fontId="57" fillId="2" borderId="1" xfId="48" applyNumberFormat="1" applyFont="1" applyFill="1" applyBorder="1" applyAlignment="1">
      <alignment horizontal="center" vertical="center" wrapText="1"/>
    </xf>
    <xf numFmtId="0" fontId="68" fillId="0" borderId="1" xfId="0" applyFont="1" applyBorder="1" applyAlignment="1">
      <alignment horizontal="center" vertical="center" wrapText="1"/>
    </xf>
    <xf numFmtId="0" fontId="61" fillId="41" borderId="30" xfId="0" applyFont="1" applyFill="1" applyBorder="1" applyAlignment="1">
      <alignment horizontal="center" vertical="center" wrapText="1"/>
    </xf>
    <xf numFmtId="170" fontId="57" fillId="0" borderId="30" xfId="48" applyNumberFormat="1" applyFont="1" applyBorder="1" applyAlignment="1">
      <alignment horizontal="center" vertical="center" wrapText="1"/>
    </xf>
    <xf numFmtId="170" fontId="57" fillId="0" borderId="7" xfId="48" applyNumberFormat="1" applyFont="1" applyBorder="1" applyAlignment="1">
      <alignment horizontal="center" vertical="center" wrapText="1"/>
    </xf>
    <xf numFmtId="0" fontId="56" fillId="45" borderId="7" xfId="0" applyFont="1" applyFill="1" applyBorder="1" applyAlignment="1">
      <alignment vertical="center" wrapText="1"/>
    </xf>
    <xf numFmtId="0" fontId="63" fillId="0" borderId="41" xfId="306" applyFont="1" applyFill="1" applyBorder="1" applyAlignment="1">
      <alignment vertical="center"/>
    </xf>
    <xf numFmtId="0" fontId="69" fillId="0" borderId="30" xfId="0" applyFont="1" applyBorder="1" applyAlignment="1">
      <alignment horizontal="center" vertical="center" wrapText="1"/>
    </xf>
    <xf numFmtId="0" fontId="63" fillId="0" borderId="17" xfId="306" applyFont="1" applyFill="1" applyBorder="1" applyAlignment="1">
      <alignment vertical="center"/>
    </xf>
    <xf numFmtId="0" fontId="69" fillId="0" borderId="39" xfId="0" applyFont="1" applyBorder="1" applyAlignment="1">
      <alignment horizontal="center" vertical="center" wrapText="1"/>
    </xf>
    <xf numFmtId="1" fontId="61" fillId="0" borderId="7" xfId="0" applyNumberFormat="1" applyFont="1" applyBorder="1" applyAlignment="1">
      <alignment horizontal="left" vertical="center" wrapText="1"/>
    </xf>
    <xf numFmtId="164" fontId="57" fillId="0" borderId="7" xfId="48" applyFont="1" applyBorder="1" applyAlignment="1">
      <alignment horizontal="center" vertical="center" wrapText="1"/>
    </xf>
    <xf numFmtId="1" fontId="61" fillId="0" borderId="7" xfId="0" applyNumberFormat="1" applyFont="1" applyBorder="1" applyAlignment="1">
      <alignment vertical="center" wrapText="1"/>
    </xf>
    <xf numFmtId="1" fontId="61" fillId="0" borderId="8" xfId="0" applyNumberFormat="1" applyFont="1" applyBorder="1" applyAlignment="1">
      <alignment vertical="center" wrapText="1"/>
    </xf>
    <xf numFmtId="1" fontId="61" fillId="0" borderId="1" xfId="0" applyNumberFormat="1" applyFont="1" applyBorder="1" applyAlignment="1">
      <alignment horizontal="left" vertical="center" wrapText="1"/>
    </xf>
    <xf numFmtId="1" fontId="61" fillId="0" borderId="10" xfId="0" applyNumberFormat="1" applyFont="1" applyBorder="1" applyAlignment="1">
      <alignment vertical="center" wrapText="1"/>
    </xf>
    <xf numFmtId="164" fontId="57" fillId="0" borderId="1" xfId="48" applyFont="1" applyBorder="1" applyAlignment="1">
      <alignment horizontal="center" vertical="center" wrapText="1"/>
    </xf>
    <xf numFmtId="1" fontId="61" fillId="0" borderId="30" xfId="0" applyNumberFormat="1" applyFont="1" applyBorder="1" applyAlignment="1">
      <alignment horizontal="left" vertical="center" wrapText="1"/>
    </xf>
    <xf numFmtId="0" fontId="57" fillId="41" borderId="30" xfId="0" applyFont="1" applyFill="1" applyBorder="1" applyAlignment="1">
      <alignment horizontal="center" vertical="center"/>
    </xf>
    <xf numFmtId="1" fontId="61" fillId="0" borderId="30" xfId="0" applyNumberFormat="1" applyFont="1" applyBorder="1" applyAlignment="1">
      <alignment vertical="center" wrapText="1"/>
    </xf>
    <xf numFmtId="1" fontId="61" fillId="0" borderId="34" xfId="0" applyNumberFormat="1" applyFont="1" applyBorder="1" applyAlignment="1">
      <alignment vertical="center" wrapText="1"/>
    </xf>
    <xf numFmtId="0" fontId="63" fillId="0" borderId="41" xfId="306" applyFont="1" applyFill="1" applyBorder="1" applyAlignment="1">
      <alignment horizontal="center" vertical="center" wrapText="1"/>
    </xf>
    <xf numFmtId="1" fontId="61" fillId="0" borderId="39" xfId="0" applyNumberFormat="1" applyFont="1" applyBorder="1" applyAlignment="1">
      <alignment vertical="center" wrapText="1"/>
    </xf>
    <xf numFmtId="1" fontId="61" fillId="0" borderId="55" xfId="0" applyNumberFormat="1" applyFont="1" applyBorder="1" applyAlignment="1">
      <alignment vertical="center" wrapText="1"/>
    </xf>
    <xf numFmtId="0" fontId="63" fillId="0" borderId="17" xfId="306" applyFont="1" applyFill="1" applyBorder="1" applyAlignment="1">
      <alignment horizontal="center" vertical="center" wrapText="1"/>
    </xf>
    <xf numFmtId="0" fontId="57" fillId="40" borderId="7" xfId="0" applyFont="1" applyFill="1" applyBorder="1"/>
    <xf numFmtId="0" fontId="57" fillId="40" borderId="7" xfId="0" applyFont="1" applyFill="1" applyBorder="1" applyAlignment="1">
      <alignment wrapText="1"/>
    </xf>
    <xf numFmtId="0" fontId="57" fillId="40" borderId="7" xfId="0" applyFont="1" applyFill="1" applyBorder="1" applyAlignment="1">
      <alignment horizontal="center"/>
    </xf>
    <xf numFmtId="0" fontId="57" fillId="40" borderId="1" xfId="0" applyFont="1" applyFill="1" applyBorder="1"/>
    <xf numFmtId="0" fontId="57" fillId="40" borderId="1" xfId="0" applyFont="1" applyFill="1" applyBorder="1" applyAlignment="1">
      <alignment wrapText="1"/>
    </xf>
    <xf numFmtId="0" fontId="57" fillId="40" borderId="1" xfId="0" applyFont="1" applyFill="1" applyBorder="1" applyAlignment="1">
      <alignment horizontal="center"/>
    </xf>
    <xf numFmtId="0" fontId="57" fillId="40" borderId="30" xfId="0" applyFont="1" applyFill="1" applyBorder="1"/>
    <xf numFmtId="0" fontId="57" fillId="40" borderId="30" xfId="0" applyFont="1" applyFill="1" applyBorder="1" applyAlignment="1">
      <alignment wrapText="1"/>
    </xf>
    <xf numFmtId="0" fontId="57" fillId="40" borderId="30" xfId="0" applyFont="1" applyFill="1" applyBorder="1" applyAlignment="1">
      <alignment horizontal="center"/>
    </xf>
    <xf numFmtId="0" fontId="57" fillId="0" borderId="48" xfId="0" applyFont="1" applyBorder="1" applyAlignment="1">
      <alignment vertical="center" wrapText="1"/>
    </xf>
    <xf numFmtId="0" fontId="57" fillId="40" borderId="17" xfId="0" applyFont="1" applyFill="1" applyBorder="1"/>
    <xf numFmtId="0" fontId="57" fillId="40" borderId="39" xfId="0" applyFont="1" applyFill="1" applyBorder="1" applyAlignment="1">
      <alignment wrapText="1"/>
    </xf>
    <xf numFmtId="0" fontId="57" fillId="40" borderId="39" xfId="0" applyFont="1" applyFill="1" applyBorder="1"/>
    <xf numFmtId="0" fontId="57" fillId="40" borderId="39" xfId="0" applyFont="1" applyFill="1" applyBorder="1" applyAlignment="1">
      <alignment horizontal="center"/>
    </xf>
    <xf numFmtId="0" fontId="57" fillId="0" borderId="16" xfId="0" applyFont="1" applyBorder="1" applyAlignment="1">
      <alignment vertical="center" wrapText="1"/>
    </xf>
    <xf numFmtId="172" fontId="57" fillId="0" borderId="1" xfId="48" applyNumberFormat="1" applyFont="1" applyBorder="1" applyAlignment="1">
      <alignment horizontal="center" vertical="center" wrapText="1"/>
    </xf>
    <xf numFmtId="164" fontId="57" fillId="0" borderId="30" xfId="48" applyFont="1" applyBorder="1" applyAlignment="1">
      <alignment horizontal="center" vertical="center" wrapText="1"/>
    </xf>
    <xf numFmtId="0" fontId="63" fillId="0" borderId="12" xfId="306" applyFont="1" applyFill="1" applyBorder="1" applyAlignment="1">
      <alignment horizontal="center" vertical="center" wrapText="1"/>
    </xf>
    <xf numFmtId="164" fontId="57" fillId="0" borderId="39" xfId="48" applyFont="1" applyBorder="1" applyAlignment="1">
      <alignment horizontal="center" vertical="center" wrapText="1"/>
    </xf>
    <xf numFmtId="0" fontId="57" fillId="0" borderId="7" xfId="0" applyFont="1" applyBorder="1" applyAlignment="1">
      <alignment horizontal="justify" vertical="center"/>
    </xf>
    <xf numFmtId="9" fontId="57" fillId="0" borderId="7" xfId="0" applyNumberFormat="1" applyFont="1" applyBorder="1" applyAlignment="1">
      <alignment horizontal="center" vertical="center"/>
    </xf>
    <xf numFmtId="0" fontId="61" fillId="0" borderId="7" xfId="0" applyFont="1" applyBorder="1" applyAlignment="1">
      <alignment horizontal="justify" vertical="center" wrapText="1"/>
    </xf>
    <xf numFmtId="0" fontId="61" fillId="0" borderId="47" xfId="0" applyFont="1" applyBorder="1" applyAlignment="1">
      <alignment vertical="center" wrapText="1"/>
    </xf>
    <xf numFmtId="0" fontId="70" fillId="0" borderId="32" xfId="0" applyFont="1" applyBorder="1" applyAlignment="1">
      <alignment vertical="center" wrapText="1"/>
    </xf>
    <xf numFmtId="0" fontId="57" fillId="0" borderId="30" xfId="0" applyFont="1" applyBorder="1" applyAlignment="1">
      <alignment horizontal="justify" vertical="center"/>
    </xf>
    <xf numFmtId="9" fontId="57" fillId="0" borderId="30" xfId="0" applyNumberFormat="1" applyFont="1" applyBorder="1" applyAlignment="1">
      <alignment horizontal="center" vertical="center"/>
    </xf>
    <xf numFmtId="0" fontId="61" fillId="0" borderId="12" xfId="0" applyFont="1" applyBorder="1" applyAlignment="1">
      <alignment horizontal="center" vertical="center" wrapText="1"/>
    </xf>
    <xf numFmtId="1" fontId="61" fillId="0" borderId="32" xfId="0" applyNumberFormat="1" applyFont="1" applyBorder="1" applyAlignment="1">
      <alignment horizontal="left" vertical="center" wrapText="1"/>
    </xf>
    <xf numFmtId="9" fontId="57" fillId="0" borderId="32" xfId="305" applyFont="1" applyFill="1" applyBorder="1" applyAlignment="1">
      <alignment horizontal="center" vertical="center" wrapText="1"/>
    </xf>
    <xf numFmtId="0" fontId="61" fillId="0" borderId="32" xfId="0" applyFont="1" applyBorder="1"/>
    <xf numFmtId="4" fontId="61" fillId="0" borderId="32" xfId="0" applyNumberFormat="1" applyFont="1" applyBorder="1" applyAlignment="1">
      <alignment vertical="center" wrapText="1"/>
    </xf>
    <xf numFmtId="4" fontId="61" fillId="0" borderId="35" xfId="0" applyNumberFormat="1" applyFont="1" applyBorder="1" applyAlignment="1">
      <alignment vertical="center" wrapText="1"/>
    </xf>
    <xf numFmtId="9" fontId="57" fillId="0" borderId="1" xfId="305" applyFont="1" applyFill="1" applyBorder="1" applyAlignment="1">
      <alignment horizontal="center" vertical="center" wrapText="1"/>
    </xf>
    <xf numFmtId="0" fontId="61" fillId="0" borderId="1" xfId="0" applyFont="1" applyBorder="1" applyAlignment="1">
      <alignment horizontal="center" vertical="center"/>
    </xf>
    <xf numFmtId="0" fontId="61" fillId="0" borderId="1" xfId="0" applyFont="1" applyBorder="1"/>
    <xf numFmtId="4" fontId="61" fillId="0" borderId="1" xfId="0" applyNumberFormat="1" applyFont="1" applyBorder="1" applyAlignment="1">
      <alignment vertical="center" wrapText="1"/>
    </xf>
    <xf numFmtId="4" fontId="61" fillId="0" borderId="10" xfId="0" applyNumberFormat="1" applyFont="1" applyBorder="1" applyAlignment="1">
      <alignment vertical="center" wrapText="1"/>
    </xf>
    <xf numFmtId="1" fontId="61" fillId="0" borderId="28" xfId="0" applyNumberFormat="1" applyFont="1" applyBorder="1" applyAlignment="1">
      <alignment horizontal="left" vertical="center" wrapText="1"/>
    </xf>
    <xf numFmtId="0" fontId="61" fillId="0" borderId="28" xfId="0" applyFont="1" applyBorder="1"/>
    <xf numFmtId="0" fontId="57" fillId="0" borderId="28" xfId="0" applyFont="1" applyBorder="1" applyAlignment="1">
      <alignment wrapText="1"/>
    </xf>
    <xf numFmtId="0" fontId="57" fillId="40" borderId="28" xfId="0" applyFont="1" applyFill="1" applyBorder="1"/>
    <xf numFmtId="4" fontId="61" fillId="0" borderId="28" xfId="0" applyNumberFormat="1" applyFont="1" applyBorder="1" applyAlignment="1">
      <alignment vertical="center" wrapText="1"/>
    </xf>
    <xf numFmtId="4" fontId="61" fillId="0" borderId="33" xfId="0" applyNumberFormat="1" applyFont="1" applyBorder="1" applyAlignment="1">
      <alignment vertical="center" wrapText="1"/>
    </xf>
    <xf numFmtId="1" fontId="61" fillId="0" borderId="32" xfId="0" applyNumberFormat="1" applyFont="1" applyBorder="1" applyAlignment="1">
      <alignment horizontal="justify" vertical="center" wrapText="1"/>
    </xf>
    <xf numFmtId="1" fontId="57" fillId="0" borderId="32" xfId="0" applyNumberFormat="1" applyFont="1" applyBorder="1" applyAlignment="1">
      <alignment vertical="center" wrapText="1"/>
    </xf>
    <xf numFmtId="4" fontId="61" fillId="0" borderId="32" xfId="0" applyNumberFormat="1" applyFont="1" applyBorder="1" applyAlignment="1">
      <alignment vertical="center"/>
    </xf>
    <xf numFmtId="4" fontId="61" fillId="0" borderId="35" xfId="0" applyNumberFormat="1" applyFont="1" applyBorder="1" applyAlignment="1">
      <alignment vertical="center"/>
    </xf>
    <xf numFmtId="1" fontId="57" fillId="0" borderId="1" xfId="0" applyNumberFormat="1" applyFont="1" applyBorder="1" applyAlignment="1">
      <alignment vertical="center" wrapText="1"/>
    </xf>
    <xf numFmtId="1" fontId="61" fillId="0" borderId="1" xfId="0" applyNumberFormat="1" applyFont="1" applyBorder="1" applyAlignment="1">
      <alignment horizontal="justify" vertical="center" wrapText="1"/>
    </xf>
    <xf numFmtId="169" fontId="57" fillId="0" borderId="1" xfId="0" applyNumberFormat="1" applyFont="1" applyBorder="1" applyAlignment="1">
      <alignment horizontal="center" vertical="center" wrapText="1"/>
    </xf>
    <xf numFmtId="4" fontId="61" fillId="0" borderId="1" xfId="0" applyNumberFormat="1" applyFont="1" applyBorder="1" applyAlignment="1">
      <alignment vertical="center"/>
    </xf>
    <xf numFmtId="4" fontId="61" fillId="0" borderId="10" xfId="0" applyNumberFormat="1" applyFont="1" applyBorder="1" applyAlignment="1">
      <alignment vertical="center"/>
    </xf>
    <xf numFmtId="0" fontId="57" fillId="0" borderId="1" xfId="0" applyFont="1" applyBorder="1" applyAlignment="1">
      <alignment horizontal="justify" vertical="center" wrapText="1"/>
    </xf>
    <xf numFmtId="9" fontId="62" fillId="0" borderId="28" xfId="0" applyNumberFormat="1" applyFont="1" applyBorder="1" applyAlignment="1">
      <alignment horizontal="center" vertical="center"/>
    </xf>
    <xf numFmtId="1" fontId="61" fillId="0" borderId="28" xfId="0" applyNumberFormat="1" applyFont="1" applyBorder="1" applyAlignment="1">
      <alignment horizontal="justify" vertical="center" wrapText="1"/>
    </xf>
    <xf numFmtId="1" fontId="57" fillId="0" borderId="30" xfId="0" applyNumberFormat="1" applyFont="1" applyBorder="1" applyAlignment="1">
      <alignment vertical="center" wrapText="1"/>
    </xf>
    <xf numFmtId="4" fontId="61" fillId="0" borderId="30" xfId="0" applyNumberFormat="1" applyFont="1" applyBorder="1" applyAlignment="1">
      <alignment vertical="center"/>
    </xf>
    <xf numFmtId="4" fontId="61" fillId="0" borderId="34" xfId="0" applyNumberFormat="1" applyFont="1" applyBorder="1" applyAlignment="1">
      <alignment vertical="center"/>
    </xf>
    <xf numFmtId="169" fontId="57" fillId="0" borderId="39" xfId="0" applyNumberFormat="1" applyFont="1" applyBorder="1" applyAlignment="1">
      <alignment horizontal="center" vertical="center" wrapText="1"/>
    </xf>
    <xf numFmtId="1" fontId="57" fillId="0" borderId="39" xfId="0" applyNumberFormat="1" applyFont="1" applyBorder="1" applyAlignment="1">
      <alignment vertical="center" wrapText="1"/>
    </xf>
    <xf numFmtId="0" fontId="57" fillId="0" borderId="39" xfId="0" applyFont="1" applyBorder="1" applyAlignment="1">
      <alignment wrapText="1"/>
    </xf>
    <xf numFmtId="4" fontId="61" fillId="0" borderId="39" xfId="0" applyNumberFormat="1" applyFont="1" applyBorder="1" applyAlignment="1">
      <alignment vertical="center"/>
    </xf>
    <xf numFmtId="4" fontId="61" fillId="0" borderId="55" xfId="0" applyNumberFormat="1" applyFont="1" applyBorder="1" applyAlignment="1">
      <alignment vertical="center"/>
    </xf>
    <xf numFmtId="9" fontId="61" fillId="0" borderId="32" xfId="0" applyNumberFormat="1" applyFont="1" applyBorder="1" applyAlignment="1">
      <alignment horizontal="center" vertical="center"/>
    </xf>
    <xf numFmtId="169" fontId="57" fillId="0" borderId="7" xfId="0" applyNumberFormat="1" applyFont="1" applyBorder="1" applyAlignment="1">
      <alignment horizontal="center" vertical="center" wrapText="1"/>
    </xf>
    <xf numFmtId="0" fontId="61" fillId="0" borderId="7" xfId="0" applyFont="1" applyBorder="1"/>
    <xf numFmtId="1" fontId="62" fillId="0" borderId="28" xfId="0" applyNumberFormat="1" applyFont="1" applyBorder="1" applyAlignment="1">
      <alignment vertical="center" wrapText="1"/>
    </xf>
    <xf numFmtId="0" fontId="62" fillId="0" borderId="28" xfId="0" applyFont="1" applyBorder="1" applyAlignment="1">
      <alignment horizontal="justify" vertical="center"/>
    </xf>
    <xf numFmtId="0" fontId="66" fillId="0" borderId="28" xfId="0" applyFont="1" applyBorder="1" applyAlignment="1">
      <alignment horizontal="center" vertical="center" wrapText="1"/>
    </xf>
    <xf numFmtId="1" fontId="62" fillId="41" borderId="28" xfId="0" applyNumberFormat="1" applyFont="1" applyFill="1" applyBorder="1" applyAlignment="1">
      <alignment horizontal="center" vertical="center" wrapText="1"/>
    </xf>
    <xf numFmtId="1" fontId="62" fillId="0" borderId="28" xfId="0" applyNumberFormat="1" applyFont="1" applyBorder="1" applyAlignment="1">
      <alignment horizontal="center" vertical="center" wrapText="1"/>
    </xf>
    <xf numFmtId="0" fontId="61" fillId="0" borderId="32" xfId="0" applyFont="1" applyBorder="1" applyAlignment="1">
      <alignment horizontal="center" vertical="center"/>
    </xf>
    <xf numFmtId="4" fontId="61" fillId="0" borderId="13" xfId="0" applyNumberFormat="1" applyFont="1" applyBorder="1" applyAlignment="1">
      <alignment vertical="center" wrapText="1"/>
    </xf>
    <xf numFmtId="4" fontId="61" fillId="0" borderId="2" xfId="0" applyNumberFormat="1" applyFont="1" applyBorder="1" applyAlignment="1">
      <alignment vertical="center" wrapText="1"/>
    </xf>
    <xf numFmtId="4" fontId="61" fillId="0" borderId="11" xfId="0" applyNumberFormat="1" applyFont="1" applyBorder="1" applyAlignment="1">
      <alignment vertical="center" wrapText="1"/>
    </xf>
    <xf numFmtId="1" fontId="61" fillId="0" borderId="28" xfId="0" applyNumberFormat="1" applyFont="1" applyBorder="1" applyAlignment="1">
      <alignment vertical="center" wrapText="1"/>
    </xf>
    <xf numFmtId="0" fontId="61" fillId="0" borderId="28" xfId="0" applyFont="1" applyBorder="1" applyAlignment="1">
      <alignment horizontal="justify" vertical="center"/>
    </xf>
    <xf numFmtId="9" fontId="61" fillId="0" borderId="28" xfId="0" applyNumberFormat="1" applyFont="1" applyBorder="1" applyAlignment="1">
      <alignment horizontal="center" vertical="center"/>
    </xf>
    <xf numFmtId="0" fontId="61" fillId="0" borderId="32" xfId="0" applyFont="1" applyBorder="1" applyAlignment="1">
      <alignment vertical="center"/>
    </xf>
    <xf numFmtId="0" fontId="57" fillId="0" borderId="32" xfId="0" applyFont="1" applyBorder="1" applyAlignment="1">
      <alignment horizontal="justify" vertical="center" wrapText="1"/>
    </xf>
    <xf numFmtId="0" fontId="61" fillId="0" borderId="1" xfId="0" applyFont="1" applyBorder="1" applyAlignment="1">
      <alignment vertical="center"/>
    </xf>
    <xf numFmtId="0" fontId="61" fillId="0" borderId="28" xfId="0" applyFont="1" applyBorder="1" applyAlignment="1">
      <alignment vertical="center"/>
    </xf>
    <xf numFmtId="1" fontId="57" fillId="41" borderId="28" xfId="0" applyNumberFormat="1" applyFont="1" applyFill="1" applyBorder="1" applyAlignment="1">
      <alignment horizontal="center" vertical="center" wrapText="1"/>
    </xf>
    <xf numFmtId="0" fontId="61" fillId="0" borderId="30" xfId="0" applyFont="1" applyBorder="1"/>
    <xf numFmtId="4" fontId="61" fillId="0" borderId="30" xfId="0" applyNumberFormat="1" applyFont="1" applyBorder="1" applyAlignment="1">
      <alignment vertical="center" wrapText="1"/>
    </xf>
    <xf numFmtId="4" fontId="61" fillId="0" borderId="34" xfId="0" applyNumberFormat="1" applyFont="1" applyBorder="1" applyAlignment="1">
      <alignment vertical="center" wrapText="1"/>
    </xf>
    <xf numFmtId="0" fontId="61" fillId="0" borderId="39" xfId="0" applyFont="1" applyBorder="1"/>
    <xf numFmtId="0" fontId="57" fillId="0" borderId="17" xfId="0" applyFont="1" applyBorder="1"/>
    <xf numFmtId="0" fontId="57" fillId="0" borderId="0" xfId="0" applyFont="1" applyAlignment="1">
      <alignment wrapText="1"/>
    </xf>
    <xf numFmtId="4" fontId="61" fillId="0" borderId="39" xfId="0" applyNumberFormat="1" applyFont="1" applyBorder="1" applyAlignment="1">
      <alignment vertical="center" wrapText="1"/>
    </xf>
    <xf numFmtId="4" fontId="61" fillId="0" borderId="55" xfId="0" applyNumberFormat="1" applyFont="1" applyBorder="1" applyAlignment="1">
      <alignment vertical="center" wrapText="1"/>
    </xf>
    <xf numFmtId="0" fontId="57" fillId="0" borderId="0" xfId="0" applyFont="1" applyAlignment="1">
      <alignment horizontal="center" vertical="center" wrapText="1"/>
    </xf>
    <xf numFmtId="171" fontId="64" fillId="0" borderId="32" xfId="0" applyNumberFormat="1" applyFont="1" applyBorder="1" applyAlignment="1">
      <alignment horizontal="center" vertical="center" wrapText="1"/>
    </xf>
    <xf numFmtId="0" fontId="57" fillId="0" borderId="2" xfId="0" applyFont="1" applyBorder="1" applyAlignment="1">
      <alignment horizontal="center" vertical="center" wrapText="1"/>
    </xf>
    <xf numFmtId="1" fontId="57" fillId="0" borderId="28" xfId="0" applyNumberFormat="1" applyFont="1" applyBorder="1" applyAlignment="1">
      <alignment vertical="center" wrapText="1"/>
    </xf>
    <xf numFmtId="164" fontId="57" fillId="0" borderId="28" xfId="48" applyFont="1" applyBorder="1" applyAlignment="1">
      <alignment horizontal="center" vertical="center" wrapText="1"/>
    </xf>
    <xf numFmtId="0" fontId="57" fillId="41" borderId="28" xfId="0" applyFont="1" applyFill="1" applyBorder="1" applyAlignment="1">
      <alignment horizontal="center" vertical="center"/>
    </xf>
    <xf numFmtId="0" fontId="57" fillId="0" borderId="31" xfId="0" applyFont="1" applyBorder="1" applyAlignment="1">
      <alignment vertical="center" wrapText="1"/>
    </xf>
    <xf numFmtId="49" fontId="57" fillId="40" borderId="32" xfId="0" applyNumberFormat="1" applyFont="1" applyFill="1" applyBorder="1" applyAlignment="1">
      <alignment vertical="center" wrapText="1"/>
    </xf>
    <xf numFmtId="0" fontId="67" fillId="0" borderId="32" xfId="0" applyFont="1" applyBorder="1" applyAlignment="1">
      <alignment vertical="center" wrapText="1"/>
    </xf>
    <xf numFmtId="0" fontId="57" fillId="40" borderId="32" xfId="0" applyFont="1" applyFill="1" applyBorder="1" applyAlignment="1">
      <alignment vertical="center" wrapText="1"/>
    </xf>
    <xf numFmtId="0" fontId="57" fillId="0" borderId="9" xfId="0" applyFont="1" applyBorder="1" applyAlignment="1">
      <alignment vertical="center" wrapText="1"/>
    </xf>
    <xf numFmtId="49" fontId="57" fillId="40" borderId="1" xfId="0" applyNumberFormat="1" applyFont="1" applyFill="1" applyBorder="1" applyAlignment="1">
      <alignment vertical="center" wrapText="1"/>
    </xf>
    <xf numFmtId="0" fontId="67" fillId="0" borderId="1" xfId="0" applyFont="1" applyBorder="1" applyAlignment="1">
      <alignment vertical="center" wrapText="1"/>
    </xf>
    <xf numFmtId="0" fontId="57" fillId="40" borderId="1" xfId="0" applyFont="1" applyFill="1" applyBorder="1" applyAlignment="1">
      <alignment vertical="center" wrapText="1"/>
    </xf>
    <xf numFmtId="0" fontId="57" fillId="0" borderId="29" xfId="0" applyFont="1" applyBorder="1" applyAlignment="1">
      <alignment vertical="center" wrapText="1"/>
    </xf>
    <xf numFmtId="49" fontId="57" fillId="40" borderId="30" xfId="0" applyNumberFormat="1" applyFont="1" applyFill="1" applyBorder="1" applyAlignment="1">
      <alignment vertical="center" wrapText="1"/>
    </xf>
    <xf numFmtId="168" fontId="57" fillId="0" borderId="30" xfId="303" applyNumberFormat="1" applyFont="1" applyFill="1" applyBorder="1" applyAlignment="1">
      <alignment horizontal="center" vertical="center"/>
    </xf>
    <xf numFmtId="0" fontId="67" fillId="0" borderId="30" xfId="0" applyFont="1" applyBorder="1" applyAlignment="1">
      <alignment vertical="center" wrapText="1"/>
    </xf>
    <xf numFmtId="0" fontId="61" fillId="0" borderId="30" xfId="0" applyFont="1" applyBorder="1" applyAlignment="1">
      <alignment horizontal="left" vertical="center" wrapText="1"/>
    </xf>
    <xf numFmtId="0" fontId="57" fillId="40" borderId="30" xfId="0" applyFont="1" applyFill="1" applyBorder="1" applyAlignment="1">
      <alignment vertical="center" wrapText="1"/>
    </xf>
    <xf numFmtId="0" fontId="57" fillId="0" borderId="34" xfId="0" applyFont="1" applyBorder="1" applyAlignment="1">
      <alignment vertical="center" wrapText="1"/>
    </xf>
    <xf numFmtId="0" fontId="67" fillId="0" borderId="32" xfId="0" applyFont="1" applyBorder="1"/>
    <xf numFmtId="0" fontId="57" fillId="40" borderId="32" xfId="0" applyFont="1" applyFill="1" applyBorder="1" applyAlignment="1">
      <alignment vertical="center"/>
    </xf>
    <xf numFmtId="0" fontId="73" fillId="0" borderId="1" xfId="0" applyFont="1" applyBorder="1" applyAlignment="1">
      <alignment vertical="center"/>
    </xf>
    <xf numFmtId="0" fontId="67" fillId="0" borderId="30" xfId="0" applyFont="1" applyBorder="1"/>
    <xf numFmtId="0" fontId="57" fillId="0" borderId="30" xfId="0" applyFont="1" applyBorder="1" applyAlignment="1">
      <alignment vertical="center"/>
    </xf>
    <xf numFmtId="0" fontId="57" fillId="40" borderId="30" xfId="0" applyFont="1" applyFill="1" applyBorder="1" applyAlignment="1">
      <alignment vertical="center"/>
    </xf>
    <xf numFmtId="0" fontId="61" fillId="0" borderId="41" xfId="0" applyFont="1" applyBorder="1" applyAlignment="1">
      <alignment horizontal="center" vertical="center" wrapText="1"/>
    </xf>
    <xf numFmtId="10" fontId="55" fillId="0" borderId="1" xfId="0" applyNumberFormat="1" applyFont="1" applyBorder="1" applyAlignment="1">
      <alignment horizontal="center" vertical="center"/>
    </xf>
    <xf numFmtId="0" fontId="57" fillId="41" borderId="0" xfId="0" applyFont="1" applyFill="1" applyAlignment="1">
      <alignment horizontal="center" vertical="center"/>
    </xf>
    <xf numFmtId="0" fontId="57" fillId="0" borderId="0" xfId="0" applyFont="1" applyAlignment="1">
      <alignment horizontal="center" vertical="center"/>
    </xf>
    <xf numFmtId="0" fontId="61" fillId="0" borderId="0" xfId="0" applyFont="1" applyAlignment="1">
      <alignment vertical="center"/>
    </xf>
    <xf numFmtId="0" fontId="62" fillId="0" borderId="0" xfId="0" applyFont="1"/>
    <xf numFmtId="44" fontId="62" fillId="0" borderId="0" xfId="304" applyFont="1"/>
    <xf numFmtId="9" fontId="62" fillId="0" borderId="0" xfId="305" applyFont="1"/>
    <xf numFmtId="44" fontId="57" fillId="46" borderId="1" xfId="304" applyFont="1" applyFill="1" applyBorder="1" applyAlignment="1">
      <alignment horizontal="center" vertical="center"/>
    </xf>
    <xf numFmtId="44" fontId="57" fillId="46" borderId="28" xfId="304" applyFont="1" applyFill="1" applyBorder="1" applyAlignment="1">
      <alignment horizontal="center" vertical="center"/>
    </xf>
    <xf numFmtId="44" fontId="57" fillId="46" borderId="32" xfId="304" applyFont="1" applyFill="1" applyBorder="1" applyAlignment="1">
      <alignment horizontal="center" vertical="center"/>
    </xf>
    <xf numFmtId="0" fontId="13" fillId="2" borderId="1" xfId="0" applyFont="1" applyFill="1" applyBorder="1" applyAlignment="1">
      <alignment horizontal="left" vertical="center" wrapText="1"/>
    </xf>
    <xf numFmtId="0" fontId="15" fillId="0" borderId="1" xfId="0" applyFont="1" applyBorder="1" applyAlignment="1">
      <alignment horizontal="left" vertical="center" wrapText="1"/>
    </xf>
    <xf numFmtId="0" fontId="13" fillId="2" borderId="2"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4" fillId="3" borderId="1" xfId="0" applyFont="1" applyFill="1" applyBorder="1" applyAlignment="1">
      <alignment horizontal="left" vertical="center" wrapText="1"/>
    </xf>
    <xf numFmtId="0" fontId="13" fillId="2" borderId="1" xfId="0" applyFont="1" applyFill="1" applyBorder="1" applyAlignment="1">
      <alignment horizontal="left" vertical="center"/>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0" borderId="1" xfId="0" applyFont="1" applyBorder="1" applyAlignment="1">
      <alignment horizontal="left" vertical="center" wrapText="1"/>
    </xf>
    <xf numFmtId="0" fontId="14" fillId="0" borderId="1" xfId="0" applyFont="1" applyBorder="1" applyAlignment="1">
      <alignment horizontal="left" vertical="center" wrapText="1"/>
    </xf>
    <xf numFmtId="0" fontId="8"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13" fillId="0" borderId="3" xfId="0" applyFont="1" applyBorder="1" applyAlignment="1">
      <alignment horizontal="center"/>
    </xf>
    <xf numFmtId="0" fontId="4" fillId="3" borderId="1" xfId="0" applyFont="1" applyFill="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45" fillId="0" borderId="1" xfId="0" applyFont="1" applyBorder="1" applyAlignment="1">
      <alignment horizontal="center" vertical="center" wrapText="1"/>
    </xf>
    <xf numFmtId="9" fontId="45" fillId="0" borderId="1" xfId="305" applyFont="1" applyFill="1" applyBorder="1" applyAlignment="1">
      <alignment horizontal="center" vertical="center" wrapText="1"/>
    </xf>
    <xf numFmtId="10" fontId="46" fillId="0" borderId="1" xfId="0" applyNumberFormat="1" applyFont="1" applyBorder="1" applyAlignment="1">
      <alignment horizontal="center" vertical="center" wrapText="1"/>
    </xf>
    <xf numFmtId="10" fontId="46" fillId="0" borderId="1" xfId="305" applyNumberFormat="1" applyFont="1" applyFill="1" applyBorder="1" applyAlignment="1">
      <alignment horizontal="center" vertical="center" wrapText="1"/>
    </xf>
    <xf numFmtId="0" fontId="51" fillId="0" borderId="1" xfId="0" applyFont="1" applyBorder="1" applyAlignment="1">
      <alignment horizontal="center" vertical="center" wrapText="1"/>
    </xf>
    <xf numFmtId="49" fontId="53" fillId="0" borderId="1" xfId="0" applyNumberFormat="1" applyFont="1" applyBorder="1" applyAlignment="1">
      <alignment horizontal="center" vertical="center" wrapText="1"/>
    </xf>
    <xf numFmtId="9" fontId="51" fillId="0" borderId="28" xfId="305" applyFont="1" applyFill="1" applyBorder="1" applyAlignment="1">
      <alignment horizontal="center" vertical="center" wrapText="1"/>
    </xf>
    <xf numFmtId="9" fontId="51" fillId="0" borderId="39" xfId="305" applyFont="1" applyFill="1" applyBorder="1" applyAlignment="1">
      <alignment horizontal="center" vertical="center" wrapText="1"/>
    </xf>
    <xf numFmtId="9" fontId="51" fillId="0" borderId="32" xfId="305" applyFont="1" applyFill="1" applyBorder="1" applyAlignment="1">
      <alignment horizontal="center" vertical="center" wrapText="1"/>
    </xf>
    <xf numFmtId="9" fontId="45" fillId="0" borderId="28" xfId="305" applyFont="1" applyFill="1" applyBorder="1" applyAlignment="1">
      <alignment horizontal="center" vertical="center" wrapText="1"/>
    </xf>
    <xf numFmtId="9" fontId="45" fillId="0" borderId="39" xfId="305" applyFont="1" applyFill="1" applyBorder="1" applyAlignment="1">
      <alignment horizontal="center" vertical="center" wrapText="1"/>
    </xf>
    <xf numFmtId="9" fontId="45" fillId="0" borderId="32" xfId="305" applyFont="1" applyFill="1" applyBorder="1" applyAlignment="1">
      <alignment horizontal="center" vertical="center" wrapText="1"/>
    </xf>
    <xf numFmtId="49" fontId="51" fillId="0" borderId="1" xfId="0" applyNumberFormat="1" applyFont="1" applyBorder="1" applyAlignment="1">
      <alignment horizontal="center" vertical="center" wrapText="1"/>
    </xf>
    <xf numFmtId="49" fontId="45" fillId="0" borderId="1" xfId="0" applyNumberFormat="1" applyFont="1" applyBorder="1" applyAlignment="1">
      <alignment horizontal="center" vertical="center" wrapText="1"/>
    </xf>
    <xf numFmtId="49" fontId="45" fillId="0" borderId="1" xfId="303" applyNumberFormat="1" applyFont="1" applyFill="1" applyBorder="1" applyAlignment="1">
      <alignment horizontal="center" vertical="center" wrapText="1"/>
    </xf>
    <xf numFmtId="10" fontId="46" fillId="0" borderId="28" xfId="0" applyNumberFormat="1" applyFont="1" applyBorder="1" applyAlignment="1">
      <alignment horizontal="center" vertical="center" wrapText="1"/>
    </xf>
    <xf numFmtId="10" fontId="46" fillId="0" borderId="39" xfId="0" applyNumberFormat="1" applyFont="1" applyBorder="1" applyAlignment="1">
      <alignment horizontal="center" vertical="center" wrapText="1"/>
    </xf>
    <xf numFmtId="10" fontId="46" fillId="0" borderId="32" xfId="0" applyNumberFormat="1" applyFont="1" applyBorder="1" applyAlignment="1">
      <alignment horizontal="center" vertical="center" wrapText="1"/>
    </xf>
    <xf numFmtId="0" fontId="46" fillId="0" borderId="1" xfId="0" applyFont="1" applyBorder="1" applyAlignment="1">
      <alignment horizontal="center" vertical="center" wrapText="1"/>
    </xf>
    <xf numFmtId="0" fontId="54" fillId="0" borderId="43" xfId="0" applyFont="1" applyBorder="1" applyAlignment="1">
      <alignment horizontal="center" vertical="center" wrapText="1"/>
    </xf>
    <xf numFmtId="0" fontId="54" fillId="0" borderId="45" xfId="0" applyFont="1" applyBorder="1" applyAlignment="1">
      <alignment horizontal="center" vertical="center" wrapText="1"/>
    </xf>
    <xf numFmtId="10" fontId="52" fillId="0" borderId="1" xfId="305" applyNumberFormat="1" applyFont="1" applyFill="1" applyBorder="1" applyAlignment="1">
      <alignment horizontal="center" vertical="center" wrapText="1"/>
    </xf>
    <xf numFmtId="9" fontId="51" fillId="0" borderId="1" xfId="305" applyFont="1" applyFill="1" applyBorder="1" applyAlignment="1">
      <alignment horizontal="center" vertical="center" wrapText="1"/>
    </xf>
    <xf numFmtId="0" fontId="45" fillId="46" borderId="1" xfId="0" applyFont="1" applyFill="1" applyBorder="1" applyAlignment="1">
      <alignment horizontal="center" vertical="center" wrapText="1"/>
    </xf>
    <xf numFmtId="49" fontId="45" fillId="0" borderId="28" xfId="0" applyNumberFormat="1" applyFont="1" applyBorder="1" applyAlignment="1">
      <alignment horizontal="center" vertical="center" wrapText="1"/>
    </xf>
    <xf numFmtId="49" fontId="45" fillId="0" borderId="39" xfId="0" applyNumberFormat="1" applyFont="1" applyBorder="1" applyAlignment="1">
      <alignment horizontal="center" vertical="center" wrapText="1"/>
    </xf>
    <xf numFmtId="49" fontId="45" fillId="0" borderId="32" xfId="0" applyNumberFormat="1" applyFont="1" applyBorder="1" applyAlignment="1">
      <alignment horizontal="center" vertical="center" wrapText="1"/>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6" fillId="2" borderId="11" xfId="0" applyFont="1" applyFill="1" applyBorder="1" applyAlignment="1">
      <alignment horizontal="center"/>
    </xf>
    <xf numFmtId="0" fontId="16" fillId="2" borderId="12" xfId="0" applyFont="1" applyFill="1" applyBorder="1" applyAlignment="1">
      <alignment horizontal="center"/>
    </xf>
    <xf numFmtId="0" fontId="16" fillId="2" borderId="16" xfId="0" applyFont="1" applyFill="1" applyBorder="1" applyAlignment="1">
      <alignment horizontal="center"/>
    </xf>
    <xf numFmtId="0" fontId="16" fillId="2" borderId="17" xfId="0" applyFont="1" applyFill="1" applyBorder="1" applyAlignment="1">
      <alignment horizontal="center"/>
    </xf>
    <xf numFmtId="0" fontId="16" fillId="2" borderId="13" xfId="0" applyFont="1" applyFill="1" applyBorder="1" applyAlignment="1">
      <alignment horizontal="center"/>
    </xf>
    <xf numFmtId="0" fontId="16" fillId="2" borderId="15" xfId="0" applyFont="1" applyFill="1" applyBorder="1" applyAlignment="1">
      <alignment horizontal="center"/>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61" fillId="0" borderId="27" xfId="0" applyFont="1" applyBorder="1" applyAlignment="1">
      <alignment horizontal="center" vertical="center" wrapText="1"/>
    </xf>
    <xf numFmtId="0" fontId="61" fillId="0" borderId="46" xfId="0" applyFont="1" applyBorder="1" applyAlignment="1">
      <alignment horizontal="center" vertical="center" wrapText="1"/>
    </xf>
    <xf numFmtId="0" fontId="61" fillId="0" borderId="31" xfId="0" applyFont="1" applyBorder="1" applyAlignment="1">
      <alignment horizontal="center" vertical="center" wrapText="1"/>
    </xf>
    <xf numFmtId="44" fontId="62" fillId="0" borderId="28" xfId="304" applyFont="1" applyBorder="1" applyAlignment="1">
      <alignment horizontal="center" vertical="center" wrapText="1"/>
    </xf>
    <xf numFmtId="44" fontId="62" fillId="0" borderId="39" xfId="304" applyFont="1" applyBorder="1" applyAlignment="1">
      <alignment horizontal="center" vertical="center" wrapText="1"/>
    </xf>
    <xf numFmtId="44" fontId="62" fillId="0" borderId="32" xfId="304" applyFont="1" applyBorder="1" applyAlignment="1">
      <alignment horizontal="center" vertical="center" wrapText="1"/>
    </xf>
    <xf numFmtId="10" fontId="62" fillId="0" borderId="28" xfId="305" applyNumberFormat="1" applyFont="1" applyBorder="1" applyAlignment="1">
      <alignment horizontal="center" vertical="center" wrapText="1"/>
    </xf>
    <xf numFmtId="10" fontId="62" fillId="0" borderId="39" xfId="305" applyNumberFormat="1" applyFont="1" applyBorder="1" applyAlignment="1">
      <alignment horizontal="center" vertical="center" wrapText="1"/>
    </xf>
    <xf numFmtId="10" fontId="62" fillId="0" borderId="32" xfId="305" applyNumberFormat="1" applyFont="1" applyBorder="1" applyAlignment="1">
      <alignment horizontal="center" vertical="center" wrapText="1"/>
    </xf>
    <xf numFmtId="0" fontId="57" fillId="0" borderId="28" xfId="0" applyFont="1" applyBorder="1" applyAlignment="1">
      <alignment horizontal="center" vertical="center" wrapText="1"/>
    </xf>
    <xf numFmtId="0" fontId="57" fillId="0" borderId="39" xfId="0" applyFont="1" applyBorder="1" applyAlignment="1">
      <alignment horizontal="center" vertical="center" wrapText="1"/>
    </xf>
    <xf numFmtId="0" fontId="57" fillId="0" borderId="32" xfId="0" applyFont="1" applyBorder="1" applyAlignment="1">
      <alignment horizontal="center" vertical="center" wrapText="1"/>
    </xf>
    <xf numFmtId="44" fontId="62" fillId="0" borderId="1" xfId="304" applyFont="1" applyBorder="1" applyAlignment="1">
      <alignment horizontal="center" vertical="center" wrapText="1"/>
    </xf>
    <xf numFmtId="10" fontId="62" fillId="0" borderId="1" xfId="305" applyNumberFormat="1" applyFont="1" applyBorder="1" applyAlignment="1">
      <alignment horizontal="center" vertical="center" wrapText="1"/>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37" xfId="0" applyFont="1" applyBorder="1" applyAlignment="1">
      <alignment horizontal="center" vertical="center" wrapText="1"/>
    </xf>
    <xf numFmtId="44" fontId="62" fillId="0" borderId="42" xfId="304" applyFont="1" applyBorder="1" applyAlignment="1">
      <alignment horizontal="center" vertical="center" wrapText="1"/>
    </xf>
    <xf numFmtId="0" fontId="61" fillId="0" borderId="1" xfId="0" applyFont="1" applyBorder="1" applyAlignment="1">
      <alignment horizontal="center" vertical="center" wrapText="1"/>
    </xf>
    <xf numFmtId="0" fontId="61" fillId="0" borderId="60" xfId="0" applyFont="1" applyBorder="1" applyAlignment="1">
      <alignment horizontal="center" vertical="center" wrapText="1"/>
    </xf>
    <xf numFmtId="10" fontId="62" fillId="0" borderId="11" xfId="305" applyNumberFormat="1" applyFont="1" applyBorder="1" applyAlignment="1">
      <alignment horizontal="center" vertical="center" wrapText="1"/>
    </xf>
    <xf numFmtId="10" fontId="62" fillId="0" borderId="16" xfId="305" applyNumberFormat="1" applyFont="1" applyBorder="1" applyAlignment="1">
      <alignment horizontal="center" vertical="center" wrapText="1"/>
    </xf>
    <xf numFmtId="10" fontId="62" fillId="0" borderId="13" xfId="305" applyNumberFormat="1" applyFont="1" applyBorder="1" applyAlignment="1">
      <alignment horizontal="center" vertical="center" wrapText="1"/>
    </xf>
    <xf numFmtId="4" fontId="61" fillId="0" borderId="27" xfId="0" applyNumberFormat="1" applyFont="1" applyBorder="1" applyAlignment="1">
      <alignment horizontal="center" vertical="center" wrapText="1"/>
    </xf>
    <xf numFmtId="4" fontId="61" fillId="0" borderId="46" xfId="0" applyNumberFormat="1" applyFont="1" applyBorder="1" applyAlignment="1">
      <alignment horizontal="center" vertical="center" wrapText="1"/>
    </xf>
    <xf numFmtId="4" fontId="61" fillId="0" borderId="31" xfId="0" applyNumberFormat="1" applyFont="1" applyBorder="1" applyAlignment="1">
      <alignment horizontal="center" vertical="center" wrapText="1"/>
    </xf>
    <xf numFmtId="44" fontId="62" fillId="0" borderId="28" xfId="304" applyFont="1" applyBorder="1" applyAlignment="1">
      <alignment horizontal="center" vertical="center"/>
    </xf>
    <xf numFmtId="44" fontId="62" fillId="0" borderId="39" xfId="304" applyFont="1" applyBorder="1" applyAlignment="1">
      <alignment horizontal="center" vertical="center"/>
    </xf>
    <xf numFmtId="44" fontId="62" fillId="0" borderId="32" xfId="304" applyFont="1" applyBorder="1" applyAlignment="1">
      <alignment horizontal="center" vertical="center"/>
    </xf>
    <xf numFmtId="4" fontId="61" fillId="0" borderId="37" xfId="0" applyNumberFormat="1" applyFont="1" applyBorder="1" applyAlignment="1">
      <alignment horizontal="center" vertical="center" wrapText="1"/>
    </xf>
    <xf numFmtId="44" fontId="62" fillId="0" borderId="42" xfId="304" applyFont="1" applyBorder="1" applyAlignment="1">
      <alignment horizontal="center" vertical="center"/>
    </xf>
    <xf numFmtId="10" fontId="62" fillId="0" borderId="42" xfId="305" applyNumberFormat="1" applyFont="1" applyBorder="1" applyAlignment="1">
      <alignment horizontal="center" vertical="center" wrapText="1"/>
    </xf>
    <xf numFmtId="0" fontId="57" fillId="0" borderId="1" xfId="0" applyFont="1" applyBorder="1" applyAlignment="1">
      <alignment horizontal="center" vertical="center" wrapText="1"/>
    </xf>
    <xf numFmtId="1" fontId="61" fillId="0" borderId="36" xfId="0" applyNumberFormat="1" applyFont="1" applyBorder="1" applyAlignment="1">
      <alignment horizontal="center" vertical="center" wrapText="1"/>
    </xf>
    <xf numFmtId="1" fontId="61" fillId="0" borderId="46" xfId="0" applyNumberFormat="1" applyFont="1" applyBorder="1" applyAlignment="1">
      <alignment horizontal="center" vertical="center" wrapText="1"/>
    </xf>
    <xf numFmtId="1" fontId="61" fillId="0" borderId="31" xfId="0" applyNumberFormat="1" applyFont="1" applyBorder="1" applyAlignment="1">
      <alignment horizontal="center" vertical="center" wrapText="1"/>
    </xf>
    <xf numFmtId="44" fontId="62" fillId="0" borderId="49" xfId="304" applyFont="1" applyBorder="1" applyAlignment="1">
      <alignment horizontal="center" vertical="center" wrapText="1"/>
    </xf>
    <xf numFmtId="1" fontId="61" fillId="0" borderId="27" xfId="0" applyNumberFormat="1" applyFont="1" applyBorder="1" applyAlignment="1">
      <alignment horizontal="center" vertical="center" wrapText="1"/>
    </xf>
    <xf numFmtId="1" fontId="61" fillId="0" borderId="37" xfId="0" applyNumberFormat="1" applyFont="1" applyBorder="1" applyAlignment="1">
      <alignment horizontal="center" vertical="center" wrapText="1"/>
    </xf>
    <xf numFmtId="0" fontId="57" fillId="0" borderId="36" xfId="0" applyFont="1" applyBorder="1" applyAlignment="1">
      <alignment horizontal="center" vertical="center" wrapText="1"/>
    </xf>
    <xf numFmtId="0" fontId="57" fillId="0" borderId="46" xfId="0" applyFont="1" applyBorder="1" applyAlignment="1">
      <alignment horizontal="center" vertical="center" wrapText="1"/>
    </xf>
    <xf numFmtId="0" fontId="57" fillId="0" borderId="31" xfId="0" applyFont="1" applyBorder="1" applyAlignment="1">
      <alignment horizontal="center" vertical="center" wrapText="1"/>
    </xf>
    <xf numFmtId="0" fontId="61" fillId="0" borderId="36" xfId="0" applyFont="1" applyBorder="1" applyAlignment="1">
      <alignment horizontal="center" vertical="center" wrapText="1"/>
    </xf>
    <xf numFmtId="44" fontId="62" fillId="0" borderId="36" xfId="304" applyFont="1" applyBorder="1" applyAlignment="1">
      <alignment horizontal="center" vertical="center" wrapText="1"/>
    </xf>
    <xf numFmtId="44" fontId="62" fillId="0" borderId="46" xfId="304" applyFont="1" applyBorder="1" applyAlignment="1">
      <alignment horizontal="center" vertical="center" wrapText="1"/>
    </xf>
    <xf numFmtId="44" fontId="62" fillId="0" borderId="31" xfId="304" applyFont="1" applyBorder="1" applyAlignment="1">
      <alignment horizontal="center" vertical="center" wrapText="1"/>
    </xf>
    <xf numFmtId="10" fontId="62" fillId="0" borderId="36" xfId="305" applyNumberFormat="1" applyFont="1" applyBorder="1" applyAlignment="1">
      <alignment horizontal="center" vertical="center" wrapText="1"/>
    </xf>
    <xf numFmtId="10" fontId="62" fillId="0" borderId="46" xfId="305" applyNumberFormat="1" applyFont="1" applyBorder="1" applyAlignment="1">
      <alignment horizontal="center" vertical="center" wrapText="1"/>
    </xf>
    <xf numFmtId="10" fontId="62" fillId="0" borderId="31" xfId="305" applyNumberFormat="1" applyFont="1" applyBorder="1" applyAlignment="1">
      <alignment horizontal="center" vertical="center" wrapText="1"/>
    </xf>
    <xf numFmtId="0" fontId="55" fillId="45" borderId="2" xfId="0" applyFont="1" applyFill="1" applyBorder="1" applyAlignment="1">
      <alignment horizontal="center" vertical="center" wrapText="1"/>
    </xf>
    <xf numFmtId="0" fontId="55" fillId="45" borderId="3" xfId="0" applyFont="1" applyFill="1" applyBorder="1" applyAlignment="1">
      <alignment horizontal="center" vertical="center" wrapText="1"/>
    </xf>
    <xf numFmtId="0" fontId="55" fillId="45" borderId="4" xfId="0" applyFont="1" applyFill="1" applyBorder="1" applyAlignment="1">
      <alignment horizontal="center" vertical="center" wrapText="1"/>
    </xf>
    <xf numFmtId="0" fontId="56" fillId="2" borderId="1" xfId="0" applyFont="1" applyFill="1" applyBorder="1" applyAlignment="1">
      <alignment horizontal="center" vertical="center" wrapText="1"/>
    </xf>
    <xf numFmtId="0" fontId="56" fillId="2" borderId="2" xfId="0" applyFont="1" applyFill="1" applyBorder="1" applyAlignment="1">
      <alignment horizontal="center" vertical="center" wrapText="1"/>
    </xf>
    <xf numFmtId="0" fontId="56" fillId="2" borderId="3" xfId="0" applyFont="1" applyFill="1" applyBorder="1" applyAlignment="1">
      <alignment horizontal="center" vertical="center" wrapText="1"/>
    </xf>
    <xf numFmtId="0" fontId="56" fillId="2" borderId="4" xfId="0" applyFont="1" applyFill="1" applyBorder="1" applyAlignment="1">
      <alignment horizontal="center" vertical="center" wrapText="1"/>
    </xf>
    <xf numFmtId="0" fontId="56" fillId="0" borderId="5" xfId="0" applyFont="1" applyBorder="1" applyAlignment="1">
      <alignment horizontal="center" vertical="center"/>
    </xf>
    <xf numFmtId="0" fontId="56" fillId="0" borderId="12" xfId="0" applyFont="1" applyBorder="1" applyAlignment="1">
      <alignment horizontal="center" vertical="center"/>
    </xf>
    <xf numFmtId="0" fontId="56" fillId="0" borderId="14" xfId="0" applyFont="1" applyBorder="1" applyAlignment="1">
      <alignment horizontal="center" vertical="center"/>
    </xf>
    <xf numFmtId="0" fontId="56" fillId="0" borderId="15" xfId="0" applyFont="1" applyBorder="1" applyAlignment="1">
      <alignment horizontal="center" vertical="center"/>
    </xf>
    <xf numFmtId="0" fontId="56" fillId="2" borderId="11" xfId="0" applyFont="1" applyFill="1" applyBorder="1" applyAlignment="1">
      <alignment horizontal="center" vertical="center" wrapText="1"/>
    </xf>
    <xf numFmtId="0" fontId="56" fillId="2" borderId="5" xfId="0" applyFont="1" applyFill="1" applyBorder="1" applyAlignment="1">
      <alignment horizontal="center" vertical="center" wrapText="1"/>
    </xf>
    <xf numFmtId="0" fontId="56" fillId="2" borderId="13" xfId="0" applyFont="1" applyFill="1" applyBorder="1" applyAlignment="1">
      <alignment horizontal="center" vertical="center" wrapText="1"/>
    </xf>
    <xf numFmtId="0" fontId="56" fillId="2" borderId="14" xfId="0" applyFont="1" applyFill="1" applyBorder="1" applyAlignment="1">
      <alignment horizontal="center" vertical="center" wrapText="1"/>
    </xf>
    <xf numFmtId="0" fontId="56" fillId="2" borderId="1" xfId="0" applyFont="1" applyFill="1" applyBorder="1" applyAlignment="1">
      <alignment horizontal="center" vertical="center"/>
    </xf>
    <xf numFmtId="0" fontId="57" fillId="0" borderId="37" xfId="0" applyFont="1" applyBorder="1" applyAlignment="1">
      <alignment horizontal="center" vertical="center" wrapText="1"/>
    </xf>
    <xf numFmtId="1" fontId="56" fillId="0" borderId="36" xfId="0" applyNumberFormat="1" applyFont="1" applyBorder="1" applyAlignment="1">
      <alignment horizontal="center" vertical="center" textRotation="90" wrapText="1"/>
    </xf>
    <xf numFmtId="1" fontId="56" fillId="0" borderId="46" xfId="0" applyNumberFormat="1" applyFont="1" applyBorder="1" applyAlignment="1">
      <alignment horizontal="center" vertical="center" textRotation="90" wrapText="1"/>
    </xf>
    <xf numFmtId="0" fontId="57" fillId="0" borderId="49" xfId="0" applyFont="1" applyBorder="1" applyAlignment="1">
      <alignment horizontal="center" vertical="center" wrapText="1"/>
    </xf>
    <xf numFmtId="0" fontId="57" fillId="0" borderId="49" xfId="0" applyFont="1" applyBorder="1" applyAlignment="1">
      <alignment horizontal="center"/>
    </xf>
    <xf numFmtId="0" fontId="57" fillId="0" borderId="39" xfId="0" applyFont="1" applyBorder="1" applyAlignment="1">
      <alignment horizontal="center"/>
    </xf>
    <xf numFmtId="0" fontId="57" fillId="0" borderId="32" xfId="0" applyFont="1" applyBorder="1" applyAlignment="1">
      <alignment horizontal="center"/>
    </xf>
    <xf numFmtId="9" fontId="57" fillId="0" borderId="49" xfId="0" applyNumberFormat="1" applyFont="1" applyBorder="1" applyAlignment="1">
      <alignment horizontal="center" vertical="center"/>
    </xf>
    <xf numFmtId="9" fontId="57" fillId="0" borderId="39" xfId="0" applyNumberFormat="1" applyFont="1" applyBorder="1" applyAlignment="1">
      <alignment horizontal="center" vertical="center"/>
    </xf>
    <xf numFmtId="9" fontId="57" fillId="0" borderId="32" xfId="0" applyNumberFormat="1" applyFont="1" applyBorder="1" applyAlignment="1">
      <alignment horizontal="center" vertical="center"/>
    </xf>
    <xf numFmtId="0" fontId="62" fillId="0" borderId="28" xfId="0" applyFont="1" applyBorder="1" applyAlignment="1">
      <alignment horizontal="center" vertical="center" wrapText="1"/>
    </xf>
    <xf numFmtId="0" fontId="62" fillId="0" borderId="39" xfId="0" applyFont="1" applyBorder="1" applyAlignment="1">
      <alignment horizontal="center" vertical="center" wrapText="1"/>
    </xf>
    <xf numFmtId="9" fontId="57" fillId="0" borderId="28" xfId="0" applyNumberFormat="1" applyFont="1" applyBorder="1" applyAlignment="1">
      <alignment horizontal="center" vertical="center"/>
    </xf>
    <xf numFmtId="1" fontId="57" fillId="0" borderId="28" xfId="0" applyNumberFormat="1" applyFont="1" applyBorder="1" applyAlignment="1">
      <alignment horizontal="center" vertical="center" wrapText="1"/>
    </xf>
    <xf numFmtId="1" fontId="57" fillId="0" borderId="39" xfId="0" applyNumberFormat="1" applyFont="1" applyBorder="1" applyAlignment="1">
      <alignment horizontal="center" vertical="center" wrapText="1"/>
    </xf>
    <xf numFmtId="1" fontId="57" fillId="0" borderId="32" xfId="0" applyNumberFormat="1" applyFont="1" applyBorder="1" applyAlignment="1">
      <alignment horizontal="center" vertical="center" wrapText="1"/>
    </xf>
    <xf numFmtId="1" fontId="55" fillId="0" borderId="1" xfId="0" applyNumberFormat="1" applyFont="1" applyBorder="1" applyAlignment="1">
      <alignment horizontal="center" vertical="center" wrapText="1"/>
    </xf>
    <xf numFmtId="0" fontId="57" fillId="0" borderId="38" xfId="0" applyFont="1" applyBorder="1" applyAlignment="1">
      <alignment horizontal="center" vertical="center" wrapText="1"/>
    </xf>
    <xf numFmtId="0" fontId="57" fillId="0" borderId="52" xfId="0" applyFont="1" applyBorder="1" applyAlignment="1">
      <alignment horizontal="center" vertical="center" wrapText="1"/>
    </xf>
    <xf numFmtId="0" fontId="57" fillId="0" borderId="50" xfId="0" applyFont="1" applyBorder="1" applyAlignment="1">
      <alignment horizontal="center" vertical="center" wrapText="1"/>
    </xf>
    <xf numFmtId="0" fontId="57" fillId="0" borderId="53" xfId="0" applyFont="1" applyBorder="1" applyAlignment="1">
      <alignment horizontal="center" vertical="center" wrapText="1"/>
    </xf>
    <xf numFmtId="49" fontId="57" fillId="0" borderId="38" xfId="303" applyNumberFormat="1" applyFont="1" applyBorder="1" applyAlignment="1">
      <alignment horizontal="center" vertical="center" wrapText="1"/>
    </xf>
    <xf numFmtId="49" fontId="57" fillId="0" borderId="52" xfId="303" applyNumberFormat="1" applyFont="1" applyBorder="1" applyAlignment="1">
      <alignment horizontal="center" vertical="center" wrapText="1"/>
    </xf>
    <xf numFmtId="1" fontId="57" fillId="0" borderId="38" xfId="0" applyNumberFormat="1" applyFont="1" applyBorder="1" applyAlignment="1">
      <alignment horizontal="center" vertical="center" wrapText="1"/>
    </xf>
    <xf numFmtId="1" fontId="57" fillId="0" borderId="52" xfId="0" applyNumberFormat="1" applyFont="1" applyBorder="1" applyAlignment="1">
      <alignment horizontal="center" vertical="center" wrapText="1"/>
    </xf>
    <xf numFmtId="1" fontId="57" fillId="0" borderId="51" xfId="0" applyNumberFormat="1" applyFont="1" applyBorder="1" applyAlignment="1">
      <alignment horizontal="center" vertical="center" wrapText="1"/>
    </xf>
    <xf numFmtId="1" fontId="57" fillId="0" borderId="17" xfId="0" applyNumberFormat="1" applyFont="1" applyBorder="1" applyAlignment="1">
      <alignment horizontal="center" vertical="center" wrapText="1"/>
    </xf>
    <xf numFmtId="1" fontId="57" fillId="0" borderId="54" xfId="0" applyNumberFormat="1" applyFont="1" applyBorder="1" applyAlignment="1">
      <alignment horizontal="center" vertical="center" wrapText="1"/>
    </xf>
    <xf numFmtId="1" fontId="57" fillId="0" borderId="42" xfId="0" applyNumberFormat="1" applyFont="1" applyBorder="1" applyAlignment="1">
      <alignment horizontal="center" vertical="center" wrapText="1"/>
    </xf>
    <xf numFmtId="0" fontId="57" fillId="0" borderId="42" xfId="0" applyFont="1" applyBorder="1" applyAlignment="1">
      <alignment horizontal="center" vertical="center" wrapText="1"/>
    </xf>
    <xf numFmtId="9" fontId="57" fillId="0" borderId="39" xfId="305" applyFont="1" applyFill="1" applyBorder="1" applyAlignment="1">
      <alignment horizontal="center" vertical="center" wrapText="1"/>
    </xf>
    <xf numFmtId="9" fontId="57" fillId="0" borderId="42" xfId="305" applyFont="1" applyFill="1" applyBorder="1" applyAlignment="1">
      <alignment horizontal="center" vertical="center" wrapText="1"/>
    </xf>
    <xf numFmtId="9" fontId="57" fillId="0" borderId="28" xfId="0" applyNumberFormat="1" applyFont="1" applyBorder="1" applyAlignment="1">
      <alignment horizontal="center" vertical="center" wrapText="1"/>
    </xf>
    <xf numFmtId="9" fontId="57" fillId="0" borderId="39" xfId="0" applyNumberFormat="1" applyFont="1" applyBorder="1" applyAlignment="1">
      <alignment horizontal="center" vertical="center" wrapText="1"/>
    </xf>
    <xf numFmtId="9" fontId="57" fillId="0" borderId="32" xfId="0" applyNumberFormat="1" applyFont="1" applyBorder="1" applyAlignment="1">
      <alignment horizontal="center" vertical="center" wrapText="1"/>
    </xf>
    <xf numFmtId="1" fontId="61" fillId="0" borderId="28" xfId="0" applyNumberFormat="1" applyFont="1" applyBorder="1" applyAlignment="1">
      <alignment horizontal="center" vertical="center" wrapText="1"/>
    </xf>
    <xf numFmtId="1" fontId="61" fillId="0" borderId="39" xfId="0" applyNumberFormat="1" applyFont="1" applyBorder="1" applyAlignment="1">
      <alignment horizontal="center" vertical="center" wrapText="1"/>
    </xf>
    <xf numFmtId="1" fontId="61" fillId="0" borderId="42" xfId="0" applyNumberFormat="1" applyFont="1" applyBorder="1" applyAlignment="1">
      <alignment horizontal="center" vertical="center" wrapText="1"/>
    </xf>
    <xf numFmtId="1" fontId="55" fillId="0" borderId="32" xfId="0" applyNumberFormat="1" applyFont="1" applyBorder="1" applyAlignment="1">
      <alignment horizontal="center" vertical="center" wrapText="1"/>
    </xf>
    <xf numFmtId="166" fontId="61" fillId="0" borderId="1" xfId="303" applyNumberFormat="1" applyFont="1" applyBorder="1" applyAlignment="1">
      <alignment horizontal="center" vertical="center" wrapText="1"/>
    </xf>
    <xf numFmtId="166" fontId="61" fillId="0" borderId="1" xfId="303" applyNumberFormat="1" applyFont="1" applyFill="1" applyBorder="1" applyAlignment="1">
      <alignment horizontal="center" vertical="center" wrapText="1"/>
    </xf>
    <xf numFmtId="1" fontId="61" fillId="0" borderId="28" xfId="0" applyNumberFormat="1" applyFont="1" applyBorder="1" applyAlignment="1">
      <alignment horizontal="center" vertical="center"/>
    </xf>
    <xf numFmtId="1" fontId="61" fillId="0" borderId="39" xfId="0" applyNumberFormat="1" applyFont="1" applyBorder="1" applyAlignment="1">
      <alignment horizontal="center" vertical="center"/>
    </xf>
    <xf numFmtId="1" fontId="61" fillId="0" borderId="42" xfId="0" applyNumberFormat="1" applyFont="1" applyBorder="1" applyAlignment="1">
      <alignment horizontal="center" vertical="center"/>
    </xf>
    <xf numFmtId="166" fontId="61" fillId="0" borderId="28" xfId="303" applyNumberFormat="1" applyFont="1" applyFill="1" applyBorder="1" applyAlignment="1">
      <alignment horizontal="center" vertical="center" wrapText="1"/>
    </xf>
    <xf numFmtId="166" fontId="61" fillId="0" borderId="39" xfId="303" applyNumberFormat="1" applyFont="1" applyFill="1" applyBorder="1" applyAlignment="1">
      <alignment horizontal="center" vertical="center" wrapText="1"/>
    </xf>
    <xf numFmtId="166" fontId="61" fillId="0" borderId="32" xfId="303" applyNumberFormat="1" applyFont="1" applyFill="1" applyBorder="1" applyAlignment="1">
      <alignment horizontal="center" vertical="center" wrapText="1"/>
    </xf>
    <xf numFmtId="9" fontId="61" fillId="0" borderId="28" xfId="305" applyFont="1" applyFill="1" applyBorder="1" applyAlignment="1">
      <alignment horizontal="center" vertical="center" wrapText="1"/>
    </xf>
    <xf numFmtId="9" fontId="61" fillId="0" borderId="39" xfId="305" applyFont="1" applyFill="1" applyBorder="1" applyAlignment="1">
      <alignment horizontal="center" vertical="center" wrapText="1"/>
    </xf>
    <xf numFmtId="9" fontId="61" fillId="0" borderId="42" xfId="305" applyFont="1" applyFill="1" applyBorder="1" applyAlignment="1">
      <alignment horizontal="center" vertical="center" wrapText="1"/>
    </xf>
    <xf numFmtId="166" fontId="57" fillId="0" borderId="28" xfId="303" applyNumberFormat="1" applyFont="1" applyFill="1" applyBorder="1" applyAlignment="1">
      <alignment horizontal="center" vertical="center" wrapText="1"/>
    </xf>
    <xf numFmtId="166" fontId="57" fillId="0" borderId="39" xfId="303" applyNumberFormat="1" applyFont="1" applyFill="1" applyBorder="1" applyAlignment="1">
      <alignment horizontal="center" vertical="center" wrapText="1"/>
    </xf>
    <xf numFmtId="0" fontId="57" fillId="0" borderId="30" xfId="0" applyFont="1" applyBorder="1" applyAlignment="1">
      <alignment horizontal="center" vertical="center" wrapText="1"/>
    </xf>
    <xf numFmtId="1" fontId="61" fillId="0" borderId="49" xfId="0" applyNumberFormat="1" applyFont="1" applyBorder="1" applyAlignment="1">
      <alignment horizontal="center" vertical="center" wrapText="1"/>
    </xf>
    <xf numFmtId="9" fontId="57" fillId="0" borderId="49" xfId="0" applyNumberFormat="1" applyFont="1" applyBorder="1" applyAlignment="1">
      <alignment horizontal="center" vertical="center" wrapText="1"/>
    </xf>
    <xf numFmtId="1" fontId="61" fillId="0" borderId="32" xfId="0" applyNumberFormat="1" applyFont="1" applyBorder="1" applyAlignment="1">
      <alignment horizontal="center" vertical="center" wrapText="1"/>
    </xf>
    <xf numFmtId="1" fontId="61" fillId="0" borderId="1" xfId="0" applyNumberFormat="1" applyFont="1" applyBorder="1" applyAlignment="1">
      <alignment horizontal="center" vertical="center" wrapText="1"/>
    </xf>
    <xf numFmtId="1" fontId="61" fillId="0" borderId="30" xfId="0" applyNumberFormat="1" applyFont="1" applyBorder="1" applyAlignment="1">
      <alignment horizontal="center" vertical="center" wrapText="1"/>
    </xf>
    <xf numFmtId="1" fontId="61" fillId="0" borderId="49" xfId="0" applyNumberFormat="1" applyFont="1" applyBorder="1" applyAlignment="1">
      <alignment horizontal="center" vertical="center"/>
    </xf>
    <xf numFmtId="0" fontId="57" fillId="0" borderId="28" xfId="0" applyFont="1" applyBorder="1" applyAlignment="1">
      <alignment horizontal="center"/>
    </xf>
    <xf numFmtId="1" fontId="57" fillId="0" borderId="28" xfId="0" applyNumberFormat="1" applyFont="1" applyBorder="1" applyAlignment="1">
      <alignment horizontal="center" vertical="center"/>
    </xf>
    <xf numFmtId="1" fontId="57" fillId="0" borderId="32" xfId="0" applyNumberFormat="1" applyFont="1" applyBorder="1" applyAlignment="1">
      <alignment horizontal="center" vertical="center"/>
    </xf>
    <xf numFmtId="9" fontId="57" fillId="0" borderId="42" xfId="0" applyNumberFormat="1" applyFont="1" applyBorder="1" applyAlignment="1">
      <alignment horizontal="center" vertical="center"/>
    </xf>
    <xf numFmtId="0" fontId="61" fillId="0" borderId="49" xfId="0" applyFont="1" applyBorder="1" applyAlignment="1">
      <alignment horizontal="center" vertical="center" wrapText="1"/>
    </xf>
    <xf numFmtId="0" fontId="61" fillId="0" borderId="39" xfId="0" applyFont="1" applyBorder="1" applyAlignment="1">
      <alignment horizontal="center" vertical="center" wrapText="1"/>
    </xf>
    <xf numFmtId="0" fontId="61" fillId="0" borderId="42" xfId="0" applyFont="1" applyBorder="1" applyAlignment="1">
      <alignment horizontal="center" vertical="center" wrapText="1"/>
    </xf>
    <xf numFmtId="49" fontId="61" fillId="0" borderId="49" xfId="0" applyNumberFormat="1" applyFont="1" applyBorder="1" applyAlignment="1">
      <alignment horizontal="center" vertical="center" wrapText="1"/>
    </xf>
    <xf numFmtId="49" fontId="61" fillId="0" borderId="39" xfId="0" applyNumberFormat="1" applyFont="1" applyBorder="1" applyAlignment="1">
      <alignment horizontal="center" vertical="center" wrapText="1"/>
    </xf>
    <xf numFmtId="49" fontId="61" fillId="0" borderId="42" xfId="0" applyNumberFormat="1" applyFont="1" applyBorder="1" applyAlignment="1">
      <alignment horizontal="center" vertical="center" wrapText="1"/>
    </xf>
    <xf numFmtId="167" fontId="61" fillId="0" borderId="49" xfId="305" applyNumberFormat="1" applyFont="1" applyFill="1" applyBorder="1" applyAlignment="1">
      <alignment horizontal="center" vertical="center" wrapText="1"/>
    </xf>
    <xf numFmtId="167" fontId="61" fillId="0" borderId="39" xfId="305" applyNumberFormat="1" applyFont="1" applyFill="1" applyBorder="1" applyAlignment="1">
      <alignment horizontal="center" vertical="center" wrapText="1"/>
    </xf>
    <xf numFmtId="167" fontId="61" fillId="0" borderId="42" xfId="305" applyNumberFormat="1" applyFont="1" applyFill="1" applyBorder="1" applyAlignment="1">
      <alignment horizontal="center" vertical="center" wrapText="1"/>
    </xf>
    <xf numFmtId="49" fontId="61" fillId="0" borderId="28" xfId="0" applyNumberFormat="1" applyFont="1" applyBorder="1" applyAlignment="1">
      <alignment horizontal="center" vertical="center" wrapText="1"/>
    </xf>
    <xf numFmtId="0" fontId="61" fillId="0" borderId="28" xfId="0" applyFont="1" applyBorder="1" applyAlignment="1">
      <alignment horizontal="center" vertical="center" wrapText="1"/>
    </xf>
    <xf numFmtId="49" fontId="57" fillId="0" borderId="49" xfId="0" applyNumberFormat="1" applyFont="1" applyBorder="1" applyAlignment="1">
      <alignment horizontal="center" vertical="center" wrapText="1"/>
    </xf>
    <xf numFmtId="49" fontId="57" fillId="0" borderId="39" xfId="0" applyNumberFormat="1" applyFont="1" applyBorder="1" applyAlignment="1">
      <alignment horizontal="center" vertical="center" wrapText="1"/>
    </xf>
    <xf numFmtId="49" fontId="57" fillId="0" borderId="42" xfId="0" applyNumberFormat="1" applyFont="1" applyBorder="1" applyAlignment="1">
      <alignment horizontal="center" vertical="center" wrapText="1"/>
    </xf>
    <xf numFmtId="9" fontId="61" fillId="0" borderId="49" xfId="305" applyFont="1" applyFill="1" applyBorder="1" applyAlignment="1">
      <alignment horizontal="center" vertical="center" wrapText="1"/>
    </xf>
    <xf numFmtId="9" fontId="61" fillId="0" borderId="32" xfId="305" applyFont="1" applyFill="1" applyBorder="1" applyAlignment="1">
      <alignment horizontal="center" vertical="center" wrapText="1"/>
    </xf>
    <xf numFmtId="9" fontId="57" fillId="0" borderId="28" xfId="305" applyFont="1" applyFill="1" applyBorder="1" applyAlignment="1">
      <alignment horizontal="center" vertical="center" wrapText="1"/>
    </xf>
    <xf numFmtId="9" fontId="57" fillId="0" borderId="32" xfId="305" applyFont="1" applyFill="1" applyBorder="1" applyAlignment="1">
      <alignment horizontal="center" vertical="center" wrapText="1"/>
    </xf>
    <xf numFmtId="0" fontId="57" fillId="41" borderId="32" xfId="0" applyFont="1" applyFill="1" applyBorder="1" applyAlignment="1">
      <alignment horizontal="center" vertical="center" wrapText="1"/>
    </xf>
    <xf numFmtId="0" fontId="57" fillId="41" borderId="1" xfId="0" applyFont="1" applyFill="1" applyBorder="1" applyAlignment="1">
      <alignment horizontal="center" vertical="center" wrapText="1"/>
    </xf>
    <xf numFmtId="0" fontId="57" fillId="41" borderId="28" xfId="0" applyFont="1" applyFill="1" applyBorder="1" applyAlignment="1">
      <alignment horizontal="center" vertical="center" wrapText="1"/>
    </xf>
    <xf numFmtId="1" fontId="67" fillId="0" borderId="39" xfId="0" applyNumberFormat="1" applyFont="1" applyBorder="1" applyAlignment="1">
      <alignment horizontal="center" vertical="center" wrapText="1"/>
    </xf>
    <xf numFmtId="1" fontId="67" fillId="0" borderId="32" xfId="0" applyNumberFormat="1" applyFont="1" applyBorder="1" applyAlignment="1">
      <alignment horizontal="center" vertical="center" wrapText="1"/>
    </xf>
    <xf numFmtId="9" fontId="62" fillId="0" borderId="28" xfId="305" applyFont="1" applyFill="1" applyBorder="1" applyAlignment="1">
      <alignment horizontal="center" vertical="center" wrapText="1"/>
    </xf>
    <xf numFmtId="9" fontId="62" fillId="0" borderId="32" xfId="305" applyFont="1" applyFill="1" applyBorder="1" applyAlignment="1">
      <alignment horizontal="center" vertical="center" wrapText="1"/>
    </xf>
    <xf numFmtId="169" fontId="57" fillId="0" borderId="32" xfId="0" applyNumberFormat="1" applyFont="1" applyBorder="1" applyAlignment="1">
      <alignment horizontal="center" vertical="center" wrapText="1"/>
    </xf>
    <xf numFmtId="169" fontId="57" fillId="0" borderId="1" xfId="0" applyNumberFormat="1" applyFont="1" applyBorder="1" applyAlignment="1">
      <alignment horizontal="center" vertical="center" wrapText="1"/>
    </xf>
    <xf numFmtId="9" fontId="62" fillId="0" borderId="39" xfId="305" applyFont="1" applyFill="1" applyBorder="1" applyAlignment="1">
      <alignment horizontal="center" vertical="center" wrapText="1"/>
    </xf>
    <xf numFmtId="9" fontId="62" fillId="0" borderId="28" xfId="0" applyNumberFormat="1" applyFont="1" applyBorder="1" applyAlignment="1">
      <alignment horizontal="center" vertical="center"/>
    </xf>
    <xf numFmtId="9" fontId="62" fillId="0" borderId="39" xfId="0" applyNumberFormat="1" applyFont="1" applyBorder="1" applyAlignment="1">
      <alignment horizontal="center" vertical="center"/>
    </xf>
    <xf numFmtId="169" fontId="57" fillId="0" borderId="30" xfId="0" applyNumberFormat="1" applyFont="1" applyBorder="1" applyAlignment="1">
      <alignment horizontal="center" vertical="center" wrapText="1"/>
    </xf>
    <xf numFmtId="0" fontId="61" fillId="0" borderId="32" xfId="0" applyFont="1" applyBorder="1" applyAlignment="1">
      <alignment horizontal="center" vertical="center" wrapText="1"/>
    </xf>
    <xf numFmtId="1" fontId="67" fillId="0" borderId="28" xfId="0" applyNumberFormat="1" applyFont="1" applyBorder="1" applyAlignment="1">
      <alignment horizontal="center" vertical="center" wrapText="1"/>
    </xf>
    <xf numFmtId="1" fontId="61" fillId="0" borderId="32" xfId="0" applyNumberFormat="1" applyFont="1" applyBorder="1" applyAlignment="1">
      <alignment horizontal="center" vertical="center"/>
    </xf>
    <xf numFmtId="9" fontId="61" fillId="0" borderId="1" xfId="305" applyFont="1" applyFill="1" applyBorder="1" applyAlignment="1">
      <alignment horizontal="center" vertical="center" wrapText="1"/>
    </xf>
    <xf numFmtId="0" fontId="61" fillId="0" borderId="12" xfId="0" applyFont="1" applyBorder="1" applyAlignment="1">
      <alignment horizontal="center" vertical="center" wrapText="1"/>
    </xf>
    <xf numFmtId="0" fontId="61" fillId="0" borderId="17" xfId="0" applyFont="1" applyBorder="1" applyAlignment="1">
      <alignment horizontal="center" vertical="center" wrapText="1"/>
    </xf>
    <xf numFmtId="0" fontId="61" fillId="0" borderId="15" xfId="0" applyFont="1" applyBorder="1" applyAlignment="1">
      <alignment horizontal="center" vertical="center" wrapText="1"/>
    </xf>
    <xf numFmtId="0" fontId="55" fillId="0" borderId="1" xfId="0" applyFont="1" applyBorder="1" applyAlignment="1">
      <alignment horizontal="center" vertical="center" wrapText="1"/>
    </xf>
    <xf numFmtId="2" fontId="61" fillId="0" borderId="28" xfId="0" applyNumberFormat="1" applyFont="1" applyBorder="1" applyAlignment="1">
      <alignment horizontal="center" vertical="center" wrapText="1"/>
    </xf>
    <xf numFmtId="2" fontId="61" fillId="0" borderId="39" xfId="0" applyNumberFormat="1" applyFont="1" applyBorder="1" applyAlignment="1">
      <alignment horizontal="center" vertical="center" wrapText="1"/>
    </xf>
    <xf numFmtId="2" fontId="61" fillId="0" borderId="32" xfId="0" applyNumberFormat="1" applyFont="1" applyBorder="1" applyAlignment="1">
      <alignment horizontal="center" vertical="center" wrapText="1"/>
    </xf>
    <xf numFmtId="0" fontId="20" fillId="0" borderId="1" xfId="1" applyFont="1" applyBorder="1" applyAlignment="1">
      <alignment horizontal="center" wrapText="1"/>
    </xf>
    <xf numFmtId="0" fontId="18" fillId="5" borderId="6" xfId="1" applyFont="1" applyFill="1" applyBorder="1" applyAlignment="1">
      <alignment horizontal="center" vertical="center"/>
    </xf>
    <xf numFmtId="0" fontId="18" fillId="5" borderId="7" xfId="1" applyFont="1" applyFill="1" applyBorder="1" applyAlignment="1">
      <alignment horizontal="center" vertical="center"/>
    </xf>
    <xf numFmtId="0" fontId="18" fillId="5" borderId="8" xfId="1" applyFont="1" applyFill="1" applyBorder="1" applyAlignment="1">
      <alignment horizontal="center" vertical="center"/>
    </xf>
    <xf numFmtId="0" fontId="18" fillId="5" borderId="1" xfId="1" applyFont="1" applyFill="1" applyBorder="1" applyAlignment="1">
      <alignment horizontal="center" vertical="center"/>
    </xf>
    <xf numFmtId="0" fontId="20" fillId="0" borderId="1" xfId="1" applyFont="1" applyBorder="1" applyAlignment="1">
      <alignment horizontal="center" vertical="center" wrapText="1"/>
    </xf>
    <xf numFmtId="0" fontId="18" fillId="5" borderId="2" xfId="1" applyFont="1" applyFill="1" applyBorder="1" applyAlignment="1">
      <alignment horizontal="center" vertical="center"/>
    </xf>
    <xf numFmtId="0" fontId="18" fillId="5" borderId="3" xfId="1" applyFont="1" applyFill="1" applyBorder="1" applyAlignment="1">
      <alignment horizontal="center" vertical="center"/>
    </xf>
    <xf numFmtId="0" fontId="18" fillId="5" borderId="4" xfId="1" applyFont="1" applyFill="1" applyBorder="1" applyAlignment="1">
      <alignment horizontal="center" vertical="center"/>
    </xf>
    <xf numFmtId="0" fontId="20" fillId="0" borderId="1" xfId="1" applyFont="1" applyBorder="1" applyAlignment="1">
      <alignment horizontal="center" vertical="center"/>
    </xf>
  </cellXfs>
  <cellStyles count="307">
    <cellStyle name="20% - Énfasis1" xfId="24" builtinId="30" customBuiltin="1"/>
    <cellStyle name="20% - Énfasis2" xfId="27" builtinId="34" customBuiltin="1"/>
    <cellStyle name="20% - Énfasis3" xfId="30" builtinId="38" customBuiltin="1"/>
    <cellStyle name="20% - Énfasis4" xfId="33" builtinId="42" customBuiltin="1"/>
    <cellStyle name="20% - Énfasis5" xfId="36" builtinId="46" customBuiltin="1"/>
    <cellStyle name="20% - Énfasis6" xfId="39" builtinId="50" customBuiltin="1"/>
    <cellStyle name="40% - Énfasis1" xfId="25" builtinId="31" customBuiltin="1"/>
    <cellStyle name="40% - Énfasis2" xfId="28" builtinId="35" customBuiltin="1"/>
    <cellStyle name="40% - Énfasis3" xfId="31" builtinId="39" customBuiltin="1"/>
    <cellStyle name="40% - Énfasis4" xfId="34" builtinId="43" customBuiltin="1"/>
    <cellStyle name="40% - Énfasis5" xfId="37" builtinId="47" customBuiltin="1"/>
    <cellStyle name="40% - Énfasis6" xfId="40" builtinId="51" customBuiltin="1"/>
    <cellStyle name="60% - Énfasis1 2" xfId="196" xr:uid="{00000000-0005-0000-0000-00000C000000}"/>
    <cellStyle name="60% - Énfasis2 2" xfId="197" xr:uid="{00000000-0005-0000-0000-00000D000000}"/>
    <cellStyle name="60% - Énfasis3 2" xfId="198" xr:uid="{00000000-0005-0000-0000-00000E000000}"/>
    <cellStyle name="60% - Énfasis4 2" xfId="199" xr:uid="{00000000-0005-0000-0000-00000F000000}"/>
    <cellStyle name="60% - Énfasis5 2" xfId="200" xr:uid="{00000000-0005-0000-0000-000010000000}"/>
    <cellStyle name="60% - Énfasis6 2" xfId="201" xr:uid="{00000000-0005-0000-0000-000011000000}"/>
    <cellStyle name="BodyStyle" xfId="5" xr:uid="{00000000-0005-0000-0000-000012000000}"/>
    <cellStyle name="Bueno" xfId="12" builtinId="26" customBuiltin="1"/>
    <cellStyle name="Cálculo" xfId="16" builtinId="22" customBuiltin="1"/>
    <cellStyle name="Celda de comprobación" xfId="18" builtinId="23" customBuiltin="1"/>
    <cellStyle name="Celda vinculada" xfId="17" builtinId="24" customBuiltin="1"/>
    <cellStyle name="Encabezado 1" xfId="8" builtinId="16" customBuiltin="1"/>
    <cellStyle name="Encabezado 4" xfId="11" builtinId="19" customBuiltin="1"/>
    <cellStyle name="Énfasis1" xfId="23" builtinId="29" customBuiltin="1"/>
    <cellStyle name="Énfasis2" xfId="26" builtinId="33" customBuiltin="1"/>
    <cellStyle name="Énfasis3" xfId="29" builtinId="37" customBuiltin="1"/>
    <cellStyle name="Énfasis4" xfId="32" builtinId="41" customBuiltin="1"/>
    <cellStyle name="Énfasis5" xfId="35" builtinId="45" customBuiltin="1"/>
    <cellStyle name="Énfasis6" xfId="38" builtinId="49" customBuiltin="1"/>
    <cellStyle name="Entrada" xfId="14" builtinId="20" customBuiltin="1"/>
    <cellStyle name="HeaderStyle" xfId="4" xr:uid="{00000000-0005-0000-0000-000020000000}"/>
    <cellStyle name="Hipervínculo" xfId="306" builtinId="8"/>
    <cellStyle name="Incorrecto" xfId="13" builtinId="27" customBuiltin="1"/>
    <cellStyle name="Millares" xfId="303" builtinId="3"/>
    <cellStyle name="Millares 10" xfId="41" xr:uid="{00000000-0005-0000-0000-000022000000}"/>
    <cellStyle name="Millares 2" xfId="3" xr:uid="{00000000-0005-0000-0000-000023000000}"/>
    <cellStyle name="Millares 2 2" xfId="130" xr:uid="{00000000-0005-0000-0000-000024000000}"/>
    <cellStyle name="Millares 2 2 2" xfId="209" xr:uid="{00000000-0005-0000-0000-000025000000}"/>
    <cellStyle name="Millares 2 2 2 2" xfId="227" xr:uid="{00000000-0005-0000-0000-000026000000}"/>
    <cellStyle name="Millares 2 2 2 2 2" xfId="299" xr:uid="{00000000-0005-0000-0000-000027000000}"/>
    <cellStyle name="Millares 2 2 2 2 3" xfId="263" xr:uid="{00000000-0005-0000-0000-000028000000}"/>
    <cellStyle name="Millares 2 2 2 3" xfId="281" xr:uid="{00000000-0005-0000-0000-000029000000}"/>
    <cellStyle name="Millares 2 2 2 4" xfId="245" xr:uid="{00000000-0005-0000-0000-00002A000000}"/>
    <cellStyle name="Millares 2 2 3" xfId="218" xr:uid="{00000000-0005-0000-0000-00002B000000}"/>
    <cellStyle name="Millares 2 2 3 2" xfId="290" xr:uid="{00000000-0005-0000-0000-00002C000000}"/>
    <cellStyle name="Millares 2 2 3 3" xfId="254" xr:uid="{00000000-0005-0000-0000-00002D000000}"/>
    <cellStyle name="Millares 2 2 4" xfId="272" xr:uid="{00000000-0005-0000-0000-00002E000000}"/>
    <cellStyle name="Millares 2 2 5" xfId="236" xr:uid="{00000000-0005-0000-0000-00002F000000}"/>
    <cellStyle name="Millares 2 3" xfId="202" xr:uid="{00000000-0005-0000-0000-000030000000}"/>
    <cellStyle name="Millares 2 3 2" xfId="211" xr:uid="{00000000-0005-0000-0000-000031000000}"/>
    <cellStyle name="Millares 2 3 2 2" xfId="229" xr:uid="{00000000-0005-0000-0000-000032000000}"/>
    <cellStyle name="Millares 2 3 2 2 2" xfId="301" xr:uid="{00000000-0005-0000-0000-000033000000}"/>
    <cellStyle name="Millares 2 3 2 2 3" xfId="265" xr:uid="{00000000-0005-0000-0000-000034000000}"/>
    <cellStyle name="Millares 2 3 2 3" xfId="283" xr:uid="{00000000-0005-0000-0000-000035000000}"/>
    <cellStyle name="Millares 2 3 2 4" xfId="247" xr:uid="{00000000-0005-0000-0000-000036000000}"/>
    <cellStyle name="Millares 2 3 3" xfId="220" xr:uid="{00000000-0005-0000-0000-000037000000}"/>
    <cellStyle name="Millares 2 3 3 2" xfId="292" xr:uid="{00000000-0005-0000-0000-000038000000}"/>
    <cellStyle name="Millares 2 3 3 3" xfId="256" xr:uid="{00000000-0005-0000-0000-000039000000}"/>
    <cellStyle name="Millares 2 3 4" xfId="274" xr:uid="{00000000-0005-0000-0000-00003A000000}"/>
    <cellStyle name="Millares 2 3 5" xfId="238" xr:uid="{00000000-0005-0000-0000-00003B000000}"/>
    <cellStyle name="Millares 2 4" xfId="207" xr:uid="{00000000-0005-0000-0000-00003C000000}"/>
    <cellStyle name="Millares 2 4 2" xfId="225" xr:uid="{00000000-0005-0000-0000-00003D000000}"/>
    <cellStyle name="Millares 2 4 2 2" xfId="297" xr:uid="{00000000-0005-0000-0000-00003E000000}"/>
    <cellStyle name="Millares 2 4 2 3" xfId="261" xr:uid="{00000000-0005-0000-0000-00003F000000}"/>
    <cellStyle name="Millares 2 4 3" xfId="279" xr:uid="{00000000-0005-0000-0000-000040000000}"/>
    <cellStyle name="Millares 2 4 4" xfId="243" xr:uid="{00000000-0005-0000-0000-000041000000}"/>
    <cellStyle name="Millares 2 5" xfId="216" xr:uid="{00000000-0005-0000-0000-000042000000}"/>
    <cellStyle name="Millares 2 5 2" xfId="288" xr:uid="{00000000-0005-0000-0000-000043000000}"/>
    <cellStyle name="Millares 2 5 3" xfId="252" xr:uid="{00000000-0005-0000-0000-000044000000}"/>
    <cellStyle name="Millares 2 6" xfId="270" xr:uid="{00000000-0005-0000-0000-000045000000}"/>
    <cellStyle name="Millares 2 7" xfId="234" xr:uid="{00000000-0005-0000-0000-000046000000}"/>
    <cellStyle name="Millares 2 8" xfId="59" xr:uid="{00000000-0005-0000-0000-000047000000}"/>
    <cellStyle name="Millares 3" xfId="124" xr:uid="{00000000-0005-0000-0000-000048000000}"/>
    <cellStyle name="Millares 3 2" xfId="208" xr:uid="{00000000-0005-0000-0000-000049000000}"/>
    <cellStyle name="Millares 3 2 2" xfId="226" xr:uid="{00000000-0005-0000-0000-00004A000000}"/>
    <cellStyle name="Millares 3 2 2 2" xfId="298" xr:uid="{00000000-0005-0000-0000-00004B000000}"/>
    <cellStyle name="Millares 3 2 2 3" xfId="262" xr:uid="{00000000-0005-0000-0000-00004C000000}"/>
    <cellStyle name="Millares 3 2 3" xfId="280" xr:uid="{00000000-0005-0000-0000-00004D000000}"/>
    <cellStyle name="Millares 3 2 4" xfId="244" xr:uid="{00000000-0005-0000-0000-00004E000000}"/>
    <cellStyle name="Millares 3 3" xfId="217" xr:uid="{00000000-0005-0000-0000-00004F000000}"/>
    <cellStyle name="Millares 3 3 2" xfId="289" xr:uid="{00000000-0005-0000-0000-000050000000}"/>
    <cellStyle name="Millares 3 3 3" xfId="253" xr:uid="{00000000-0005-0000-0000-000051000000}"/>
    <cellStyle name="Millares 3 4" xfId="271" xr:uid="{00000000-0005-0000-0000-000052000000}"/>
    <cellStyle name="Millares 3 5" xfId="235" xr:uid="{00000000-0005-0000-0000-000053000000}"/>
    <cellStyle name="Millares 4" xfId="194" xr:uid="{00000000-0005-0000-0000-000054000000}"/>
    <cellStyle name="Millares 4 2" xfId="210" xr:uid="{00000000-0005-0000-0000-000055000000}"/>
    <cellStyle name="Millares 4 2 2" xfId="228" xr:uid="{00000000-0005-0000-0000-000056000000}"/>
    <cellStyle name="Millares 4 2 2 2" xfId="300" xr:uid="{00000000-0005-0000-0000-000057000000}"/>
    <cellStyle name="Millares 4 2 2 3" xfId="264" xr:uid="{00000000-0005-0000-0000-000058000000}"/>
    <cellStyle name="Millares 4 2 3" xfId="282" xr:uid="{00000000-0005-0000-0000-000059000000}"/>
    <cellStyle name="Millares 4 2 4" xfId="246" xr:uid="{00000000-0005-0000-0000-00005A000000}"/>
    <cellStyle name="Millares 4 3" xfId="219" xr:uid="{00000000-0005-0000-0000-00005B000000}"/>
    <cellStyle name="Millares 4 3 2" xfId="291" xr:uid="{00000000-0005-0000-0000-00005C000000}"/>
    <cellStyle name="Millares 4 3 3" xfId="255" xr:uid="{00000000-0005-0000-0000-00005D000000}"/>
    <cellStyle name="Millares 4 4" xfId="273" xr:uid="{00000000-0005-0000-0000-00005E000000}"/>
    <cellStyle name="Millares 4 5" xfId="237" xr:uid="{00000000-0005-0000-0000-00005F000000}"/>
    <cellStyle name="Millares 5" xfId="206" xr:uid="{00000000-0005-0000-0000-000060000000}"/>
    <cellStyle name="Millares 5 2" xfId="224" xr:uid="{00000000-0005-0000-0000-000061000000}"/>
    <cellStyle name="Millares 5 2 2" xfId="296" xr:uid="{00000000-0005-0000-0000-000062000000}"/>
    <cellStyle name="Millares 5 2 3" xfId="260" xr:uid="{00000000-0005-0000-0000-000063000000}"/>
    <cellStyle name="Millares 5 3" xfId="278" xr:uid="{00000000-0005-0000-0000-000064000000}"/>
    <cellStyle name="Millares 5 4" xfId="242" xr:uid="{00000000-0005-0000-0000-000065000000}"/>
    <cellStyle name="Millares 6" xfId="215" xr:uid="{00000000-0005-0000-0000-000066000000}"/>
    <cellStyle name="Millares 6 2" xfId="287" xr:uid="{00000000-0005-0000-0000-000067000000}"/>
    <cellStyle name="Millares 6 3" xfId="251" xr:uid="{00000000-0005-0000-0000-000068000000}"/>
    <cellStyle name="Millares 7" xfId="269" xr:uid="{00000000-0005-0000-0000-000069000000}"/>
    <cellStyle name="Millares 8" xfId="233" xr:uid="{00000000-0005-0000-0000-00006A000000}"/>
    <cellStyle name="Millares 9" xfId="53" xr:uid="{00000000-0005-0000-0000-00006B000000}"/>
    <cellStyle name="Moneda" xfId="304" builtinId="4"/>
    <cellStyle name="Moneda [0] 2" xfId="48" xr:uid="{00000000-0005-0000-0000-00006C000000}"/>
    <cellStyle name="Moneda [0] 2 2" xfId="55" xr:uid="{00000000-0005-0000-0000-00006D000000}"/>
    <cellStyle name="Moneda [0] 2 2 2" xfId="126" xr:uid="{00000000-0005-0000-0000-00006E000000}"/>
    <cellStyle name="Moneda [0] 2 3" xfId="121" xr:uid="{00000000-0005-0000-0000-00006F000000}"/>
    <cellStyle name="Moneda [0] 3" xfId="51" xr:uid="{00000000-0005-0000-0000-000070000000}"/>
    <cellStyle name="Moneda [0] 3 2" xfId="204" xr:uid="{00000000-0005-0000-0000-000071000000}"/>
    <cellStyle name="Moneda [0] 3 2 2" xfId="222" xr:uid="{00000000-0005-0000-0000-000072000000}"/>
    <cellStyle name="Moneda [0] 3 2 2 2" xfId="294" xr:uid="{00000000-0005-0000-0000-000073000000}"/>
    <cellStyle name="Moneda [0] 3 2 2 3" xfId="258" xr:uid="{00000000-0005-0000-0000-000074000000}"/>
    <cellStyle name="Moneda [0] 3 2 3" xfId="276" xr:uid="{00000000-0005-0000-0000-000075000000}"/>
    <cellStyle name="Moneda [0] 3 2 4" xfId="240" xr:uid="{00000000-0005-0000-0000-000076000000}"/>
    <cellStyle name="Moneda [0] 3 3" xfId="213" xr:uid="{00000000-0005-0000-0000-000077000000}"/>
    <cellStyle name="Moneda [0] 3 3 2" xfId="285" xr:uid="{00000000-0005-0000-0000-000078000000}"/>
    <cellStyle name="Moneda [0] 3 3 3" xfId="249" xr:uid="{00000000-0005-0000-0000-000079000000}"/>
    <cellStyle name="Moneda [0] 3 4" xfId="267" xr:uid="{00000000-0005-0000-0000-00007A000000}"/>
    <cellStyle name="Moneda [0] 3 5" xfId="231" xr:uid="{00000000-0005-0000-0000-00007B000000}"/>
    <cellStyle name="Moneda [0] 4" xfId="205" xr:uid="{00000000-0005-0000-0000-00007C000000}"/>
    <cellStyle name="Moneda [0] 4 2" xfId="223" xr:uid="{00000000-0005-0000-0000-00007D000000}"/>
    <cellStyle name="Moneda [0] 4 2 2" xfId="295" xr:uid="{00000000-0005-0000-0000-00007E000000}"/>
    <cellStyle name="Moneda [0] 4 2 3" xfId="259" xr:uid="{00000000-0005-0000-0000-00007F000000}"/>
    <cellStyle name="Moneda [0] 4 3" xfId="277" xr:uid="{00000000-0005-0000-0000-000080000000}"/>
    <cellStyle name="Moneda [0] 4 4" xfId="241" xr:uid="{00000000-0005-0000-0000-000081000000}"/>
    <cellStyle name="Moneda [0] 5" xfId="214" xr:uid="{00000000-0005-0000-0000-000082000000}"/>
    <cellStyle name="Moneda [0] 5 2" xfId="286" xr:uid="{00000000-0005-0000-0000-000083000000}"/>
    <cellStyle name="Moneda [0] 5 3" xfId="250" xr:uid="{00000000-0005-0000-0000-000084000000}"/>
    <cellStyle name="Moneda [0] 6" xfId="268" xr:uid="{00000000-0005-0000-0000-000085000000}"/>
    <cellStyle name="Moneda [0] 7" xfId="232" xr:uid="{00000000-0005-0000-0000-000086000000}"/>
    <cellStyle name="Moneda [0] 8" xfId="52" xr:uid="{00000000-0005-0000-0000-000087000000}"/>
    <cellStyle name="Moneda [0] 9" xfId="45" xr:uid="{00000000-0005-0000-0000-000088000000}"/>
    <cellStyle name="Moneda 10" xfId="66" xr:uid="{00000000-0005-0000-0000-000089000000}"/>
    <cellStyle name="Moneda 10 2" xfId="137" xr:uid="{00000000-0005-0000-0000-00008A000000}"/>
    <cellStyle name="Moneda 11" xfId="67" xr:uid="{00000000-0005-0000-0000-00008B000000}"/>
    <cellStyle name="Moneda 11 2" xfId="138" xr:uid="{00000000-0005-0000-0000-00008C000000}"/>
    <cellStyle name="Moneda 12" xfId="68" xr:uid="{00000000-0005-0000-0000-00008D000000}"/>
    <cellStyle name="Moneda 12 2" xfId="139" xr:uid="{00000000-0005-0000-0000-00008E000000}"/>
    <cellStyle name="Moneda 13" xfId="69" xr:uid="{00000000-0005-0000-0000-00008F000000}"/>
    <cellStyle name="Moneda 13 2" xfId="140" xr:uid="{00000000-0005-0000-0000-000090000000}"/>
    <cellStyle name="Moneda 14" xfId="70" xr:uid="{00000000-0005-0000-0000-000091000000}"/>
    <cellStyle name="Moneda 14 2" xfId="141" xr:uid="{00000000-0005-0000-0000-000092000000}"/>
    <cellStyle name="Moneda 15" xfId="71" xr:uid="{00000000-0005-0000-0000-000093000000}"/>
    <cellStyle name="Moneda 15 2" xfId="142" xr:uid="{00000000-0005-0000-0000-000094000000}"/>
    <cellStyle name="Moneda 16" xfId="72" xr:uid="{00000000-0005-0000-0000-000095000000}"/>
    <cellStyle name="Moneda 16 2" xfId="143" xr:uid="{00000000-0005-0000-0000-000096000000}"/>
    <cellStyle name="Moneda 17" xfId="73" xr:uid="{00000000-0005-0000-0000-000097000000}"/>
    <cellStyle name="Moneda 17 2" xfId="144" xr:uid="{00000000-0005-0000-0000-000098000000}"/>
    <cellStyle name="Moneda 18" xfId="74" xr:uid="{00000000-0005-0000-0000-000099000000}"/>
    <cellStyle name="Moneda 18 2" xfId="145" xr:uid="{00000000-0005-0000-0000-00009A000000}"/>
    <cellStyle name="Moneda 19" xfId="75" xr:uid="{00000000-0005-0000-0000-00009B000000}"/>
    <cellStyle name="Moneda 19 2" xfId="146" xr:uid="{00000000-0005-0000-0000-00009C000000}"/>
    <cellStyle name="Moneda 2" xfId="2" xr:uid="{00000000-0005-0000-0000-00009D000000}"/>
    <cellStyle name="Moneda 2 2" xfId="128" xr:uid="{00000000-0005-0000-0000-00009E000000}"/>
    <cellStyle name="Moneda 2 3" xfId="57" xr:uid="{00000000-0005-0000-0000-00009F000000}"/>
    <cellStyle name="Moneda 20" xfId="76" xr:uid="{00000000-0005-0000-0000-0000A0000000}"/>
    <cellStyle name="Moneda 20 2" xfId="147" xr:uid="{00000000-0005-0000-0000-0000A1000000}"/>
    <cellStyle name="Moneda 21" xfId="79" xr:uid="{00000000-0005-0000-0000-0000A2000000}"/>
    <cellStyle name="Moneda 21 2" xfId="150" xr:uid="{00000000-0005-0000-0000-0000A3000000}"/>
    <cellStyle name="Moneda 22" xfId="78" xr:uid="{00000000-0005-0000-0000-0000A4000000}"/>
    <cellStyle name="Moneda 22 2" xfId="149" xr:uid="{00000000-0005-0000-0000-0000A5000000}"/>
    <cellStyle name="Moneda 23" xfId="56" xr:uid="{00000000-0005-0000-0000-0000A6000000}"/>
    <cellStyle name="Moneda 23 2" xfId="127" xr:uid="{00000000-0005-0000-0000-0000A7000000}"/>
    <cellStyle name="Moneda 24" xfId="77" xr:uid="{00000000-0005-0000-0000-0000A8000000}"/>
    <cellStyle name="Moneda 24 2" xfId="148" xr:uid="{00000000-0005-0000-0000-0000A9000000}"/>
    <cellStyle name="Moneda 25" xfId="80" xr:uid="{00000000-0005-0000-0000-0000AA000000}"/>
    <cellStyle name="Moneda 25 2" xfId="151" xr:uid="{00000000-0005-0000-0000-0000AB000000}"/>
    <cellStyle name="Moneda 26" xfId="81" xr:uid="{00000000-0005-0000-0000-0000AC000000}"/>
    <cellStyle name="Moneda 26 2" xfId="152" xr:uid="{00000000-0005-0000-0000-0000AD000000}"/>
    <cellStyle name="Moneda 27" xfId="82" xr:uid="{00000000-0005-0000-0000-0000AE000000}"/>
    <cellStyle name="Moneda 27 2" xfId="153" xr:uid="{00000000-0005-0000-0000-0000AF000000}"/>
    <cellStyle name="Moneda 28" xfId="83" xr:uid="{00000000-0005-0000-0000-0000B0000000}"/>
    <cellStyle name="Moneda 28 2" xfId="154" xr:uid="{00000000-0005-0000-0000-0000B1000000}"/>
    <cellStyle name="Moneda 29" xfId="84" xr:uid="{00000000-0005-0000-0000-0000B2000000}"/>
    <cellStyle name="Moneda 29 2" xfId="155" xr:uid="{00000000-0005-0000-0000-0000B3000000}"/>
    <cellStyle name="Moneda 3" xfId="58" xr:uid="{00000000-0005-0000-0000-0000B4000000}"/>
    <cellStyle name="Moneda 3 2" xfId="129" xr:uid="{00000000-0005-0000-0000-0000B5000000}"/>
    <cellStyle name="Moneda 30" xfId="85" xr:uid="{00000000-0005-0000-0000-0000B6000000}"/>
    <cellStyle name="Moneda 30 2" xfId="156" xr:uid="{00000000-0005-0000-0000-0000B7000000}"/>
    <cellStyle name="Moneda 31" xfId="86" xr:uid="{00000000-0005-0000-0000-0000B8000000}"/>
    <cellStyle name="Moneda 31 2" xfId="157" xr:uid="{00000000-0005-0000-0000-0000B9000000}"/>
    <cellStyle name="Moneda 32" xfId="87" xr:uid="{00000000-0005-0000-0000-0000BA000000}"/>
    <cellStyle name="Moneda 32 2" xfId="158" xr:uid="{00000000-0005-0000-0000-0000BB000000}"/>
    <cellStyle name="Moneda 33" xfId="88" xr:uid="{00000000-0005-0000-0000-0000BC000000}"/>
    <cellStyle name="Moneda 33 2" xfId="159" xr:uid="{00000000-0005-0000-0000-0000BD000000}"/>
    <cellStyle name="Moneda 34" xfId="89" xr:uid="{00000000-0005-0000-0000-0000BE000000}"/>
    <cellStyle name="Moneda 34 2" xfId="160" xr:uid="{00000000-0005-0000-0000-0000BF000000}"/>
    <cellStyle name="Moneda 35" xfId="90" xr:uid="{00000000-0005-0000-0000-0000C0000000}"/>
    <cellStyle name="Moneda 35 2" xfId="161" xr:uid="{00000000-0005-0000-0000-0000C1000000}"/>
    <cellStyle name="Moneda 36" xfId="91" xr:uid="{00000000-0005-0000-0000-0000C2000000}"/>
    <cellStyle name="Moneda 36 2" xfId="162" xr:uid="{00000000-0005-0000-0000-0000C3000000}"/>
    <cellStyle name="Moneda 37" xfId="92" xr:uid="{00000000-0005-0000-0000-0000C4000000}"/>
    <cellStyle name="Moneda 37 2" xfId="163" xr:uid="{00000000-0005-0000-0000-0000C5000000}"/>
    <cellStyle name="Moneda 38" xfId="93" xr:uid="{00000000-0005-0000-0000-0000C6000000}"/>
    <cellStyle name="Moneda 38 2" xfId="164" xr:uid="{00000000-0005-0000-0000-0000C7000000}"/>
    <cellStyle name="Moneda 39" xfId="94" xr:uid="{00000000-0005-0000-0000-0000C8000000}"/>
    <cellStyle name="Moneda 39 2" xfId="165" xr:uid="{00000000-0005-0000-0000-0000C9000000}"/>
    <cellStyle name="Moneda 4" xfId="63" xr:uid="{00000000-0005-0000-0000-0000CA000000}"/>
    <cellStyle name="Moneda 4 2" xfId="134" xr:uid="{00000000-0005-0000-0000-0000CB000000}"/>
    <cellStyle name="Moneda 40" xfId="95" xr:uid="{00000000-0005-0000-0000-0000CC000000}"/>
    <cellStyle name="Moneda 40 2" xfId="166" xr:uid="{00000000-0005-0000-0000-0000CD000000}"/>
    <cellStyle name="Moneda 41" xfId="96" xr:uid="{00000000-0005-0000-0000-0000CE000000}"/>
    <cellStyle name="Moneda 41 2" xfId="167" xr:uid="{00000000-0005-0000-0000-0000CF000000}"/>
    <cellStyle name="Moneda 42" xfId="97" xr:uid="{00000000-0005-0000-0000-0000D0000000}"/>
    <cellStyle name="Moneda 42 2" xfId="168" xr:uid="{00000000-0005-0000-0000-0000D1000000}"/>
    <cellStyle name="Moneda 43" xfId="98" xr:uid="{00000000-0005-0000-0000-0000D2000000}"/>
    <cellStyle name="Moneda 43 2" xfId="169" xr:uid="{00000000-0005-0000-0000-0000D3000000}"/>
    <cellStyle name="Moneda 44" xfId="99" xr:uid="{00000000-0005-0000-0000-0000D4000000}"/>
    <cellStyle name="Moneda 44 2" xfId="170" xr:uid="{00000000-0005-0000-0000-0000D5000000}"/>
    <cellStyle name="Moneda 45" xfId="100" xr:uid="{00000000-0005-0000-0000-0000D6000000}"/>
    <cellStyle name="Moneda 45 2" xfId="171" xr:uid="{00000000-0005-0000-0000-0000D7000000}"/>
    <cellStyle name="Moneda 46" xfId="101" xr:uid="{00000000-0005-0000-0000-0000D8000000}"/>
    <cellStyle name="Moneda 46 2" xfId="172" xr:uid="{00000000-0005-0000-0000-0000D9000000}"/>
    <cellStyle name="Moneda 47" xfId="102" xr:uid="{00000000-0005-0000-0000-0000DA000000}"/>
    <cellStyle name="Moneda 47 2" xfId="173" xr:uid="{00000000-0005-0000-0000-0000DB000000}"/>
    <cellStyle name="Moneda 48" xfId="103" xr:uid="{00000000-0005-0000-0000-0000DC000000}"/>
    <cellStyle name="Moneda 48 2" xfId="174" xr:uid="{00000000-0005-0000-0000-0000DD000000}"/>
    <cellStyle name="Moneda 49" xfId="104" xr:uid="{00000000-0005-0000-0000-0000DE000000}"/>
    <cellStyle name="Moneda 49 2" xfId="175" xr:uid="{00000000-0005-0000-0000-0000DF000000}"/>
    <cellStyle name="Moneda 5" xfId="61" xr:uid="{00000000-0005-0000-0000-0000E0000000}"/>
    <cellStyle name="Moneda 5 2" xfId="132" xr:uid="{00000000-0005-0000-0000-0000E1000000}"/>
    <cellStyle name="Moneda 50" xfId="105" xr:uid="{00000000-0005-0000-0000-0000E2000000}"/>
    <cellStyle name="Moneda 50 2" xfId="176" xr:uid="{00000000-0005-0000-0000-0000E3000000}"/>
    <cellStyle name="Moneda 51" xfId="106" xr:uid="{00000000-0005-0000-0000-0000E4000000}"/>
    <cellStyle name="Moneda 51 2" xfId="177" xr:uid="{00000000-0005-0000-0000-0000E5000000}"/>
    <cellStyle name="Moneda 52" xfId="107" xr:uid="{00000000-0005-0000-0000-0000E6000000}"/>
    <cellStyle name="Moneda 52 2" xfId="178" xr:uid="{00000000-0005-0000-0000-0000E7000000}"/>
    <cellStyle name="Moneda 53" xfId="108" xr:uid="{00000000-0005-0000-0000-0000E8000000}"/>
    <cellStyle name="Moneda 53 2" xfId="179" xr:uid="{00000000-0005-0000-0000-0000E9000000}"/>
    <cellStyle name="Moneda 54" xfId="109" xr:uid="{00000000-0005-0000-0000-0000EA000000}"/>
    <cellStyle name="Moneda 54 2" xfId="180" xr:uid="{00000000-0005-0000-0000-0000EB000000}"/>
    <cellStyle name="Moneda 55" xfId="110" xr:uid="{00000000-0005-0000-0000-0000EC000000}"/>
    <cellStyle name="Moneda 55 2" xfId="181" xr:uid="{00000000-0005-0000-0000-0000ED000000}"/>
    <cellStyle name="Moneda 56" xfId="111" xr:uid="{00000000-0005-0000-0000-0000EE000000}"/>
    <cellStyle name="Moneda 56 2" xfId="182" xr:uid="{00000000-0005-0000-0000-0000EF000000}"/>
    <cellStyle name="Moneda 57" xfId="112" xr:uid="{00000000-0005-0000-0000-0000F0000000}"/>
    <cellStyle name="Moneda 57 2" xfId="183" xr:uid="{00000000-0005-0000-0000-0000F1000000}"/>
    <cellStyle name="Moneda 58" xfId="113" xr:uid="{00000000-0005-0000-0000-0000F2000000}"/>
    <cellStyle name="Moneda 58 2" xfId="184" xr:uid="{00000000-0005-0000-0000-0000F3000000}"/>
    <cellStyle name="Moneda 59" xfId="114" xr:uid="{00000000-0005-0000-0000-0000F4000000}"/>
    <cellStyle name="Moneda 59 2" xfId="185" xr:uid="{00000000-0005-0000-0000-0000F5000000}"/>
    <cellStyle name="Moneda 6" xfId="54" xr:uid="{00000000-0005-0000-0000-0000F6000000}"/>
    <cellStyle name="Moneda 6 2" xfId="125" xr:uid="{00000000-0005-0000-0000-0000F7000000}"/>
    <cellStyle name="Moneda 60" xfId="117" xr:uid="{00000000-0005-0000-0000-0000F8000000}"/>
    <cellStyle name="Moneda 60 2" xfId="188" xr:uid="{00000000-0005-0000-0000-0000F9000000}"/>
    <cellStyle name="Moneda 61" xfId="115" xr:uid="{00000000-0005-0000-0000-0000FA000000}"/>
    <cellStyle name="Moneda 61 2" xfId="186" xr:uid="{00000000-0005-0000-0000-0000FB000000}"/>
    <cellStyle name="Moneda 62" xfId="60" xr:uid="{00000000-0005-0000-0000-0000FC000000}"/>
    <cellStyle name="Moneda 62 2" xfId="131" xr:uid="{00000000-0005-0000-0000-0000FD000000}"/>
    <cellStyle name="Moneda 63" xfId="116" xr:uid="{00000000-0005-0000-0000-0000FE000000}"/>
    <cellStyle name="Moneda 63 2" xfId="187" xr:uid="{00000000-0005-0000-0000-0000FF000000}"/>
    <cellStyle name="Moneda 64" xfId="118" xr:uid="{00000000-0005-0000-0000-000000010000}"/>
    <cellStyle name="Moneda 64 2" xfId="189" xr:uid="{00000000-0005-0000-0000-000001010000}"/>
    <cellStyle name="Moneda 65" xfId="119" xr:uid="{00000000-0005-0000-0000-000002010000}"/>
    <cellStyle name="Moneda 65 2" xfId="190" xr:uid="{00000000-0005-0000-0000-000003010000}"/>
    <cellStyle name="Moneda 66" xfId="120" xr:uid="{00000000-0005-0000-0000-000004010000}"/>
    <cellStyle name="Moneda 66 2" xfId="191" xr:uid="{00000000-0005-0000-0000-000005010000}"/>
    <cellStyle name="Moneda 67" xfId="122" xr:uid="{00000000-0005-0000-0000-000006010000}"/>
    <cellStyle name="Moneda 68" xfId="123" xr:uid="{00000000-0005-0000-0000-000007010000}"/>
    <cellStyle name="Moneda 69" xfId="192" xr:uid="{00000000-0005-0000-0000-000008010000}"/>
    <cellStyle name="Moneda 7" xfId="62" xr:uid="{00000000-0005-0000-0000-000009010000}"/>
    <cellStyle name="Moneda 7 2" xfId="133" xr:uid="{00000000-0005-0000-0000-00000A010000}"/>
    <cellStyle name="Moneda 70" xfId="203" xr:uid="{00000000-0005-0000-0000-00000B010000}"/>
    <cellStyle name="Moneda 70 2" xfId="212" xr:uid="{00000000-0005-0000-0000-00000C010000}"/>
    <cellStyle name="Moneda 70 2 2" xfId="230" xr:uid="{00000000-0005-0000-0000-00000D010000}"/>
    <cellStyle name="Moneda 70 2 2 2" xfId="302" xr:uid="{00000000-0005-0000-0000-00000E010000}"/>
    <cellStyle name="Moneda 70 2 2 3" xfId="266" xr:uid="{00000000-0005-0000-0000-00000F010000}"/>
    <cellStyle name="Moneda 70 2 3" xfId="284" xr:uid="{00000000-0005-0000-0000-000010010000}"/>
    <cellStyle name="Moneda 70 2 4" xfId="248" xr:uid="{00000000-0005-0000-0000-000011010000}"/>
    <cellStyle name="Moneda 70 3" xfId="221" xr:uid="{00000000-0005-0000-0000-000012010000}"/>
    <cellStyle name="Moneda 70 3 2" xfId="293" xr:uid="{00000000-0005-0000-0000-000013010000}"/>
    <cellStyle name="Moneda 70 3 3" xfId="257" xr:uid="{00000000-0005-0000-0000-000014010000}"/>
    <cellStyle name="Moneda 70 4" xfId="275" xr:uid="{00000000-0005-0000-0000-000015010000}"/>
    <cellStyle name="Moneda 70 5" xfId="239" xr:uid="{00000000-0005-0000-0000-000016010000}"/>
    <cellStyle name="Moneda 71" xfId="50" xr:uid="{00000000-0005-0000-0000-000017010000}"/>
    <cellStyle name="Moneda 72" xfId="47" xr:uid="{00000000-0005-0000-0000-000018010000}"/>
    <cellStyle name="Moneda 73" xfId="193" xr:uid="{00000000-0005-0000-0000-000019010000}"/>
    <cellStyle name="Moneda 8" xfId="64" xr:uid="{00000000-0005-0000-0000-00001A010000}"/>
    <cellStyle name="Moneda 8 2" xfId="135" xr:uid="{00000000-0005-0000-0000-00001B010000}"/>
    <cellStyle name="Moneda 9" xfId="65" xr:uid="{00000000-0005-0000-0000-00001C010000}"/>
    <cellStyle name="Moneda 9 2" xfId="136" xr:uid="{00000000-0005-0000-0000-00001D010000}"/>
    <cellStyle name="Neutral 2" xfId="195" xr:uid="{00000000-0005-0000-0000-00001E010000}"/>
    <cellStyle name="Normal" xfId="0" builtinId="0"/>
    <cellStyle name="Normal 2" xfId="1" xr:uid="{00000000-0005-0000-0000-000020010000}"/>
    <cellStyle name="Normal 2 2" xfId="44" xr:uid="{00000000-0005-0000-0000-000021010000}"/>
    <cellStyle name="Normal 2 2 2" xfId="43" xr:uid="{00000000-0005-0000-0000-000022010000}"/>
    <cellStyle name="Normal 3" xfId="42" xr:uid="{00000000-0005-0000-0000-000023010000}"/>
    <cellStyle name="Normal 4" xfId="46" xr:uid="{00000000-0005-0000-0000-000024010000}"/>
    <cellStyle name="Notas" xfId="20" builtinId="10" customBuiltin="1"/>
    <cellStyle name="Numeric" xfId="6" xr:uid="{00000000-0005-0000-0000-000026010000}"/>
    <cellStyle name="Porcentaje" xfId="305" builtinId="5"/>
    <cellStyle name="Porcentaje 2" xfId="49" xr:uid="{00000000-0005-0000-0000-000027010000}"/>
    <cellStyle name="Salida" xfId="15" builtinId="21" customBuiltin="1"/>
    <cellStyle name="Texto de advertencia" xfId="19" builtinId="11" customBuiltin="1"/>
    <cellStyle name="Texto explicativo" xfId="21" builtinId="53" customBuiltin="1"/>
    <cellStyle name="Título" xfId="7" builtinId="15" customBuiltin="1"/>
    <cellStyle name="Título 2" xfId="9" builtinId="17" customBuiltin="1"/>
    <cellStyle name="Título 3" xfId="10" builtinId="18" customBuiltin="1"/>
    <cellStyle name="Total" xfId="22" builtinId="25" customBuiltin="1"/>
  </cellStyles>
  <dxfs count="0"/>
  <tableStyles count="0" defaultTableStyle="TableStyleMedium2" defaultPivotStyle="PivotStyleLight16"/>
  <colors>
    <mruColors>
      <color rgb="FFFFFF97"/>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FA10F043-4EF6-4123-8DA2-C2C11241BA8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lcart-my.sharepoint.com/personal/calidad_cartagena_gov_co/Documents/35.%20Proyectos%20de%20Inversi&#243;n%20Secretar&#237;a%20General/Proyectos%20SecGeneral%202024.xlsx" TargetMode="External"/><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persons/person.xml><?xml version="1.0" encoding="utf-8"?>
<personList xmlns="http://schemas.microsoft.com/office/spreadsheetml/2018/threadedcomments" xmlns:x="http://schemas.openxmlformats.org/spreadsheetml/2006/main">
  <person displayName="Luz Marlene Andrade Hong" id="{C5C66953-BF70-41C7-A579-A04721FE7909}" userId="e68ce1992bea921d"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N16" dT="2024-09-09T23:51:40.65" personId="{C5C66953-BF70-41C7-A579-A04721FE7909}" id="{7EAC1C67-736D-4F3C-85C4-E6003B905824}">
    <text>Este indicador de catálogo no guarda relación con el indicador pdd, mientras el pdd habla de numero de personas el indicador colocado por la entidad habla de estrategias</text>
  </threadedComment>
  <threadedComment ref="N77" dT="2024-09-10T00:01:53.14" personId="{C5C66953-BF70-41C7-A579-A04721FE7909}" id="{D62D6AB2-E688-4E2C-92D9-43AF075C7075}">
    <text>LOS MISMOS 72 ATENDIDOS EN HOGARES DE PASO SON LOS MISMOS RESOCIALIZADOS??? VERIFICAR PORQUE NO SON LOS MISMOS PROCESOS</text>
  </threadedComment>
  <threadedComment ref="Q77" dT="2024-09-26T17:05:39.52" personId="{C5C66953-BF70-41C7-A579-A04721FE7909}" id="{93B2F7A4-B178-436B-B718-4EB9C2D8BEA7}">
    <text xml:space="preserve">no es el mismo numero de las personas atendidas en los hogares de paso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3" Type="http://schemas.openxmlformats.org/officeDocument/2006/relationships/hyperlink" Target="https://alcart-my.sharepoint.com/:f:/g/personal/seguimientodemetasspds_cartagena_gov_co/Eof4tsxJVVdGm8qoGuq124IBx-edTzC90tkexqav9YkFVw?e=SrMZ5A" TargetMode="External"/><Relationship Id="rId18" Type="http://schemas.openxmlformats.org/officeDocument/2006/relationships/hyperlink" Target="https://alcart-my.sharepoint.com/:f:/g/personal/seguimientodemetasspds_cartagena_gov_co/Egy78hAq7GhItrp0VmvguWUBqdnxYySEaO80aLFhPor6jA?e=WTYzJt" TargetMode="External"/><Relationship Id="rId26" Type="http://schemas.openxmlformats.org/officeDocument/2006/relationships/hyperlink" Target="https://alcart-my.sharepoint.com/:b:/g/personal/seguimientodemetasspds_cartagena_gov_co/ETVZrDs5fSxIrVBcHFN0UbEBP73bwwXxGnt6CKDb_ev8SQ?e=19OoOZ" TargetMode="External"/><Relationship Id="rId39" Type="http://schemas.openxmlformats.org/officeDocument/2006/relationships/hyperlink" Target="https://alcart-my.sharepoint.com/:b:/g/personal/seguimientodemetasspds_cartagena_gov_co/Ea7VP_9HFsxDgbo4gwGxq0QBH1_9hGZt94ouPQwaetf7GA?e=LRoaCo" TargetMode="External"/><Relationship Id="rId21" Type="http://schemas.openxmlformats.org/officeDocument/2006/relationships/hyperlink" Target="https://alcart-my.sharepoint.com/:w:/g/personal/seguimientodemetasspds_cartagena_gov_co/EYzKf0oftmtFtu7uRz48_94BM-ohDje2a5BNKTJc7eCLbw?e=cdkTw8" TargetMode="External"/><Relationship Id="rId34" Type="http://schemas.openxmlformats.org/officeDocument/2006/relationships/hyperlink" Target="https://alcart-my.sharepoint.com/:f:/g/personal/seguimientodemetasspds_cartagena_gov_co/ErU0qdNRWQFLh0ll72DWVcQBalLGyTIGsxcH7ONtNIwO2A?e=1Nc4bm" TargetMode="External"/><Relationship Id="rId42" Type="http://schemas.openxmlformats.org/officeDocument/2006/relationships/hyperlink" Target="https://alcart.sharepoint.com/:f:/s/GRUPOASUNTOSPARALAMUJER/EjmJYF5uHklPp00bFK7TEr8BlaJk0gAknzBM56pO_dHnpw?e=G3fYZ5" TargetMode="External"/><Relationship Id="rId47" Type="http://schemas.openxmlformats.org/officeDocument/2006/relationships/hyperlink" Target="https://alcart.sharepoint.com/:f:/s/GRUPOASUNTOSPARALAMUJER/EhLijDAG6adMkK67ScaC5cQBz1fGpt6TnsBtBD-W9rvSDQ?e=heuJnw" TargetMode="External"/><Relationship Id="rId50" Type="http://schemas.openxmlformats.org/officeDocument/2006/relationships/hyperlink" Target="https://alcart.sharepoint.com/:f:/s/GRUPOASUNTOSPARALAMUJER/EoPGqMjgzDxMrKQFjuc3qiYBLMUr_w-ynAnBCI7gLvO2dQ?e=bVCnV5" TargetMode="External"/><Relationship Id="rId55" Type="http://schemas.openxmlformats.org/officeDocument/2006/relationships/hyperlink" Target="https://alcart-my.sharepoint.com/:f:/g/personal/seguimientodemetasspds_cartagena_gov_co/EnfTFm2mIVRGjz8Cjq2RbWUBVxCVthqSH_Ri6oRowmQ4lg?e=d11Iwq" TargetMode="External"/><Relationship Id="rId63" Type="http://schemas.openxmlformats.org/officeDocument/2006/relationships/drawing" Target="../drawings/drawing3.xml"/><Relationship Id="rId7" Type="http://schemas.openxmlformats.org/officeDocument/2006/relationships/hyperlink" Target="https://alcart-my.sharepoint.com/:w:/g/personal/seguimientodemetasspds_cartagena_gov_co/EbCrKY-6gQxPqXKfEKmiMC8Br6ZOmtxXGup41OTREBKpyw?e=pttpPj" TargetMode="External"/><Relationship Id="rId2" Type="http://schemas.openxmlformats.org/officeDocument/2006/relationships/hyperlink" Target="https://alcart-my.sharepoint.com/:w:/g/personal/seguimientodemetasspds_cartagena_gov_co/EW1kT-fhGNxAgJi97QG6xAcBdr3CFaUwZPWvMEjACPPXQA?e=Zepkoj" TargetMode="External"/><Relationship Id="rId16" Type="http://schemas.openxmlformats.org/officeDocument/2006/relationships/hyperlink" Target="https://alcart-my.sharepoint.com/:f:/g/personal/seguimientodemetasspds_cartagena_gov_co/EtpQO1XISGNKutI3wFjn9_EBem2HYWbznd2OyKBsirLlnQ?e=kbodfD" TargetMode="External"/><Relationship Id="rId20" Type="http://schemas.openxmlformats.org/officeDocument/2006/relationships/hyperlink" Target="https://alcart-my.sharepoint.com/:w:/g/personal/seguimientodemetasspds_cartagena_gov_co/EXfPsNPvBWRLqc8tsK5s558B3m01VgalEx4LWPmQ-C-Z_A?e=3ejCYl" TargetMode="External"/><Relationship Id="rId29" Type="http://schemas.openxmlformats.org/officeDocument/2006/relationships/hyperlink" Target="https://alcart-my.sharepoint.com/:f:/g/personal/seguimientodemetasspds_cartagena_gov_co/EnYUc0YUzmFPopg9v416QMQBUFtq2N2uTllfMALwc-If0g?e=Idyokk" TargetMode="External"/><Relationship Id="rId41" Type="http://schemas.openxmlformats.org/officeDocument/2006/relationships/hyperlink" Target="https://alcart-my.sharepoint.com/:b:/g/personal/seguimientodemetasspds_cartagena_gov_co/EQmlJw6zhDFDobuwO8ItKKIBPiwuLXvaMJue5NXQuIcEJw?e=0PVmSd" TargetMode="External"/><Relationship Id="rId54" Type="http://schemas.openxmlformats.org/officeDocument/2006/relationships/hyperlink" Target="https://alcart-my.sharepoint.com/:f:/g/personal/seguimientodemetasspds_cartagena_gov_co/ElmrIu3dcX1Ckqw1kfHL4j8B6DqkHAZ1OHwa1Al4cOjiCA?e=ec7Em6" TargetMode="External"/><Relationship Id="rId62" Type="http://schemas.openxmlformats.org/officeDocument/2006/relationships/hyperlink" Target="https://alcart-my.sharepoint.com/:f:/g/personal/seguimientodemetasspds_cartagena_gov_co/Emj19URWFGBLgcW84dpqCTsB2i3bEQQaDQb8WpOSTMqFvg?e=SOWOzC" TargetMode="External"/><Relationship Id="rId1" Type="http://schemas.openxmlformats.org/officeDocument/2006/relationships/hyperlink" Target="https://alcart-my.sharepoint.com/:w:/g/personal/seguimientodemetasspds_cartagena_gov_co/EW1kT-fhGNxAgJi97QG6xAcBdr3CFaUwZPWvMEjACPPXQA?e=Zepkoj" TargetMode="External"/><Relationship Id="rId6" Type="http://schemas.openxmlformats.org/officeDocument/2006/relationships/hyperlink" Target="https://alcart-my.sharepoint.com/:w:/g/personal/seguimientodemetasspds_cartagena_gov_co/ERKpJwMOHL9EskIC90XVLZwBDhlZjIpcekKa2Vt_CeYQ2Q?e=qPC88z" TargetMode="External"/><Relationship Id="rId11" Type="http://schemas.openxmlformats.org/officeDocument/2006/relationships/hyperlink" Target="https://alcart-my.sharepoint.com/:f:/g/personal/seguimientodemetasspds_cartagena_gov_co/EtiE_pHKmb5Bin5SETmWv_sBEPl7g6-54bsOx5SG7zNuAw?e=fjUW39" TargetMode="External"/><Relationship Id="rId24" Type="http://schemas.openxmlformats.org/officeDocument/2006/relationships/hyperlink" Target="https://alcart-my.sharepoint.com/:f:/g/personal/seguimientodemetasspds_cartagena_gov_co/El2sYrNtWtdDiq6OC2TjS5gBXppERw5z_ZSxwbpmtqhyvQ?e=7wvX6j" TargetMode="External"/><Relationship Id="rId32" Type="http://schemas.openxmlformats.org/officeDocument/2006/relationships/hyperlink" Target="https://alcart-my.sharepoint.com/:f:/g/personal/seguimientodemetasspds_cartagena_gov_co/EvCz82yuGolPoyxgtTdC7wkB-NdiaQuDXrwO8F_yB6hyFw?e=wIAYbj" TargetMode="External"/><Relationship Id="rId37" Type="http://schemas.openxmlformats.org/officeDocument/2006/relationships/hyperlink" Target="https://alcart-my.sharepoint.com/:b:/g/personal/seguimientodemetasspds_cartagena_gov_co/ESy7DsLFLOtMmW6UxVfgrqIBkCI3gYY1Mf-rqFVy8qMEcA?e=jQWama" TargetMode="External"/><Relationship Id="rId40" Type="http://schemas.openxmlformats.org/officeDocument/2006/relationships/hyperlink" Target="https://alcart-my.sharepoint.com/:b:/g/personal/seguimientodemetasspds_cartagena_gov_co/Edv1zGML0ftFhdTKVOYpNLQBXrVBaONwAhdDu60MPppxzg?e=HqlMWt" TargetMode="External"/><Relationship Id="rId45" Type="http://schemas.openxmlformats.org/officeDocument/2006/relationships/hyperlink" Target="https://community.secop.gov.co/Public/Tendering/OpportunityDetail/Index?noticeUID=CO1.NTC.5785723&amp;isFromPublicArea=True&amp;isModal=False" TargetMode="External"/><Relationship Id="rId53" Type="http://schemas.openxmlformats.org/officeDocument/2006/relationships/hyperlink" Target="https://alcart.sharepoint.com/:f:/s/GRUPOASUNTOSPARALAMUJER/EoPGqMjgzDxMrKQFjuc3qiYBLMUr_w-ynAnBCI7gLvO2dQ?e=bVCnV5" TargetMode="External"/><Relationship Id="rId58" Type="http://schemas.openxmlformats.org/officeDocument/2006/relationships/hyperlink" Target="https://alcart-my.sharepoint.com/:f:/g/personal/seguimientodemetasspds_cartagena_gov_co/EvcFGzSVSntLhTF0IApAnckBzK56_2xmYA7CivpNNEMbcw?e=hKChDr" TargetMode="External"/><Relationship Id="rId5" Type="http://schemas.openxmlformats.org/officeDocument/2006/relationships/hyperlink" Target="https://alcart-my.sharepoint.com/:w:/g/personal/seguimientodemetasspds_cartagena_gov_co/ERKpJwMOHL9EskIC90XVLZwBDhlZjIpcekKa2Vt_CeYQ2Q?e=qPC88z" TargetMode="External"/><Relationship Id="rId15" Type="http://schemas.openxmlformats.org/officeDocument/2006/relationships/hyperlink" Target="https://alcart-my.sharepoint.com/:f:/g/personal/seguimientodemetasspds_cartagena_gov_co/EqOnHJ7vR6tDuMUvlpeApZgBJNZyGiax5B5FYn4vR7Dclw?e=euvukh" TargetMode="External"/><Relationship Id="rId23" Type="http://schemas.openxmlformats.org/officeDocument/2006/relationships/hyperlink" Target="https://alcart-my.sharepoint.com/:f:/g/personal/seguimientodemetasspds_cartagena_gov_co/EkZWK610GG5FiQxN5LV3zFYBQe0CEeaPsw8UZUesgShpqA?e=bHSGBw" TargetMode="External"/><Relationship Id="rId28" Type="http://schemas.openxmlformats.org/officeDocument/2006/relationships/hyperlink" Target="https://alcart-my.sharepoint.com/:f:/g/personal/seguimientodemetasspds_cartagena_gov_co/ErBqdKCRwKhEj_ReZDt08qwBBQbQnUEjZvWYPYiNchVLeg?e=8dxXsl" TargetMode="External"/><Relationship Id="rId36" Type="http://schemas.openxmlformats.org/officeDocument/2006/relationships/hyperlink" Target="https://alcart-my.sharepoint.com/:b:/g/personal/seguimientodemetasspds_cartagena_gov_co/EZehOSAECQBOvFl6e7AtAGMBVmclB6Jrh06D-8DA65NG1A?e=cR5daf" TargetMode="External"/><Relationship Id="rId49" Type="http://schemas.openxmlformats.org/officeDocument/2006/relationships/hyperlink" Target="https://alcart.sharepoint.com/:f:/s/GRUPOASUNTOSPARALAMUJER/EoPGqMjgzDxMrKQFjuc3qiYBLMUr_w-ynAnBCI7gLvO2dQ?e=bVCnV5" TargetMode="External"/><Relationship Id="rId57" Type="http://schemas.openxmlformats.org/officeDocument/2006/relationships/hyperlink" Target="https://alcart-my.sharepoint.com/:f:/g/personal/seguimientodemetasspds_cartagena_gov_co/EvcFGzSVSntLhTF0IApAnckBzK56_2xmYA7CivpNNEMbcw?e=hKChDr" TargetMode="External"/><Relationship Id="rId61" Type="http://schemas.openxmlformats.org/officeDocument/2006/relationships/hyperlink" Target="https://alcart-my.sharepoint.com/:b:/g/personal/seguimientodemetasspds_cartagena_gov_co/EWkilGRzpv1Lh0LSoxfMqUcBKqwBtfWrS50P4SOaGKx-zw?e=2bAtQB" TargetMode="External"/><Relationship Id="rId10" Type="http://schemas.openxmlformats.org/officeDocument/2006/relationships/hyperlink" Target="https://alcart-my.sharepoint.com/:x:/g/personal/seguimientodemetasspds_cartagena_gov_co/EUhbdoFpq21MlUuVHJJ0iCoBCpVqmdyAqYGPIoZ1EP2SIA?e=kjPN4X" TargetMode="External"/><Relationship Id="rId19" Type="http://schemas.openxmlformats.org/officeDocument/2006/relationships/hyperlink" Target="https://alcart-my.sharepoint.com/:f:/g/personal/seguimientodemetasspds_cartagena_gov_co/Egy78hAq7GhItrp0VmvguWUBqdnxYySEaO80aLFhPor6jA?e=WTYzJt" TargetMode="External"/><Relationship Id="rId31" Type="http://schemas.openxmlformats.org/officeDocument/2006/relationships/hyperlink" Target="https://alcart-my.sharepoint.com/:f:/g/personal/seguimientodemetasspds_cartagena_gov_co/Ei0pnHzIMdhHoGL2d6l09AYBcHylFh0nmK9ReCrFethe2w?e=3gPYF3" TargetMode="External"/><Relationship Id="rId44" Type="http://schemas.openxmlformats.org/officeDocument/2006/relationships/hyperlink" Target="https://alcart.sharepoint.com/:f:/s/GRUPOASUNTOSPARALAMUJER/EjmJYF5uHklPp00bFK7TEr8BlaJk0gAknzBM56pO_dHnpw?e=G3fYZ5" TargetMode="External"/><Relationship Id="rId52" Type="http://schemas.openxmlformats.org/officeDocument/2006/relationships/hyperlink" Target="https://alcart.sharepoint.com/:f:/s/GRUPOASUNTOSPARALAMUJER/EoPGqMjgzDxMrKQFjuc3qiYBLMUr_w-ynAnBCI7gLvO2dQ?e=bVCnV5" TargetMode="External"/><Relationship Id="rId60" Type="http://schemas.openxmlformats.org/officeDocument/2006/relationships/hyperlink" Target="https://alcart-my.sharepoint.com/:x:/g/personal/seguimientodemetasspds_cartagena_gov_co/ESRpaFcVSZhBltq285GqnIYBA8UV1MzsnkvegAoypD-gBQ?e=JYsHTY" TargetMode="External"/><Relationship Id="rId65" Type="http://schemas.openxmlformats.org/officeDocument/2006/relationships/comments" Target="../comments3.xml"/><Relationship Id="rId4" Type="http://schemas.openxmlformats.org/officeDocument/2006/relationships/hyperlink" Target="https://alcart-my.sharepoint.com/:w:/g/personal/seguimientodemetasspds_cartagena_gov_co/ERKpJwMOHL9EskIC90XVLZwBDhlZjIpcekKa2Vt_CeYQ2Q?e=qPC88z" TargetMode="External"/><Relationship Id="rId9" Type="http://schemas.openxmlformats.org/officeDocument/2006/relationships/hyperlink" Target="https://alcart-my.sharepoint.com/:x:/g/personal/seguimientodemetasspds_cartagena_gov_co/EUhbdoFpq21MlUuVHJJ0iCoBCpVqmdyAqYGPIoZ1EP2SIA?e=kjPN4X" TargetMode="External"/><Relationship Id="rId14" Type="http://schemas.openxmlformats.org/officeDocument/2006/relationships/hyperlink" Target="https://alcart-my.sharepoint.com/:b:/g/personal/seguimientodemetasspds_cartagena_gov_co/EVcejPrJjodPsmYnKtcABlABlWjHYQoqxMOmv0aHeE_Kxw?e=L9B0Fo" TargetMode="External"/><Relationship Id="rId22" Type="http://schemas.openxmlformats.org/officeDocument/2006/relationships/hyperlink" Target="https://alcart-my.sharepoint.com/:w:/g/personal/seguimientodemetasspds_cartagena_gov_co/Ef-a5eLqSjhBuwW3Yg5wVjQBPW8dSQJ4u5y9vhM2f1AVyA?e=fwmq7f" TargetMode="External"/><Relationship Id="rId27" Type="http://schemas.openxmlformats.org/officeDocument/2006/relationships/hyperlink" Target="https://alcart-my.sharepoint.com/:b:/g/personal/seguimientodemetasspds_cartagena_gov_co/ES3JqdpXfRhNi4Lnlp-6-rsBQZn2D-S_NR36eA90gxNRJw?e=k0G809" TargetMode="External"/><Relationship Id="rId30" Type="http://schemas.openxmlformats.org/officeDocument/2006/relationships/hyperlink" Target="https://alcart-my.sharepoint.com/:f:/g/personal/seguimientodemetasspds_cartagena_gov_co/Ei0pnHzIMdhHoGL2d6l09AYBcHylFh0nmK9ReCrFethe2w?e=3gPYF3" TargetMode="External"/><Relationship Id="rId35" Type="http://schemas.openxmlformats.org/officeDocument/2006/relationships/hyperlink" Target="https://alcart-my.sharepoint.com/:f:/g/personal/seguimientodemetasspds_cartagena_gov_co/EvzRmIjRMy1JgCbX38MjREoB9PB3m_vQrPrRvxU--sW5hA?e=2muFmT" TargetMode="External"/><Relationship Id="rId43" Type="http://schemas.openxmlformats.org/officeDocument/2006/relationships/hyperlink" Target="https://alcart.sharepoint.com/:f:/s/GRUPOASUNTOSPARALAMUJER/EjmJYF5uHklPp00bFK7TEr8BlaJk0gAknzBM56pO_dHnpw?e=G3fYZ5" TargetMode="External"/><Relationship Id="rId48" Type="http://schemas.openxmlformats.org/officeDocument/2006/relationships/hyperlink" Target="https://alcart.sharepoint.com/:f:/s/GRUPOASUNTOSPARALAMUJER/EhLijDAG6adMkK67ScaC5cQBz1fGpt6TnsBtBD-W9rvSDQ?e=heuJnw" TargetMode="External"/><Relationship Id="rId56" Type="http://schemas.openxmlformats.org/officeDocument/2006/relationships/hyperlink" Target="https://alcart-my.sharepoint.com/:f:/g/personal/seguimientodemetasspds_cartagena_gov_co/EkcrIk_YnNZMvYnAGjDZkxwBbMNNb9uPD5AfW1r8ShHPTQ?e=nnhb6L" TargetMode="External"/><Relationship Id="rId64" Type="http://schemas.openxmlformats.org/officeDocument/2006/relationships/vmlDrawing" Target="../drawings/vmlDrawing3.vml"/><Relationship Id="rId8" Type="http://schemas.openxmlformats.org/officeDocument/2006/relationships/hyperlink" Target="https://alcart-my.sharepoint.com/:w:/g/personal/seguimientodemetasspds_cartagena_gov_co/Ec5DNBidCbpPgPp9qYG5EkQBLJnIuHpR803bmnckCfURgw?e=gsn9qg" TargetMode="External"/><Relationship Id="rId51" Type="http://schemas.openxmlformats.org/officeDocument/2006/relationships/hyperlink" Target="https://alcart.sharepoint.com/:f:/s/GRUPOASUNTOSPARALAMUJER/EoPGqMjgzDxMrKQFjuc3qiYBLMUr_w-ynAnBCI7gLvO2dQ?e=bVCnV5" TargetMode="External"/><Relationship Id="rId3" Type="http://schemas.openxmlformats.org/officeDocument/2006/relationships/hyperlink" Target="https://alcart-my.sharepoint.com/:w:/g/personal/seguimientodemetasspds_cartagena_gov_co/EW1kT-fhGNxAgJi97QG6xAcBdr3CFaUwZPWvMEjACPPXQA?e=Zepkoj" TargetMode="External"/><Relationship Id="rId12" Type="http://schemas.openxmlformats.org/officeDocument/2006/relationships/hyperlink" Target="https://alcart-my.sharepoint.com/:f:/g/personal/seguimientodemetasspds_cartagena_gov_co/Epqc-lu8nqdBjwcpRIF82v0Bakq9T0ZCXEvfD-HsDlMjCw?e=AK1oZU" TargetMode="External"/><Relationship Id="rId17" Type="http://schemas.openxmlformats.org/officeDocument/2006/relationships/hyperlink" Target="https://alcart-my.sharepoint.com/:f:/g/personal/seguimientodemetasspds_cartagena_gov_co/EgHAv3ZaodlKv8-9qho2gqQBHvUoAH0BC_gDrXGC_nCCog?e=6jCqz7" TargetMode="External"/><Relationship Id="rId25" Type="http://schemas.openxmlformats.org/officeDocument/2006/relationships/hyperlink" Target="https://alcart-my.sharepoint.com/:b:/g/personal/seguimientodemetasspds_cartagena_gov_co/EWIU8Jv5ytRHhgj5vcRiGaoB00WWvVN8kLQ-y69cglW-DQ?e=tST3W3" TargetMode="External"/><Relationship Id="rId33" Type="http://schemas.openxmlformats.org/officeDocument/2006/relationships/hyperlink" Target="https://alcart-my.sharepoint.com/:f:/g/personal/seguimientodemetasspds_cartagena_gov_co/EoSNtdkvqlBMsFoWYP3ExoAB-opor_U_2ZaJSvzw5peA-Q?e=cXGo3d" TargetMode="External"/><Relationship Id="rId38" Type="http://schemas.openxmlformats.org/officeDocument/2006/relationships/hyperlink" Target="https://alcart-my.sharepoint.com/:b:/g/personal/seguimientodemetasspds_cartagena_gov_co/ESjspWAPPndJo9M1OVBRuEAB8da0bAQA9CmmmIUyyGpx2w?e=KO75kd" TargetMode="External"/><Relationship Id="rId46" Type="http://schemas.openxmlformats.org/officeDocument/2006/relationships/hyperlink" Target="https://alcart.sharepoint.com/:f:/s/GRUPOASUNTOSPARALAMUJER/ElL27yrX-sRJsG73LGIdh60BEEbBPMUMb8arFhRHeIdoXw?e=cy6tAP" TargetMode="External"/><Relationship Id="rId59" Type="http://schemas.openxmlformats.org/officeDocument/2006/relationships/hyperlink" Target="https://alcart-my.sharepoint.com/:b:/g/personal/seguimientodemetasspds_cartagena_gov_co/ESASQmrob2FCsqIGJnhyZsIBQzbYH337HUoapKWkMcoQ6Q?e=4NDsF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topLeftCell="A29" zoomScale="80" zoomScaleNormal="80" workbookViewId="0">
      <selection activeCell="B33" sqref="B33:H33"/>
    </sheetView>
  </sheetViews>
  <sheetFormatPr baseColWidth="10" defaultColWidth="10.85546875" defaultRowHeight="15" x14ac:dyDescent="0.2"/>
  <cols>
    <col min="1" max="1" width="34.140625" style="15" customWidth="1"/>
    <col min="2" max="2" width="10.85546875" style="7"/>
    <col min="3" max="3" width="28.28515625" style="7" customWidth="1"/>
    <col min="4" max="4" width="21.28515625" style="7" customWidth="1"/>
    <col min="5" max="5" width="19.28515625" style="7" customWidth="1"/>
    <col min="6" max="6" width="27.28515625" style="7" customWidth="1"/>
    <col min="7" max="7" width="17.28515625" style="7" customWidth="1"/>
    <col min="8" max="8" width="27.28515625" style="7" customWidth="1"/>
    <col min="9" max="9" width="15.28515625" style="7" customWidth="1"/>
    <col min="10" max="10" width="17.85546875" style="7" customWidth="1"/>
    <col min="11" max="11" width="19.28515625" style="7" customWidth="1"/>
    <col min="12" max="12" width="25.28515625" style="7" customWidth="1"/>
    <col min="13" max="13" width="20.7109375" style="7" customWidth="1"/>
    <col min="14" max="15" width="10.85546875" style="7"/>
    <col min="16" max="16" width="16.7109375" style="7" customWidth="1"/>
    <col min="17" max="17" width="20.28515625" style="7" customWidth="1"/>
    <col min="18" max="18" width="18.7109375" style="7" customWidth="1"/>
    <col min="19" max="19" width="22.85546875" style="7" customWidth="1"/>
    <col min="20" max="20" width="22.140625" style="7" customWidth="1"/>
    <col min="21" max="21" width="25.28515625" style="7" customWidth="1"/>
    <col min="22" max="22" width="21.140625" style="7" customWidth="1"/>
    <col min="23" max="23" width="19.140625" style="7" customWidth="1"/>
    <col min="24" max="24" width="17.28515625" style="7" customWidth="1"/>
    <col min="25" max="26" width="16.28515625" style="7" customWidth="1"/>
    <col min="27" max="27" width="28.7109375" style="7" customWidth="1"/>
    <col min="28" max="28" width="19.28515625" style="7" customWidth="1"/>
    <col min="29" max="29" width="21.140625" style="7" customWidth="1"/>
    <col min="30" max="30" width="21.85546875" style="7" customWidth="1"/>
    <col min="31" max="31" width="25.28515625" style="7" customWidth="1"/>
    <col min="32" max="32" width="22.28515625" style="7" customWidth="1"/>
    <col min="33" max="33" width="29.7109375" style="7" customWidth="1"/>
    <col min="34" max="34" width="18.7109375" style="7" customWidth="1"/>
    <col min="35" max="35" width="18.28515625" style="7" customWidth="1"/>
    <col min="36" max="36" width="22.28515625" style="7" customWidth="1"/>
    <col min="37" max="16384" width="10.85546875" style="7"/>
  </cols>
  <sheetData>
    <row r="1" spans="1:50" ht="54.75" customHeight="1" x14ac:dyDescent="0.2">
      <c r="A1" s="574" t="s">
        <v>0</v>
      </c>
      <c r="B1" s="574"/>
      <c r="C1" s="574"/>
      <c r="D1" s="574"/>
      <c r="E1" s="574"/>
      <c r="F1" s="574"/>
      <c r="G1" s="574"/>
      <c r="H1" s="574"/>
    </row>
    <row r="2" spans="1:50" ht="33" customHeight="1" x14ac:dyDescent="0.2">
      <c r="A2" s="578" t="s">
        <v>1</v>
      </c>
      <c r="B2" s="578"/>
      <c r="C2" s="578"/>
      <c r="D2" s="578"/>
      <c r="E2" s="578"/>
      <c r="F2" s="578"/>
      <c r="G2" s="578"/>
      <c r="H2" s="578"/>
      <c r="I2" s="8"/>
      <c r="J2" s="8"/>
      <c r="K2" s="8"/>
      <c r="L2" s="8"/>
      <c r="M2" s="8"/>
      <c r="N2" s="8"/>
      <c r="O2" s="8"/>
      <c r="P2" s="8"/>
      <c r="Q2" s="8"/>
      <c r="R2" s="8"/>
      <c r="S2" s="8"/>
      <c r="T2" s="8"/>
      <c r="U2" s="8"/>
      <c r="V2" s="8"/>
      <c r="W2" s="8"/>
      <c r="X2" s="8"/>
      <c r="Y2" s="8"/>
      <c r="Z2" s="8"/>
      <c r="AA2" s="9"/>
      <c r="AB2" s="9"/>
      <c r="AC2" s="9"/>
      <c r="AD2" s="9"/>
      <c r="AE2" s="9"/>
      <c r="AF2" s="9"/>
      <c r="AG2" s="10"/>
      <c r="AH2" s="10"/>
      <c r="AI2" s="10"/>
      <c r="AJ2" s="10"/>
      <c r="AK2" s="10"/>
      <c r="AL2" s="10"/>
      <c r="AM2" s="10"/>
      <c r="AN2" s="10"/>
      <c r="AO2" s="10"/>
      <c r="AP2" s="10"/>
      <c r="AQ2" s="8"/>
      <c r="AR2" s="8"/>
      <c r="AS2" s="8"/>
      <c r="AT2" s="8"/>
      <c r="AU2" s="8"/>
      <c r="AV2" s="8"/>
      <c r="AW2" s="8"/>
      <c r="AX2" s="8"/>
    </row>
    <row r="3" spans="1:50" ht="48" customHeight="1" x14ac:dyDescent="0.2">
      <c r="A3" s="11" t="s">
        <v>2</v>
      </c>
      <c r="B3" s="573" t="s">
        <v>3</v>
      </c>
      <c r="C3" s="573"/>
      <c r="D3" s="573"/>
      <c r="E3" s="573"/>
      <c r="F3" s="573"/>
      <c r="G3" s="573"/>
      <c r="H3" s="573"/>
    </row>
    <row r="4" spans="1:50" ht="48" customHeight="1" x14ac:dyDescent="0.2">
      <c r="A4" s="11" t="s">
        <v>4</v>
      </c>
      <c r="B4" s="575" t="s">
        <v>5</v>
      </c>
      <c r="C4" s="576"/>
      <c r="D4" s="576"/>
      <c r="E4" s="576"/>
      <c r="F4" s="576"/>
      <c r="G4" s="576"/>
      <c r="H4" s="577"/>
    </row>
    <row r="5" spans="1:50" ht="31.5" customHeight="1" x14ac:dyDescent="0.2">
      <c r="A5" s="11" t="s">
        <v>6</v>
      </c>
      <c r="B5" s="573" t="s">
        <v>7</v>
      </c>
      <c r="C5" s="573"/>
      <c r="D5" s="573"/>
      <c r="E5" s="573"/>
      <c r="F5" s="573"/>
      <c r="G5" s="573"/>
      <c r="H5" s="573"/>
    </row>
    <row r="6" spans="1:50" ht="40.5" customHeight="1" x14ac:dyDescent="0.2">
      <c r="A6" s="11" t="s">
        <v>8</v>
      </c>
      <c r="B6" s="575" t="s">
        <v>9</v>
      </c>
      <c r="C6" s="576"/>
      <c r="D6" s="576"/>
      <c r="E6" s="576"/>
      <c r="F6" s="576"/>
      <c r="G6" s="576"/>
      <c r="H6" s="577"/>
    </row>
    <row r="7" spans="1:50" ht="41.1" customHeight="1" x14ac:dyDescent="0.2">
      <c r="A7" s="11" t="s">
        <v>10</v>
      </c>
      <c r="B7" s="573" t="s">
        <v>11</v>
      </c>
      <c r="C7" s="573"/>
      <c r="D7" s="573"/>
      <c r="E7" s="573"/>
      <c r="F7" s="573"/>
      <c r="G7" s="573"/>
      <c r="H7" s="573"/>
    </row>
    <row r="8" spans="1:50" ht="48.95" customHeight="1" x14ac:dyDescent="0.2">
      <c r="A8" s="11" t="s">
        <v>12</v>
      </c>
      <c r="B8" s="573" t="s">
        <v>13</v>
      </c>
      <c r="C8" s="573"/>
      <c r="D8" s="573"/>
      <c r="E8" s="573"/>
      <c r="F8" s="573"/>
      <c r="G8" s="573"/>
      <c r="H8" s="573"/>
    </row>
    <row r="9" spans="1:50" ht="48.95" customHeight="1" x14ac:dyDescent="0.2">
      <c r="A9" s="11" t="s">
        <v>14</v>
      </c>
      <c r="B9" s="575" t="s">
        <v>15</v>
      </c>
      <c r="C9" s="576"/>
      <c r="D9" s="576"/>
      <c r="E9" s="576"/>
      <c r="F9" s="576"/>
      <c r="G9" s="576"/>
      <c r="H9" s="577"/>
    </row>
    <row r="10" spans="1:50" ht="30" x14ac:dyDescent="0.2">
      <c r="A10" s="11" t="s">
        <v>16</v>
      </c>
      <c r="B10" s="573" t="s">
        <v>17</v>
      </c>
      <c r="C10" s="573"/>
      <c r="D10" s="573"/>
      <c r="E10" s="573"/>
      <c r="F10" s="573"/>
      <c r="G10" s="573"/>
      <c r="H10" s="573"/>
    </row>
    <row r="11" spans="1:50" ht="30" x14ac:dyDescent="0.2">
      <c r="A11" s="11" t="s">
        <v>18</v>
      </c>
      <c r="B11" s="573" t="s">
        <v>19</v>
      </c>
      <c r="C11" s="573"/>
      <c r="D11" s="573"/>
      <c r="E11" s="573"/>
      <c r="F11" s="573"/>
      <c r="G11" s="573"/>
      <c r="H11" s="573"/>
    </row>
    <row r="12" spans="1:50" ht="33.950000000000003" customHeight="1" x14ac:dyDescent="0.2">
      <c r="A12" s="11" t="s">
        <v>20</v>
      </c>
      <c r="B12" s="573" t="s">
        <v>21</v>
      </c>
      <c r="C12" s="573"/>
      <c r="D12" s="573"/>
      <c r="E12" s="573"/>
      <c r="F12" s="573"/>
      <c r="G12" s="573"/>
      <c r="H12" s="573"/>
    </row>
    <row r="13" spans="1:50" ht="30" x14ac:dyDescent="0.2">
      <c r="A13" s="11" t="s">
        <v>22</v>
      </c>
      <c r="B13" s="573" t="s">
        <v>23</v>
      </c>
      <c r="C13" s="573"/>
      <c r="D13" s="573"/>
      <c r="E13" s="573"/>
      <c r="F13" s="573"/>
      <c r="G13" s="573"/>
      <c r="H13" s="573"/>
    </row>
    <row r="14" spans="1:50" ht="30" x14ac:dyDescent="0.2">
      <c r="A14" s="11" t="s">
        <v>24</v>
      </c>
      <c r="B14" s="573" t="s">
        <v>25</v>
      </c>
      <c r="C14" s="573"/>
      <c r="D14" s="573"/>
      <c r="E14" s="573"/>
      <c r="F14" s="573"/>
      <c r="G14" s="573"/>
      <c r="H14" s="573"/>
    </row>
    <row r="15" spans="1:50" ht="44.1" customHeight="1" x14ac:dyDescent="0.2">
      <c r="A15" s="11" t="s">
        <v>26</v>
      </c>
      <c r="B15" s="573" t="s">
        <v>27</v>
      </c>
      <c r="C15" s="573"/>
      <c r="D15" s="573"/>
      <c r="E15" s="573"/>
      <c r="F15" s="573"/>
      <c r="G15" s="573"/>
      <c r="H15" s="573"/>
    </row>
    <row r="16" spans="1:50" ht="60" x14ac:dyDescent="0.2">
      <c r="A16" s="11" t="s">
        <v>28</v>
      </c>
      <c r="B16" s="573" t="s">
        <v>29</v>
      </c>
      <c r="C16" s="573"/>
      <c r="D16" s="573"/>
      <c r="E16" s="573"/>
      <c r="F16" s="573"/>
      <c r="G16" s="573"/>
      <c r="H16" s="573"/>
    </row>
    <row r="17" spans="1:8" ht="58.5" customHeight="1" x14ac:dyDescent="0.2">
      <c r="A17" s="11" t="s">
        <v>30</v>
      </c>
      <c r="B17" s="573" t="s">
        <v>31</v>
      </c>
      <c r="C17" s="573"/>
      <c r="D17" s="573"/>
      <c r="E17" s="573"/>
      <c r="F17" s="573"/>
      <c r="G17" s="573"/>
      <c r="H17" s="573"/>
    </row>
    <row r="18" spans="1:8" ht="30" x14ac:dyDescent="0.2">
      <c r="A18" s="11" t="s">
        <v>32</v>
      </c>
      <c r="B18" s="573" t="s">
        <v>33</v>
      </c>
      <c r="C18" s="573"/>
      <c r="D18" s="573"/>
      <c r="E18" s="573"/>
      <c r="F18" s="573"/>
      <c r="G18" s="573"/>
      <c r="H18" s="573"/>
    </row>
    <row r="19" spans="1:8" ht="30" customHeight="1" x14ac:dyDescent="0.2">
      <c r="A19" s="580"/>
      <c r="B19" s="581"/>
      <c r="C19" s="581"/>
      <c r="D19" s="581"/>
      <c r="E19" s="581"/>
      <c r="F19" s="581"/>
      <c r="G19" s="581"/>
      <c r="H19" s="582"/>
    </row>
    <row r="20" spans="1:8" ht="37.5" customHeight="1" x14ac:dyDescent="0.2">
      <c r="A20" s="578" t="s">
        <v>34</v>
      </c>
      <c r="B20" s="578"/>
      <c r="C20" s="578"/>
      <c r="D20" s="578"/>
      <c r="E20" s="578"/>
      <c r="F20" s="578"/>
      <c r="G20" s="578"/>
      <c r="H20" s="578"/>
    </row>
    <row r="21" spans="1:8" ht="117" customHeight="1" x14ac:dyDescent="0.2">
      <c r="A21" s="583" t="s">
        <v>35</v>
      </c>
      <c r="B21" s="583"/>
      <c r="C21" s="583"/>
      <c r="D21" s="583"/>
      <c r="E21" s="583"/>
      <c r="F21" s="583"/>
      <c r="G21" s="583"/>
      <c r="H21" s="583"/>
    </row>
    <row r="22" spans="1:8" ht="117" customHeight="1" x14ac:dyDescent="0.2">
      <c r="A22" s="11" t="s">
        <v>10</v>
      </c>
      <c r="B22" s="573" t="s">
        <v>11</v>
      </c>
      <c r="C22" s="573"/>
      <c r="D22" s="573"/>
      <c r="E22" s="573"/>
      <c r="F22" s="573"/>
      <c r="G22" s="573"/>
      <c r="H22" s="573"/>
    </row>
    <row r="23" spans="1:8" ht="167.1" customHeight="1" x14ac:dyDescent="0.2">
      <c r="A23" s="11" t="s">
        <v>36</v>
      </c>
      <c r="B23" s="583" t="s">
        <v>37</v>
      </c>
      <c r="C23" s="583"/>
      <c r="D23" s="583"/>
      <c r="E23" s="583"/>
      <c r="F23" s="583"/>
      <c r="G23" s="583"/>
      <c r="H23" s="583"/>
    </row>
    <row r="24" spans="1:8" ht="69.75" customHeight="1" x14ac:dyDescent="0.2">
      <c r="A24" s="11" t="s">
        <v>38</v>
      </c>
      <c r="B24" s="583" t="s">
        <v>39</v>
      </c>
      <c r="C24" s="583"/>
      <c r="D24" s="583"/>
      <c r="E24" s="583"/>
      <c r="F24" s="583"/>
      <c r="G24" s="583"/>
      <c r="H24" s="583"/>
    </row>
    <row r="25" spans="1:8" ht="60" customHeight="1" x14ac:dyDescent="0.2">
      <c r="A25" s="11" t="s">
        <v>40</v>
      </c>
      <c r="B25" s="583" t="s">
        <v>41</v>
      </c>
      <c r="C25" s="583"/>
      <c r="D25" s="583"/>
      <c r="E25" s="583"/>
      <c r="F25" s="583"/>
      <c r="G25" s="583"/>
      <c r="H25" s="583"/>
    </row>
    <row r="26" spans="1:8" ht="24.75" customHeight="1" x14ac:dyDescent="0.2">
      <c r="A26" s="12" t="s">
        <v>42</v>
      </c>
      <c r="B26" s="579" t="s">
        <v>43</v>
      </c>
      <c r="C26" s="579"/>
      <c r="D26" s="579"/>
      <c r="E26" s="579"/>
      <c r="F26" s="579"/>
      <c r="G26" s="579"/>
      <c r="H26" s="579"/>
    </row>
    <row r="27" spans="1:8" ht="26.25" customHeight="1" x14ac:dyDescent="0.2">
      <c r="A27" s="12" t="s">
        <v>44</v>
      </c>
      <c r="B27" s="579" t="s">
        <v>45</v>
      </c>
      <c r="C27" s="579"/>
      <c r="D27" s="579"/>
      <c r="E27" s="579"/>
      <c r="F27" s="579"/>
      <c r="G27" s="579"/>
      <c r="H27" s="579"/>
    </row>
    <row r="28" spans="1:8" ht="53.25" customHeight="1" x14ac:dyDescent="0.2">
      <c r="A28" s="11" t="s">
        <v>46</v>
      </c>
      <c r="B28" s="583" t="s">
        <v>47</v>
      </c>
      <c r="C28" s="583"/>
      <c r="D28" s="583"/>
      <c r="E28" s="583"/>
      <c r="F28" s="583"/>
      <c r="G28" s="583"/>
      <c r="H28" s="583"/>
    </row>
    <row r="29" spans="1:8" ht="45" customHeight="1" x14ac:dyDescent="0.2">
      <c r="A29" s="11" t="s">
        <v>48</v>
      </c>
      <c r="B29" s="599" t="s">
        <v>49</v>
      </c>
      <c r="C29" s="600"/>
      <c r="D29" s="600"/>
      <c r="E29" s="600"/>
      <c r="F29" s="600"/>
      <c r="G29" s="600"/>
      <c r="H29" s="601"/>
    </row>
    <row r="30" spans="1:8" ht="45" customHeight="1" x14ac:dyDescent="0.2">
      <c r="A30" s="11" t="s">
        <v>50</v>
      </c>
      <c r="B30" s="599" t="s">
        <v>51</v>
      </c>
      <c r="C30" s="600"/>
      <c r="D30" s="600"/>
      <c r="E30" s="600"/>
      <c r="F30" s="600"/>
      <c r="G30" s="600"/>
      <c r="H30" s="601"/>
    </row>
    <row r="31" spans="1:8" ht="45" customHeight="1" x14ac:dyDescent="0.2">
      <c r="A31" s="11" t="s">
        <v>52</v>
      </c>
      <c r="B31" s="599" t="s">
        <v>53</v>
      </c>
      <c r="C31" s="600"/>
      <c r="D31" s="600"/>
      <c r="E31" s="600"/>
      <c r="F31" s="600"/>
      <c r="G31" s="600"/>
      <c r="H31" s="601"/>
    </row>
    <row r="32" spans="1:8" ht="33" customHeight="1" x14ac:dyDescent="0.2">
      <c r="A32" s="12" t="s">
        <v>54</v>
      </c>
      <c r="B32" s="583" t="s">
        <v>55</v>
      </c>
      <c r="C32" s="583"/>
      <c r="D32" s="583"/>
      <c r="E32" s="583"/>
      <c r="F32" s="583"/>
      <c r="G32" s="583"/>
      <c r="H32" s="583"/>
    </row>
    <row r="33" spans="1:8" ht="39" customHeight="1" x14ac:dyDescent="0.2">
      <c r="A33" s="11" t="s">
        <v>56</v>
      </c>
      <c r="B33" s="579" t="s">
        <v>57</v>
      </c>
      <c r="C33" s="579"/>
      <c r="D33" s="579"/>
      <c r="E33" s="579"/>
      <c r="F33" s="579"/>
      <c r="G33" s="579"/>
      <c r="H33" s="579"/>
    </row>
    <row r="34" spans="1:8" ht="39" customHeight="1" x14ac:dyDescent="0.2">
      <c r="A34" s="578" t="s">
        <v>58</v>
      </c>
      <c r="B34" s="578"/>
      <c r="C34" s="578"/>
      <c r="D34" s="578"/>
      <c r="E34" s="578"/>
      <c r="F34" s="578"/>
      <c r="G34" s="578"/>
      <c r="H34" s="578"/>
    </row>
    <row r="35" spans="1:8" ht="79.5" customHeight="1" x14ac:dyDescent="0.2">
      <c r="A35" s="575" t="s">
        <v>59</v>
      </c>
      <c r="B35" s="576"/>
      <c r="C35" s="576"/>
      <c r="D35" s="576"/>
      <c r="E35" s="576"/>
      <c r="F35" s="576"/>
      <c r="G35" s="576"/>
      <c r="H35" s="577"/>
    </row>
    <row r="36" spans="1:8" ht="33" customHeight="1" x14ac:dyDescent="0.2">
      <c r="A36" s="11" t="s">
        <v>60</v>
      </c>
      <c r="B36" s="583" t="s">
        <v>61</v>
      </c>
      <c r="C36" s="583"/>
      <c r="D36" s="583"/>
      <c r="E36" s="583"/>
      <c r="F36" s="583"/>
      <c r="G36" s="583"/>
      <c r="H36" s="583"/>
    </row>
    <row r="37" spans="1:8" ht="33" customHeight="1" x14ac:dyDescent="0.2">
      <c r="A37" s="11" t="s">
        <v>62</v>
      </c>
      <c r="B37" s="583" t="s">
        <v>63</v>
      </c>
      <c r="C37" s="583"/>
      <c r="D37" s="583"/>
      <c r="E37" s="583"/>
      <c r="F37" s="583"/>
      <c r="G37" s="583"/>
      <c r="H37" s="583"/>
    </row>
    <row r="38" spans="1:8" ht="33" customHeight="1" x14ac:dyDescent="0.2">
      <c r="A38" s="17"/>
      <c r="B38" s="18"/>
      <c r="C38" s="18"/>
      <c r="D38" s="18"/>
      <c r="E38" s="18"/>
      <c r="F38" s="18"/>
      <c r="G38" s="18"/>
      <c r="H38" s="19"/>
    </row>
    <row r="39" spans="1:8" ht="34.5" customHeight="1" x14ac:dyDescent="0.2">
      <c r="A39" s="578" t="s">
        <v>64</v>
      </c>
      <c r="B39" s="578"/>
      <c r="C39" s="578"/>
      <c r="D39" s="578"/>
      <c r="E39" s="578"/>
      <c r="F39" s="578"/>
      <c r="G39" s="578"/>
      <c r="H39" s="578"/>
    </row>
    <row r="40" spans="1:8" ht="34.5" customHeight="1" x14ac:dyDescent="0.2">
      <c r="A40" s="11" t="s">
        <v>65</v>
      </c>
      <c r="B40" s="583" t="s">
        <v>66</v>
      </c>
      <c r="C40" s="583"/>
      <c r="D40" s="583"/>
      <c r="E40" s="583"/>
      <c r="F40" s="583"/>
      <c r="G40" s="583"/>
      <c r="H40" s="583"/>
    </row>
    <row r="41" spans="1:8" ht="29.25" customHeight="1" x14ac:dyDescent="0.2">
      <c r="A41" s="11" t="s">
        <v>67</v>
      </c>
      <c r="B41" s="583" t="s">
        <v>68</v>
      </c>
      <c r="C41" s="583"/>
      <c r="D41" s="583"/>
      <c r="E41" s="583"/>
      <c r="F41" s="583"/>
      <c r="G41" s="583"/>
      <c r="H41" s="583"/>
    </row>
    <row r="42" spans="1:8" ht="42" customHeight="1" x14ac:dyDescent="0.2">
      <c r="A42" s="11" t="s">
        <v>69</v>
      </c>
      <c r="B42" s="583" t="s">
        <v>70</v>
      </c>
      <c r="C42" s="583"/>
      <c r="D42" s="583"/>
      <c r="E42" s="583"/>
      <c r="F42" s="583"/>
      <c r="G42" s="583"/>
      <c r="H42" s="583"/>
    </row>
    <row r="43" spans="1:8" ht="42" customHeight="1" x14ac:dyDescent="0.2">
      <c r="A43" s="11" t="s">
        <v>71</v>
      </c>
      <c r="B43" s="599" t="s">
        <v>72</v>
      </c>
      <c r="C43" s="600"/>
      <c r="D43" s="600"/>
      <c r="E43" s="600"/>
      <c r="F43" s="600"/>
      <c r="G43" s="600"/>
      <c r="H43" s="601"/>
    </row>
    <row r="44" spans="1:8" ht="42" customHeight="1" x14ac:dyDescent="0.2">
      <c r="A44" s="11" t="s">
        <v>73</v>
      </c>
      <c r="B44" s="599" t="s">
        <v>74</v>
      </c>
      <c r="C44" s="600"/>
      <c r="D44" s="600"/>
      <c r="E44" s="600"/>
      <c r="F44" s="600"/>
      <c r="G44" s="600"/>
      <c r="H44" s="601"/>
    </row>
    <row r="45" spans="1:8" ht="42" customHeight="1" x14ac:dyDescent="0.2">
      <c r="A45" s="11" t="s">
        <v>75</v>
      </c>
      <c r="B45" s="599" t="s">
        <v>76</v>
      </c>
      <c r="C45" s="600"/>
      <c r="D45" s="600"/>
      <c r="E45" s="600"/>
      <c r="F45" s="600"/>
      <c r="G45" s="600"/>
      <c r="H45" s="601"/>
    </row>
    <row r="46" spans="1:8" ht="86.1" customHeight="1" x14ac:dyDescent="0.2">
      <c r="A46" s="13" t="s">
        <v>77</v>
      </c>
      <c r="B46" s="584" t="s">
        <v>78</v>
      </c>
      <c r="C46" s="584"/>
      <c r="D46" s="584"/>
      <c r="E46" s="584"/>
      <c r="F46" s="584"/>
      <c r="G46" s="584"/>
      <c r="H46" s="584"/>
    </row>
    <row r="47" spans="1:8" ht="39.75" customHeight="1" x14ac:dyDescent="0.2">
      <c r="A47" s="13" t="s">
        <v>79</v>
      </c>
      <c r="B47" s="586" t="s">
        <v>80</v>
      </c>
      <c r="C47" s="587"/>
      <c r="D47" s="587"/>
      <c r="E47" s="587"/>
      <c r="F47" s="587"/>
      <c r="G47" s="587"/>
      <c r="H47" s="588"/>
    </row>
    <row r="48" spans="1:8" ht="31.5" customHeight="1" x14ac:dyDescent="0.2">
      <c r="A48" s="13" t="s">
        <v>81</v>
      </c>
      <c r="B48" s="584" t="s">
        <v>82</v>
      </c>
      <c r="C48" s="584"/>
      <c r="D48" s="584"/>
      <c r="E48" s="584"/>
      <c r="F48" s="584"/>
      <c r="G48" s="584"/>
      <c r="H48" s="584"/>
    </row>
    <row r="49" spans="1:8" ht="45" x14ac:dyDescent="0.2">
      <c r="A49" s="13" t="s">
        <v>83</v>
      </c>
      <c r="B49" s="584" t="s">
        <v>84</v>
      </c>
      <c r="C49" s="584"/>
      <c r="D49" s="584"/>
      <c r="E49" s="584"/>
      <c r="F49" s="584"/>
      <c r="G49" s="584"/>
      <c r="H49" s="584"/>
    </row>
    <row r="50" spans="1:8" ht="43.5" customHeight="1" x14ac:dyDescent="0.2">
      <c r="A50" s="13" t="s">
        <v>85</v>
      </c>
      <c r="B50" s="584" t="s">
        <v>86</v>
      </c>
      <c r="C50" s="584"/>
      <c r="D50" s="584"/>
      <c r="E50" s="584"/>
      <c r="F50" s="584"/>
      <c r="G50" s="584"/>
      <c r="H50" s="584"/>
    </row>
    <row r="51" spans="1:8" ht="40.5" customHeight="1" x14ac:dyDescent="0.2">
      <c r="A51" s="13" t="s">
        <v>87</v>
      </c>
      <c r="B51" s="584" t="s">
        <v>88</v>
      </c>
      <c r="C51" s="584"/>
      <c r="D51" s="584"/>
      <c r="E51" s="584"/>
      <c r="F51" s="584"/>
      <c r="G51" s="584"/>
      <c r="H51" s="584"/>
    </row>
    <row r="52" spans="1:8" ht="75.75" customHeight="1" x14ac:dyDescent="0.2">
      <c r="A52" s="14" t="s">
        <v>89</v>
      </c>
      <c r="B52" s="585" t="s">
        <v>90</v>
      </c>
      <c r="C52" s="585"/>
      <c r="D52" s="585"/>
      <c r="E52" s="585"/>
      <c r="F52" s="585"/>
      <c r="G52" s="585"/>
      <c r="H52" s="585"/>
    </row>
    <row r="53" spans="1:8" ht="41.25" customHeight="1" x14ac:dyDescent="0.2">
      <c r="A53" s="14" t="s">
        <v>91</v>
      </c>
      <c r="B53" s="585" t="s">
        <v>92</v>
      </c>
      <c r="C53" s="585"/>
      <c r="D53" s="585"/>
      <c r="E53" s="585"/>
      <c r="F53" s="585"/>
      <c r="G53" s="585"/>
      <c r="H53" s="585"/>
    </row>
    <row r="54" spans="1:8" ht="47.45" customHeight="1" x14ac:dyDescent="0.2">
      <c r="A54" s="14" t="s">
        <v>93</v>
      </c>
      <c r="B54" s="585" t="s">
        <v>94</v>
      </c>
      <c r="C54" s="585"/>
      <c r="D54" s="585"/>
      <c r="E54" s="585"/>
      <c r="F54" s="585"/>
      <c r="G54" s="585"/>
      <c r="H54" s="585"/>
    </row>
    <row r="55" spans="1:8" ht="57.6" customHeight="1" x14ac:dyDescent="0.2">
      <c r="A55" s="14" t="s">
        <v>95</v>
      </c>
      <c r="B55" s="585" t="s">
        <v>96</v>
      </c>
      <c r="C55" s="585"/>
      <c r="D55" s="585"/>
      <c r="E55" s="585"/>
      <c r="F55" s="585"/>
      <c r="G55" s="585"/>
      <c r="H55" s="585"/>
    </row>
    <row r="56" spans="1:8" ht="31.5" customHeight="1" x14ac:dyDescent="0.2">
      <c r="A56" s="14" t="s">
        <v>97</v>
      </c>
      <c r="B56" s="585" t="s">
        <v>98</v>
      </c>
      <c r="C56" s="585"/>
      <c r="D56" s="585"/>
      <c r="E56" s="585"/>
      <c r="F56" s="585"/>
      <c r="G56" s="585"/>
      <c r="H56" s="585"/>
    </row>
    <row r="57" spans="1:8" ht="70.5" customHeight="1" x14ac:dyDescent="0.2">
      <c r="A57" s="14" t="s">
        <v>99</v>
      </c>
      <c r="B57" s="585" t="s">
        <v>100</v>
      </c>
      <c r="C57" s="585"/>
      <c r="D57" s="585"/>
      <c r="E57" s="585"/>
      <c r="F57" s="585"/>
      <c r="G57" s="585"/>
      <c r="H57" s="585"/>
    </row>
    <row r="58" spans="1:8" ht="33.75" customHeight="1" x14ac:dyDescent="0.2">
      <c r="A58" s="591"/>
      <c r="B58" s="591"/>
      <c r="C58" s="591"/>
      <c r="D58" s="591"/>
      <c r="E58" s="591"/>
      <c r="F58" s="591"/>
      <c r="G58" s="591"/>
      <c r="H58" s="592"/>
    </row>
    <row r="59" spans="1:8" ht="32.25" customHeight="1" x14ac:dyDescent="0.2">
      <c r="A59" s="594" t="s">
        <v>101</v>
      </c>
      <c r="B59" s="594"/>
      <c r="C59" s="594"/>
      <c r="D59" s="594"/>
      <c r="E59" s="594"/>
      <c r="F59" s="594"/>
      <c r="G59" s="594"/>
      <c r="H59" s="594"/>
    </row>
    <row r="60" spans="1:8" ht="34.5" customHeight="1" x14ac:dyDescent="0.2">
      <c r="A60" s="11" t="s">
        <v>102</v>
      </c>
      <c r="B60" s="589" t="s">
        <v>103</v>
      </c>
      <c r="C60" s="589"/>
      <c r="D60" s="589"/>
      <c r="E60" s="589"/>
      <c r="F60" s="589"/>
      <c r="G60" s="589"/>
      <c r="H60" s="589"/>
    </row>
    <row r="61" spans="1:8" ht="60" customHeight="1" x14ac:dyDescent="0.2">
      <c r="A61" s="11" t="s">
        <v>104</v>
      </c>
      <c r="B61" s="598" t="s">
        <v>105</v>
      </c>
      <c r="C61" s="598"/>
      <c r="D61" s="598"/>
      <c r="E61" s="598"/>
      <c r="F61" s="598"/>
      <c r="G61" s="598"/>
      <c r="H61" s="598"/>
    </row>
    <row r="62" spans="1:8" ht="41.25" customHeight="1" x14ac:dyDescent="0.2">
      <c r="A62" s="11" t="s">
        <v>106</v>
      </c>
      <c r="B62" s="595" t="s">
        <v>107</v>
      </c>
      <c r="C62" s="596"/>
      <c r="D62" s="596"/>
      <c r="E62" s="596"/>
      <c r="F62" s="596"/>
      <c r="G62" s="596"/>
      <c r="H62" s="597"/>
    </row>
    <row r="63" spans="1:8" ht="42" customHeight="1" x14ac:dyDescent="0.2">
      <c r="A63" s="11" t="s">
        <v>108</v>
      </c>
      <c r="B63" s="583" t="s">
        <v>109</v>
      </c>
      <c r="C63" s="583"/>
      <c r="D63" s="583"/>
      <c r="E63" s="583"/>
      <c r="F63" s="583"/>
      <c r="G63" s="583"/>
      <c r="H63" s="583"/>
    </row>
    <row r="64" spans="1:8" ht="31.5" customHeight="1" x14ac:dyDescent="0.2">
      <c r="A64" s="11" t="s">
        <v>110</v>
      </c>
      <c r="B64" s="589" t="s">
        <v>111</v>
      </c>
      <c r="C64" s="589"/>
      <c r="D64" s="589"/>
      <c r="E64" s="589"/>
      <c r="F64" s="589"/>
      <c r="G64" s="589"/>
      <c r="H64" s="589"/>
    </row>
    <row r="65" spans="1:8" ht="45.75" customHeight="1" x14ac:dyDescent="0.2">
      <c r="A65" s="11" t="s">
        <v>112</v>
      </c>
      <c r="B65" s="589" t="s">
        <v>113</v>
      </c>
      <c r="C65" s="589"/>
      <c r="D65" s="589"/>
      <c r="E65" s="589"/>
      <c r="F65" s="589"/>
      <c r="G65" s="589"/>
      <c r="H65" s="589"/>
    </row>
    <row r="66" spans="1:8" ht="30.75" customHeight="1" x14ac:dyDescent="0.2">
      <c r="A66" s="593"/>
      <c r="B66" s="593"/>
      <c r="C66" s="593"/>
      <c r="D66" s="593"/>
      <c r="E66" s="593"/>
      <c r="F66" s="593"/>
      <c r="G66" s="593"/>
      <c r="H66" s="593"/>
    </row>
    <row r="67" spans="1:8" ht="34.5" customHeight="1" x14ac:dyDescent="0.2">
      <c r="A67" s="594" t="s">
        <v>114</v>
      </c>
      <c r="B67" s="594"/>
      <c r="C67" s="594"/>
      <c r="D67" s="594"/>
      <c r="E67" s="594"/>
      <c r="F67" s="594"/>
      <c r="G67" s="594"/>
      <c r="H67" s="594"/>
    </row>
    <row r="68" spans="1:8" ht="39.75" customHeight="1" x14ac:dyDescent="0.2">
      <c r="A68" s="14" t="s">
        <v>115</v>
      </c>
      <c r="B68" s="589" t="s">
        <v>116</v>
      </c>
      <c r="C68" s="589"/>
      <c r="D68" s="589"/>
      <c r="E68" s="589"/>
      <c r="F68" s="589"/>
      <c r="G68" s="589"/>
      <c r="H68" s="589"/>
    </row>
    <row r="69" spans="1:8" ht="39.75" customHeight="1" x14ac:dyDescent="0.2">
      <c r="A69" s="14" t="s">
        <v>117</v>
      </c>
      <c r="B69" s="589" t="s">
        <v>118</v>
      </c>
      <c r="C69" s="589"/>
      <c r="D69" s="589"/>
      <c r="E69" s="589"/>
      <c r="F69" s="589"/>
      <c r="G69" s="589"/>
      <c r="H69" s="589"/>
    </row>
    <row r="70" spans="1:8" ht="42" customHeight="1" x14ac:dyDescent="0.2">
      <c r="A70" s="14" t="s">
        <v>119</v>
      </c>
      <c r="B70" s="585" t="s">
        <v>120</v>
      </c>
      <c r="C70" s="585"/>
      <c r="D70" s="585"/>
      <c r="E70" s="585"/>
      <c r="F70" s="585"/>
      <c r="G70" s="585"/>
      <c r="H70" s="585"/>
    </row>
    <row r="71" spans="1:8" ht="33.75" customHeight="1" x14ac:dyDescent="0.2">
      <c r="A71" s="14" t="s">
        <v>121</v>
      </c>
      <c r="B71" s="589" t="s">
        <v>122</v>
      </c>
      <c r="C71" s="589"/>
      <c r="D71" s="589"/>
      <c r="E71" s="589"/>
      <c r="F71" s="589"/>
      <c r="G71" s="589"/>
      <c r="H71" s="589"/>
    </row>
    <row r="72" spans="1:8" ht="33" customHeight="1" x14ac:dyDescent="0.2">
      <c r="A72" s="14" t="s">
        <v>123</v>
      </c>
      <c r="B72" s="589" t="s">
        <v>124</v>
      </c>
      <c r="C72" s="589"/>
      <c r="D72" s="589"/>
      <c r="E72" s="589"/>
      <c r="F72" s="589"/>
      <c r="G72" s="589"/>
      <c r="H72" s="589"/>
    </row>
    <row r="73" spans="1:8" ht="33.75" customHeight="1" x14ac:dyDescent="0.2">
      <c r="A73" s="590"/>
      <c r="B73" s="590"/>
      <c r="C73" s="590"/>
      <c r="D73" s="590"/>
      <c r="E73" s="590"/>
      <c r="F73" s="590"/>
      <c r="G73" s="590"/>
      <c r="H73" s="590"/>
    </row>
    <row r="74" spans="1:8" ht="54.75" customHeight="1" x14ac:dyDescent="0.2"/>
    <row r="76" spans="1:8" ht="134.44999999999999" customHeight="1" x14ac:dyDescent="0.2"/>
    <row r="77" spans="1:8" ht="64.5" customHeight="1" x14ac:dyDescent="0.2"/>
    <row r="78" spans="1:8" ht="49.5" customHeight="1" x14ac:dyDescent="0.2"/>
    <row r="87" ht="40.5" customHeight="1" x14ac:dyDescent="0.2"/>
  </sheetData>
  <mergeCells count="72">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 ref="B28:H28"/>
    <mergeCell ref="B32:H32"/>
    <mergeCell ref="A39:H39"/>
    <mergeCell ref="B40:H40"/>
    <mergeCell ref="B41:H41"/>
    <mergeCell ref="B29:H29"/>
    <mergeCell ref="B30:H30"/>
    <mergeCell ref="B31:H31"/>
    <mergeCell ref="B33:H33"/>
    <mergeCell ref="A34:H34"/>
    <mergeCell ref="B36:H36"/>
    <mergeCell ref="B37:H37"/>
    <mergeCell ref="A35:H35"/>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69:H69"/>
    <mergeCell ref="B68:H68"/>
    <mergeCell ref="B52:H52"/>
    <mergeCell ref="B53:H53"/>
    <mergeCell ref="B54:H54"/>
    <mergeCell ref="B42:H42"/>
    <mergeCell ref="B46:H46"/>
    <mergeCell ref="B50:H50"/>
    <mergeCell ref="B51:H51"/>
    <mergeCell ref="B55:H55"/>
    <mergeCell ref="B47:H47"/>
    <mergeCell ref="B27:H27"/>
    <mergeCell ref="A19:H19"/>
    <mergeCell ref="B16:H16"/>
    <mergeCell ref="B17:H17"/>
    <mergeCell ref="A20:H20"/>
    <mergeCell ref="B23:H23"/>
    <mergeCell ref="B24:H24"/>
    <mergeCell ref="B22:H22"/>
    <mergeCell ref="B8:H8"/>
    <mergeCell ref="A1:H1"/>
    <mergeCell ref="B5:H5"/>
    <mergeCell ref="B6:H6"/>
    <mergeCell ref="B7:H7"/>
    <mergeCell ref="A2:H2"/>
    <mergeCell ref="B3:H3"/>
    <mergeCell ref="B4:H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AJ228"/>
  <sheetViews>
    <sheetView tabSelected="1" topLeftCell="I8" zoomScale="49" zoomScaleNormal="32" workbookViewId="0">
      <pane ySplit="1" topLeftCell="A227" activePane="bottomLeft" state="frozen"/>
      <selection activeCell="A8" sqref="A8"/>
      <selection pane="bottomLeft" activeCell="W239" sqref="W239"/>
    </sheetView>
  </sheetViews>
  <sheetFormatPr baseColWidth="10" defaultColWidth="22.42578125" defaultRowHeight="18.75" x14ac:dyDescent="0.3"/>
  <cols>
    <col min="1" max="7" width="22.42578125" style="72"/>
    <col min="8" max="15" width="22.42578125" style="106"/>
    <col min="16" max="16" width="22.42578125" style="107"/>
    <col min="17" max="20" width="22.42578125" style="107" customWidth="1"/>
    <col min="21" max="22" width="22.42578125" style="108" customWidth="1"/>
    <col min="23" max="24" width="22.42578125" style="109" customWidth="1"/>
    <col min="25" max="27" width="22.42578125" style="106"/>
    <col min="28" max="16384" width="22.42578125" style="72"/>
  </cols>
  <sheetData>
    <row r="1" spans="1:29" ht="21" hidden="1" customHeight="1" x14ac:dyDescent="0.3">
      <c r="A1" s="67"/>
      <c r="B1" s="67"/>
      <c r="C1" s="68" t="s">
        <v>125</v>
      </c>
      <c r="D1" s="68"/>
      <c r="E1" s="68"/>
      <c r="F1" s="68"/>
      <c r="G1" s="68"/>
      <c r="H1" s="68"/>
      <c r="I1" s="68"/>
      <c r="J1" s="68"/>
      <c r="K1" s="68"/>
      <c r="L1" s="68"/>
      <c r="M1" s="68"/>
      <c r="N1" s="68"/>
      <c r="O1" s="68"/>
      <c r="P1" s="68"/>
      <c r="Q1" s="68"/>
      <c r="R1" s="68"/>
      <c r="S1" s="68"/>
      <c r="T1" s="68"/>
      <c r="U1" s="69"/>
      <c r="V1" s="69"/>
      <c r="W1" s="70"/>
      <c r="X1" s="70"/>
      <c r="Y1" s="68"/>
      <c r="Z1" s="68"/>
      <c r="AA1" s="71" t="s">
        <v>126</v>
      </c>
    </row>
    <row r="2" spans="1:29" ht="21" hidden="1" customHeight="1" x14ac:dyDescent="0.3">
      <c r="A2" s="67"/>
      <c r="B2" s="67"/>
      <c r="C2" s="68" t="s">
        <v>127</v>
      </c>
      <c r="D2" s="68"/>
      <c r="E2" s="68"/>
      <c r="F2" s="68"/>
      <c r="G2" s="68"/>
      <c r="H2" s="68"/>
      <c r="I2" s="68"/>
      <c r="J2" s="68"/>
      <c r="K2" s="68"/>
      <c r="L2" s="68"/>
      <c r="M2" s="68"/>
      <c r="N2" s="68"/>
      <c r="O2" s="68"/>
      <c r="P2" s="68"/>
      <c r="Q2" s="68"/>
      <c r="R2" s="68"/>
      <c r="S2" s="68"/>
      <c r="T2" s="68"/>
      <c r="U2" s="69"/>
      <c r="V2" s="69"/>
      <c r="W2" s="70"/>
      <c r="X2" s="70"/>
      <c r="Y2" s="68"/>
      <c r="Z2" s="68"/>
      <c r="AA2" s="71" t="s">
        <v>128</v>
      </c>
    </row>
    <row r="3" spans="1:29" ht="21" hidden="1" customHeight="1" x14ac:dyDescent="0.3">
      <c r="A3" s="67"/>
      <c r="B3" s="67"/>
      <c r="C3" s="68" t="s">
        <v>129</v>
      </c>
      <c r="D3" s="68"/>
      <c r="E3" s="68"/>
      <c r="F3" s="68"/>
      <c r="G3" s="68"/>
      <c r="H3" s="68"/>
      <c r="I3" s="68"/>
      <c r="J3" s="68"/>
      <c r="K3" s="68"/>
      <c r="L3" s="68"/>
      <c r="M3" s="68"/>
      <c r="N3" s="68"/>
      <c r="O3" s="68"/>
      <c r="P3" s="68"/>
      <c r="Q3" s="68"/>
      <c r="R3" s="68"/>
      <c r="S3" s="68"/>
      <c r="T3" s="68"/>
      <c r="U3" s="69"/>
      <c r="V3" s="69"/>
      <c r="W3" s="70"/>
      <c r="X3" s="70"/>
      <c r="Y3" s="68"/>
      <c r="Z3" s="68"/>
      <c r="AA3" s="71" t="s">
        <v>130</v>
      </c>
    </row>
    <row r="4" spans="1:29" ht="21" hidden="1" customHeight="1" x14ac:dyDescent="0.3">
      <c r="A4" s="67"/>
      <c r="B4" s="67"/>
      <c r="C4" s="68" t="s">
        <v>131</v>
      </c>
      <c r="D4" s="68"/>
      <c r="E4" s="68"/>
      <c r="F4" s="68"/>
      <c r="G4" s="68"/>
      <c r="H4" s="68"/>
      <c r="I4" s="68"/>
      <c r="J4" s="68"/>
      <c r="K4" s="68"/>
      <c r="L4" s="68"/>
      <c r="M4" s="68"/>
      <c r="N4" s="68"/>
      <c r="O4" s="68"/>
      <c r="P4" s="68"/>
      <c r="Q4" s="68"/>
      <c r="R4" s="68"/>
      <c r="S4" s="68"/>
      <c r="T4" s="68"/>
      <c r="U4" s="69"/>
      <c r="V4" s="69"/>
      <c r="W4" s="70"/>
      <c r="X4" s="70"/>
      <c r="Y4" s="68"/>
      <c r="Z4" s="68"/>
      <c r="AA4" s="71" t="s">
        <v>132</v>
      </c>
    </row>
    <row r="5" spans="1:29" ht="26.25" hidden="1" customHeight="1" x14ac:dyDescent="0.3">
      <c r="A5" s="73" t="s">
        <v>133</v>
      </c>
      <c r="B5" s="73"/>
      <c r="C5" s="74"/>
      <c r="D5" s="75"/>
      <c r="E5" s="75"/>
      <c r="F5" s="75"/>
      <c r="G5" s="75"/>
      <c r="H5" s="75"/>
      <c r="I5" s="75"/>
      <c r="J5" s="75"/>
      <c r="K5" s="75"/>
      <c r="L5" s="75"/>
      <c r="M5" s="75"/>
      <c r="N5" s="75"/>
      <c r="O5" s="75"/>
      <c r="P5" s="75"/>
      <c r="Q5" s="75"/>
      <c r="R5" s="75"/>
      <c r="S5" s="75"/>
      <c r="T5" s="75"/>
      <c r="U5" s="76"/>
      <c r="V5" s="76"/>
      <c r="W5" s="77"/>
      <c r="X5" s="77"/>
      <c r="Y5" s="75"/>
      <c r="Z5" s="75"/>
      <c r="AA5" s="78"/>
    </row>
    <row r="6" spans="1:29" ht="23.25" hidden="1" customHeight="1" x14ac:dyDescent="0.3">
      <c r="A6" s="79" t="s">
        <v>134</v>
      </c>
      <c r="B6" s="80"/>
      <c r="C6" s="80"/>
      <c r="D6" s="80"/>
      <c r="E6" s="80"/>
      <c r="F6" s="80"/>
      <c r="G6" s="80"/>
      <c r="H6" s="80"/>
      <c r="I6" s="80"/>
      <c r="J6" s="80"/>
      <c r="K6" s="80"/>
      <c r="L6" s="80"/>
      <c r="M6" s="80"/>
      <c r="N6" s="80"/>
      <c r="O6" s="80"/>
      <c r="P6" s="80"/>
      <c r="Q6" s="80"/>
      <c r="R6" s="80"/>
      <c r="S6" s="80"/>
      <c r="T6" s="80"/>
      <c r="U6" s="81"/>
      <c r="V6" s="81"/>
      <c r="W6" s="82"/>
      <c r="X6" s="82"/>
      <c r="Y6" s="80"/>
      <c r="Z6" s="80"/>
      <c r="AA6" s="83"/>
    </row>
    <row r="7" spans="1:29" ht="13.5" hidden="1" customHeight="1" x14ac:dyDescent="0.3">
      <c r="A7" s="84"/>
      <c r="B7" s="85"/>
      <c r="C7" s="85"/>
      <c r="D7" s="85"/>
      <c r="E7" s="85"/>
      <c r="F7" s="85"/>
      <c r="G7" s="85"/>
      <c r="H7" s="85"/>
      <c r="I7" s="85"/>
      <c r="J7" s="85"/>
      <c r="K7" s="85"/>
      <c r="L7" s="85"/>
      <c r="M7" s="85"/>
      <c r="N7" s="85"/>
      <c r="O7" s="85"/>
      <c r="P7" s="85"/>
      <c r="Q7" s="85"/>
      <c r="R7" s="85"/>
      <c r="S7" s="85"/>
      <c r="T7" s="85"/>
      <c r="U7" s="86"/>
      <c r="V7" s="86"/>
      <c r="W7" s="87"/>
      <c r="X7" s="87"/>
      <c r="Y7" s="85"/>
      <c r="Z7" s="85"/>
      <c r="AA7" s="88"/>
    </row>
    <row r="8" spans="1:29" ht="78.75" customHeight="1" x14ac:dyDescent="0.3">
      <c r="A8" s="68" t="s">
        <v>2</v>
      </c>
      <c r="B8" s="68" t="s">
        <v>4</v>
      </c>
      <c r="C8" s="68" t="s">
        <v>135</v>
      </c>
      <c r="D8" s="68" t="s">
        <v>136</v>
      </c>
      <c r="E8" s="68" t="s">
        <v>137</v>
      </c>
      <c r="F8" s="68" t="s">
        <v>138</v>
      </c>
      <c r="G8" s="68" t="s">
        <v>14</v>
      </c>
      <c r="H8" s="68" t="s">
        <v>16</v>
      </c>
      <c r="I8" s="68" t="s">
        <v>18</v>
      </c>
      <c r="J8" s="89" t="s">
        <v>139</v>
      </c>
      <c r="K8" s="68" t="s">
        <v>140</v>
      </c>
      <c r="L8" s="68" t="s">
        <v>141</v>
      </c>
      <c r="M8" s="68" t="s">
        <v>142</v>
      </c>
      <c r="N8" s="68" t="s">
        <v>28</v>
      </c>
      <c r="O8" s="68" t="s">
        <v>30</v>
      </c>
      <c r="P8" s="68" t="s">
        <v>143</v>
      </c>
      <c r="Q8" s="90" t="s">
        <v>1343</v>
      </c>
      <c r="R8" s="68" t="s">
        <v>1344</v>
      </c>
      <c r="S8" s="69" t="s">
        <v>144</v>
      </c>
      <c r="T8" s="69" t="s">
        <v>145</v>
      </c>
      <c r="U8" s="91" t="s">
        <v>1347</v>
      </c>
      <c r="V8" s="91" t="s">
        <v>1348</v>
      </c>
      <c r="W8" s="70" t="s">
        <v>1345</v>
      </c>
      <c r="X8" s="70" t="s">
        <v>1346</v>
      </c>
      <c r="Y8" s="68" t="s">
        <v>146</v>
      </c>
      <c r="Z8" s="68" t="s">
        <v>147</v>
      </c>
      <c r="AA8" s="68" t="s">
        <v>148</v>
      </c>
      <c r="AB8" s="92"/>
    </row>
    <row r="9" spans="1:29" ht="120" customHeight="1" x14ac:dyDescent="0.3">
      <c r="A9" s="616" t="s">
        <v>149</v>
      </c>
      <c r="B9" s="616" t="s">
        <v>150</v>
      </c>
      <c r="C9" s="616" t="s">
        <v>151</v>
      </c>
      <c r="D9" s="616" t="s">
        <v>152</v>
      </c>
      <c r="E9" s="616" t="s">
        <v>153</v>
      </c>
      <c r="F9" s="616" t="s">
        <v>154</v>
      </c>
      <c r="G9" s="616" t="s">
        <v>155</v>
      </c>
      <c r="H9" s="602" t="s">
        <v>156</v>
      </c>
      <c r="I9" s="602" t="s">
        <v>157</v>
      </c>
      <c r="J9" s="602" t="s">
        <v>158</v>
      </c>
      <c r="K9" s="602" t="s">
        <v>159</v>
      </c>
      <c r="L9" s="603">
        <v>0.4</v>
      </c>
      <c r="M9" s="602" t="s">
        <v>160</v>
      </c>
      <c r="N9" s="602" t="s">
        <v>161</v>
      </c>
      <c r="O9" s="602">
        <v>5000</v>
      </c>
      <c r="P9" s="602">
        <v>500</v>
      </c>
      <c r="Q9" s="602">
        <v>49</v>
      </c>
      <c r="R9" s="94"/>
      <c r="S9" s="602">
        <f>+Q9+R9</f>
        <v>49</v>
      </c>
      <c r="T9" s="602">
        <f>+S9</f>
        <v>49</v>
      </c>
      <c r="U9" s="605">
        <f>+S9/P9</f>
        <v>9.8000000000000004E-2</v>
      </c>
      <c r="V9" s="605">
        <f>+T9/O9</f>
        <v>9.7999999999999997E-3</v>
      </c>
      <c r="W9" s="604">
        <f>+(S9/P9)*L9</f>
        <v>3.9200000000000006E-2</v>
      </c>
      <c r="X9" s="604">
        <f>+(T9/O9)*L9</f>
        <v>3.9199999999999999E-3</v>
      </c>
      <c r="Y9" s="602">
        <v>1500</v>
      </c>
      <c r="Z9" s="602">
        <v>1500</v>
      </c>
      <c r="AA9" s="602">
        <v>1500</v>
      </c>
    </row>
    <row r="10" spans="1:29" ht="120" customHeight="1" x14ac:dyDescent="0.3">
      <c r="A10" s="616" t="s">
        <v>149</v>
      </c>
      <c r="B10" s="616" t="s">
        <v>150</v>
      </c>
      <c r="C10" s="616" t="s">
        <v>151</v>
      </c>
      <c r="D10" s="616" t="s">
        <v>152</v>
      </c>
      <c r="E10" s="616"/>
      <c r="F10" s="616"/>
      <c r="G10" s="616"/>
      <c r="H10" s="602" t="s">
        <v>156</v>
      </c>
      <c r="I10" s="602" t="s">
        <v>157</v>
      </c>
      <c r="J10" s="602" t="s">
        <v>158</v>
      </c>
      <c r="K10" s="602"/>
      <c r="L10" s="603"/>
      <c r="M10" s="602" t="s">
        <v>160</v>
      </c>
      <c r="N10" s="602" t="s">
        <v>161</v>
      </c>
      <c r="O10" s="602">
        <v>5000</v>
      </c>
      <c r="P10" s="602">
        <v>500</v>
      </c>
      <c r="Q10" s="602">
        <v>49</v>
      </c>
      <c r="R10" s="94"/>
      <c r="S10" s="602">
        <f t="shared" ref="S10:S11" si="0">+Q10+R10</f>
        <v>49</v>
      </c>
      <c r="T10" s="602"/>
      <c r="U10" s="605"/>
      <c r="V10" s="605"/>
      <c r="W10" s="604"/>
      <c r="X10" s="604">
        <f t="shared" ref="X10:X11" si="1">+(T10/O10)*L10</f>
        <v>0</v>
      </c>
      <c r="Y10" s="602"/>
      <c r="Z10" s="602">
        <v>1500</v>
      </c>
      <c r="AA10" s="602">
        <v>1500</v>
      </c>
      <c r="AC10" s="72" t="s">
        <v>162</v>
      </c>
    </row>
    <row r="11" spans="1:29" ht="120" customHeight="1" x14ac:dyDescent="0.3">
      <c r="A11" s="616" t="s">
        <v>149</v>
      </c>
      <c r="B11" s="616" t="s">
        <v>150</v>
      </c>
      <c r="C11" s="616" t="s">
        <v>151</v>
      </c>
      <c r="D11" s="616" t="s">
        <v>152</v>
      </c>
      <c r="E11" s="616"/>
      <c r="F11" s="616"/>
      <c r="G11" s="616"/>
      <c r="H11" s="602" t="s">
        <v>156</v>
      </c>
      <c r="I11" s="602" t="s">
        <v>157</v>
      </c>
      <c r="J11" s="602" t="s">
        <v>158</v>
      </c>
      <c r="K11" s="602"/>
      <c r="L11" s="603"/>
      <c r="M11" s="602" t="s">
        <v>160</v>
      </c>
      <c r="N11" s="602" t="s">
        <v>161</v>
      </c>
      <c r="O11" s="602">
        <v>5000</v>
      </c>
      <c r="P11" s="602">
        <v>500</v>
      </c>
      <c r="Q11" s="602">
        <v>49</v>
      </c>
      <c r="R11" s="94"/>
      <c r="S11" s="602">
        <f t="shared" si="0"/>
        <v>49</v>
      </c>
      <c r="T11" s="602"/>
      <c r="U11" s="605"/>
      <c r="V11" s="605"/>
      <c r="W11" s="604"/>
      <c r="X11" s="604">
        <f t="shared" si="1"/>
        <v>0</v>
      </c>
      <c r="Y11" s="602"/>
      <c r="Z11" s="602">
        <v>1500</v>
      </c>
      <c r="AA11" s="602">
        <v>1500</v>
      </c>
      <c r="AC11" s="72" t="s">
        <v>160</v>
      </c>
    </row>
    <row r="12" spans="1:29" ht="110.25" customHeight="1" x14ac:dyDescent="0.3">
      <c r="A12" s="616" t="s">
        <v>149</v>
      </c>
      <c r="B12" s="616" t="s">
        <v>150</v>
      </c>
      <c r="C12" s="616" t="s">
        <v>151</v>
      </c>
      <c r="D12" s="616" t="s">
        <v>152</v>
      </c>
      <c r="E12" s="616" t="s">
        <v>153</v>
      </c>
      <c r="F12" s="616" t="s">
        <v>154</v>
      </c>
      <c r="G12" s="616"/>
      <c r="H12" s="93" t="s">
        <v>163</v>
      </c>
      <c r="I12" s="93" t="s">
        <v>164</v>
      </c>
      <c r="J12" s="93" t="s">
        <v>165</v>
      </c>
      <c r="K12" s="93" t="s">
        <v>166</v>
      </c>
      <c r="L12" s="64">
        <v>0.5</v>
      </c>
      <c r="M12" s="93" t="s">
        <v>160</v>
      </c>
      <c r="N12" s="93" t="s">
        <v>167</v>
      </c>
      <c r="O12" s="93">
        <v>200</v>
      </c>
      <c r="P12" s="93">
        <v>50</v>
      </c>
      <c r="Q12" s="93">
        <v>25</v>
      </c>
      <c r="R12" s="94"/>
      <c r="S12" s="93">
        <f t="shared" ref="S12:S14" si="2">+Q12+R12</f>
        <v>25</v>
      </c>
      <c r="T12" s="93">
        <f t="shared" ref="T12:T71" si="3">+S12</f>
        <v>25</v>
      </c>
      <c r="U12" s="95">
        <f>+S12/P12</f>
        <v>0.5</v>
      </c>
      <c r="V12" s="95">
        <f>+T12/O12</f>
        <v>0.125</v>
      </c>
      <c r="W12" s="70">
        <f t="shared" ref="W12:W14" si="4">+(S12/P12)*L12</f>
        <v>0.25</v>
      </c>
      <c r="X12" s="70">
        <f t="shared" ref="X12:X13" si="5">+(T12/O12)*L12</f>
        <v>6.25E-2</v>
      </c>
      <c r="Y12" s="93">
        <v>50</v>
      </c>
      <c r="Z12" s="93">
        <v>50</v>
      </c>
      <c r="AA12" s="93">
        <v>50</v>
      </c>
    </row>
    <row r="13" spans="1:29" ht="113.25" customHeight="1" x14ac:dyDescent="0.3">
      <c r="A13" s="616" t="s">
        <v>149</v>
      </c>
      <c r="B13" s="616" t="s">
        <v>150</v>
      </c>
      <c r="C13" s="616" t="s">
        <v>151</v>
      </c>
      <c r="D13" s="616" t="s">
        <v>152</v>
      </c>
      <c r="E13" s="616" t="s">
        <v>153</v>
      </c>
      <c r="F13" s="616" t="s">
        <v>154</v>
      </c>
      <c r="G13" s="616"/>
      <c r="H13" s="602" t="s">
        <v>168</v>
      </c>
      <c r="I13" s="602" t="s">
        <v>169</v>
      </c>
      <c r="J13" s="602" t="s">
        <v>170</v>
      </c>
      <c r="K13" s="602" t="s">
        <v>171</v>
      </c>
      <c r="L13" s="603">
        <v>0.1</v>
      </c>
      <c r="M13" s="602" t="s">
        <v>160</v>
      </c>
      <c r="N13" s="602" t="s">
        <v>172</v>
      </c>
      <c r="O13" s="602">
        <v>4</v>
      </c>
      <c r="P13" s="602">
        <v>1</v>
      </c>
      <c r="Q13" s="602">
        <v>0</v>
      </c>
      <c r="R13" s="602"/>
      <c r="S13" s="602">
        <f t="shared" si="2"/>
        <v>0</v>
      </c>
      <c r="T13" s="602">
        <f t="shared" si="3"/>
        <v>0</v>
      </c>
      <c r="U13" s="604">
        <f t="shared" ref="U13:U74" si="6">+S13/P13</f>
        <v>0</v>
      </c>
      <c r="V13" s="604">
        <f t="shared" ref="V13:V74" si="7">+T13/O13</f>
        <v>0</v>
      </c>
      <c r="W13" s="604">
        <f t="shared" si="4"/>
        <v>0</v>
      </c>
      <c r="X13" s="604">
        <f t="shared" si="5"/>
        <v>0</v>
      </c>
      <c r="Y13" s="602">
        <v>1</v>
      </c>
      <c r="Z13" s="602">
        <v>1</v>
      </c>
      <c r="AA13" s="602">
        <v>1</v>
      </c>
    </row>
    <row r="14" spans="1:29" ht="81.75" customHeight="1" x14ac:dyDescent="0.3">
      <c r="A14" s="616" t="s">
        <v>149</v>
      </c>
      <c r="B14" s="616" t="s">
        <v>150</v>
      </c>
      <c r="C14" s="616" t="s">
        <v>151</v>
      </c>
      <c r="D14" s="616" t="s">
        <v>152</v>
      </c>
      <c r="E14" s="616" t="s">
        <v>153</v>
      </c>
      <c r="F14" s="616" t="s">
        <v>154</v>
      </c>
      <c r="G14" s="616"/>
      <c r="H14" s="602" t="s">
        <v>168</v>
      </c>
      <c r="I14" s="602" t="s">
        <v>169</v>
      </c>
      <c r="J14" s="602" t="s">
        <v>170</v>
      </c>
      <c r="K14" s="602" t="s">
        <v>171</v>
      </c>
      <c r="L14" s="603">
        <v>0.1</v>
      </c>
      <c r="M14" s="602" t="s">
        <v>160</v>
      </c>
      <c r="N14" s="602" t="s">
        <v>172</v>
      </c>
      <c r="O14" s="602">
        <v>4</v>
      </c>
      <c r="P14" s="602">
        <v>1</v>
      </c>
      <c r="Q14" s="602">
        <v>0</v>
      </c>
      <c r="R14" s="602"/>
      <c r="S14" s="602">
        <f t="shared" si="2"/>
        <v>0</v>
      </c>
      <c r="T14" s="602"/>
      <c r="U14" s="604">
        <f t="shared" si="6"/>
        <v>0</v>
      </c>
      <c r="V14" s="604">
        <f t="shared" si="7"/>
        <v>0</v>
      </c>
      <c r="W14" s="604">
        <f t="shared" si="4"/>
        <v>0</v>
      </c>
      <c r="X14" s="604"/>
      <c r="Y14" s="602">
        <v>1</v>
      </c>
      <c r="Z14" s="602">
        <v>1</v>
      </c>
      <c r="AA14" s="602"/>
    </row>
    <row r="15" spans="1:29" s="100" customFormat="1" ht="78.75" customHeight="1" x14ac:dyDescent="0.3">
      <c r="A15" s="96"/>
      <c r="B15" s="97"/>
      <c r="C15" s="98"/>
      <c r="D15" s="96"/>
      <c r="E15" s="99"/>
      <c r="F15" s="620" t="s">
        <v>173</v>
      </c>
      <c r="G15" s="620"/>
      <c r="H15" s="620"/>
      <c r="I15" s="620"/>
      <c r="J15" s="620"/>
      <c r="K15" s="620"/>
      <c r="L15" s="620"/>
      <c r="M15" s="620"/>
      <c r="N15" s="620"/>
      <c r="O15" s="620"/>
      <c r="P15" s="620"/>
      <c r="Q15" s="620"/>
      <c r="R15" s="620"/>
      <c r="S15" s="620"/>
      <c r="T15" s="620"/>
      <c r="U15" s="95">
        <f>AVERAGE(U9:U14)</f>
        <v>0.14949999999999999</v>
      </c>
      <c r="V15" s="95">
        <f>AVERAGE(V9:V14)</f>
        <v>3.3700000000000001E-2</v>
      </c>
      <c r="W15" s="70">
        <f>+W9+W12+W13</f>
        <v>0.28920000000000001</v>
      </c>
      <c r="X15" s="95">
        <f>+X9+X12+X13</f>
        <v>6.6420000000000007E-2</v>
      </c>
      <c r="Y15" s="96"/>
      <c r="Z15" s="96"/>
      <c r="AA15" s="96"/>
      <c r="AB15" s="92"/>
    </row>
    <row r="16" spans="1:29" ht="133.5" customHeight="1" x14ac:dyDescent="0.3">
      <c r="A16" s="616" t="s">
        <v>174</v>
      </c>
      <c r="B16" s="616" t="s">
        <v>150</v>
      </c>
      <c r="C16" s="616" t="s">
        <v>151</v>
      </c>
      <c r="D16" s="616" t="s">
        <v>152</v>
      </c>
      <c r="E16" s="616" t="s">
        <v>153</v>
      </c>
      <c r="F16" s="616" t="s">
        <v>175</v>
      </c>
      <c r="G16" s="616" t="s">
        <v>176</v>
      </c>
      <c r="H16" s="93" t="s">
        <v>177</v>
      </c>
      <c r="I16" s="93" t="s">
        <v>178</v>
      </c>
      <c r="J16" s="93" t="s">
        <v>158</v>
      </c>
      <c r="K16" s="93" t="s">
        <v>179</v>
      </c>
      <c r="L16" s="64">
        <v>0.8</v>
      </c>
      <c r="M16" s="93" t="s">
        <v>160</v>
      </c>
      <c r="N16" s="93" t="s">
        <v>167</v>
      </c>
      <c r="O16" s="93">
        <v>200</v>
      </c>
      <c r="P16" s="93">
        <v>50</v>
      </c>
      <c r="Q16" s="93">
        <v>0</v>
      </c>
      <c r="R16" s="94"/>
      <c r="S16" s="93">
        <f t="shared" ref="S16" si="8">+Q16+R16</f>
        <v>0</v>
      </c>
      <c r="T16" s="93">
        <f t="shared" si="3"/>
        <v>0</v>
      </c>
      <c r="U16" s="95">
        <f t="shared" si="6"/>
        <v>0</v>
      </c>
      <c r="V16" s="95">
        <f t="shared" si="7"/>
        <v>0</v>
      </c>
      <c r="W16" s="70">
        <f t="shared" ref="W16" si="9">+(S16/P16)*L16</f>
        <v>0</v>
      </c>
      <c r="X16" s="70">
        <f t="shared" ref="X16" si="10">+(T16/O16)*L16</f>
        <v>0</v>
      </c>
      <c r="Y16" s="93">
        <v>50</v>
      </c>
      <c r="Z16" s="93">
        <v>50</v>
      </c>
      <c r="AA16" s="93">
        <v>50</v>
      </c>
    </row>
    <row r="17" spans="1:36" ht="126.75" customHeight="1" x14ac:dyDescent="0.3">
      <c r="A17" s="616" t="s">
        <v>174</v>
      </c>
      <c r="B17" s="616" t="s">
        <v>150</v>
      </c>
      <c r="C17" s="616" t="s">
        <v>151</v>
      </c>
      <c r="D17" s="616" t="s">
        <v>152</v>
      </c>
      <c r="E17" s="616" t="s">
        <v>153</v>
      </c>
      <c r="F17" s="616" t="s">
        <v>175</v>
      </c>
      <c r="G17" s="616"/>
      <c r="H17" s="93" t="s">
        <v>180</v>
      </c>
      <c r="I17" s="93" t="s">
        <v>181</v>
      </c>
      <c r="J17" s="93" t="s">
        <v>182</v>
      </c>
      <c r="K17" s="93" t="s">
        <v>181</v>
      </c>
      <c r="L17" s="64">
        <v>0.2</v>
      </c>
      <c r="M17" s="93" t="s">
        <v>160</v>
      </c>
      <c r="N17" s="93" t="s">
        <v>183</v>
      </c>
      <c r="O17" s="93">
        <v>1</v>
      </c>
      <c r="P17" s="93">
        <v>1</v>
      </c>
      <c r="Q17" s="93">
        <v>0</v>
      </c>
      <c r="R17" s="94"/>
      <c r="S17" s="93">
        <f t="shared" ref="S17" si="11">+Q17+R17</f>
        <v>0</v>
      </c>
      <c r="T17" s="93">
        <f t="shared" si="3"/>
        <v>0</v>
      </c>
      <c r="U17" s="95">
        <f t="shared" si="6"/>
        <v>0</v>
      </c>
      <c r="V17" s="95">
        <f t="shared" si="7"/>
        <v>0</v>
      </c>
      <c r="W17" s="70">
        <f t="shared" ref="W17" si="12">+(S17/P17)*L17</f>
        <v>0</v>
      </c>
      <c r="X17" s="70">
        <f t="shared" ref="X17" si="13">+(T17/O17)*L17</f>
        <v>0</v>
      </c>
      <c r="Y17" s="93">
        <v>1</v>
      </c>
      <c r="Z17" s="93">
        <v>1</v>
      </c>
      <c r="AA17" s="93">
        <v>1</v>
      </c>
    </row>
    <row r="18" spans="1:36" ht="36" customHeight="1" x14ac:dyDescent="0.3">
      <c r="A18" s="96"/>
      <c r="B18" s="97"/>
      <c r="C18" s="98"/>
      <c r="D18" s="96"/>
      <c r="E18" s="99"/>
      <c r="F18" s="620" t="s">
        <v>184</v>
      </c>
      <c r="G18" s="620"/>
      <c r="H18" s="620"/>
      <c r="I18" s="620"/>
      <c r="J18" s="620"/>
      <c r="K18" s="620"/>
      <c r="L18" s="620"/>
      <c r="M18" s="620"/>
      <c r="N18" s="620"/>
      <c r="O18" s="620"/>
      <c r="P18" s="620"/>
      <c r="Q18" s="620"/>
      <c r="R18" s="620"/>
      <c r="S18" s="620"/>
      <c r="T18" s="620"/>
      <c r="U18" s="95">
        <v>0</v>
      </c>
      <c r="V18" s="95">
        <v>0</v>
      </c>
      <c r="W18" s="70">
        <f>SUM(W16:W17)</f>
        <v>0</v>
      </c>
      <c r="X18" s="95">
        <f>SUM(X16:X17)</f>
        <v>0</v>
      </c>
      <c r="Y18" s="96"/>
      <c r="Z18" s="96"/>
      <c r="AA18" s="96"/>
      <c r="AB18" s="92"/>
      <c r="AC18" s="100"/>
      <c r="AD18" s="100"/>
      <c r="AE18" s="100"/>
      <c r="AF18" s="100"/>
      <c r="AG18" s="100"/>
      <c r="AH18" s="100"/>
      <c r="AI18" s="100"/>
      <c r="AJ18" s="100"/>
    </row>
    <row r="19" spans="1:36" ht="206.25" x14ac:dyDescent="0.3">
      <c r="A19" s="615" t="s">
        <v>185</v>
      </c>
      <c r="B19" s="615" t="s">
        <v>150</v>
      </c>
      <c r="C19" s="615" t="s">
        <v>151</v>
      </c>
      <c r="D19" s="615" t="s">
        <v>186</v>
      </c>
      <c r="E19" s="615" t="s">
        <v>187</v>
      </c>
      <c r="F19" s="615" t="s">
        <v>188</v>
      </c>
      <c r="G19" s="615" t="s">
        <v>189</v>
      </c>
      <c r="H19" s="93" t="s">
        <v>190</v>
      </c>
      <c r="I19" s="93" t="s">
        <v>191</v>
      </c>
      <c r="J19" s="93" t="s">
        <v>192</v>
      </c>
      <c r="K19" s="93" t="s">
        <v>191</v>
      </c>
      <c r="L19" s="64">
        <v>0.3</v>
      </c>
      <c r="M19" s="93" t="s">
        <v>160</v>
      </c>
      <c r="N19" s="93" t="s">
        <v>193</v>
      </c>
      <c r="O19" s="93">
        <v>4194</v>
      </c>
      <c r="P19" s="93">
        <v>4194</v>
      </c>
      <c r="Q19" s="93">
        <v>3146</v>
      </c>
      <c r="R19" s="94"/>
      <c r="S19" s="93">
        <f t="shared" ref="S19" si="14">+Q19+R19</f>
        <v>3146</v>
      </c>
      <c r="T19" s="93">
        <f t="shared" si="3"/>
        <v>3146</v>
      </c>
      <c r="U19" s="95">
        <f t="shared" si="6"/>
        <v>0.75011921793037672</v>
      </c>
      <c r="V19" s="95">
        <f t="shared" si="7"/>
        <v>0.75011921793037672</v>
      </c>
      <c r="W19" s="70">
        <f t="shared" ref="W19" si="15">+(S19/P19)*L19</f>
        <v>0.22503576537911302</v>
      </c>
      <c r="X19" s="70">
        <f t="shared" ref="X19" si="16">+(T19/O19)*L19</f>
        <v>0.22503576537911302</v>
      </c>
      <c r="Y19" s="93">
        <v>4194</v>
      </c>
      <c r="Z19" s="93">
        <v>4194</v>
      </c>
      <c r="AA19" s="93">
        <v>4194</v>
      </c>
    </row>
    <row r="20" spans="1:36" ht="15" customHeight="1" x14ac:dyDescent="0.3">
      <c r="A20" s="615" t="s">
        <v>185</v>
      </c>
      <c r="B20" s="615" t="s">
        <v>150</v>
      </c>
      <c r="C20" s="615" t="s">
        <v>151</v>
      </c>
      <c r="D20" s="615" t="s">
        <v>186</v>
      </c>
      <c r="E20" s="615" t="s">
        <v>187</v>
      </c>
      <c r="F20" s="615" t="s">
        <v>188</v>
      </c>
      <c r="G20" s="615"/>
      <c r="H20" s="602" t="s">
        <v>194</v>
      </c>
      <c r="I20" s="602" t="s">
        <v>195</v>
      </c>
      <c r="J20" s="602" t="s">
        <v>196</v>
      </c>
      <c r="K20" s="602" t="s">
        <v>195</v>
      </c>
      <c r="L20" s="611">
        <v>0.2</v>
      </c>
      <c r="M20" s="602" t="s">
        <v>160</v>
      </c>
      <c r="N20" s="602" t="s">
        <v>193</v>
      </c>
      <c r="O20" s="602">
        <v>5681</v>
      </c>
      <c r="P20" s="602">
        <v>5681</v>
      </c>
      <c r="Q20" s="602">
        <v>5600</v>
      </c>
      <c r="R20" s="94"/>
      <c r="S20" s="602">
        <f t="shared" ref="S20:S27" si="17">+Q20+R20</f>
        <v>5600</v>
      </c>
      <c r="T20" s="602">
        <f t="shared" si="3"/>
        <v>5600</v>
      </c>
      <c r="U20" s="604">
        <f t="shared" si="6"/>
        <v>0.985741946840345</v>
      </c>
      <c r="V20" s="604">
        <f t="shared" si="7"/>
        <v>0.985741946840345</v>
      </c>
      <c r="W20" s="617">
        <f t="shared" ref="W20:W27" si="18">+(S20/P20)*L20</f>
        <v>0.197148389368069</v>
      </c>
      <c r="X20" s="604">
        <f t="shared" ref="X20:X27" si="19">+(T20/O20)*L20</f>
        <v>0.197148389368069</v>
      </c>
      <c r="Y20" s="602">
        <v>5681</v>
      </c>
      <c r="Z20" s="602">
        <v>5681</v>
      </c>
      <c r="AA20" s="602">
        <v>5681</v>
      </c>
    </row>
    <row r="21" spans="1:36" ht="15" customHeight="1" x14ac:dyDescent="0.3">
      <c r="A21" s="615" t="s">
        <v>185</v>
      </c>
      <c r="B21" s="615" t="s">
        <v>150</v>
      </c>
      <c r="C21" s="615" t="s">
        <v>151</v>
      </c>
      <c r="D21" s="615" t="s">
        <v>186</v>
      </c>
      <c r="E21" s="615" t="s">
        <v>187</v>
      </c>
      <c r="F21" s="615" t="s">
        <v>188</v>
      </c>
      <c r="G21" s="615"/>
      <c r="H21" s="602" t="s">
        <v>190</v>
      </c>
      <c r="I21" s="602" t="s">
        <v>191</v>
      </c>
      <c r="J21" s="602" t="s">
        <v>192</v>
      </c>
      <c r="K21" s="602" t="s">
        <v>191</v>
      </c>
      <c r="L21" s="612"/>
      <c r="M21" s="602" t="s">
        <v>160</v>
      </c>
      <c r="N21" s="602"/>
      <c r="O21" s="602">
        <v>4194</v>
      </c>
      <c r="P21" s="602">
        <v>4194</v>
      </c>
      <c r="Q21" s="602">
        <v>3146</v>
      </c>
      <c r="R21" s="94"/>
      <c r="S21" s="602">
        <f t="shared" si="17"/>
        <v>3146</v>
      </c>
      <c r="T21" s="602"/>
      <c r="U21" s="604">
        <f t="shared" si="6"/>
        <v>0.75011921793037672</v>
      </c>
      <c r="V21" s="604">
        <f t="shared" si="7"/>
        <v>0</v>
      </c>
      <c r="W21" s="618">
        <f t="shared" si="18"/>
        <v>0</v>
      </c>
      <c r="X21" s="604"/>
      <c r="Y21" s="602">
        <v>4194</v>
      </c>
      <c r="Z21" s="602">
        <v>4194</v>
      </c>
      <c r="AA21" s="602"/>
    </row>
    <row r="22" spans="1:36" ht="15" customHeight="1" x14ac:dyDescent="0.3">
      <c r="A22" s="615" t="s">
        <v>185</v>
      </c>
      <c r="B22" s="615" t="s">
        <v>150</v>
      </c>
      <c r="C22" s="615" t="s">
        <v>151</v>
      </c>
      <c r="D22" s="615" t="s">
        <v>186</v>
      </c>
      <c r="E22" s="615" t="s">
        <v>187</v>
      </c>
      <c r="F22" s="615" t="s">
        <v>188</v>
      </c>
      <c r="G22" s="615"/>
      <c r="H22" s="602" t="s">
        <v>194</v>
      </c>
      <c r="I22" s="602" t="s">
        <v>195</v>
      </c>
      <c r="J22" s="602" t="s">
        <v>196</v>
      </c>
      <c r="K22" s="602" t="s">
        <v>195</v>
      </c>
      <c r="L22" s="612"/>
      <c r="M22" s="602" t="s">
        <v>160</v>
      </c>
      <c r="N22" s="602"/>
      <c r="O22" s="602">
        <v>5681</v>
      </c>
      <c r="P22" s="602">
        <v>5681</v>
      </c>
      <c r="Q22" s="602">
        <v>5600</v>
      </c>
      <c r="R22" s="94"/>
      <c r="S22" s="602">
        <f t="shared" si="17"/>
        <v>5600</v>
      </c>
      <c r="T22" s="602"/>
      <c r="U22" s="604">
        <f t="shared" si="6"/>
        <v>0.985741946840345</v>
      </c>
      <c r="V22" s="604">
        <f t="shared" si="7"/>
        <v>0</v>
      </c>
      <c r="W22" s="618">
        <f t="shared" si="18"/>
        <v>0</v>
      </c>
      <c r="X22" s="604"/>
      <c r="Y22" s="602">
        <v>5681</v>
      </c>
      <c r="Z22" s="602">
        <v>5681</v>
      </c>
      <c r="AA22" s="602"/>
    </row>
    <row r="23" spans="1:36" ht="15" customHeight="1" x14ac:dyDescent="0.3">
      <c r="A23" s="615" t="s">
        <v>185</v>
      </c>
      <c r="B23" s="615" t="s">
        <v>150</v>
      </c>
      <c r="C23" s="615" t="s">
        <v>151</v>
      </c>
      <c r="D23" s="615" t="s">
        <v>186</v>
      </c>
      <c r="E23" s="615" t="s">
        <v>187</v>
      </c>
      <c r="F23" s="615" t="s">
        <v>188</v>
      </c>
      <c r="G23" s="615"/>
      <c r="H23" s="602" t="s">
        <v>190</v>
      </c>
      <c r="I23" s="602" t="s">
        <v>191</v>
      </c>
      <c r="J23" s="602" t="s">
        <v>192</v>
      </c>
      <c r="K23" s="602" t="s">
        <v>191</v>
      </c>
      <c r="L23" s="612"/>
      <c r="M23" s="602" t="s">
        <v>160</v>
      </c>
      <c r="N23" s="602"/>
      <c r="O23" s="602">
        <v>4194</v>
      </c>
      <c r="P23" s="602">
        <v>4194</v>
      </c>
      <c r="Q23" s="602">
        <v>3146</v>
      </c>
      <c r="R23" s="94"/>
      <c r="S23" s="602">
        <f t="shared" si="17"/>
        <v>3146</v>
      </c>
      <c r="T23" s="602"/>
      <c r="U23" s="604">
        <f t="shared" si="6"/>
        <v>0.75011921793037672</v>
      </c>
      <c r="V23" s="604">
        <f t="shared" si="7"/>
        <v>0</v>
      </c>
      <c r="W23" s="618">
        <f t="shared" si="18"/>
        <v>0</v>
      </c>
      <c r="X23" s="604"/>
      <c r="Y23" s="602">
        <v>4194</v>
      </c>
      <c r="Z23" s="602">
        <v>4194</v>
      </c>
      <c r="AA23" s="602"/>
    </row>
    <row r="24" spans="1:36" ht="15" customHeight="1" x14ac:dyDescent="0.3">
      <c r="A24" s="615" t="s">
        <v>185</v>
      </c>
      <c r="B24" s="615" t="s">
        <v>150</v>
      </c>
      <c r="C24" s="615" t="s">
        <v>151</v>
      </c>
      <c r="D24" s="615" t="s">
        <v>186</v>
      </c>
      <c r="E24" s="615" t="s">
        <v>187</v>
      </c>
      <c r="F24" s="615" t="s">
        <v>188</v>
      </c>
      <c r="G24" s="615"/>
      <c r="H24" s="602" t="s">
        <v>194</v>
      </c>
      <c r="I24" s="602" t="s">
        <v>195</v>
      </c>
      <c r="J24" s="602" t="s">
        <v>196</v>
      </c>
      <c r="K24" s="602" t="s">
        <v>195</v>
      </c>
      <c r="L24" s="612"/>
      <c r="M24" s="602" t="s">
        <v>160</v>
      </c>
      <c r="N24" s="602"/>
      <c r="O24" s="602">
        <v>5681</v>
      </c>
      <c r="P24" s="602">
        <v>5681</v>
      </c>
      <c r="Q24" s="602">
        <v>5600</v>
      </c>
      <c r="R24" s="94"/>
      <c r="S24" s="602">
        <f t="shared" si="17"/>
        <v>5600</v>
      </c>
      <c r="T24" s="602"/>
      <c r="U24" s="604">
        <f t="shared" si="6"/>
        <v>0.985741946840345</v>
      </c>
      <c r="V24" s="604">
        <f t="shared" si="7"/>
        <v>0</v>
      </c>
      <c r="W24" s="618">
        <f t="shared" si="18"/>
        <v>0</v>
      </c>
      <c r="X24" s="604"/>
      <c r="Y24" s="602">
        <v>5681</v>
      </c>
      <c r="Z24" s="602">
        <v>5681</v>
      </c>
      <c r="AA24" s="602"/>
    </row>
    <row r="25" spans="1:36" ht="15" customHeight="1" x14ac:dyDescent="0.3">
      <c r="A25" s="615" t="s">
        <v>185</v>
      </c>
      <c r="B25" s="615" t="s">
        <v>150</v>
      </c>
      <c r="C25" s="615" t="s">
        <v>151</v>
      </c>
      <c r="D25" s="615" t="s">
        <v>186</v>
      </c>
      <c r="E25" s="615" t="s">
        <v>187</v>
      </c>
      <c r="F25" s="615" t="s">
        <v>188</v>
      </c>
      <c r="G25" s="615"/>
      <c r="H25" s="602" t="s">
        <v>190</v>
      </c>
      <c r="I25" s="602" t="s">
        <v>191</v>
      </c>
      <c r="J25" s="602" t="s">
        <v>192</v>
      </c>
      <c r="K25" s="602" t="s">
        <v>191</v>
      </c>
      <c r="L25" s="612"/>
      <c r="M25" s="602" t="s">
        <v>160</v>
      </c>
      <c r="N25" s="602"/>
      <c r="O25" s="602">
        <v>4194</v>
      </c>
      <c r="P25" s="602">
        <v>4194</v>
      </c>
      <c r="Q25" s="602">
        <v>3146</v>
      </c>
      <c r="R25" s="94"/>
      <c r="S25" s="602">
        <f t="shared" si="17"/>
        <v>3146</v>
      </c>
      <c r="T25" s="602"/>
      <c r="U25" s="604">
        <f t="shared" si="6"/>
        <v>0.75011921793037672</v>
      </c>
      <c r="V25" s="604">
        <f t="shared" si="7"/>
        <v>0</v>
      </c>
      <c r="W25" s="618">
        <f t="shared" si="18"/>
        <v>0</v>
      </c>
      <c r="X25" s="604"/>
      <c r="Y25" s="602">
        <v>4194</v>
      </c>
      <c r="Z25" s="602">
        <v>4194</v>
      </c>
      <c r="AA25" s="602"/>
    </row>
    <row r="26" spans="1:36" ht="15" customHeight="1" x14ac:dyDescent="0.3">
      <c r="A26" s="615" t="s">
        <v>185</v>
      </c>
      <c r="B26" s="615" t="s">
        <v>150</v>
      </c>
      <c r="C26" s="615" t="s">
        <v>151</v>
      </c>
      <c r="D26" s="615" t="s">
        <v>186</v>
      </c>
      <c r="E26" s="615" t="s">
        <v>187</v>
      </c>
      <c r="F26" s="615" t="s">
        <v>188</v>
      </c>
      <c r="G26" s="615"/>
      <c r="H26" s="602" t="s">
        <v>194</v>
      </c>
      <c r="I26" s="602" t="s">
        <v>195</v>
      </c>
      <c r="J26" s="602" t="s">
        <v>196</v>
      </c>
      <c r="K26" s="602" t="s">
        <v>195</v>
      </c>
      <c r="L26" s="613"/>
      <c r="M26" s="602" t="s">
        <v>160</v>
      </c>
      <c r="N26" s="602"/>
      <c r="O26" s="602">
        <v>5681</v>
      </c>
      <c r="P26" s="602">
        <v>5681</v>
      </c>
      <c r="Q26" s="602">
        <v>5600</v>
      </c>
      <c r="R26" s="94"/>
      <c r="S26" s="602">
        <f t="shared" si="17"/>
        <v>5600</v>
      </c>
      <c r="T26" s="602"/>
      <c r="U26" s="604">
        <f t="shared" si="6"/>
        <v>0.985741946840345</v>
      </c>
      <c r="V26" s="604">
        <f t="shared" si="7"/>
        <v>0</v>
      </c>
      <c r="W26" s="619">
        <f t="shared" si="18"/>
        <v>0</v>
      </c>
      <c r="X26" s="604"/>
      <c r="Y26" s="602">
        <v>5681</v>
      </c>
      <c r="Z26" s="602">
        <v>5681</v>
      </c>
      <c r="AA26" s="602"/>
    </row>
    <row r="27" spans="1:36" ht="131.25" x14ac:dyDescent="0.3">
      <c r="A27" s="615" t="s">
        <v>185</v>
      </c>
      <c r="B27" s="615" t="s">
        <v>150</v>
      </c>
      <c r="C27" s="615" t="s">
        <v>151</v>
      </c>
      <c r="D27" s="615" t="s">
        <v>186</v>
      </c>
      <c r="E27" s="615" t="s">
        <v>187</v>
      </c>
      <c r="F27" s="615" t="s">
        <v>188</v>
      </c>
      <c r="G27" s="615"/>
      <c r="H27" s="93" t="s">
        <v>197</v>
      </c>
      <c r="I27" s="93" t="s">
        <v>198</v>
      </c>
      <c r="J27" s="93" t="s">
        <v>199</v>
      </c>
      <c r="K27" s="93" t="s">
        <v>198</v>
      </c>
      <c r="L27" s="64">
        <v>0.1</v>
      </c>
      <c r="M27" s="93" t="s">
        <v>200</v>
      </c>
      <c r="N27" s="93" t="s">
        <v>201</v>
      </c>
      <c r="O27" s="93">
        <v>4</v>
      </c>
      <c r="P27" s="93">
        <v>1</v>
      </c>
      <c r="Q27" s="93">
        <v>0</v>
      </c>
      <c r="R27" s="94"/>
      <c r="S27" s="93">
        <f t="shared" si="17"/>
        <v>0</v>
      </c>
      <c r="T27" s="93">
        <f t="shared" si="3"/>
        <v>0</v>
      </c>
      <c r="U27" s="95">
        <f t="shared" si="6"/>
        <v>0</v>
      </c>
      <c r="V27" s="95">
        <f t="shared" si="7"/>
        <v>0</v>
      </c>
      <c r="W27" s="70">
        <f t="shared" si="18"/>
        <v>0</v>
      </c>
      <c r="X27" s="70">
        <f t="shared" si="19"/>
        <v>0</v>
      </c>
      <c r="Y27" s="93">
        <v>1</v>
      </c>
      <c r="Z27" s="93">
        <v>2</v>
      </c>
      <c r="AA27" s="93"/>
    </row>
    <row r="28" spans="1:36" ht="112.5" x14ac:dyDescent="0.3">
      <c r="A28" s="615" t="s">
        <v>185</v>
      </c>
      <c r="B28" s="615" t="s">
        <v>150</v>
      </c>
      <c r="C28" s="615" t="s">
        <v>151</v>
      </c>
      <c r="D28" s="615" t="s">
        <v>186</v>
      </c>
      <c r="E28" s="615" t="s">
        <v>187</v>
      </c>
      <c r="F28" s="615" t="s">
        <v>188</v>
      </c>
      <c r="G28" s="615"/>
      <c r="H28" s="93" t="s">
        <v>202</v>
      </c>
      <c r="I28" s="93" t="s">
        <v>203</v>
      </c>
      <c r="J28" s="93" t="s">
        <v>204</v>
      </c>
      <c r="K28" s="93" t="s">
        <v>203</v>
      </c>
      <c r="L28" s="64">
        <v>0.08</v>
      </c>
      <c r="M28" s="93" t="s">
        <v>200</v>
      </c>
      <c r="N28" s="93" t="s">
        <v>205</v>
      </c>
      <c r="O28" s="93">
        <v>1</v>
      </c>
      <c r="P28" s="93" t="s">
        <v>206</v>
      </c>
      <c r="Q28" s="93">
        <v>0</v>
      </c>
      <c r="R28" s="94"/>
      <c r="S28" s="93">
        <f t="shared" ref="S28:S34" si="20">+Q28+R28</f>
        <v>0</v>
      </c>
      <c r="T28" s="93">
        <f t="shared" si="3"/>
        <v>0</v>
      </c>
      <c r="U28" s="70" t="s">
        <v>207</v>
      </c>
      <c r="V28" s="70">
        <v>0</v>
      </c>
      <c r="W28" s="70" t="s">
        <v>207</v>
      </c>
      <c r="X28" s="70">
        <f t="shared" ref="X28:X34" si="21">+(T28/O28)*L28</f>
        <v>0</v>
      </c>
      <c r="Y28" s="93">
        <v>0.5</v>
      </c>
      <c r="Z28" s="93">
        <v>0.5</v>
      </c>
      <c r="AA28" s="93" t="s">
        <v>206</v>
      </c>
    </row>
    <row r="29" spans="1:36" ht="15" customHeight="1" x14ac:dyDescent="0.3">
      <c r="A29" s="615" t="s">
        <v>185</v>
      </c>
      <c r="B29" s="615" t="s">
        <v>150</v>
      </c>
      <c r="C29" s="615" t="s">
        <v>151</v>
      </c>
      <c r="D29" s="615" t="s">
        <v>186</v>
      </c>
      <c r="E29" s="615" t="s">
        <v>187</v>
      </c>
      <c r="F29" s="615" t="s">
        <v>188</v>
      </c>
      <c r="G29" s="615"/>
      <c r="H29" s="602" t="s">
        <v>208</v>
      </c>
      <c r="I29" s="602" t="s">
        <v>209</v>
      </c>
      <c r="J29" s="602" t="s">
        <v>204</v>
      </c>
      <c r="K29" s="602" t="s">
        <v>209</v>
      </c>
      <c r="L29" s="611">
        <v>0.05</v>
      </c>
      <c r="M29" s="602" t="s">
        <v>200</v>
      </c>
      <c r="N29" s="602" t="s">
        <v>210</v>
      </c>
      <c r="O29" s="602">
        <v>10</v>
      </c>
      <c r="P29" s="602">
        <v>4</v>
      </c>
      <c r="Q29" s="602">
        <v>4</v>
      </c>
      <c r="R29" s="602"/>
      <c r="S29" s="602">
        <f t="shared" si="20"/>
        <v>4</v>
      </c>
      <c r="T29" s="602">
        <f t="shared" si="3"/>
        <v>4</v>
      </c>
      <c r="U29" s="604">
        <f t="shared" si="6"/>
        <v>1</v>
      </c>
      <c r="V29" s="604">
        <f t="shared" si="7"/>
        <v>0.4</v>
      </c>
      <c r="W29" s="604">
        <f t="shared" ref="W29:W34" si="22">+(S29/P29)*L29</f>
        <v>0.05</v>
      </c>
      <c r="X29" s="604">
        <f t="shared" si="21"/>
        <v>2.0000000000000004E-2</v>
      </c>
      <c r="Y29" s="602">
        <v>2</v>
      </c>
      <c r="Z29" s="602">
        <v>2</v>
      </c>
      <c r="AA29" s="602">
        <v>2</v>
      </c>
    </row>
    <row r="30" spans="1:36" ht="15" customHeight="1" x14ac:dyDescent="0.3">
      <c r="A30" s="615" t="s">
        <v>185</v>
      </c>
      <c r="B30" s="615" t="s">
        <v>150</v>
      </c>
      <c r="C30" s="615" t="s">
        <v>151</v>
      </c>
      <c r="D30" s="615" t="s">
        <v>186</v>
      </c>
      <c r="E30" s="615" t="s">
        <v>187</v>
      </c>
      <c r="F30" s="615" t="s">
        <v>188</v>
      </c>
      <c r="G30" s="615"/>
      <c r="H30" s="602" t="s">
        <v>208</v>
      </c>
      <c r="I30" s="602" t="s">
        <v>209</v>
      </c>
      <c r="J30" s="602" t="s">
        <v>204</v>
      </c>
      <c r="K30" s="602" t="s">
        <v>209</v>
      </c>
      <c r="L30" s="612"/>
      <c r="M30" s="602" t="s">
        <v>200</v>
      </c>
      <c r="N30" s="602"/>
      <c r="O30" s="602">
        <v>10</v>
      </c>
      <c r="P30" s="602">
        <v>4</v>
      </c>
      <c r="Q30" s="602">
        <v>4</v>
      </c>
      <c r="R30" s="602"/>
      <c r="S30" s="602">
        <f t="shared" si="20"/>
        <v>4</v>
      </c>
      <c r="T30" s="602"/>
      <c r="U30" s="604">
        <f t="shared" si="6"/>
        <v>1</v>
      </c>
      <c r="V30" s="604">
        <f t="shared" si="7"/>
        <v>0</v>
      </c>
      <c r="W30" s="604">
        <f t="shared" si="22"/>
        <v>0</v>
      </c>
      <c r="X30" s="604"/>
      <c r="Y30" s="602">
        <v>2</v>
      </c>
      <c r="Z30" s="602">
        <v>2</v>
      </c>
      <c r="AA30" s="602"/>
    </row>
    <row r="31" spans="1:36" ht="15" customHeight="1" x14ac:dyDescent="0.3">
      <c r="A31" s="615" t="s">
        <v>185</v>
      </c>
      <c r="B31" s="615" t="s">
        <v>150</v>
      </c>
      <c r="C31" s="615" t="s">
        <v>151</v>
      </c>
      <c r="D31" s="615" t="s">
        <v>186</v>
      </c>
      <c r="E31" s="615" t="s">
        <v>187</v>
      </c>
      <c r="F31" s="615" t="s">
        <v>188</v>
      </c>
      <c r="G31" s="615"/>
      <c r="H31" s="602" t="s">
        <v>208</v>
      </c>
      <c r="I31" s="602" t="s">
        <v>209</v>
      </c>
      <c r="J31" s="602" t="s">
        <v>204</v>
      </c>
      <c r="K31" s="602" t="s">
        <v>209</v>
      </c>
      <c r="L31" s="612"/>
      <c r="M31" s="602" t="s">
        <v>200</v>
      </c>
      <c r="N31" s="602"/>
      <c r="O31" s="602">
        <v>10</v>
      </c>
      <c r="P31" s="602">
        <v>4</v>
      </c>
      <c r="Q31" s="602">
        <v>4</v>
      </c>
      <c r="R31" s="602"/>
      <c r="S31" s="602">
        <f t="shared" si="20"/>
        <v>4</v>
      </c>
      <c r="T31" s="602"/>
      <c r="U31" s="604">
        <f t="shared" si="6"/>
        <v>1</v>
      </c>
      <c r="V31" s="604">
        <f t="shared" si="7"/>
        <v>0</v>
      </c>
      <c r="W31" s="604">
        <f t="shared" si="22"/>
        <v>0</v>
      </c>
      <c r="X31" s="604"/>
      <c r="Y31" s="602">
        <v>2</v>
      </c>
      <c r="Z31" s="602">
        <v>2</v>
      </c>
      <c r="AA31" s="602"/>
    </row>
    <row r="32" spans="1:36" ht="15" customHeight="1" x14ac:dyDescent="0.3">
      <c r="A32" s="615" t="s">
        <v>185</v>
      </c>
      <c r="B32" s="615" t="s">
        <v>150</v>
      </c>
      <c r="C32" s="615" t="s">
        <v>151</v>
      </c>
      <c r="D32" s="615" t="s">
        <v>186</v>
      </c>
      <c r="E32" s="615" t="s">
        <v>187</v>
      </c>
      <c r="F32" s="615" t="s">
        <v>188</v>
      </c>
      <c r="G32" s="615"/>
      <c r="H32" s="602" t="s">
        <v>208</v>
      </c>
      <c r="I32" s="602" t="s">
        <v>209</v>
      </c>
      <c r="J32" s="602" t="s">
        <v>204</v>
      </c>
      <c r="K32" s="602" t="s">
        <v>209</v>
      </c>
      <c r="L32" s="612"/>
      <c r="M32" s="602" t="s">
        <v>200</v>
      </c>
      <c r="N32" s="602"/>
      <c r="O32" s="602">
        <v>10</v>
      </c>
      <c r="P32" s="602">
        <v>4</v>
      </c>
      <c r="Q32" s="602">
        <v>4</v>
      </c>
      <c r="R32" s="602"/>
      <c r="S32" s="602">
        <f t="shared" si="20"/>
        <v>4</v>
      </c>
      <c r="T32" s="602"/>
      <c r="U32" s="604">
        <f t="shared" si="6"/>
        <v>1</v>
      </c>
      <c r="V32" s="604">
        <f t="shared" si="7"/>
        <v>0</v>
      </c>
      <c r="W32" s="604">
        <f t="shared" si="22"/>
        <v>0</v>
      </c>
      <c r="X32" s="604"/>
      <c r="Y32" s="602">
        <v>2</v>
      </c>
      <c r="Z32" s="602">
        <v>2</v>
      </c>
      <c r="AA32" s="602"/>
    </row>
    <row r="33" spans="1:36" ht="15" customHeight="1" x14ac:dyDescent="0.3">
      <c r="A33" s="615" t="s">
        <v>185</v>
      </c>
      <c r="B33" s="615" t="s">
        <v>150</v>
      </c>
      <c r="C33" s="615" t="s">
        <v>151</v>
      </c>
      <c r="D33" s="615" t="s">
        <v>186</v>
      </c>
      <c r="E33" s="615" t="s">
        <v>187</v>
      </c>
      <c r="F33" s="615" t="s">
        <v>188</v>
      </c>
      <c r="G33" s="615"/>
      <c r="H33" s="602" t="s">
        <v>208</v>
      </c>
      <c r="I33" s="602" t="s">
        <v>209</v>
      </c>
      <c r="J33" s="602" t="s">
        <v>204</v>
      </c>
      <c r="K33" s="602" t="s">
        <v>209</v>
      </c>
      <c r="L33" s="613"/>
      <c r="M33" s="602" t="s">
        <v>200</v>
      </c>
      <c r="N33" s="602"/>
      <c r="O33" s="602">
        <v>10</v>
      </c>
      <c r="P33" s="602">
        <v>4</v>
      </c>
      <c r="Q33" s="602">
        <v>4</v>
      </c>
      <c r="R33" s="602"/>
      <c r="S33" s="602">
        <f t="shared" si="20"/>
        <v>4</v>
      </c>
      <c r="T33" s="602"/>
      <c r="U33" s="604">
        <f t="shared" si="6"/>
        <v>1</v>
      </c>
      <c r="V33" s="604">
        <f t="shared" si="7"/>
        <v>0</v>
      </c>
      <c r="W33" s="604">
        <f t="shared" si="22"/>
        <v>0</v>
      </c>
      <c r="X33" s="604"/>
      <c r="Y33" s="602">
        <v>2</v>
      </c>
      <c r="Z33" s="602">
        <v>2</v>
      </c>
      <c r="AA33" s="602"/>
    </row>
    <row r="34" spans="1:36" ht="15" customHeight="1" x14ac:dyDescent="0.3">
      <c r="A34" s="615" t="s">
        <v>185</v>
      </c>
      <c r="B34" s="615" t="s">
        <v>150</v>
      </c>
      <c r="C34" s="615" t="s">
        <v>151</v>
      </c>
      <c r="D34" s="615" t="s">
        <v>186</v>
      </c>
      <c r="E34" s="615" t="s">
        <v>187</v>
      </c>
      <c r="F34" s="615" t="s">
        <v>188</v>
      </c>
      <c r="G34" s="615"/>
      <c r="H34" s="602" t="s">
        <v>211</v>
      </c>
      <c r="I34" s="602" t="s">
        <v>212</v>
      </c>
      <c r="J34" s="602" t="s">
        <v>204</v>
      </c>
      <c r="K34" s="602" t="s">
        <v>212</v>
      </c>
      <c r="L34" s="611">
        <v>0.02</v>
      </c>
      <c r="M34" s="602" t="s">
        <v>160</v>
      </c>
      <c r="N34" s="602" t="s">
        <v>193</v>
      </c>
      <c r="O34" s="602">
        <v>1</v>
      </c>
      <c r="P34" s="602">
        <v>0.6</v>
      </c>
      <c r="Q34" s="602">
        <v>0</v>
      </c>
      <c r="R34" s="602"/>
      <c r="S34" s="602">
        <f t="shared" si="20"/>
        <v>0</v>
      </c>
      <c r="T34" s="602">
        <f t="shared" si="3"/>
        <v>0</v>
      </c>
      <c r="U34" s="604">
        <f t="shared" si="6"/>
        <v>0</v>
      </c>
      <c r="V34" s="604">
        <f t="shared" si="7"/>
        <v>0</v>
      </c>
      <c r="W34" s="604">
        <f t="shared" si="22"/>
        <v>0</v>
      </c>
      <c r="X34" s="604">
        <f t="shared" si="21"/>
        <v>0</v>
      </c>
      <c r="Y34" s="602">
        <v>0.4</v>
      </c>
      <c r="Z34" s="602" t="s">
        <v>213</v>
      </c>
      <c r="AA34" s="602" t="s">
        <v>213</v>
      </c>
    </row>
    <row r="35" spans="1:36" ht="15" customHeight="1" x14ac:dyDescent="0.3">
      <c r="A35" s="615" t="s">
        <v>185</v>
      </c>
      <c r="B35" s="615" t="s">
        <v>150</v>
      </c>
      <c r="C35" s="615" t="s">
        <v>151</v>
      </c>
      <c r="D35" s="615" t="s">
        <v>186</v>
      </c>
      <c r="E35" s="615" t="s">
        <v>187</v>
      </c>
      <c r="F35" s="615" t="s">
        <v>188</v>
      </c>
      <c r="G35" s="615"/>
      <c r="H35" s="602" t="s">
        <v>211</v>
      </c>
      <c r="I35" s="602" t="s">
        <v>212</v>
      </c>
      <c r="J35" s="602" t="s">
        <v>204</v>
      </c>
      <c r="K35" s="602" t="s">
        <v>212</v>
      </c>
      <c r="L35" s="612"/>
      <c r="M35" s="602" t="s">
        <v>160</v>
      </c>
      <c r="N35" s="602"/>
      <c r="O35" s="602">
        <v>1</v>
      </c>
      <c r="P35" s="602">
        <v>0.6</v>
      </c>
      <c r="Q35" s="602">
        <v>0</v>
      </c>
      <c r="R35" s="602"/>
      <c r="S35" s="602">
        <f t="shared" ref="S35:S40" si="23">+Q35+R35</f>
        <v>0</v>
      </c>
      <c r="T35" s="602"/>
      <c r="U35" s="604">
        <f t="shared" si="6"/>
        <v>0</v>
      </c>
      <c r="V35" s="604">
        <f t="shared" si="7"/>
        <v>0</v>
      </c>
      <c r="W35" s="604">
        <f t="shared" ref="W35:W40" si="24">+(S35/P35)*L35</f>
        <v>0</v>
      </c>
      <c r="X35" s="604"/>
      <c r="Y35" s="602">
        <v>0.4</v>
      </c>
      <c r="Z35" s="602" t="s">
        <v>213</v>
      </c>
      <c r="AA35" s="602"/>
    </row>
    <row r="36" spans="1:36" ht="15" customHeight="1" x14ac:dyDescent="0.3">
      <c r="A36" s="615" t="s">
        <v>185</v>
      </c>
      <c r="B36" s="615" t="s">
        <v>150</v>
      </c>
      <c r="C36" s="615" t="s">
        <v>151</v>
      </c>
      <c r="D36" s="615" t="s">
        <v>186</v>
      </c>
      <c r="E36" s="615" t="s">
        <v>187</v>
      </c>
      <c r="F36" s="615" t="s">
        <v>188</v>
      </c>
      <c r="G36" s="615"/>
      <c r="H36" s="602" t="s">
        <v>211</v>
      </c>
      <c r="I36" s="602" t="s">
        <v>212</v>
      </c>
      <c r="J36" s="602" t="s">
        <v>204</v>
      </c>
      <c r="K36" s="602" t="s">
        <v>212</v>
      </c>
      <c r="L36" s="612"/>
      <c r="M36" s="602" t="s">
        <v>160</v>
      </c>
      <c r="N36" s="602"/>
      <c r="O36" s="602">
        <v>1</v>
      </c>
      <c r="P36" s="602">
        <v>0.6</v>
      </c>
      <c r="Q36" s="602">
        <v>0</v>
      </c>
      <c r="R36" s="602"/>
      <c r="S36" s="602">
        <f t="shared" si="23"/>
        <v>0</v>
      </c>
      <c r="T36" s="602"/>
      <c r="U36" s="604">
        <f t="shared" si="6"/>
        <v>0</v>
      </c>
      <c r="V36" s="604">
        <f t="shared" si="7"/>
        <v>0</v>
      </c>
      <c r="W36" s="604">
        <f t="shared" si="24"/>
        <v>0</v>
      </c>
      <c r="X36" s="604"/>
      <c r="Y36" s="602">
        <v>0.4</v>
      </c>
      <c r="Z36" s="602" t="s">
        <v>213</v>
      </c>
      <c r="AA36" s="602"/>
    </row>
    <row r="37" spans="1:36" ht="15" customHeight="1" x14ac:dyDescent="0.3">
      <c r="A37" s="615" t="s">
        <v>185</v>
      </c>
      <c r="B37" s="615" t="s">
        <v>150</v>
      </c>
      <c r="C37" s="615" t="s">
        <v>151</v>
      </c>
      <c r="D37" s="615" t="s">
        <v>186</v>
      </c>
      <c r="E37" s="615" t="s">
        <v>187</v>
      </c>
      <c r="F37" s="615" t="s">
        <v>188</v>
      </c>
      <c r="G37" s="615"/>
      <c r="H37" s="602" t="s">
        <v>211</v>
      </c>
      <c r="I37" s="602" t="s">
        <v>212</v>
      </c>
      <c r="J37" s="602" t="s">
        <v>204</v>
      </c>
      <c r="K37" s="602" t="s">
        <v>212</v>
      </c>
      <c r="L37" s="612"/>
      <c r="M37" s="602" t="s">
        <v>160</v>
      </c>
      <c r="N37" s="602"/>
      <c r="O37" s="602">
        <v>1</v>
      </c>
      <c r="P37" s="602">
        <v>0.6</v>
      </c>
      <c r="Q37" s="602">
        <v>0</v>
      </c>
      <c r="R37" s="602"/>
      <c r="S37" s="602">
        <f t="shared" si="23"/>
        <v>0</v>
      </c>
      <c r="T37" s="602"/>
      <c r="U37" s="604">
        <f t="shared" si="6"/>
        <v>0</v>
      </c>
      <c r="V37" s="604">
        <f t="shared" si="7"/>
        <v>0</v>
      </c>
      <c r="W37" s="604">
        <f t="shared" si="24"/>
        <v>0</v>
      </c>
      <c r="X37" s="604"/>
      <c r="Y37" s="602">
        <v>0.4</v>
      </c>
      <c r="Z37" s="602" t="s">
        <v>213</v>
      </c>
      <c r="AA37" s="602"/>
    </row>
    <row r="38" spans="1:36" ht="15" customHeight="1" x14ac:dyDescent="0.3">
      <c r="A38" s="615" t="s">
        <v>185</v>
      </c>
      <c r="B38" s="615" t="s">
        <v>150</v>
      </c>
      <c r="C38" s="615" t="s">
        <v>151</v>
      </c>
      <c r="D38" s="615" t="s">
        <v>186</v>
      </c>
      <c r="E38" s="615" t="s">
        <v>187</v>
      </c>
      <c r="F38" s="615" t="s">
        <v>188</v>
      </c>
      <c r="G38" s="615"/>
      <c r="H38" s="602" t="s">
        <v>211</v>
      </c>
      <c r="I38" s="602" t="s">
        <v>212</v>
      </c>
      <c r="J38" s="602" t="s">
        <v>204</v>
      </c>
      <c r="K38" s="602" t="s">
        <v>212</v>
      </c>
      <c r="L38" s="612"/>
      <c r="M38" s="602" t="s">
        <v>160</v>
      </c>
      <c r="N38" s="602"/>
      <c r="O38" s="602">
        <v>1</v>
      </c>
      <c r="P38" s="602">
        <v>0.6</v>
      </c>
      <c r="Q38" s="602">
        <v>0</v>
      </c>
      <c r="R38" s="602"/>
      <c r="S38" s="602">
        <f t="shared" si="23"/>
        <v>0</v>
      </c>
      <c r="T38" s="602"/>
      <c r="U38" s="604">
        <f t="shared" si="6"/>
        <v>0</v>
      </c>
      <c r="V38" s="604">
        <f t="shared" si="7"/>
        <v>0</v>
      </c>
      <c r="W38" s="604">
        <f t="shared" si="24"/>
        <v>0</v>
      </c>
      <c r="X38" s="604"/>
      <c r="Y38" s="602">
        <v>0.4</v>
      </c>
      <c r="Z38" s="602" t="s">
        <v>213</v>
      </c>
      <c r="AA38" s="602"/>
    </row>
    <row r="39" spans="1:36" ht="15" customHeight="1" x14ac:dyDescent="0.3">
      <c r="A39" s="615" t="s">
        <v>185</v>
      </c>
      <c r="B39" s="615" t="s">
        <v>150</v>
      </c>
      <c r="C39" s="615" t="s">
        <v>151</v>
      </c>
      <c r="D39" s="615" t="s">
        <v>186</v>
      </c>
      <c r="E39" s="615" t="s">
        <v>187</v>
      </c>
      <c r="F39" s="615" t="s">
        <v>188</v>
      </c>
      <c r="G39" s="615"/>
      <c r="H39" s="602" t="s">
        <v>211</v>
      </c>
      <c r="I39" s="602" t="s">
        <v>212</v>
      </c>
      <c r="J39" s="602" t="s">
        <v>204</v>
      </c>
      <c r="K39" s="602" t="s">
        <v>212</v>
      </c>
      <c r="L39" s="613"/>
      <c r="M39" s="602" t="s">
        <v>160</v>
      </c>
      <c r="N39" s="602"/>
      <c r="O39" s="602">
        <v>1</v>
      </c>
      <c r="P39" s="602">
        <v>0.6</v>
      </c>
      <c r="Q39" s="602">
        <v>0</v>
      </c>
      <c r="R39" s="602"/>
      <c r="S39" s="602">
        <f t="shared" si="23"/>
        <v>0</v>
      </c>
      <c r="T39" s="602"/>
      <c r="U39" s="604">
        <f t="shared" si="6"/>
        <v>0</v>
      </c>
      <c r="V39" s="604">
        <f t="shared" si="7"/>
        <v>0</v>
      </c>
      <c r="W39" s="604">
        <f t="shared" si="24"/>
        <v>0</v>
      </c>
      <c r="X39" s="604"/>
      <c r="Y39" s="602">
        <v>0.4</v>
      </c>
      <c r="Z39" s="602" t="s">
        <v>213</v>
      </c>
      <c r="AA39" s="602"/>
    </row>
    <row r="40" spans="1:36" ht="187.5" x14ac:dyDescent="0.3">
      <c r="A40" s="615" t="s">
        <v>185</v>
      </c>
      <c r="B40" s="615" t="s">
        <v>150</v>
      </c>
      <c r="C40" s="615" t="s">
        <v>151</v>
      </c>
      <c r="D40" s="615" t="s">
        <v>186</v>
      </c>
      <c r="E40" s="615" t="s">
        <v>187</v>
      </c>
      <c r="F40" s="615" t="s">
        <v>188</v>
      </c>
      <c r="G40" s="615"/>
      <c r="H40" s="93" t="s">
        <v>214</v>
      </c>
      <c r="I40" s="93" t="s">
        <v>215</v>
      </c>
      <c r="J40" s="93" t="s">
        <v>216</v>
      </c>
      <c r="K40" s="93" t="s">
        <v>215</v>
      </c>
      <c r="L40" s="64">
        <v>0.2</v>
      </c>
      <c r="M40" s="93" t="s">
        <v>160</v>
      </c>
      <c r="N40" s="93" t="s">
        <v>193</v>
      </c>
      <c r="O40" s="93">
        <v>150</v>
      </c>
      <c r="P40" s="93">
        <v>150</v>
      </c>
      <c r="Q40" s="93">
        <v>120</v>
      </c>
      <c r="R40" s="94"/>
      <c r="S40" s="93">
        <f t="shared" si="23"/>
        <v>120</v>
      </c>
      <c r="T40" s="93">
        <f t="shared" si="3"/>
        <v>120</v>
      </c>
      <c r="U40" s="95">
        <f t="shared" si="6"/>
        <v>0.8</v>
      </c>
      <c r="V40" s="95">
        <f t="shared" si="7"/>
        <v>0.8</v>
      </c>
      <c r="W40" s="70">
        <f t="shared" si="24"/>
        <v>0.16000000000000003</v>
      </c>
      <c r="X40" s="70">
        <f t="shared" ref="X40" si="25">+(T40/O40)*L40</f>
        <v>0.16000000000000003</v>
      </c>
      <c r="Y40" s="93">
        <v>150</v>
      </c>
      <c r="Z40" s="93">
        <v>150</v>
      </c>
      <c r="AA40" s="93">
        <v>150</v>
      </c>
    </row>
    <row r="41" spans="1:36" ht="61.5" customHeight="1" x14ac:dyDescent="0.3">
      <c r="A41" s="615" t="s">
        <v>185</v>
      </c>
      <c r="B41" s="615" t="s">
        <v>150</v>
      </c>
      <c r="C41" s="615" t="s">
        <v>151</v>
      </c>
      <c r="D41" s="615" t="s">
        <v>186</v>
      </c>
      <c r="E41" s="615" t="s">
        <v>187</v>
      </c>
      <c r="F41" s="615" t="s">
        <v>188</v>
      </c>
      <c r="G41" s="615"/>
      <c r="H41" s="602" t="s">
        <v>217</v>
      </c>
      <c r="I41" s="602" t="s">
        <v>218</v>
      </c>
      <c r="J41" s="602" t="s">
        <v>204</v>
      </c>
      <c r="K41" s="602" t="s">
        <v>218</v>
      </c>
      <c r="L41" s="611">
        <v>0.05</v>
      </c>
      <c r="M41" s="602" t="s">
        <v>200</v>
      </c>
      <c r="N41" s="602" t="s">
        <v>219</v>
      </c>
      <c r="O41" s="602">
        <v>1</v>
      </c>
      <c r="P41" s="602" t="s">
        <v>206</v>
      </c>
      <c r="Q41" s="602" t="s">
        <v>207</v>
      </c>
      <c r="R41" s="602"/>
      <c r="S41" s="602" t="s">
        <v>207</v>
      </c>
      <c r="T41" s="602">
        <v>0</v>
      </c>
      <c r="U41" s="605" t="s">
        <v>207</v>
      </c>
      <c r="V41" s="605">
        <v>0</v>
      </c>
      <c r="W41" s="605" t="s">
        <v>207</v>
      </c>
      <c r="X41" s="605" t="s">
        <v>207</v>
      </c>
      <c r="Y41" s="602">
        <v>1</v>
      </c>
      <c r="Z41" s="602">
        <v>0</v>
      </c>
      <c r="AA41" s="602">
        <v>0</v>
      </c>
    </row>
    <row r="42" spans="1:36" ht="74.25" customHeight="1" x14ac:dyDescent="0.3">
      <c r="A42" s="615" t="s">
        <v>185</v>
      </c>
      <c r="B42" s="615" t="s">
        <v>150</v>
      </c>
      <c r="C42" s="615" t="s">
        <v>151</v>
      </c>
      <c r="D42" s="615" t="s">
        <v>186</v>
      </c>
      <c r="E42" s="615" t="s">
        <v>187</v>
      </c>
      <c r="F42" s="615" t="s">
        <v>188</v>
      </c>
      <c r="G42" s="615"/>
      <c r="H42" s="602" t="s">
        <v>214</v>
      </c>
      <c r="I42" s="602" t="s">
        <v>215</v>
      </c>
      <c r="J42" s="602" t="s">
        <v>216</v>
      </c>
      <c r="K42" s="602"/>
      <c r="L42" s="613"/>
      <c r="M42" s="602"/>
      <c r="N42" s="602"/>
      <c r="O42" s="602">
        <v>150</v>
      </c>
      <c r="P42" s="602">
        <v>150</v>
      </c>
      <c r="Q42" s="602">
        <v>120</v>
      </c>
      <c r="R42" s="602"/>
      <c r="S42" s="602">
        <f t="shared" ref="S42" si="26">+Q42+R42</f>
        <v>120</v>
      </c>
      <c r="T42" s="602"/>
      <c r="U42" s="605"/>
      <c r="V42" s="605"/>
      <c r="W42" s="605">
        <f>+(S42/P42)*L42</f>
        <v>0</v>
      </c>
      <c r="X42" s="605">
        <f t="shared" ref="X42" si="27">+(T42/O42)*L42</f>
        <v>0</v>
      </c>
      <c r="Y42" s="602">
        <v>150</v>
      </c>
      <c r="Z42" s="602">
        <v>150</v>
      </c>
      <c r="AA42" s="602"/>
    </row>
    <row r="43" spans="1:36" ht="54.75" customHeight="1" x14ac:dyDescent="0.3">
      <c r="A43" s="96"/>
      <c r="B43" s="97"/>
      <c r="C43" s="98"/>
      <c r="D43" s="96"/>
      <c r="E43" s="99"/>
      <c r="F43" s="620" t="s">
        <v>220</v>
      </c>
      <c r="G43" s="620"/>
      <c r="H43" s="620"/>
      <c r="I43" s="620"/>
      <c r="J43" s="620"/>
      <c r="K43" s="620"/>
      <c r="L43" s="620"/>
      <c r="M43" s="620"/>
      <c r="N43" s="620"/>
      <c r="O43" s="620"/>
      <c r="P43" s="620"/>
      <c r="Q43" s="620"/>
      <c r="R43" s="620"/>
      <c r="S43" s="620"/>
      <c r="T43" s="620"/>
      <c r="U43" s="95">
        <f>AVERAGE(U19:U42)</f>
        <v>0.60683069805156598</v>
      </c>
      <c r="V43" s="95">
        <f>AVERAGE(V19:V42)</f>
        <v>0.12764613759872703</v>
      </c>
      <c r="W43" s="70">
        <f>+W19+W20+W27+W29+W34+W40</f>
        <v>0.63218415474718204</v>
      </c>
      <c r="X43" s="95">
        <f>+X19+X20+X27+X29+X34+X40</f>
        <v>0.60218415474718201</v>
      </c>
      <c r="Y43" s="96"/>
      <c r="Z43" s="96"/>
      <c r="AA43" s="96"/>
      <c r="AB43" s="92"/>
      <c r="AC43" s="100"/>
      <c r="AD43" s="100"/>
      <c r="AE43" s="100"/>
      <c r="AF43" s="100"/>
      <c r="AG43" s="100"/>
      <c r="AH43" s="100"/>
      <c r="AI43" s="100"/>
      <c r="AJ43" s="100"/>
    </row>
    <row r="44" spans="1:36" ht="198.75" customHeight="1" x14ac:dyDescent="0.3">
      <c r="A44" s="614" t="s">
        <v>221</v>
      </c>
      <c r="B44" s="614" t="s">
        <v>150</v>
      </c>
      <c r="C44" s="614" t="s">
        <v>151</v>
      </c>
      <c r="D44" s="614" t="s">
        <v>186</v>
      </c>
      <c r="E44" s="614" t="s">
        <v>222</v>
      </c>
      <c r="F44" s="614" t="s">
        <v>223</v>
      </c>
      <c r="G44" s="614" t="s">
        <v>224</v>
      </c>
      <c r="H44" s="602" t="s">
        <v>225</v>
      </c>
      <c r="I44" s="602" t="s">
        <v>226</v>
      </c>
      <c r="J44" s="602" t="s">
        <v>227</v>
      </c>
      <c r="K44" s="602" t="s">
        <v>226</v>
      </c>
      <c r="L44" s="603">
        <v>0.9</v>
      </c>
      <c r="M44" s="602" t="s">
        <v>160</v>
      </c>
      <c r="N44" s="602" t="s">
        <v>228</v>
      </c>
      <c r="O44" s="602">
        <v>3452</v>
      </c>
      <c r="P44" s="602">
        <v>752</v>
      </c>
      <c r="Q44" s="602">
        <v>264</v>
      </c>
      <c r="R44" s="602"/>
      <c r="S44" s="602">
        <f t="shared" ref="S44" si="28">+Q44+R44</f>
        <v>264</v>
      </c>
      <c r="T44" s="602">
        <f t="shared" si="3"/>
        <v>264</v>
      </c>
      <c r="U44" s="604">
        <f t="shared" si="6"/>
        <v>0.35106382978723405</v>
      </c>
      <c r="V44" s="604">
        <f t="shared" si="7"/>
        <v>7.6477404403244492E-2</v>
      </c>
      <c r="W44" s="604">
        <f t="shared" ref="W44" si="29">+(S44/P44)*L44</f>
        <v>0.31595744680851068</v>
      </c>
      <c r="X44" s="604">
        <f t="shared" ref="X44" si="30">+(T44/O44)*L44</f>
        <v>6.8829663962920049E-2</v>
      </c>
      <c r="Y44" s="602">
        <v>900</v>
      </c>
      <c r="Z44" s="602">
        <v>900</v>
      </c>
      <c r="AA44" s="602">
        <v>900</v>
      </c>
    </row>
    <row r="45" spans="1:36" ht="15" customHeight="1" x14ac:dyDescent="0.3">
      <c r="A45" s="614" t="s">
        <v>221</v>
      </c>
      <c r="B45" s="614" t="s">
        <v>150</v>
      </c>
      <c r="C45" s="614" t="s">
        <v>151</v>
      </c>
      <c r="D45" s="614" t="s">
        <v>186</v>
      </c>
      <c r="E45" s="614" t="s">
        <v>222</v>
      </c>
      <c r="F45" s="614" t="s">
        <v>223</v>
      </c>
      <c r="G45" s="614"/>
      <c r="H45" s="602" t="s">
        <v>225</v>
      </c>
      <c r="I45" s="602" t="s">
        <v>226</v>
      </c>
      <c r="J45" s="602" t="s">
        <v>227</v>
      </c>
      <c r="K45" s="602"/>
      <c r="L45" s="603">
        <v>0.9</v>
      </c>
      <c r="M45" s="602" t="s">
        <v>160</v>
      </c>
      <c r="N45" s="602"/>
      <c r="O45" s="602">
        <v>3452</v>
      </c>
      <c r="P45" s="602">
        <v>752</v>
      </c>
      <c r="Q45" s="602">
        <v>264</v>
      </c>
      <c r="R45" s="602"/>
      <c r="S45" s="602">
        <f t="shared" ref="S45:S53" si="31">+Q45+R45</f>
        <v>264</v>
      </c>
      <c r="T45" s="602"/>
      <c r="U45" s="604"/>
      <c r="V45" s="604"/>
      <c r="W45" s="604"/>
      <c r="X45" s="604"/>
      <c r="Y45" s="602">
        <v>900</v>
      </c>
      <c r="Z45" s="602">
        <v>900</v>
      </c>
      <c r="AA45" s="602"/>
    </row>
    <row r="46" spans="1:36" ht="15" customHeight="1" x14ac:dyDescent="0.3">
      <c r="A46" s="614" t="s">
        <v>221</v>
      </c>
      <c r="B46" s="614" t="s">
        <v>150</v>
      </c>
      <c r="C46" s="614" t="s">
        <v>151</v>
      </c>
      <c r="D46" s="614" t="s">
        <v>186</v>
      </c>
      <c r="E46" s="614" t="s">
        <v>222</v>
      </c>
      <c r="F46" s="614" t="s">
        <v>223</v>
      </c>
      <c r="G46" s="614"/>
      <c r="H46" s="602" t="s">
        <v>225</v>
      </c>
      <c r="I46" s="602" t="s">
        <v>226</v>
      </c>
      <c r="J46" s="602" t="s">
        <v>227</v>
      </c>
      <c r="K46" s="602"/>
      <c r="L46" s="603">
        <v>0.9</v>
      </c>
      <c r="M46" s="602" t="s">
        <v>160</v>
      </c>
      <c r="N46" s="602"/>
      <c r="O46" s="602">
        <v>3452</v>
      </c>
      <c r="P46" s="602">
        <v>752</v>
      </c>
      <c r="Q46" s="602">
        <v>264</v>
      </c>
      <c r="R46" s="602"/>
      <c r="S46" s="602">
        <f t="shared" si="31"/>
        <v>264</v>
      </c>
      <c r="T46" s="602"/>
      <c r="U46" s="604"/>
      <c r="V46" s="604"/>
      <c r="W46" s="604"/>
      <c r="X46" s="604"/>
      <c r="Y46" s="602">
        <v>900</v>
      </c>
      <c r="Z46" s="602">
        <v>900</v>
      </c>
      <c r="AA46" s="602"/>
    </row>
    <row r="47" spans="1:36" ht="15" customHeight="1" x14ac:dyDescent="0.3">
      <c r="A47" s="614" t="s">
        <v>221</v>
      </c>
      <c r="B47" s="614" t="s">
        <v>150</v>
      </c>
      <c r="C47" s="614" t="s">
        <v>151</v>
      </c>
      <c r="D47" s="614" t="s">
        <v>186</v>
      </c>
      <c r="E47" s="614" t="s">
        <v>222</v>
      </c>
      <c r="F47" s="614" t="s">
        <v>223</v>
      </c>
      <c r="G47" s="614"/>
      <c r="H47" s="602" t="s">
        <v>225</v>
      </c>
      <c r="I47" s="602" t="s">
        <v>226</v>
      </c>
      <c r="J47" s="602" t="s">
        <v>227</v>
      </c>
      <c r="K47" s="602"/>
      <c r="L47" s="603">
        <v>0.9</v>
      </c>
      <c r="M47" s="602" t="s">
        <v>160</v>
      </c>
      <c r="N47" s="602"/>
      <c r="O47" s="602">
        <v>3452</v>
      </c>
      <c r="P47" s="602">
        <v>752</v>
      </c>
      <c r="Q47" s="602">
        <v>264</v>
      </c>
      <c r="R47" s="602"/>
      <c r="S47" s="602">
        <f t="shared" si="31"/>
        <v>264</v>
      </c>
      <c r="T47" s="602"/>
      <c r="U47" s="604"/>
      <c r="V47" s="604"/>
      <c r="W47" s="604"/>
      <c r="X47" s="604"/>
      <c r="Y47" s="602">
        <v>900</v>
      </c>
      <c r="Z47" s="602">
        <v>900</v>
      </c>
      <c r="AA47" s="602"/>
    </row>
    <row r="48" spans="1:36" ht="15" customHeight="1" x14ac:dyDescent="0.3">
      <c r="A48" s="614" t="s">
        <v>221</v>
      </c>
      <c r="B48" s="614" t="s">
        <v>150</v>
      </c>
      <c r="C48" s="614" t="s">
        <v>151</v>
      </c>
      <c r="D48" s="614" t="s">
        <v>186</v>
      </c>
      <c r="E48" s="614" t="s">
        <v>222</v>
      </c>
      <c r="F48" s="614" t="s">
        <v>223</v>
      </c>
      <c r="G48" s="614"/>
      <c r="H48" s="602" t="s">
        <v>225</v>
      </c>
      <c r="I48" s="602" t="s">
        <v>226</v>
      </c>
      <c r="J48" s="602" t="s">
        <v>227</v>
      </c>
      <c r="K48" s="602"/>
      <c r="L48" s="603">
        <v>0.9</v>
      </c>
      <c r="M48" s="602" t="s">
        <v>160</v>
      </c>
      <c r="N48" s="602"/>
      <c r="O48" s="602">
        <v>3452</v>
      </c>
      <c r="P48" s="602">
        <v>752</v>
      </c>
      <c r="Q48" s="602">
        <v>264</v>
      </c>
      <c r="R48" s="602"/>
      <c r="S48" s="602">
        <f t="shared" si="31"/>
        <v>264</v>
      </c>
      <c r="T48" s="602"/>
      <c r="U48" s="604"/>
      <c r="V48" s="604"/>
      <c r="W48" s="604"/>
      <c r="X48" s="604"/>
      <c r="Y48" s="602">
        <v>900</v>
      </c>
      <c r="Z48" s="602">
        <v>900</v>
      </c>
      <c r="AA48" s="602"/>
    </row>
    <row r="49" spans="1:36" ht="15" customHeight="1" x14ac:dyDescent="0.3">
      <c r="A49" s="614" t="s">
        <v>221</v>
      </c>
      <c r="B49" s="614" t="s">
        <v>150</v>
      </c>
      <c r="C49" s="614" t="s">
        <v>151</v>
      </c>
      <c r="D49" s="614" t="s">
        <v>186</v>
      </c>
      <c r="E49" s="614" t="s">
        <v>222</v>
      </c>
      <c r="F49" s="614" t="s">
        <v>223</v>
      </c>
      <c r="G49" s="614"/>
      <c r="H49" s="602" t="s">
        <v>225</v>
      </c>
      <c r="I49" s="602" t="s">
        <v>226</v>
      </c>
      <c r="J49" s="602" t="s">
        <v>227</v>
      </c>
      <c r="K49" s="602"/>
      <c r="L49" s="603">
        <v>0.9</v>
      </c>
      <c r="M49" s="602" t="s">
        <v>160</v>
      </c>
      <c r="N49" s="602"/>
      <c r="O49" s="602">
        <v>3452</v>
      </c>
      <c r="P49" s="602">
        <v>752</v>
      </c>
      <c r="Q49" s="602">
        <v>264</v>
      </c>
      <c r="R49" s="602"/>
      <c r="S49" s="602">
        <f t="shared" si="31"/>
        <v>264</v>
      </c>
      <c r="T49" s="602"/>
      <c r="U49" s="604"/>
      <c r="V49" s="604"/>
      <c r="W49" s="604"/>
      <c r="X49" s="604"/>
      <c r="Y49" s="602">
        <v>900</v>
      </c>
      <c r="Z49" s="602">
        <v>900</v>
      </c>
      <c r="AA49" s="602"/>
    </row>
    <row r="50" spans="1:36" ht="15" customHeight="1" x14ac:dyDescent="0.3">
      <c r="A50" s="614" t="s">
        <v>221</v>
      </c>
      <c r="B50" s="614" t="s">
        <v>150</v>
      </c>
      <c r="C50" s="614" t="s">
        <v>151</v>
      </c>
      <c r="D50" s="614" t="s">
        <v>186</v>
      </c>
      <c r="E50" s="614" t="s">
        <v>222</v>
      </c>
      <c r="F50" s="614" t="s">
        <v>223</v>
      </c>
      <c r="G50" s="614"/>
      <c r="H50" s="602" t="s">
        <v>225</v>
      </c>
      <c r="I50" s="602" t="s">
        <v>226</v>
      </c>
      <c r="J50" s="602" t="s">
        <v>227</v>
      </c>
      <c r="K50" s="602"/>
      <c r="L50" s="603">
        <v>0.9</v>
      </c>
      <c r="M50" s="602" t="s">
        <v>160</v>
      </c>
      <c r="N50" s="602"/>
      <c r="O50" s="602">
        <v>3452</v>
      </c>
      <c r="P50" s="602">
        <v>752</v>
      </c>
      <c r="Q50" s="602">
        <v>264</v>
      </c>
      <c r="R50" s="602"/>
      <c r="S50" s="602">
        <f t="shared" si="31"/>
        <v>264</v>
      </c>
      <c r="T50" s="602"/>
      <c r="U50" s="604"/>
      <c r="V50" s="604"/>
      <c r="W50" s="604"/>
      <c r="X50" s="604"/>
      <c r="Y50" s="602">
        <v>900</v>
      </c>
      <c r="Z50" s="602">
        <v>900</v>
      </c>
      <c r="AA50" s="602"/>
    </row>
    <row r="51" spans="1:36" ht="90" customHeight="1" x14ac:dyDescent="0.3">
      <c r="A51" s="614" t="s">
        <v>221</v>
      </c>
      <c r="B51" s="614" t="s">
        <v>150</v>
      </c>
      <c r="C51" s="614" t="s">
        <v>151</v>
      </c>
      <c r="D51" s="614" t="s">
        <v>186</v>
      </c>
      <c r="E51" s="614" t="s">
        <v>222</v>
      </c>
      <c r="F51" s="614" t="s">
        <v>223</v>
      </c>
      <c r="G51" s="614"/>
      <c r="H51" s="602" t="s">
        <v>229</v>
      </c>
      <c r="I51" s="602" t="s">
        <v>230</v>
      </c>
      <c r="J51" s="602" t="s">
        <v>204</v>
      </c>
      <c r="K51" s="602" t="s">
        <v>230</v>
      </c>
      <c r="L51" s="603">
        <v>0.1</v>
      </c>
      <c r="M51" s="602" t="s">
        <v>160</v>
      </c>
      <c r="N51" s="602" t="s">
        <v>231</v>
      </c>
      <c r="O51" s="602">
        <v>4</v>
      </c>
      <c r="P51" s="602">
        <v>1</v>
      </c>
      <c r="Q51" s="602">
        <v>0</v>
      </c>
      <c r="R51" s="602"/>
      <c r="S51" s="602">
        <f t="shared" si="31"/>
        <v>0</v>
      </c>
      <c r="T51" s="602">
        <f t="shared" si="3"/>
        <v>0</v>
      </c>
      <c r="U51" s="605">
        <f>+S51/P51</f>
        <v>0</v>
      </c>
      <c r="V51" s="605">
        <f t="shared" si="7"/>
        <v>0</v>
      </c>
      <c r="W51" s="605">
        <f t="shared" ref="W51:W53" si="32">+(S51/P51)*L51</f>
        <v>0</v>
      </c>
      <c r="X51" s="605">
        <f t="shared" ref="X51:X53" si="33">+(T51/O51)*L51</f>
        <v>0</v>
      </c>
      <c r="Y51" s="602">
        <v>1</v>
      </c>
      <c r="Z51" s="602">
        <v>1</v>
      </c>
      <c r="AA51" s="602">
        <v>1</v>
      </c>
    </row>
    <row r="52" spans="1:36" ht="90" customHeight="1" x14ac:dyDescent="0.3">
      <c r="A52" s="614" t="s">
        <v>221</v>
      </c>
      <c r="B52" s="614" t="s">
        <v>150</v>
      </c>
      <c r="C52" s="614" t="s">
        <v>151</v>
      </c>
      <c r="D52" s="614" t="s">
        <v>186</v>
      </c>
      <c r="E52" s="614" t="s">
        <v>222</v>
      </c>
      <c r="F52" s="614" t="s">
        <v>223</v>
      </c>
      <c r="G52" s="614"/>
      <c r="H52" s="602"/>
      <c r="I52" s="602" t="s">
        <v>230</v>
      </c>
      <c r="J52" s="602" t="s">
        <v>204</v>
      </c>
      <c r="K52" s="602" t="s">
        <v>230</v>
      </c>
      <c r="L52" s="603">
        <v>0.1</v>
      </c>
      <c r="M52" s="602" t="s">
        <v>160</v>
      </c>
      <c r="N52" s="602" t="s">
        <v>231</v>
      </c>
      <c r="O52" s="602">
        <v>4</v>
      </c>
      <c r="P52" s="602">
        <v>1</v>
      </c>
      <c r="Q52" s="602">
        <v>0</v>
      </c>
      <c r="R52" s="602"/>
      <c r="S52" s="602">
        <f t="shared" si="31"/>
        <v>0</v>
      </c>
      <c r="T52" s="602">
        <f t="shared" si="3"/>
        <v>0</v>
      </c>
      <c r="U52" s="605"/>
      <c r="V52" s="605">
        <f t="shared" si="7"/>
        <v>0</v>
      </c>
      <c r="W52" s="605">
        <f t="shared" si="32"/>
        <v>0</v>
      </c>
      <c r="X52" s="605">
        <f t="shared" si="33"/>
        <v>0</v>
      </c>
      <c r="Y52" s="602">
        <v>1</v>
      </c>
      <c r="Z52" s="602">
        <v>1</v>
      </c>
      <c r="AA52" s="602"/>
    </row>
    <row r="53" spans="1:36" ht="90" customHeight="1" x14ac:dyDescent="0.3">
      <c r="A53" s="614" t="s">
        <v>221</v>
      </c>
      <c r="B53" s="614" t="s">
        <v>150</v>
      </c>
      <c r="C53" s="614" t="s">
        <v>151</v>
      </c>
      <c r="D53" s="614" t="s">
        <v>186</v>
      </c>
      <c r="E53" s="614" t="s">
        <v>222</v>
      </c>
      <c r="F53" s="614" t="s">
        <v>223</v>
      </c>
      <c r="G53" s="614"/>
      <c r="H53" s="602"/>
      <c r="I53" s="602" t="s">
        <v>230</v>
      </c>
      <c r="J53" s="602" t="s">
        <v>204</v>
      </c>
      <c r="K53" s="602" t="s">
        <v>230</v>
      </c>
      <c r="L53" s="603">
        <v>0.1</v>
      </c>
      <c r="M53" s="602" t="s">
        <v>160</v>
      </c>
      <c r="N53" s="602" t="s">
        <v>231</v>
      </c>
      <c r="O53" s="602">
        <v>4</v>
      </c>
      <c r="P53" s="602">
        <v>1</v>
      </c>
      <c r="Q53" s="602">
        <v>0</v>
      </c>
      <c r="R53" s="602"/>
      <c r="S53" s="602">
        <f t="shared" si="31"/>
        <v>0</v>
      </c>
      <c r="T53" s="602">
        <f t="shared" si="3"/>
        <v>0</v>
      </c>
      <c r="U53" s="605"/>
      <c r="V53" s="605">
        <f t="shared" si="7"/>
        <v>0</v>
      </c>
      <c r="W53" s="605">
        <f t="shared" si="32"/>
        <v>0</v>
      </c>
      <c r="X53" s="605">
        <f t="shared" si="33"/>
        <v>0</v>
      </c>
      <c r="Y53" s="602">
        <v>1</v>
      </c>
      <c r="Z53" s="602">
        <v>1</v>
      </c>
      <c r="AA53" s="602"/>
    </row>
    <row r="54" spans="1:36" ht="53.25" customHeight="1" x14ac:dyDescent="0.3">
      <c r="A54" s="96"/>
      <c r="B54" s="97"/>
      <c r="C54" s="98"/>
      <c r="D54" s="96"/>
      <c r="E54" s="99"/>
      <c r="F54" s="620" t="s">
        <v>232</v>
      </c>
      <c r="G54" s="620"/>
      <c r="H54" s="620"/>
      <c r="I54" s="620"/>
      <c r="J54" s="620"/>
      <c r="K54" s="620"/>
      <c r="L54" s="620"/>
      <c r="M54" s="620"/>
      <c r="N54" s="620"/>
      <c r="O54" s="620"/>
      <c r="P54" s="620"/>
      <c r="Q54" s="620"/>
      <c r="R54" s="620"/>
      <c r="S54" s="620"/>
      <c r="T54" s="620"/>
      <c r="U54" s="95">
        <f>AVERAGE(U44:U53)</f>
        <v>0.17553191489361702</v>
      </c>
      <c r="V54" s="95">
        <f>AVERAGE(V44:V53)</f>
        <v>1.9119351100811123E-2</v>
      </c>
      <c r="W54" s="70">
        <f>+W44+W51</f>
        <v>0.31595744680851068</v>
      </c>
      <c r="X54" s="95">
        <f>+X44+X51</f>
        <v>6.8829663962920049E-2</v>
      </c>
      <c r="Y54" s="96"/>
      <c r="Z54" s="96"/>
      <c r="AA54" s="96"/>
      <c r="AB54" s="92"/>
      <c r="AC54" s="100"/>
      <c r="AD54" s="100"/>
      <c r="AE54" s="100"/>
      <c r="AF54" s="100"/>
      <c r="AG54" s="100"/>
      <c r="AH54" s="100"/>
      <c r="AI54" s="100"/>
      <c r="AJ54" s="100"/>
    </row>
    <row r="55" spans="1:36" ht="15" customHeight="1" x14ac:dyDescent="0.3">
      <c r="A55" s="602" t="s">
        <v>221</v>
      </c>
      <c r="B55" s="602" t="s">
        <v>150</v>
      </c>
      <c r="C55" s="602" t="s">
        <v>151</v>
      </c>
      <c r="D55" s="602" t="s">
        <v>186</v>
      </c>
      <c r="E55" s="602" t="s">
        <v>222</v>
      </c>
      <c r="F55" s="602" t="s">
        <v>233</v>
      </c>
      <c r="G55" s="602" t="s">
        <v>234</v>
      </c>
      <c r="H55" s="602" t="s">
        <v>235</v>
      </c>
      <c r="I55" s="602" t="s">
        <v>236</v>
      </c>
      <c r="J55" s="602" t="s">
        <v>158</v>
      </c>
      <c r="K55" s="602" t="s">
        <v>236</v>
      </c>
      <c r="L55" s="611">
        <v>0.4</v>
      </c>
      <c r="M55" s="602" t="s">
        <v>160</v>
      </c>
      <c r="N55" s="602" t="s">
        <v>237</v>
      </c>
      <c r="O55" s="602">
        <v>200</v>
      </c>
      <c r="P55" s="602">
        <v>50</v>
      </c>
      <c r="Q55" s="602">
        <v>0</v>
      </c>
      <c r="R55" s="602"/>
      <c r="S55" s="602">
        <f t="shared" ref="S55" si="34">+Q55+R55</f>
        <v>0</v>
      </c>
      <c r="T55" s="602">
        <f t="shared" si="3"/>
        <v>0</v>
      </c>
      <c r="U55" s="604">
        <f t="shared" si="6"/>
        <v>0</v>
      </c>
      <c r="V55" s="604">
        <f t="shared" si="7"/>
        <v>0</v>
      </c>
      <c r="W55" s="604">
        <f t="shared" ref="W55" si="35">+(S55/P55)*L55</f>
        <v>0</v>
      </c>
      <c r="X55" s="604">
        <f t="shared" ref="X55" si="36">+(T55/O55)*L55</f>
        <v>0</v>
      </c>
      <c r="Y55" s="602">
        <v>50</v>
      </c>
      <c r="Z55" s="602">
        <v>50</v>
      </c>
      <c r="AA55" s="602">
        <v>50</v>
      </c>
    </row>
    <row r="56" spans="1:36" ht="15" customHeight="1" x14ac:dyDescent="0.3">
      <c r="A56" s="602" t="s">
        <v>221</v>
      </c>
      <c r="B56" s="602" t="s">
        <v>150</v>
      </c>
      <c r="C56" s="602" t="s">
        <v>151</v>
      </c>
      <c r="D56" s="602" t="s">
        <v>186</v>
      </c>
      <c r="E56" s="602" t="s">
        <v>222</v>
      </c>
      <c r="F56" s="602" t="s">
        <v>233</v>
      </c>
      <c r="G56" s="602"/>
      <c r="H56" s="602" t="s">
        <v>235</v>
      </c>
      <c r="I56" s="602" t="s">
        <v>236</v>
      </c>
      <c r="J56" s="602" t="s">
        <v>158</v>
      </c>
      <c r="K56" s="602"/>
      <c r="L56" s="612"/>
      <c r="M56" s="602"/>
      <c r="N56" s="602"/>
      <c r="O56" s="602">
        <v>200</v>
      </c>
      <c r="P56" s="602">
        <v>50</v>
      </c>
      <c r="Q56" s="602">
        <v>0</v>
      </c>
      <c r="R56" s="602"/>
      <c r="S56" s="602">
        <f t="shared" ref="S56:S65" si="37">+Q56+R56</f>
        <v>0</v>
      </c>
      <c r="T56" s="602"/>
      <c r="U56" s="604">
        <f t="shared" si="6"/>
        <v>0</v>
      </c>
      <c r="V56" s="604">
        <f t="shared" si="7"/>
        <v>0</v>
      </c>
      <c r="W56" s="604">
        <f t="shared" ref="W56:W65" si="38">+(S56/P56)*L56</f>
        <v>0</v>
      </c>
      <c r="X56" s="604"/>
      <c r="Y56" s="602">
        <v>50</v>
      </c>
      <c r="Z56" s="602">
        <v>50</v>
      </c>
      <c r="AA56" s="602"/>
    </row>
    <row r="57" spans="1:36" ht="15" customHeight="1" x14ac:dyDescent="0.3">
      <c r="A57" s="602" t="s">
        <v>221</v>
      </c>
      <c r="B57" s="602" t="s">
        <v>150</v>
      </c>
      <c r="C57" s="602" t="s">
        <v>151</v>
      </c>
      <c r="D57" s="602" t="s">
        <v>186</v>
      </c>
      <c r="E57" s="602" t="s">
        <v>222</v>
      </c>
      <c r="F57" s="602" t="s">
        <v>233</v>
      </c>
      <c r="G57" s="602"/>
      <c r="H57" s="602" t="s">
        <v>235</v>
      </c>
      <c r="I57" s="602" t="s">
        <v>236</v>
      </c>
      <c r="J57" s="602" t="s">
        <v>158</v>
      </c>
      <c r="K57" s="602"/>
      <c r="L57" s="612"/>
      <c r="M57" s="602"/>
      <c r="N57" s="602"/>
      <c r="O57" s="602">
        <v>200</v>
      </c>
      <c r="P57" s="602">
        <v>50</v>
      </c>
      <c r="Q57" s="602">
        <v>0</v>
      </c>
      <c r="R57" s="602"/>
      <c r="S57" s="602">
        <f t="shared" si="37"/>
        <v>0</v>
      </c>
      <c r="T57" s="602"/>
      <c r="U57" s="604">
        <f t="shared" si="6"/>
        <v>0</v>
      </c>
      <c r="V57" s="604">
        <f t="shared" si="7"/>
        <v>0</v>
      </c>
      <c r="W57" s="604">
        <f t="shared" si="38"/>
        <v>0</v>
      </c>
      <c r="X57" s="604"/>
      <c r="Y57" s="602">
        <v>50</v>
      </c>
      <c r="Z57" s="602">
        <v>50</v>
      </c>
      <c r="AA57" s="602"/>
    </row>
    <row r="58" spans="1:36" ht="64.5" customHeight="1" x14ac:dyDescent="0.3">
      <c r="A58" s="602" t="s">
        <v>221</v>
      </c>
      <c r="B58" s="602" t="s">
        <v>150</v>
      </c>
      <c r="C58" s="602" t="s">
        <v>151</v>
      </c>
      <c r="D58" s="602" t="s">
        <v>186</v>
      </c>
      <c r="E58" s="602" t="s">
        <v>222</v>
      </c>
      <c r="F58" s="602" t="s">
        <v>233</v>
      </c>
      <c r="G58" s="602"/>
      <c r="H58" s="602" t="s">
        <v>235</v>
      </c>
      <c r="I58" s="602" t="s">
        <v>236</v>
      </c>
      <c r="J58" s="602" t="s">
        <v>158</v>
      </c>
      <c r="K58" s="602"/>
      <c r="L58" s="613"/>
      <c r="M58" s="602"/>
      <c r="N58" s="602"/>
      <c r="O58" s="602">
        <v>200</v>
      </c>
      <c r="P58" s="602">
        <v>50</v>
      </c>
      <c r="Q58" s="602">
        <v>0</v>
      </c>
      <c r="R58" s="602"/>
      <c r="S58" s="602">
        <f t="shared" si="37"/>
        <v>0</v>
      </c>
      <c r="T58" s="602"/>
      <c r="U58" s="604">
        <f t="shared" si="6"/>
        <v>0</v>
      </c>
      <c r="V58" s="604">
        <f t="shared" si="7"/>
        <v>0</v>
      </c>
      <c r="W58" s="604">
        <f t="shared" si="38"/>
        <v>0</v>
      </c>
      <c r="X58" s="604"/>
      <c r="Y58" s="602">
        <v>50</v>
      </c>
      <c r="Z58" s="602">
        <v>50</v>
      </c>
      <c r="AA58" s="602"/>
    </row>
    <row r="59" spans="1:36" ht="15" customHeight="1" x14ac:dyDescent="0.3">
      <c r="A59" s="602" t="s">
        <v>221</v>
      </c>
      <c r="B59" s="602" t="s">
        <v>150</v>
      </c>
      <c r="C59" s="602" t="s">
        <v>151</v>
      </c>
      <c r="D59" s="602" t="s">
        <v>186</v>
      </c>
      <c r="E59" s="602" t="s">
        <v>222</v>
      </c>
      <c r="F59" s="602" t="s">
        <v>233</v>
      </c>
      <c r="G59" s="602"/>
      <c r="H59" s="603" t="s">
        <v>238</v>
      </c>
      <c r="I59" s="603" t="s">
        <v>239</v>
      </c>
      <c r="J59" s="603" t="s">
        <v>158</v>
      </c>
      <c r="K59" s="602" t="s">
        <v>239</v>
      </c>
      <c r="L59" s="611">
        <v>0.1</v>
      </c>
      <c r="M59" s="602" t="s">
        <v>160</v>
      </c>
      <c r="N59" s="602" t="s">
        <v>219</v>
      </c>
      <c r="O59" s="602">
        <v>4</v>
      </c>
      <c r="P59" s="602">
        <v>1</v>
      </c>
      <c r="Q59" s="602">
        <v>0</v>
      </c>
      <c r="R59" s="602"/>
      <c r="S59" s="602">
        <f t="shared" si="37"/>
        <v>0</v>
      </c>
      <c r="T59" s="602">
        <f t="shared" si="3"/>
        <v>0</v>
      </c>
      <c r="U59" s="604">
        <f t="shared" si="6"/>
        <v>0</v>
      </c>
      <c r="V59" s="604">
        <f t="shared" si="7"/>
        <v>0</v>
      </c>
      <c r="W59" s="604">
        <f t="shared" si="38"/>
        <v>0</v>
      </c>
      <c r="X59" s="604">
        <f t="shared" ref="X59:X65" si="39">+(T59/O59)*L59</f>
        <v>0</v>
      </c>
      <c r="Y59" s="602">
        <v>1</v>
      </c>
      <c r="Z59" s="602">
        <v>1</v>
      </c>
      <c r="AA59" s="602">
        <v>1</v>
      </c>
    </row>
    <row r="60" spans="1:36" ht="15" customHeight="1" x14ac:dyDescent="0.3">
      <c r="A60" s="602" t="s">
        <v>221</v>
      </c>
      <c r="B60" s="602" t="s">
        <v>150</v>
      </c>
      <c r="C60" s="602" t="s">
        <v>151</v>
      </c>
      <c r="D60" s="602" t="s">
        <v>186</v>
      </c>
      <c r="E60" s="602" t="s">
        <v>222</v>
      </c>
      <c r="F60" s="602" t="s">
        <v>233</v>
      </c>
      <c r="G60" s="602"/>
      <c r="H60" s="603" t="s">
        <v>238</v>
      </c>
      <c r="I60" s="603" t="s">
        <v>239</v>
      </c>
      <c r="J60" s="603" t="s">
        <v>158</v>
      </c>
      <c r="K60" s="602" t="s">
        <v>239</v>
      </c>
      <c r="L60" s="612"/>
      <c r="M60" s="602" t="s">
        <v>160</v>
      </c>
      <c r="N60" s="602" t="s">
        <v>219</v>
      </c>
      <c r="O60" s="602">
        <v>4</v>
      </c>
      <c r="P60" s="602">
        <v>1</v>
      </c>
      <c r="Q60" s="602">
        <v>0</v>
      </c>
      <c r="R60" s="602"/>
      <c r="S60" s="602">
        <f t="shared" si="37"/>
        <v>0</v>
      </c>
      <c r="T60" s="602"/>
      <c r="U60" s="604">
        <f t="shared" si="6"/>
        <v>0</v>
      </c>
      <c r="V60" s="604">
        <f t="shared" si="7"/>
        <v>0</v>
      </c>
      <c r="W60" s="604">
        <f t="shared" si="38"/>
        <v>0</v>
      </c>
      <c r="X60" s="604"/>
      <c r="Y60" s="602">
        <v>1</v>
      </c>
      <c r="Z60" s="602">
        <v>1</v>
      </c>
      <c r="AA60" s="602"/>
    </row>
    <row r="61" spans="1:36" ht="62.25" customHeight="1" x14ac:dyDescent="0.3">
      <c r="A61" s="602" t="s">
        <v>221</v>
      </c>
      <c r="B61" s="602" t="s">
        <v>150</v>
      </c>
      <c r="C61" s="602" t="s">
        <v>151</v>
      </c>
      <c r="D61" s="602" t="s">
        <v>186</v>
      </c>
      <c r="E61" s="602" t="s">
        <v>222</v>
      </c>
      <c r="F61" s="602" t="s">
        <v>233</v>
      </c>
      <c r="G61" s="602"/>
      <c r="H61" s="603" t="s">
        <v>238</v>
      </c>
      <c r="I61" s="603" t="s">
        <v>239</v>
      </c>
      <c r="J61" s="603" t="s">
        <v>158</v>
      </c>
      <c r="K61" s="602" t="s">
        <v>239</v>
      </c>
      <c r="L61" s="613"/>
      <c r="M61" s="602" t="s">
        <v>160</v>
      </c>
      <c r="N61" s="602" t="s">
        <v>219</v>
      </c>
      <c r="O61" s="602">
        <v>4</v>
      </c>
      <c r="P61" s="602">
        <v>1</v>
      </c>
      <c r="Q61" s="602">
        <v>0</v>
      </c>
      <c r="R61" s="602"/>
      <c r="S61" s="602">
        <f t="shared" si="37"/>
        <v>0</v>
      </c>
      <c r="T61" s="602"/>
      <c r="U61" s="604">
        <f t="shared" si="6"/>
        <v>0</v>
      </c>
      <c r="V61" s="604">
        <f t="shared" si="7"/>
        <v>0</v>
      </c>
      <c r="W61" s="604">
        <f t="shared" si="38"/>
        <v>0</v>
      </c>
      <c r="X61" s="604"/>
      <c r="Y61" s="602">
        <v>1</v>
      </c>
      <c r="Z61" s="602">
        <v>1</v>
      </c>
      <c r="AA61" s="602"/>
    </row>
    <row r="62" spans="1:36" ht="15" customHeight="1" x14ac:dyDescent="0.3">
      <c r="A62" s="602" t="s">
        <v>221</v>
      </c>
      <c r="B62" s="602" t="s">
        <v>150</v>
      </c>
      <c r="C62" s="602" t="s">
        <v>151</v>
      </c>
      <c r="D62" s="602" t="s">
        <v>186</v>
      </c>
      <c r="E62" s="602" t="s">
        <v>222</v>
      </c>
      <c r="F62" s="602" t="s">
        <v>233</v>
      </c>
      <c r="G62" s="602"/>
      <c r="H62" s="602" t="s">
        <v>240</v>
      </c>
      <c r="I62" s="602" t="s">
        <v>241</v>
      </c>
      <c r="J62" s="602" t="s">
        <v>158</v>
      </c>
      <c r="K62" s="602" t="s">
        <v>241</v>
      </c>
      <c r="L62" s="611">
        <v>0.2</v>
      </c>
      <c r="M62" s="602" t="s">
        <v>160</v>
      </c>
      <c r="N62" s="602" t="s">
        <v>242</v>
      </c>
      <c r="O62" s="602">
        <v>20</v>
      </c>
      <c r="P62" s="602">
        <v>5</v>
      </c>
      <c r="Q62" s="602">
        <v>0</v>
      </c>
      <c r="R62" s="602"/>
      <c r="S62" s="602">
        <f t="shared" si="37"/>
        <v>0</v>
      </c>
      <c r="T62" s="602">
        <f t="shared" si="3"/>
        <v>0</v>
      </c>
      <c r="U62" s="604">
        <f t="shared" si="6"/>
        <v>0</v>
      </c>
      <c r="V62" s="604">
        <f t="shared" si="7"/>
        <v>0</v>
      </c>
      <c r="W62" s="604">
        <f t="shared" si="38"/>
        <v>0</v>
      </c>
      <c r="X62" s="604">
        <f t="shared" si="39"/>
        <v>0</v>
      </c>
      <c r="Y62" s="602">
        <v>5</v>
      </c>
      <c r="Z62" s="602">
        <v>5</v>
      </c>
      <c r="AA62" s="602">
        <v>5</v>
      </c>
    </row>
    <row r="63" spans="1:36" ht="54.75" customHeight="1" x14ac:dyDescent="0.3">
      <c r="A63" s="602"/>
      <c r="B63" s="602"/>
      <c r="C63" s="602"/>
      <c r="D63" s="602"/>
      <c r="E63" s="602"/>
      <c r="F63" s="602"/>
      <c r="G63" s="602"/>
      <c r="H63" s="602"/>
      <c r="I63" s="602"/>
      <c r="J63" s="602"/>
      <c r="K63" s="602"/>
      <c r="L63" s="612"/>
      <c r="M63" s="602"/>
      <c r="N63" s="602"/>
      <c r="O63" s="602"/>
      <c r="P63" s="602"/>
      <c r="Q63" s="602"/>
      <c r="R63" s="602"/>
      <c r="S63" s="602"/>
      <c r="T63" s="602"/>
      <c r="U63" s="604"/>
      <c r="V63" s="604"/>
      <c r="W63" s="604"/>
      <c r="X63" s="604"/>
      <c r="Y63" s="602"/>
      <c r="Z63" s="602"/>
      <c r="AA63" s="602"/>
    </row>
    <row r="64" spans="1:36" ht="58.5" customHeight="1" x14ac:dyDescent="0.3">
      <c r="A64" s="602"/>
      <c r="B64" s="602"/>
      <c r="C64" s="602"/>
      <c r="D64" s="602"/>
      <c r="E64" s="602"/>
      <c r="F64" s="602"/>
      <c r="G64" s="602"/>
      <c r="H64" s="602"/>
      <c r="I64" s="602"/>
      <c r="J64" s="602"/>
      <c r="K64" s="602"/>
      <c r="L64" s="613"/>
      <c r="M64" s="602"/>
      <c r="N64" s="602"/>
      <c r="O64" s="602"/>
      <c r="P64" s="602"/>
      <c r="Q64" s="602"/>
      <c r="R64" s="602"/>
      <c r="S64" s="602"/>
      <c r="T64" s="602"/>
      <c r="U64" s="604"/>
      <c r="V64" s="604"/>
      <c r="W64" s="604"/>
      <c r="X64" s="604"/>
      <c r="Y64" s="602"/>
      <c r="Z64" s="602"/>
      <c r="AA64" s="602"/>
    </row>
    <row r="65" spans="1:36" ht="15" customHeight="1" x14ac:dyDescent="0.3">
      <c r="A65" s="602" t="s">
        <v>221</v>
      </c>
      <c r="B65" s="602" t="s">
        <v>150</v>
      </c>
      <c r="C65" s="602" t="s">
        <v>151</v>
      </c>
      <c r="D65" s="602" t="s">
        <v>186</v>
      </c>
      <c r="E65" s="602" t="s">
        <v>222</v>
      </c>
      <c r="F65" s="602" t="s">
        <v>233</v>
      </c>
      <c r="G65" s="602"/>
      <c r="H65" s="606" t="s">
        <v>243</v>
      </c>
      <c r="I65" s="606" t="s">
        <v>244</v>
      </c>
      <c r="J65" s="606" t="s">
        <v>245</v>
      </c>
      <c r="K65" s="606" t="s">
        <v>244</v>
      </c>
      <c r="L65" s="608">
        <v>0.3</v>
      </c>
      <c r="M65" s="606" t="s">
        <v>160</v>
      </c>
      <c r="N65" s="606" t="s">
        <v>246</v>
      </c>
      <c r="O65" s="606">
        <v>60</v>
      </c>
      <c r="P65" s="606">
        <v>15</v>
      </c>
      <c r="Q65" s="606">
        <v>1</v>
      </c>
      <c r="R65" s="606"/>
      <c r="S65" s="606">
        <f t="shared" si="37"/>
        <v>1</v>
      </c>
      <c r="T65" s="606">
        <f t="shared" si="3"/>
        <v>1</v>
      </c>
      <c r="U65" s="605">
        <f t="shared" si="6"/>
        <v>6.6666666666666666E-2</v>
      </c>
      <c r="V65" s="605">
        <f t="shared" si="7"/>
        <v>1.6666666666666666E-2</v>
      </c>
      <c r="W65" s="605">
        <f t="shared" si="38"/>
        <v>0.02</v>
      </c>
      <c r="X65" s="605">
        <f t="shared" si="39"/>
        <v>5.0000000000000001E-3</v>
      </c>
      <c r="Y65" s="602">
        <v>15</v>
      </c>
      <c r="Z65" s="602">
        <v>15</v>
      </c>
      <c r="AA65" s="602">
        <v>15</v>
      </c>
    </row>
    <row r="66" spans="1:36" x14ac:dyDescent="0.3">
      <c r="A66" s="602"/>
      <c r="B66" s="602"/>
      <c r="C66" s="602"/>
      <c r="D66" s="602"/>
      <c r="E66" s="602"/>
      <c r="F66" s="602"/>
      <c r="G66" s="602"/>
      <c r="H66" s="606"/>
      <c r="I66" s="606"/>
      <c r="J66" s="606"/>
      <c r="K66" s="606"/>
      <c r="L66" s="609"/>
      <c r="M66" s="606"/>
      <c r="N66" s="606"/>
      <c r="O66" s="606"/>
      <c r="P66" s="606"/>
      <c r="Q66" s="606"/>
      <c r="R66" s="606"/>
      <c r="S66" s="606"/>
      <c r="T66" s="606"/>
      <c r="U66" s="605"/>
      <c r="V66" s="605"/>
      <c r="W66" s="605"/>
      <c r="X66" s="605"/>
      <c r="Y66" s="602"/>
      <c r="Z66" s="602"/>
      <c r="AA66" s="602"/>
    </row>
    <row r="67" spans="1:36" ht="51" customHeight="1" x14ac:dyDescent="0.3">
      <c r="A67" s="602"/>
      <c r="B67" s="602"/>
      <c r="C67" s="602"/>
      <c r="D67" s="602"/>
      <c r="E67" s="602"/>
      <c r="F67" s="602"/>
      <c r="G67" s="602"/>
      <c r="H67" s="606"/>
      <c r="I67" s="606"/>
      <c r="J67" s="606"/>
      <c r="K67" s="606"/>
      <c r="L67" s="610"/>
      <c r="M67" s="606"/>
      <c r="N67" s="606"/>
      <c r="O67" s="606"/>
      <c r="P67" s="606"/>
      <c r="Q67" s="606"/>
      <c r="R67" s="606"/>
      <c r="S67" s="606"/>
      <c r="T67" s="606"/>
      <c r="U67" s="605"/>
      <c r="V67" s="605"/>
      <c r="W67" s="605"/>
      <c r="X67" s="605"/>
      <c r="Y67" s="602"/>
      <c r="Z67" s="602"/>
      <c r="AA67" s="602"/>
    </row>
    <row r="68" spans="1:36" ht="43.5" customHeight="1" x14ac:dyDescent="0.3">
      <c r="A68" s="96"/>
      <c r="B68" s="97"/>
      <c r="C68" s="98"/>
      <c r="D68" s="96"/>
      <c r="E68" s="99"/>
      <c r="F68" s="620" t="s">
        <v>247</v>
      </c>
      <c r="G68" s="620"/>
      <c r="H68" s="620"/>
      <c r="I68" s="620"/>
      <c r="J68" s="620"/>
      <c r="K68" s="620"/>
      <c r="L68" s="620"/>
      <c r="M68" s="620"/>
      <c r="N68" s="620"/>
      <c r="O68" s="620"/>
      <c r="P68" s="620"/>
      <c r="Q68" s="620"/>
      <c r="R68" s="620"/>
      <c r="S68" s="620"/>
      <c r="T68" s="620"/>
      <c r="U68" s="95">
        <f>AVERAGE(U55:U67)</f>
        <v>7.4074074074074077E-3</v>
      </c>
      <c r="V68" s="95">
        <f>AVERAGE(V55:V67)</f>
        <v>1.8518518518518519E-3</v>
      </c>
      <c r="W68" s="70">
        <f>+W55+W59+W62+W65</f>
        <v>0.02</v>
      </c>
      <c r="X68" s="95">
        <f>+X55+X59+X62+X65</f>
        <v>5.0000000000000001E-3</v>
      </c>
      <c r="Y68" s="96"/>
      <c r="Z68" s="96"/>
      <c r="AA68" s="96"/>
      <c r="AB68" s="92"/>
      <c r="AC68" s="100"/>
      <c r="AD68" s="100"/>
      <c r="AE68" s="100"/>
      <c r="AF68" s="100"/>
      <c r="AG68" s="100"/>
      <c r="AH68" s="100"/>
      <c r="AI68" s="100"/>
      <c r="AJ68" s="100"/>
    </row>
    <row r="69" spans="1:36" ht="15" customHeight="1" x14ac:dyDescent="0.3">
      <c r="A69" s="603" t="s">
        <v>248</v>
      </c>
      <c r="B69" s="603" t="s">
        <v>150</v>
      </c>
      <c r="C69" s="603" t="s">
        <v>151</v>
      </c>
      <c r="D69" s="603" t="s">
        <v>186</v>
      </c>
      <c r="E69" s="603" t="s">
        <v>249</v>
      </c>
      <c r="F69" s="603" t="s">
        <v>250</v>
      </c>
      <c r="G69" s="603" t="s">
        <v>251</v>
      </c>
      <c r="H69" s="603" t="s">
        <v>252</v>
      </c>
      <c r="I69" s="603" t="s">
        <v>253</v>
      </c>
      <c r="J69" s="603" t="s">
        <v>254</v>
      </c>
      <c r="K69" s="603" t="s">
        <v>253</v>
      </c>
      <c r="L69" s="603">
        <v>0.1</v>
      </c>
      <c r="M69" s="602" t="s">
        <v>200</v>
      </c>
      <c r="N69" s="602" t="s">
        <v>255</v>
      </c>
      <c r="O69" s="602">
        <v>1</v>
      </c>
      <c r="P69" s="602">
        <v>1</v>
      </c>
      <c r="Q69" s="602">
        <v>0.5</v>
      </c>
      <c r="R69" s="602"/>
      <c r="S69" s="602">
        <f t="shared" ref="S69:S77" si="40">+Q69+R69</f>
        <v>0.5</v>
      </c>
      <c r="T69" s="602">
        <f t="shared" si="3"/>
        <v>0.5</v>
      </c>
      <c r="U69" s="604">
        <f t="shared" si="6"/>
        <v>0.5</v>
      </c>
      <c r="V69" s="604">
        <f t="shared" si="7"/>
        <v>0.5</v>
      </c>
      <c r="W69" s="604">
        <f t="shared" ref="W69:W74" si="41">+(S69/P69)*L69</f>
        <v>0.05</v>
      </c>
      <c r="X69" s="604">
        <f t="shared" ref="X69:X77" si="42">+(T69/O69)*L69</f>
        <v>0.05</v>
      </c>
      <c r="Y69" s="602">
        <v>1</v>
      </c>
      <c r="Z69" s="602">
        <v>1</v>
      </c>
      <c r="AA69" s="602">
        <v>1</v>
      </c>
    </row>
    <row r="70" spans="1:36" ht="58.5" customHeight="1" x14ac:dyDescent="0.3">
      <c r="A70" s="603"/>
      <c r="B70" s="603"/>
      <c r="C70" s="603"/>
      <c r="D70" s="603"/>
      <c r="E70" s="603"/>
      <c r="F70" s="603"/>
      <c r="G70" s="603"/>
      <c r="H70" s="603"/>
      <c r="I70" s="603"/>
      <c r="J70" s="603"/>
      <c r="K70" s="603"/>
      <c r="L70" s="603"/>
      <c r="M70" s="602"/>
      <c r="N70" s="602"/>
      <c r="O70" s="602"/>
      <c r="P70" s="602"/>
      <c r="Q70" s="602"/>
      <c r="R70" s="602"/>
      <c r="S70" s="602"/>
      <c r="T70" s="602"/>
      <c r="U70" s="604"/>
      <c r="V70" s="604"/>
      <c r="W70" s="604"/>
      <c r="X70" s="604"/>
      <c r="Y70" s="602"/>
      <c r="Z70" s="602"/>
      <c r="AA70" s="602"/>
    </row>
    <row r="71" spans="1:36" x14ac:dyDescent="0.3">
      <c r="A71" s="603" t="s">
        <v>248</v>
      </c>
      <c r="B71" s="603" t="s">
        <v>150</v>
      </c>
      <c r="C71" s="603" t="s">
        <v>151</v>
      </c>
      <c r="D71" s="603" t="s">
        <v>186</v>
      </c>
      <c r="E71" s="603" t="s">
        <v>249</v>
      </c>
      <c r="F71" s="603" t="s">
        <v>250</v>
      </c>
      <c r="G71" s="603"/>
      <c r="H71" s="602" t="s">
        <v>256</v>
      </c>
      <c r="I71" s="602" t="s">
        <v>257</v>
      </c>
      <c r="J71" s="602" t="s">
        <v>258</v>
      </c>
      <c r="K71" s="602" t="s">
        <v>257</v>
      </c>
      <c r="L71" s="603">
        <v>0.4</v>
      </c>
      <c r="M71" s="602" t="s">
        <v>160</v>
      </c>
      <c r="N71" s="602" t="s">
        <v>259</v>
      </c>
      <c r="O71" s="602">
        <v>40</v>
      </c>
      <c r="P71" s="602">
        <v>10</v>
      </c>
      <c r="Q71" s="602">
        <v>2</v>
      </c>
      <c r="R71" s="602"/>
      <c r="S71" s="602">
        <f t="shared" si="40"/>
        <v>2</v>
      </c>
      <c r="T71" s="602">
        <f t="shared" si="3"/>
        <v>2</v>
      </c>
      <c r="U71" s="605">
        <f t="shared" si="6"/>
        <v>0.2</v>
      </c>
      <c r="V71" s="605">
        <f t="shared" si="7"/>
        <v>0.05</v>
      </c>
      <c r="W71" s="605">
        <f t="shared" si="41"/>
        <v>8.0000000000000016E-2</v>
      </c>
      <c r="X71" s="605">
        <f t="shared" si="42"/>
        <v>2.0000000000000004E-2</v>
      </c>
      <c r="Y71" s="602">
        <v>10</v>
      </c>
      <c r="Z71" s="602">
        <v>10</v>
      </c>
      <c r="AA71" s="602">
        <v>10</v>
      </c>
    </row>
    <row r="72" spans="1:36" x14ac:dyDescent="0.3">
      <c r="A72" s="603" t="s">
        <v>248</v>
      </c>
      <c r="B72" s="603" t="s">
        <v>150</v>
      </c>
      <c r="C72" s="603" t="s">
        <v>151</v>
      </c>
      <c r="D72" s="603" t="s">
        <v>186</v>
      </c>
      <c r="E72" s="603" t="s">
        <v>249</v>
      </c>
      <c r="F72" s="603" t="s">
        <v>250</v>
      </c>
      <c r="G72" s="603"/>
      <c r="H72" s="602"/>
      <c r="I72" s="602"/>
      <c r="J72" s="602"/>
      <c r="K72" s="602"/>
      <c r="L72" s="603"/>
      <c r="M72" s="602"/>
      <c r="N72" s="602"/>
      <c r="O72" s="602"/>
      <c r="P72" s="602"/>
      <c r="Q72" s="602"/>
      <c r="R72" s="602"/>
      <c r="S72" s="602"/>
      <c r="T72" s="602"/>
      <c r="U72" s="605"/>
      <c r="V72" s="605"/>
      <c r="W72" s="605"/>
      <c r="X72" s="605"/>
      <c r="Y72" s="602"/>
      <c r="Z72" s="602"/>
      <c r="AA72" s="602"/>
    </row>
    <row r="73" spans="1:36" x14ac:dyDescent="0.3">
      <c r="A73" s="603" t="s">
        <v>248</v>
      </c>
      <c r="B73" s="603" t="s">
        <v>150</v>
      </c>
      <c r="C73" s="603" t="s">
        <v>151</v>
      </c>
      <c r="D73" s="603" t="s">
        <v>186</v>
      </c>
      <c r="E73" s="603" t="s">
        <v>249</v>
      </c>
      <c r="F73" s="603" t="s">
        <v>250</v>
      </c>
      <c r="G73" s="603"/>
      <c r="H73" s="602"/>
      <c r="I73" s="602"/>
      <c r="J73" s="602"/>
      <c r="K73" s="602"/>
      <c r="L73" s="603"/>
      <c r="M73" s="602"/>
      <c r="N73" s="602"/>
      <c r="O73" s="602"/>
      <c r="P73" s="602"/>
      <c r="Q73" s="602"/>
      <c r="R73" s="602"/>
      <c r="S73" s="602"/>
      <c r="T73" s="602"/>
      <c r="U73" s="605"/>
      <c r="V73" s="605"/>
      <c r="W73" s="605"/>
      <c r="X73" s="605"/>
      <c r="Y73" s="602"/>
      <c r="Z73" s="602"/>
      <c r="AA73" s="602"/>
    </row>
    <row r="74" spans="1:36" x14ac:dyDescent="0.3">
      <c r="A74" s="603" t="s">
        <v>248</v>
      </c>
      <c r="B74" s="603" t="s">
        <v>150</v>
      </c>
      <c r="C74" s="603" t="s">
        <v>151</v>
      </c>
      <c r="D74" s="603" t="s">
        <v>186</v>
      </c>
      <c r="E74" s="603" t="s">
        <v>249</v>
      </c>
      <c r="F74" s="603" t="s">
        <v>250</v>
      </c>
      <c r="G74" s="603"/>
      <c r="H74" s="602" t="s">
        <v>260</v>
      </c>
      <c r="I74" s="602" t="s">
        <v>261</v>
      </c>
      <c r="J74" s="602" t="s">
        <v>262</v>
      </c>
      <c r="K74" s="602" t="s">
        <v>261</v>
      </c>
      <c r="L74" s="603">
        <v>0.3</v>
      </c>
      <c r="M74" s="602" t="s">
        <v>160</v>
      </c>
      <c r="N74" s="602" t="s">
        <v>263</v>
      </c>
      <c r="O74" s="602">
        <v>80</v>
      </c>
      <c r="P74" s="602">
        <v>80</v>
      </c>
      <c r="Q74" s="602">
        <v>72</v>
      </c>
      <c r="R74" s="602"/>
      <c r="S74" s="602">
        <f t="shared" si="40"/>
        <v>72</v>
      </c>
      <c r="T74" s="602">
        <f t="shared" ref="T74:T91" si="43">+S74</f>
        <v>72</v>
      </c>
      <c r="U74" s="605">
        <f t="shared" si="6"/>
        <v>0.9</v>
      </c>
      <c r="V74" s="605">
        <f t="shared" si="7"/>
        <v>0.9</v>
      </c>
      <c r="W74" s="605">
        <f t="shared" si="41"/>
        <v>0.27</v>
      </c>
      <c r="X74" s="605">
        <f t="shared" si="42"/>
        <v>0.27</v>
      </c>
      <c r="Y74" s="602">
        <v>80</v>
      </c>
      <c r="Z74" s="602">
        <v>80</v>
      </c>
      <c r="AA74" s="602">
        <v>80</v>
      </c>
    </row>
    <row r="75" spans="1:36" x14ac:dyDescent="0.3">
      <c r="A75" s="603" t="s">
        <v>248</v>
      </c>
      <c r="B75" s="603" t="s">
        <v>150</v>
      </c>
      <c r="C75" s="603" t="s">
        <v>151</v>
      </c>
      <c r="D75" s="603" t="s">
        <v>186</v>
      </c>
      <c r="E75" s="603" t="s">
        <v>249</v>
      </c>
      <c r="F75" s="603" t="s">
        <v>250</v>
      </c>
      <c r="G75" s="603"/>
      <c r="H75" s="602"/>
      <c r="I75" s="602"/>
      <c r="J75" s="602"/>
      <c r="K75" s="602"/>
      <c r="L75" s="603"/>
      <c r="M75" s="602"/>
      <c r="N75" s="602"/>
      <c r="O75" s="602"/>
      <c r="P75" s="602"/>
      <c r="Q75" s="602"/>
      <c r="R75" s="602"/>
      <c r="S75" s="602"/>
      <c r="T75" s="602"/>
      <c r="U75" s="605"/>
      <c r="V75" s="605"/>
      <c r="W75" s="605"/>
      <c r="X75" s="605"/>
      <c r="Y75" s="602"/>
      <c r="Z75" s="602"/>
      <c r="AA75" s="602"/>
    </row>
    <row r="76" spans="1:36" x14ac:dyDescent="0.3">
      <c r="A76" s="603" t="s">
        <v>248</v>
      </c>
      <c r="B76" s="603" t="s">
        <v>150</v>
      </c>
      <c r="C76" s="603" t="s">
        <v>151</v>
      </c>
      <c r="D76" s="603" t="s">
        <v>186</v>
      </c>
      <c r="E76" s="603" t="s">
        <v>249</v>
      </c>
      <c r="F76" s="603" t="s">
        <v>250</v>
      </c>
      <c r="G76" s="603"/>
      <c r="H76" s="602"/>
      <c r="I76" s="602"/>
      <c r="J76" s="602"/>
      <c r="K76" s="602"/>
      <c r="L76" s="603"/>
      <c r="M76" s="602"/>
      <c r="N76" s="602"/>
      <c r="O76" s="602"/>
      <c r="P76" s="602"/>
      <c r="Q76" s="602"/>
      <c r="R76" s="602"/>
      <c r="S76" s="602"/>
      <c r="T76" s="602"/>
      <c r="U76" s="605"/>
      <c r="V76" s="605"/>
      <c r="W76" s="605"/>
      <c r="X76" s="605"/>
      <c r="Y76" s="602"/>
      <c r="Z76" s="602"/>
      <c r="AA76" s="602"/>
    </row>
    <row r="77" spans="1:36" ht="262.5" x14ac:dyDescent="0.3">
      <c r="A77" s="603" t="s">
        <v>248</v>
      </c>
      <c r="B77" s="603" t="s">
        <v>150</v>
      </c>
      <c r="C77" s="603" t="s">
        <v>151</v>
      </c>
      <c r="D77" s="603" t="s">
        <v>186</v>
      </c>
      <c r="E77" s="603" t="s">
        <v>249</v>
      </c>
      <c r="F77" s="603" t="s">
        <v>250</v>
      </c>
      <c r="G77" s="603"/>
      <c r="H77" s="93" t="s">
        <v>264</v>
      </c>
      <c r="I77" s="93" t="s">
        <v>265</v>
      </c>
      <c r="J77" s="93" t="s">
        <v>262</v>
      </c>
      <c r="K77" s="93" t="s">
        <v>265</v>
      </c>
      <c r="L77" s="64">
        <v>0.2</v>
      </c>
      <c r="M77" s="93" t="s">
        <v>160</v>
      </c>
      <c r="N77" s="93" t="s">
        <v>263</v>
      </c>
      <c r="O77" s="102">
        <v>80</v>
      </c>
      <c r="P77" s="102" t="s">
        <v>206</v>
      </c>
      <c r="Q77" s="102">
        <v>0</v>
      </c>
      <c r="R77" s="94"/>
      <c r="S77" s="102">
        <f t="shared" si="40"/>
        <v>0</v>
      </c>
      <c r="T77" s="102">
        <f t="shared" si="43"/>
        <v>0</v>
      </c>
      <c r="U77" s="70" t="s">
        <v>207</v>
      </c>
      <c r="V77" s="95">
        <f t="shared" ref="V77:V138" si="44">+T77/O77</f>
        <v>0</v>
      </c>
      <c r="W77" s="70" t="s">
        <v>207</v>
      </c>
      <c r="X77" s="70">
        <f t="shared" si="42"/>
        <v>0</v>
      </c>
      <c r="Y77" s="93">
        <v>25</v>
      </c>
      <c r="Z77" s="93">
        <v>25</v>
      </c>
      <c r="AA77" s="93">
        <v>30</v>
      </c>
    </row>
    <row r="78" spans="1:36" ht="34.5" customHeight="1" x14ac:dyDescent="0.3">
      <c r="A78" s="96"/>
      <c r="B78" s="97"/>
      <c r="C78" s="98"/>
      <c r="D78" s="96"/>
      <c r="E78" s="99"/>
      <c r="F78" s="620" t="s">
        <v>266</v>
      </c>
      <c r="G78" s="620"/>
      <c r="H78" s="620"/>
      <c r="I78" s="620"/>
      <c r="J78" s="620"/>
      <c r="K78" s="620"/>
      <c r="L78" s="620"/>
      <c r="M78" s="620"/>
      <c r="N78" s="620"/>
      <c r="O78" s="620"/>
      <c r="P78" s="620"/>
      <c r="Q78" s="620"/>
      <c r="R78" s="620"/>
      <c r="S78" s="620"/>
      <c r="T78" s="620"/>
      <c r="U78" s="95">
        <f>AVERAGE(U69:U77)</f>
        <v>0.53333333333333333</v>
      </c>
      <c r="V78" s="95">
        <f>AVERAGE(V69:V77)</f>
        <v>0.36250000000000004</v>
      </c>
      <c r="W78" s="70">
        <f>+W69+W71+W74</f>
        <v>0.4</v>
      </c>
      <c r="X78" s="95">
        <f>+X69+X71+X74</f>
        <v>0.34</v>
      </c>
      <c r="Y78" s="96"/>
      <c r="Z78" s="96"/>
      <c r="AA78" s="96"/>
      <c r="AB78" s="92"/>
      <c r="AC78" s="100"/>
      <c r="AD78" s="100"/>
      <c r="AE78" s="100"/>
      <c r="AF78" s="100"/>
      <c r="AG78" s="100"/>
      <c r="AH78" s="100"/>
      <c r="AI78" s="100"/>
      <c r="AJ78" s="100"/>
    </row>
    <row r="79" spans="1:36" ht="281.25" x14ac:dyDescent="0.3">
      <c r="A79" s="602" t="s">
        <v>149</v>
      </c>
      <c r="B79" s="602" t="s">
        <v>150</v>
      </c>
      <c r="C79" s="602" t="s">
        <v>151</v>
      </c>
      <c r="D79" s="602" t="s">
        <v>186</v>
      </c>
      <c r="E79" s="602" t="s">
        <v>267</v>
      </c>
      <c r="F79" s="602" t="s">
        <v>268</v>
      </c>
      <c r="G79" s="607"/>
      <c r="H79" s="96" t="s">
        <v>269</v>
      </c>
      <c r="I79" s="96" t="s">
        <v>270</v>
      </c>
      <c r="J79" s="96" t="s">
        <v>271</v>
      </c>
      <c r="K79" s="96" t="s">
        <v>270</v>
      </c>
      <c r="L79" s="65">
        <v>0.75</v>
      </c>
      <c r="M79" s="96" t="s">
        <v>160</v>
      </c>
      <c r="N79" s="96" t="s">
        <v>272</v>
      </c>
      <c r="O79" s="96">
        <v>3534</v>
      </c>
      <c r="P79" s="96" t="s">
        <v>206</v>
      </c>
      <c r="Q79" s="96" t="s">
        <v>207</v>
      </c>
      <c r="R79" s="94"/>
      <c r="S79" s="96" t="s">
        <v>207</v>
      </c>
      <c r="T79" s="96" t="str">
        <f t="shared" si="43"/>
        <v>NA</v>
      </c>
      <c r="U79" s="95"/>
      <c r="V79" s="95"/>
      <c r="W79" s="70"/>
      <c r="X79" s="70"/>
      <c r="Y79" s="96">
        <v>900</v>
      </c>
      <c r="Z79" s="96">
        <v>1200</v>
      </c>
      <c r="AA79" s="96">
        <v>1434</v>
      </c>
    </row>
    <row r="80" spans="1:36" ht="81" customHeight="1" x14ac:dyDescent="0.3">
      <c r="A80" s="602" t="s">
        <v>149</v>
      </c>
      <c r="B80" s="602" t="s">
        <v>150</v>
      </c>
      <c r="C80" s="602" t="s">
        <v>151</v>
      </c>
      <c r="D80" s="602" t="s">
        <v>186</v>
      </c>
      <c r="E80" s="602" t="s">
        <v>267</v>
      </c>
      <c r="F80" s="602"/>
      <c r="G80" s="607"/>
      <c r="H80" s="602" t="s">
        <v>273</v>
      </c>
      <c r="I80" s="602" t="s">
        <v>274</v>
      </c>
      <c r="J80" s="602" t="s">
        <v>275</v>
      </c>
      <c r="K80" s="602" t="s">
        <v>274</v>
      </c>
      <c r="L80" s="603">
        <v>0.25</v>
      </c>
      <c r="M80" s="602" t="s">
        <v>160</v>
      </c>
      <c r="N80" s="602" t="s">
        <v>276</v>
      </c>
      <c r="O80" s="602">
        <v>55</v>
      </c>
      <c r="P80" s="602" t="s">
        <v>206</v>
      </c>
      <c r="Q80" s="602" t="s">
        <v>207</v>
      </c>
      <c r="R80" s="602"/>
      <c r="S80" s="602" t="s">
        <v>207</v>
      </c>
      <c r="T80" s="602" t="str">
        <f t="shared" si="43"/>
        <v>NA</v>
      </c>
      <c r="U80" s="605"/>
      <c r="V80" s="605"/>
      <c r="W80" s="605"/>
      <c r="X80" s="605"/>
      <c r="Y80" s="606">
        <v>10</v>
      </c>
      <c r="Z80" s="606">
        <v>20</v>
      </c>
      <c r="AA80" s="606">
        <v>25</v>
      </c>
    </row>
    <row r="81" spans="1:36" ht="45" customHeight="1" x14ac:dyDescent="0.3">
      <c r="A81" s="602"/>
      <c r="B81" s="602"/>
      <c r="C81" s="602"/>
      <c r="D81" s="602"/>
      <c r="E81" s="602"/>
      <c r="F81" s="602"/>
      <c r="G81" s="607"/>
      <c r="H81" s="602"/>
      <c r="I81" s="602"/>
      <c r="J81" s="602"/>
      <c r="K81" s="602"/>
      <c r="L81" s="603"/>
      <c r="M81" s="602"/>
      <c r="N81" s="602"/>
      <c r="O81" s="602"/>
      <c r="P81" s="602"/>
      <c r="Q81" s="602"/>
      <c r="R81" s="602"/>
      <c r="S81" s="602"/>
      <c r="T81" s="602"/>
      <c r="U81" s="605"/>
      <c r="V81" s="605"/>
      <c r="W81" s="605"/>
      <c r="X81" s="605"/>
      <c r="Y81" s="606"/>
      <c r="Z81" s="606"/>
      <c r="AA81" s="606"/>
    </row>
    <row r="82" spans="1:36" ht="39.75" customHeight="1" x14ac:dyDescent="0.3">
      <c r="A82" s="96"/>
      <c r="B82" s="97"/>
      <c r="C82" s="98"/>
      <c r="D82" s="96"/>
      <c r="E82" s="99"/>
      <c r="F82" s="620" t="s">
        <v>277</v>
      </c>
      <c r="G82" s="620"/>
      <c r="H82" s="620"/>
      <c r="I82" s="620"/>
      <c r="J82" s="620"/>
      <c r="K82" s="620"/>
      <c r="L82" s="620"/>
      <c r="M82" s="620"/>
      <c r="N82" s="620"/>
      <c r="O82" s="620"/>
      <c r="P82" s="620"/>
      <c r="Q82" s="620"/>
      <c r="R82" s="620"/>
      <c r="S82" s="620"/>
      <c r="T82" s="620"/>
      <c r="U82" s="95"/>
      <c r="V82" s="95"/>
      <c r="W82" s="70" t="s">
        <v>206</v>
      </c>
      <c r="X82" s="95" t="s">
        <v>206</v>
      </c>
      <c r="Y82" s="96"/>
      <c r="Z82" s="96"/>
      <c r="AA82" s="96"/>
      <c r="AB82" s="92"/>
      <c r="AC82" s="100"/>
      <c r="AD82" s="100"/>
      <c r="AE82" s="100"/>
      <c r="AF82" s="100"/>
      <c r="AG82" s="100"/>
      <c r="AH82" s="100"/>
      <c r="AI82" s="100"/>
      <c r="AJ82" s="100"/>
    </row>
    <row r="83" spans="1:36" ht="41.25" customHeight="1" x14ac:dyDescent="0.3">
      <c r="A83" s="602" t="s">
        <v>221</v>
      </c>
      <c r="B83" s="602" t="s">
        <v>150</v>
      </c>
      <c r="C83" s="602" t="s">
        <v>151</v>
      </c>
      <c r="D83" s="602" t="s">
        <v>186</v>
      </c>
      <c r="E83" s="602" t="s">
        <v>278</v>
      </c>
      <c r="F83" s="602" t="s">
        <v>279</v>
      </c>
      <c r="G83" s="602" t="s">
        <v>280</v>
      </c>
      <c r="H83" s="602" t="s">
        <v>281</v>
      </c>
      <c r="I83" s="602" t="s">
        <v>282</v>
      </c>
      <c r="J83" s="602" t="s">
        <v>283</v>
      </c>
      <c r="K83" s="602" t="s">
        <v>282</v>
      </c>
      <c r="L83" s="603">
        <v>0.3</v>
      </c>
      <c r="M83" s="602" t="s">
        <v>160</v>
      </c>
      <c r="N83" s="602" t="s">
        <v>284</v>
      </c>
      <c r="O83" s="602">
        <v>500</v>
      </c>
      <c r="P83" s="602">
        <v>10</v>
      </c>
      <c r="Q83" s="602">
        <v>0</v>
      </c>
      <c r="R83" s="602"/>
      <c r="S83" s="602">
        <f t="shared" ref="S83" si="45">+Q83+R83</f>
        <v>0</v>
      </c>
      <c r="T83" s="602">
        <f t="shared" si="43"/>
        <v>0</v>
      </c>
      <c r="U83" s="605">
        <f t="shared" ref="U83:U138" si="46">+S83/P83</f>
        <v>0</v>
      </c>
      <c r="V83" s="605">
        <f t="shared" si="44"/>
        <v>0</v>
      </c>
      <c r="W83" s="605">
        <f t="shared" ref="W83" si="47">+(S83/P83)*L83</f>
        <v>0</v>
      </c>
      <c r="X83" s="605">
        <f t="shared" ref="X83" si="48">+(T83/O83)*L83</f>
        <v>0</v>
      </c>
      <c r="Y83" s="602">
        <v>150</v>
      </c>
      <c r="Z83" s="602">
        <v>190</v>
      </c>
      <c r="AA83" s="602">
        <v>150</v>
      </c>
    </row>
    <row r="84" spans="1:36" ht="78" customHeight="1" x14ac:dyDescent="0.3">
      <c r="A84" s="602"/>
      <c r="B84" s="602"/>
      <c r="C84" s="602"/>
      <c r="D84" s="602"/>
      <c r="E84" s="602"/>
      <c r="F84" s="602"/>
      <c r="G84" s="602"/>
      <c r="H84" s="602"/>
      <c r="I84" s="602"/>
      <c r="J84" s="602"/>
      <c r="K84" s="602"/>
      <c r="L84" s="603"/>
      <c r="M84" s="602"/>
      <c r="N84" s="602"/>
      <c r="O84" s="602"/>
      <c r="P84" s="602"/>
      <c r="Q84" s="602"/>
      <c r="R84" s="602"/>
      <c r="S84" s="602"/>
      <c r="T84" s="602"/>
      <c r="U84" s="605"/>
      <c r="V84" s="605"/>
      <c r="W84" s="605"/>
      <c r="X84" s="605"/>
      <c r="Y84" s="602"/>
      <c r="Z84" s="602"/>
      <c r="AA84" s="602"/>
    </row>
    <row r="85" spans="1:36" x14ac:dyDescent="0.3">
      <c r="A85" s="602" t="s">
        <v>221</v>
      </c>
      <c r="B85" s="602" t="s">
        <v>150</v>
      </c>
      <c r="C85" s="602" t="s">
        <v>151</v>
      </c>
      <c r="D85" s="602" t="s">
        <v>186</v>
      </c>
      <c r="E85" s="602" t="s">
        <v>278</v>
      </c>
      <c r="F85" s="602" t="s">
        <v>279</v>
      </c>
      <c r="G85" s="602"/>
      <c r="H85" s="602" t="s">
        <v>285</v>
      </c>
      <c r="I85" s="602" t="s">
        <v>286</v>
      </c>
      <c r="J85" s="602" t="s">
        <v>287</v>
      </c>
      <c r="K85" s="602" t="s">
        <v>286</v>
      </c>
      <c r="L85" s="603">
        <v>0.4</v>
      </c>
      <c r="M85" s="602" t="s">
        <v>200</v>
      </c>
      <c r="N85" s="602" t="s">
        <v>284</v>
      </c>
      <c r="O85" s="602">
        <v>200</v>
      </c>
      <c r="P85" s="602">
        <v>20</v>
      </c>
      <c r="Q85" s="602">
        <v>0</v>
      </c>
      <c r="R85" s="602"/>
      <c r="S85" s="602">
        <f t="shared" ref="S85:S91" si="49">+Q85+R85</f>
        <v>0</v>
      </c>
      <c r="T85" s="602">
        <f t="shared" si="43"/>
        <v>0</v>
      </c>
      <c r="U85" s="604">
        <f t="shared" si="46"/>
        <v>0</v>
      </c>
      <c r="V85" s="604">
        <f t="shared" si="44"/>
        <v>0</v>
      </c>
      <c r="W85" s="604">
        <f t="shared" ref="W85:W91" si="50">+(S85/P85)*L85</f>
        <v>0</v>
      </c>
      <c r="X85" s="604">
        <f t="shared" ref="X85:X91" si="51">+(T85/O85)*L85</f>
        <v>0</v>
      </c>
      <c r="Y85" s="602">
        <v>60</v>
      </c>
      <c r="Z85" s="602">
        <v>60</v>
      </c>
      <c r="AA85" s="602">
        <v>60</v>
      </c>
    </row>
    <row r="86" spans="1:36" ht="33.75" customHeight="1" x14ac:dyDescent="0.3">
      <c r="A86" s="602" t="s">
        <v>221</v>
      </c>
      <c r="B86" s="602" t="s">
        <v>150</v>
      </c>
      <c r="C86" s="602" t="s">
        <v>151</v>
      </c>
      <c r="D86" s="602" t="s">
        <v>186</v>
      </c>
      <c r="E86" s="602" t="s">
        <v>278</v>
      </c>
      <c r="F86" s="602" t="s">
        <v>279</v>
      </c>
      <c r="G86" s="602"/>
      <c r="H86" s="602"/>
      <c r="I86" s="602"/>
      <c r="J86" s="602"/>
      <c r="K86" s="602"/>
      <c r="L86" s="603"/>
      <c r="M86" s="602"/>
      <c r="N86" s="602"/>
      <c r="O86" s="602"/>
      <c r="P86" s="602"/>
      <c r="Q86" s="602"/>
      <c r="R86" s="602"/>
      <c r="S86" s="602"/>
      <c r="T86" s="602"/>
      <c r="U86" s="604"/>
      <c r="V86" s="604"/>
      <c r="W86" s="604"/>
      <c r="X86" s="604"/>
      <c r="Y86" s="602"/>
      <c r="Z86" s="602"/>
      <c r="AA86" s="602"/>
    </row>
    <row r="87" spans="1:36" ht="36.75" customHeight="1" x14ac:dyDescent="0.3">
      <c r="A87" s="602" t="s">
        <v>221</v>
      </c>
      <c r="B87" s="602" t="s">
        <v>150</v>
      </c>
      <c r="C87" s="602" t="s">
        <v>151</v>
      </c>
      <c r="D87" s="602" t="s">
        <v>186</v>
      </c>
      <c r="E87" s="602" t="s">
        <v>278</v>
      </c>
      <c r="F87" s="602" t="s">
        <v>279</v>
      </c>
      <c r="G87" s="602"/>
      <c r="H87" s="602"/>
      <c r="I87" s="602"/>
      <c r="J87" s="602"/>
      <c r="K87" s="602"/>
      <c r="L87" s="603"/>
      <c r="M87" s="602"/>
      <c r="N87" s="602"/>
      <c r="O87" s="602"/>
      <c r="P87" s="602"/>
      <c r="Q87" s="602"/>
      <c r="R87" s="602"/>
      <c r="S87" s="602"/>
      <c r="T87" s="602"/>
      <c r="U87" s="604"/>
      <c r="V87" s="604"/>
      <c r="W87" s="604"/>
      <c r="X87" s="604"/>
      <c r="Y87" s="602"/>
      <c r="Z87" s="602"/>
      <c r="AA87" s="602"/>
    </row>
    <row r="88" spans="1:36" ht="49.5" customHeight="1" x14ac:dyDescent="0.3">
      <c r="A88" s="602" t="s">
        <v>221</v>
      </c>
      <c r="B88" s="602" t="s">
        <v>150</v>
      </c>
      <c r="C88" s="602" t="s">
        <v>151</v>
      </c>
      <c r="D88" s="602" t="s">
        <v>186</v>
      </c>
      <c r="E88" s="602" t="s">
        <v>278</v>
      </c>
      <c r="F88" s="602" t="s">
        <v>279</v>
      </c>
      <c r="G88" s="602"/>
      <c r="H88" s="602" t="s">
        <v>288</v>
      </c>
      <c r="I88" s="602" t="s">
        <v>289</v>
      </c>
      <c r="J88" s="602" t="s">
        <v>283</v>
      </c>
      <c r="K88" s="602" t="s">
        <v>289</v>
      </c>
      <c r="L88" s="603">
        <v>0.1</v>
      </c>
      <c r="M88" s="602" t="s">
        <v>160</v>
      </c>
      <c r="N88" s="602" t="s">
        <v>219</v>
      </c>
      <c r="O88" s="602">
        <v>1</v>
      </c>
      <c r="P88" s="602">
        <v>0.5</v>
      </c>
      <c r="Q88" s="602">
        <v>0</v>
      </c>
      <c r="R88" s="602"/>
      <c r="S88" s="602">
        <f t="shared" si="49"/>
        <v>0</v>
      </c>
      <c r="T88" s="602">
        <f t="shared" si="43"/>
        <v>0</v>
      </c>
      <c r="U88" s="604">
        <f t="shared" si="46"/>
        <v>0</v>
      </c>
      <c r="V88" s="604">
        <f t="shared" si="44"/>
        <v>0</v>
      </c>
      <c r="W88" s="604">
        <f t="shared" si="50"/>
        <v>0</v>
      </c>
      <c r="X88" s="604">
        <f t="shared" si="51"/>
        <v>0</v>
      </c>
      <c r="Y88" s="602">
        <v>0.5</v>
      </c>
      <c r="Z88" s="602" t="s">
        <v>206</v>
      </c>
      <c r="AA88" s="602" t="s">
        <v>206</v>
      </c>
    </row>
    <row r="89" spans="1:36" ht="56.25" customHeight="1" x14ac:dyDescent="0.3">
      <c r="A89" s="602" t="s">
        <v>221</v>
      </c>
      <c r="B89" s="602" t="s">
        <v>150</v>
      </c>
      <c r="C89" s="602" t="s">
        <v>151</v>
      </c>
      <c r="D89" s="602" t="s">
        <v>186</v>
      </c>
      <c r="E89" s="602" t="s">
        <v>278</v>
      </c>
      <c r="F89" s="602" t="s">
        <v>279</v>
      </c>
      <c r="G89" s="602"/>
      <c r="H89" s="602"/>
      <c r="I89" s="602"/>
      <c r="J89" s="602"/>
      <c r="K89" s="602"/>
      <c r="L89" s="603"/>
      <c r="M89" s="602"/>
      <c r="N89" s="602"/>
      <c r="O89" s="602"/>
      <c r="P89" s="602"/>
      <c r="Q89" s="602"/>
      <c r="R89" s="602"/>
      <c r="S89" s="602"/>
      <c r="T89" s="602"/>
      <c r="U89" s="604"/>
      <c r="V89" s="604"/>
      <c r="W89" s="604"/>
      <c r="X89" s="604"/>
      <c r="Y89" s="602"/>
      <c r="Z89" s="602"/>
      <c r="AA89" s="602"/>
    </row>
    <row r="90" spans="1:36" ht="300" x14ac:dyDescent="0.3">
      <c r="A90" s="602" t="s">
        <v>221</v>
      </c>
      <c r="B90" s="602" t="s">
        <v>150</v>
      </c>
      <c r="C90" s="602" t="s">
        <v>151</v>
      </c>
      <c r="D90" s="602" t="s">
        <v>186</v>
      </c>
      <c r="E90" s="602" t="s">
        <v>278</v>
      </c>
      <c r="F90" s="602" t="s">
        <v>279</v>
      </c>
      <c r="G90" s="602"/>
      <c r="H90" s="93" t="s">
        <v>290</v>
      </c>
      <c r="I90" s="93" t="s">
        <v>291</v>
      </c>
      <c r="J90" s="93" t="s">
        <v>204</v>
      </c>
      <c r="K90" s="93" t="s">
        <v>291</v>
      </c>
      <c r="L90" s="64">
        <v>0.1</v>
      </c>
      <c r="M90" s="93" t="s">
        <v>160</v>
      </c>
      <c r="N90" s="93" t="s">
        <v>292</v>
      </c>
      <c r="O90" s="93">
        <v>8</v>
      </c>
      <c r="P90" s="93">
        <v>2</v>
      </c>
      <c r="Q90" s="93">
        <v>0</v>
      </c>
      <c r="R90" s="94"/>
      <c r="S90" s="93">
        <f t="shared" si="49"/>
        <v>0</v>
      </c>
      <c r="T90" s="93">
        <f t="shared" si="43"/>
        <v>0</v>
      </c>
      <c r="U90" s="95">
        <f t="shared" si="46"/>
        <v>0</v>
      </c>
      <c r="V90" s="95">
        <f t="shared" si="44"/>
        <v>0</v>
      </c>
      <c r="W90" s="70">
        <f t="shared" si="50"/>
        <v>0</v>
      </c>
      <c r="X90" s="70">
        <f t="shared" si="51"/>
        <v>0</v>
      </c>
      <c r="Y90" s="93">
        <v>2</v>
      </c>
      <c r="Z90" s="93">
        <v>2</v>
      </c>
      <c r="AA90" s="93">
        <v>2</v>
      </c>
    </row>
    <row r="91" spans="1:36" ht="300" x14ac:dyDescent="0.3">
      <c r="A91" s="602" t="s">
        <v>221</v>
      </c>
      <c r="B91" s="602" t="s">
        <v>150</v>
      </c>
      <c r="C91" s="602" t="s">
        <v>151</v>
      </c>
      <c r="D91" s="602" t="s">
        <v>186</v>
      </c>
      <c r="E91" s="602" t="s">
        <v>278</v>
      </c>
      <c r="F91" s="602" t="s">
        <v>279</v>
      </c>
      <c r="G91" s="602"/>
      <c r="H91" s="93" t="s">
        <v>293</v>
      </c>
      <c r="I91" s="93" t="s">
        <v>294</v>
      </c>
      <c r="J91" s="93" t="s">
        <v>204</v>
      </c>
      <c r="K91" s="93" t="s">
        <v>294</v>
      </c>
      <c r="L91" s="64">
        <v>0.1</v>
      </c>
      <c r="M91" s="93" t="s">
        <v>160</v>
      </c>
      <c r="N91" s="93" t="s">
        <v>295</v>
      </c>
      <c r="O91" s="93">
        <v>8</v>
      </c>
      <c r="P91" s="93">
        <v>2</v>
      </c>
      <c r="Q91" s="93">
        <v>0</v>
      </c>
      <c r="R91" s="94"/>
      <c r="S91" s="93">
        <f t="shared" si="49"/>
        <v>0</v>
      </c>
      <c r="T91" s="93">
        <f t="shared" si="43"/>
        <v>0</v>
      </c>
      <c r="U91" s="95">
        <f t="shared" si="46"/>
        <v>0</v>
      </c>
      <c r="V91" s="95">
        <f t="shared" si="44"/>
        <v>0</v>
      </c>
      <c r="W91" s="70">
        <f t="shared" si="50"/>
        <v>0</v>
      </c>
      <c r="X91" s="70">
        <f t="shared" si="51"/>
        <v>0</v>
      </c>
      <c r="Y91" s="93">
        <v>2</v>
      </c>
      <c r="Z91" s="93">
        <v>2</v>
      </c>
      <c r="AA91" s="93">
        <v>2</v>
      </c>
    </row>
    <row r="92" spans="1:36" ht="39" customHeight="1" x14ac:dyDescent="0.3">
      <c r="A92" s="96"/>
      <c r="B92" s="97"/>
      <c r="C92" s="98"/>
      <c r="D92" s="96"/>
      <c r="E92" s="99"/>
      <c r="F92" s="620" t="s">
        <v>296</v>
      </c>
      <c r="G92" s="620"/>
      <c r="H92" s="620"/>
      <c r="I92" s="620"/>
      <c r="J92" s="620"/>
      <c r="K92" s="620"/>
      <c r="L92" s="620"/>
      <c r="M92" s="620"/>
      <c r="N92" s="620"/>
      <c r="O92" s="620"/>
      <c r="P92" s="620"/>
      <c r="Q92" s="620"/>
      <c r="R92" s="620"/>
      <c r="S92" s="620"/>
      <c r="T92" s="620"/>
      <c r="U92" s="95">
        <f>AVERAGE(U83:U91)</f>
        <v>0</v>
      </c>
      <c r="V92" s="95">
        <f>AVERAGE(V83:V91)</f>
        <v>0</v>
      </c>
      <c r="W92" s="70">
        <f>SUM(W83:W91)</f>
        <v>0</v>
      </c>
      <c r="X92" s="70">
        <f>SUM(X83:X91)</f>
        <v>0</v>
      </c>
      <c r="Y92" s="96"/>
      <c r="Z92" s="96"/>
      <c r="AA92" s="96"/>
      <c r="AB92" s="92"/>
      <c r="AC92" s="100"/>
      <c r="AD92" s="100"/>
      <c r="AE92" s="100"/>
      <c r="AF92" s="100"/>
      <c r="AG92" s="100"/>
      <c r="AH92" s="100"/>
      <c r="AI92" s="100"/>
      <c r="AJ92" s="100"/>
    </row>
    <row r="93" spans="1:36" ht="150" x14ac:dyDescent="0.3">
      <c r="A93" s="614" t="s">
        <v>221</v>
      </c>
      <c r="B93" s="614" t="s">
        <v>150</v>
      </c>
      <c r="C93" s="614" t="s">
        <v>151</v>
      </c>
      <c r="D93" s="614" t="s">
        <v>186</v>
      </c>
      <c r="E93" s="614" t="s">
        <v>278</v>
      </c>
      <c r="F93" s="614" t="s">
        <v>297</v>
      </c>
      <c r="G93" s="614" t="s">
        <v>298</v>
      </c>
      <c r="H93" s="93" t="s">
        <v>299</v>
      </c>
      <c r="I93" s="93" t="s">
        <v>300</v>
      </c>
      <c r="J93" s="93" t="s">
        <v>204</v>
      </c>
      <c r="K93" s="93" t="s">
        <v>300</v>
      </c>
      <c r="L93" s="64">
        <v>0.25</v>
      </c>
      <c r="M93" s="93" t="s">
        <v>160</v>
      </c>
      <c r="N93" s="93" t="s">
        <v>301</v>
      </c>
      <c r="O93" s="93">
        <v>4</v>
      </c>
      <c r="P93" s="93" t="s">
        <v>206</v>
      </c>
      <c r="Q93" s="93" t="s">
        <v>207</v>
      </c>
      <c r="R93" s="94"/>
      <c r="S93" s="96" t="s">
        <v>207</v>
      </c>
      <c r="T93" s="96" t="str">
        <f t="shared" ref="T93:T96" si="52">+S93</f>
        <v>NA</v>
      </c>
      <c r="U93" s="95"/>
      <c r="V93" s="95"/>
      <c r="W93" s="70"/>
      <c r="X93" s="70"/>
      <c r="Y93" s="93">
        <v>1</v>
      </c>
      <c r="Z93" s="93">
        <v>1</v>
      </c>
      <c r="AA93" s="93">
        <v>2</v>
      </c>
    </row>
    <row r="94" spans="1:36" ht="225" x14ac:dyDescent="0.3">
      <c r="A94" s="614" t="s">
        <v>221</v>
      </c>
      <c r="B94" s="614" t="s">
        <v>150</v>
      </c>
      <c r="C94" s="614" t="s">
        <v>151</v>
      </c>
      <c r="D94" s="614" t="s">
        <v>186</v>
      </c>
      <c r="E94" s="614" t="s">
        <v>278</v>
      </c>
      <c r="F94" s="614" t="s">
        <v>297</v>
      </c>
      <c r="G94" s="614"/>
      <c r="H94" s="93" t="s">
        <v>302</v>
      </c>
      <c r="I94" s="93" t="s">
        <v>303</v>
      </c>
      <c r="J94" s="93" t="s">
        <v>204</v>
      </c>
      <c r="K94" s="93" t="s">
        <v>303</v>
      </c>
      <c r="L94" s="64">
        <v>0.25</v>
      </c>
      <c r="M94" s="93" t="s">
        <v>160</v>
      </c>
      <c r="N94" s="93" t="s">
        <v>255</v>
      </c>
      <c r="O94" s="93">
        <v>1</v>
      </c>
      <c r="P94" s="93" t="s">
        <v>206</v>
      </c>
      <c r="Q94" s="93" t="s">
        <v>207</v>
      </c>
      <c r="R94" s="94"/>
      <c r="S94" s="96" t="s">
        <v>207</v>
      </c>
      <c r="T94" s="96" t="str">
        <f t="shared" si="52"/>
        <v>NA</v>
      </c>
      <c r="U94" s="95"/>
      <c r="V94" s="95"/>
      <c r="W94" s="70"/>
      <c r="X94" s="70"/>
      <c r="Y94" s="93">
        <v>0.6</v>
      </c>
      <c r="Z94" s="93">
        <v>0.4</v>
      </c>
      <c r="AA94" s="93" t="s">
        <v>206</v>
      </c>
    </row>
    <row r="95" spans="1:36" ht="112.5" x14ac:dyDescent="0.3">
      <c r="A95" s="614" t="s">
        <v>221</v>
      </c>
      <c r="B95" s="614" t="s">
        <v>150</v>
      </c>
      <c r="C95" s="614" t="s">
        <v>151</v>
      </c>
      <c r="D95" s="614" t="s">
        <v>186</v>
      </c>
      <c r="E95" s="614" t="s">
        <v>278</v>
      </c>
      <c r="F95" s="614" t="s">
        <v>297</v>
      </c>
      <c r="G95" s="614"/>
      <c r="H95" s="93" t="s">
        <v>304</v>
      </c>
      <c r="I95" s="93" t="s">
        <v>305</v>
      </c>
      <c r="J95" s="93" t="s">
        <v>204</v>
      </c>
      <c r="K95" s="93" t="s">
        <v>305</v>
      </c>
      <c r="L95" s="64">
        <v>0.25</v>
      </c>
      <c r="M95" s="93" t="s">
        <v>160</v>
      </c>
      <c r="N95" s="93" t="s">
        <v>306</v>
      </c>
      <c r="O95" s="93">
        <v>1</v>
      </c>
      <c r="P95" s="93" t="s">
        <v>206</v>
      </c>
      <c r="Q95" s="93" t="s">
        <v>207</v>
      </c>
      <c r="R95" s="94"/>
      <c r="S95" s="96" t="s">
        <v>207</v>
      </c>
      <c r="T95" s="96" t="str">
        <f t="shared" si="52"/>
        <v>NA</v>
      </c>
      <c r="U95" s="95"/>
      <c r="V95" s="95"/>
      <c r="W95" s="70"/>
      <c r="X95" s="70"/>
      <c r="Y95" s="93">
        <v>1</v>
      </c>
      <c r="Z95" s="93" t="s">
        <v>206</v>
      </c>
      <c r="AA95" s="93" t="s">
        <v>206</v>
      </c>
    </row>
    <row r="96" spans="1:36" ht="150" x14ac:dyDescent="0.3">
      <c r="A96" s="614" t="s">
        <v>221</v>
      </c>
      <c r="B96" s="614" t="s">
        <v>150</v>
      </c>
      <c r="C96" s="614" t="s">
        <v>151</v>
      </c>
      <c r="D96" s="614" t="s">
        <v>186</v>
      </c>
      <c r="E96" s="614" t="s">
        <v>278</v>
      </c>
      <c r="F96" s="614" t="s">
        <v>297</v>
      </c>
      <c r="G96" s="614"/>
      <c r="H96" s="93" t="s">
        <v>307</v>
      </c>
      <c r="I96" s="93" t="s">
        <v>308</v>
      </c>
      <c r="J96" s="93" t="s">
        <v>204</v>
      </c>
      <c r="K96" s="93" t="s">
        <v>308</v>
      </c>
      <c r="L96" s="64">
        <v>0.25</v>
      </c>
      <c r="M96" s="93" t="s">
        <v>160</v>
      </c>
      <c r="N96" s="93" t="s">
        <v>295</v>
      </c>
      <c r="O96" s="93">
        <v>4</v>
      </c>
      <c r="P96" s="93" t="s">
        <v>206</v>
      </c>
      <c r="Q96" s="93" t="s">
        <v>207</v>
      </c>
      <c r="R96" s="94"/>
      <c r="S96" s="96" t="s">
        <v>207</v>
      </c>
      <c r="T96" s="96" t="str">
        <f t="shared" si="52"/>
        <v>NA</v>
      </c>
      <c r="U96" s="95"/>
      <c r="V96" s="95"/>
      <c r="W96" s="70"/>
      <c r="X96" s="70"/>
      <c r="Y96" s="93" t="s">
        <v>206</v>
      </c>
      <c r="Z96" s="93">
        <v>2</v>
      </c>
      <c r="AA96" s="93">
        <v>2</v>
      </c>
    </row>
    <row r="97" spans="1:36" ht="35.25" customHeight="1" x14ac:dyDescent="0.3">
      <c r="A97" s="96"/>
      <c r="B97" s="97"/>
      <c r="C97" s="98"/>
      <c r="D97" s="96"/>
      <c r="E97" s="99"/>
      <c r="F97" s="620" t="s">
        <v>309</v>
      </c>
      <c r="G97" s="620"/>
      <c r="H97" s="620"/>
      <c r="I97" s="620"/>
      <c r="J97" s="620"/>
      <c r="K97" s="620"/>
      <c r="L97" s="620"/>
      <c r="M97" s="620"/>
      <c r="N97" s="620"/>
      <c r="O97" s="620"/>
      <c r="P97" s="620"/>
      <c r="Q97" s="620"/>
      <c r="R97" s="620"/>
      <c r="S97" s="620"/>
      <c r="T97" s="620"/>
      <c r="U97" s="70" t="s">
        <v>206</v>
      </c>
      <c r="V97" s="70" t="s">
        <v>206</v>
      </c>
      <c r="W97" s="70" t="s">
        <v>206</v>
      </c>
      <c r="X97" s="95" t="s">
        <v>206</v>
      </c>
      <c r="Y97" s="96"/>
      <c r="Z97" s="96"/>
      <c r="AA97" s="96"/>
      <c r="AB97" s="92"/>
      <c r="AC97" s="100"/>
      <c r="AD97" s="100"/>
      <c r="AE97" s="100"/>
      <c r="AF97" s="100"/>
      <c r="AG97" s="100"/>
      <c r="AH97" s="100"/>
      <c r="AI97" s="100"/>
      <c r="AJ97" s="100"/>
    </row>
    <row r="98" spans="1:36" x14ac:dyDescent="0.3">
      <c r="A98" s="614" t="s">
        <v>310</v>
      </c>
      <c r="B98" s="614" t="s">
        <v>311</v>
      </c>
      <c r="C98" s="614" t="s">
        <v>312</v>
      </c>
      <c r="D98" s="614" t="s">
        <v>313</v>
      </c>
      <c r="E98" s="614" t="s">
        <v>314</v>
      </c>
      <c r="F98" s="614" t="s">
        <v>315</v>
      </c>
      <c r="G98" s="614" t="s">
        <v>316</v>
      </c>
      <c r="H98" s="602" t="s">
        <v>317</v>
      </c>
      <c r="I98" s="602" t="s">
        <v>318</v>
      </c>
      <c r="J98" s="602" t="s">
        <v>319</v>
      </c>
      <c r="K98" s="602" t="s">
        <v>318</v>
      </c>
      <c r="L98" s="603">
        <v>0.3</v>
      </c>
      <c r="M98" s="602" t="s">
        <v>160</v>
      </c>
      <c r="N98" s="602" t="s">
        <v>320</v>
      </c>
      <c r="O98" s="602">
        <v>2800</v>
      </c>
      <c r="P98" s="602">
        <v>700</v>
      </c>
      <c r="Q98" s="602">
        <v>170</v>
      </c>
      <c r="R98" s="602"/>
      <c r="S98" s="602">
        <f t="shared" ref="S98" si="53">+Q98+R98</f>
        <v>170</v>
      </c>
      <c r="T98" s="602">
        <f t="shared" ref="T98" si="54">+S98</f>
        <v>170</v>
      </c>
      <c r="U98" s="605">
        <f t="shared" si="46"/>
        <v>0.24285714285714285</v>
      </c>
      <c r="V98" s="605">
        <f t="shared" si="44"/>
        <v>6.0714285714285714E-2</v>
      </c>
      <c r="W98" s="605">
        <f t="shared" ref="W98" si="55">+(S98/P98)*L98</f>
        <v>7.2857142857142856E-2</v>
      </c>
      <c r="X98" s="605">
        <f t="shared" ref="X98" si="56">+(T98/O98)*L98</f>
        <v>1.8214285714285714E-2</v>
      </c>
      <c r="Y98" s="602">
        <v>700</v>
      </c>
      <c r="Z98" s="602">
        <v>700</v>
      </c>
      <c r="AA98" s="602">
        <v>700</v>
      </c>
    </row>
    <row r="99" spans="1:36" x14ac:dyDescent="0.3">
      <c r="A99" s="614" t="s">
        <v>310</v>
      </c>
      <c r="B99" s="614" t="s">
        <v>311</v>
      </c>
      <c r="C99" s="614" t="s">
        <v>312</v>
      </c>
      <c r="D99" s="614" t="s">
        <v>313</v>
      </c>
      <c r="E99" s="614" t="s">
        <v>314</v>
      </c>
      <c r="F99" s="614" t="s">
        <v>315</v>
      </c>
      <c r="G99" s="614"/>
      <c r="H99" s="602"/>
      <c r="I99" s="602"/>
      <c r="J99" s="602"/>
      <c r="K99" s="602"/>
      <c r="L99" s="603"/>
      <c r="M99" s="602"/>
      <c r="N99" s="602"/>
      <c r="O99" s="602"/>
      <c r="P99" s="602"/>
      <c r="Q99" s="602"/>
      <c r="R99" s="602"/>
      <c r="S99" s="602"/>
      <c r="T99" s="602"/>
      <c r="U99" s="605"/>
      <c r="V99" s="605"/>
      <c r="W99" s="605"/>
      <c r="X99" s="605"/>
      <c r="Y99" s="602"/>
      <c r="Z99" s="602"/>
      <c r="AA99" s="602"/>
    </row>
    <row r="100" spans="1:36" x14ac:dyDescent="0.3">
      <c r="A100" s="614" t="s">
        <v>310</v>
      </c>
      <c r="B100" s="614" t="s">
        <v>311</v>
      </c>
      <c r="C100" s="614" t="s">
        <v>312</v>
      </c>
      <c r="D100" s="614" t="s">
        <v>313</v>
      </c>
      <c r="E100" s="614" t="s">
        <v>314</v>
      </c>
      <c r="F100" s="614" t="s">
        <v>315</v>
      </c>
      <c r="G100" s="614"/>
      <c r="H100" s="602"/>
      <c r="I100" s="602"/>
      <c r="J100" s="602"/>
      <c r="K100" s="602"/>
      <c r="L100" s="603"/>
      <c r="M100" s="602"/>
      <c r="N100" s="602"/>
      <c r="O100" s="602"/>
      <c r="P100" s="602"/>
      <c r="Q100" s="602"/>
      <c r="R100" s="602"/>
      <c r="S100" s="602"/>
      <c r="T100" s="602"/>
      <c r="U100" s="605"/>
      <c r="V100" s="605"/>
      <c r="W100" s="605"/>
      <c r="X100" s="605"/>
      <c r="Y100" s="602"/>
      <c r="Z100" s="602"/>
      <c r="AA100" s="602"/>
    </row>
    <row r="101" spans="1:36" x14ac:dyDescent="0.3">
      <c r="A101" s="614" t="s">
        <v>310</v>
      </c>
      <c r="B101" s="614" t="s">
        <v>311</v>
      </c>
      <c r="C101" s="614" t="s">
        <v>312</v>
      </c>
      <c r="D101" s="614" t="s">
        <v>313</v>
      </c>
      <c r="E101" s="614" t="s">
        <v>314</v>
      </c>
      <c r="F101" s="614" t="s">
        <v>315</v>
      </c>
      <c r="G101" s="614"/>
      <c r="H101" s="602"/>
      <c r="I101" s="602"/>
      <c r="J101" s="602"/>
      <c r="K101" s="602"/>
      <c r="L101" s="603"/>
      <c r="M101" s="602"/>
      <c r="N101" s="602"/>
      <c r="O101" s="602"/>
      <c r="P101" s="602"/>
      <c r="Q101" s="602"/>
      <c r="R101" s="602"/>
      <c r="S101" s="602"/>
      <c r="T101" s="602"/>
      <c r="U101" s="605"/>
      <c r="V101" s="605"/>
      <c r="W101" s="605"/>
      <c r="X101" s="605"/>
      <c r="Y101" s="602"/>
      <c r="Z101" s="602"/>
      <c r="AA101" s="602"/>
    </row>
    <row r="102" spans="1:36" x14ac:dyDescent="0.3">
      <c r="A102" s="614" t="s">
        <v>310</v>
      </c>
      <c r="B102" s="614" t="s">
        <v>311</v>
      </c>
      <c r="C102" s="614" t="s">
        <v>312</v>
      </c>
      <c r="D102" s="614" t="s">
        <v>313</v>
      </c>
      <c r="E102" s="614" t="s">
        <v>314</v>
      </c>
      <c r="F102" s="614" t="s">
        <v>315</v>
      </c>
      <c r="G102" s="614"/>
      <c r="H102" s="602"/>
      <c r="I102" s="602"/>
      <c r="J102" s="602"/>
      <c r="K102" s="602"/>
      <c r="L102" s="603"/>
      <c r="M102" s="602"/>
      <c r="N102" s="602"/>
      <c r="O102" s="602"/>
      <c r="P102" s="602"/>
      <c r="Q102" s="602"/>
      <c r="R102" s="602"/>
      <c r="S102" s="602"/>
      <c r="T102" s="602"/>
      <c r="U102" s="605"/>
      <c r="V102" s="605"/>
      <c r="W102" s="605"/>
      <c r="X102" s="605"/>
      <c r="Y102" s="602"/>
      <c r="Z102" s="602"/>
      <c r="AA102" s="602"/>
    </row>
    <row r="103" spans="1:36" x14ac:dyDescent="0.3">
      <c r="A103" s="614" t="s">
        <v>310</v>
      </c>
      <c r="B103" s="614" t="s">
        <v>311</v>
      </c>
      <c r="C103" s="614" t="s">
        <v>312</v>
      </c>
      <c r="D103" s="614" t="s">
        <v>313</v>
      </c>
      <c r="E103" s="614" t="s">
        <v>314</v>
      </c>
      <c r="F103" s="614" t="s">
        <v>315</v>
      </c>
      <c r="G103" s="614"/>
      <c r="H103" s="602" t="s">
        <v>321</v>
      </c>
      <c r="I103" s="602" t="s">
        <v>322</v>
      </c>
      <c r="J103" s="602" t="s">
        <v>323</v>
      </c>
      <c r="K103" s="602" t="s">
        <v>322</v>
      </c>
      <c r="L103" s="603">
        <v>0.3</v>
      </c>
      <c r="M103" s="602" t="s">
        <v>160</v>
      </c>
      <c r="N103" s="602" t="s">
        <v>324</v>
      </c>
      <c r="O103" s="602">
        <v>33822</v>
      </c>
      <c r="P103" s="602">
        <v>4500</v>
      </c>
      <c r="Q103" s="602">
        <v>3039</v>
      </c>
      <c r="R103" s="602"/>
      <c r="S103" s="602">
        <f t="shared" ref="S103" si="57">+Q103+R103</f>
        <v>3039</v>
      </c>
      <c r="T103" s="602">
        <f t="shared" ref="T103" si="58">+S103</f>
        <v>3039</v>
      </c>
      <c r="U103" s="605">
        <f t="shared" si="46"/>
        <v>0.67533333333333334</v>
      </c>
      <c r="V103" s="605">
        <f t="shared" si="44"/>
        <v>8.9852758559517479E-2</v>
      </c>
      <c r="W103" s="605">
        <f t="shared" ref="W103" si="59">+(S103/P103)*L103</f>
        <v>0.2026</v>
      </c>
      <c r="X103" s="605">
        <f t="shared" ref="X103" si="60">+(T103/O103)*L103</f>
        <v>2.6955827567855244E-2</v>
      </c>
      <c r="Y103" s="602">
        <v>8750</v>
      </c>
      <c r="Z103" s="602">
        <v>8750</v>
      </c>
      <c r="AA103" s="602">
        <v>11822</v>
      </c>
    </row>
    <row r="104" spans="1:36" x14ac:dyDescent="0.3">
      <c r="A104" s="614" t="s">
        <v>310</v>
      </c>
      <c r="B104" s="614" t="s">
        <v>311</v>
      </c>
      <c r="C104" s="614" t="s">
        <v>312</v>
      </c>
      <c r="D104" s="614" t="s">
        <v>313</v>
      </c>
      <c r="E104" s="614" t="s">
        <v>314</v>
      </c>
      <c r="F104" s="614" t="s">
        <v>315</v>
      </c>
      <c r="G104" s="614"/>
      <c r="H104" s="602"/>
      <c r="I104" s="602"/>
      <c r="J104" s="602"/>
      <c r="K104" s="602"/>
      <c r="L104" s="603"/>
      <c r="M104" s="602"/>
      <c r="N104" s="602"/>
      <c r="O104" s="602"/>
      <c r="P104" s="602"/>
      <c r="Q104" s="602"/>
      <c r="R104" s="602"/>
      <c r="S104" s="602"/>
      <c r="T104" s="602"/>
      <c r="U104" s="605"/>
      <c r="V104" s="605"/>
      <c r="W104" s="605"/>
      <c r="X104" s="605"/>
      <c r="Y104" s="602"/>
      <c r="Z104" s="602"/>
      <c r="AA104" s="602"/>
    </row>
    <row r="105" spans="1:36" x14ac:dyDescent="0.3">
      <c r="A105" s="614" t="s">
        <v>310</v>
      </c>
      <c r="B105" s="614" t="s">
        <v>311</v>
      </c>
      <c r="C105" s="614" t="s">
        <v>312</v>
      </c>
      <c r="D105" s="614" t="s">
        <v>313</v>
      </c>
      <c r="E105" s="614" t="s">
        <v>314</v>
      </c>
      <c r="F105" s="614" t="s">
        <v>315</v>
      </c>
      <c r="G105" s="614"/>
      <c r="H105" s="602"/>
      <c r="I105" s="602"/>
      <c r="J105" s="602"/>
      <c r="K105" s="602"/>
      <c r="L105" s="603"/>
      <c r="M105" s="602"/>
      <c r="N105" s="602"/>
      <c r="O105" s="602"/>
      <c r="P105" s="602"/>
      <c r="Q105" s="602"/>
      <c r="R105" s="602"/>
      <c r="S105" s="602"/>
      <c r="T105" s="602"/>
      <c r="U105" s="605"/>
      <c r="V105" s="605"/>
      <c r="W105" s="605"/>
      <c r="X105" s="605"/>
      <c r="Y105" s="602"/>
      <c r="Z105" s="602"/>
      <c r="AA105" s="602"/>
    </row>
    <row r="106" spans="1:36" ht="150" x14ac:dyDescent="0.3">
      <c r="A106" s="614" t="s">
        <v>310</v>
      </c>
      <c r="B106" s="614" t="s">
        <v>311</v>
      </c>
      <c r="C106" s="614" t="s">
        <v>312</v>
      </c>
      <c r="D106" s="614" t="s">
        <v>313</v>
      </c>
      <c r="E106" s="614" t="s">
        <v>314</v>
      </c>
      <c r="F106" s="614" t="s">
        <v>315</v>
      </c>
      <c r="G106" s="614"/>
      <c r="H106" s="93" t="s">
        <v>325</v>
      </c>
      <c r="I106" s="93" t="s">
        <v>326</v>
      </c>
      <c r="J106" s="93" t="s">
        <v>327</v>
      </c>
      <c r="K106" s="93" t="s">
        <v>326</v>
      </c>
      <c r="L106" s="64">
        <v>0.3</v>
      </c>
      <c r="M106" s="93" t="s">
        <v>200</v>
      </c>
      <c r="N106" s="93" t="s">
        <v>328</v>
      </c>
      <c r="O106" s="93">
        <v>2</v>
      </c>
      <c r="P106" s="93" t="s">
        <v>206</v>
      </c>
      <c r="Q106" s="93" t="s">
        <v>207</v>
      </c>
      <c r="R106" s="94"/>
      <c r="S106" s="93" t="s">
        <v>207</v>
      </c>
      <c r="T106" s="93" t="s">
        <v>207</v>
      </c>
      <c r="U106" s="70" t="s">
        <v>207</v>
      </c>
      <c r="V106" s="70" t="s">
        <v>207</v>
      </c>
      <c r="W106" s="70" t="s">
        <v>207</v>
      </c>
      <c r="X106" s="70" t="s">
        <v>207</v>
      </c>
      <c r="Y106" s="93">
        <v>1</v>
      </c>
      <c r="Z106" s="93">
        <v>1</v>
      </c>
      <c r="AA106" s="93" t="s">
        <v>206</v>
      </c>
    </row>
    <row r="107" spans="1:36" ht="150" x14ac:dyDescent="0.3">
      <c r="A107" s="614" t="s">
        <v>310</v>
      </c>
      <c r="B107" s="614" t="s">
        <v>311</v>
      </c>
      <c r="C107" s="614" t="s">
        <v>312</v>
      </c>
      <c r="D107" s="614" t="s">
        <v>313</v>
      </c>
      <c r="E107" s="614" t="s">
        <v>314</v>
      </c>
      <c r="F107" s="614" t="s">
        <v>315</v>
      </c>
      <c r="G107" s="614"/>
      <c r="H107" s="93" t="s">
        <v>329</v>
      </c>
      <c r="I107" s="93" t="s">
        <v>330</v>
      </c>
      <c r="J107" s="93" t="s">
        <v>327</v>
      </c>
      <c r="K107" s="93" t="s">
        <v>330</v>
      </c>
      <c r="L107" s="64">
        <v>0.1</v>
      </c>
      <c r="M107" s="93" t="s">
        <v>200</v>
      </c>
      <c r="N107" s="93" t="s">
        <v>331</v>
      </c>
      <c r="O107" s="93">
        <v>3</v>
      </c>
      <c r="P107" s="93">
        <v>1</v>
      </c>
      <c r="Q107" s="93">
        <v>0</v>
      </c>
      <c r="R107" s="94"/>
      <c r="S107" s="93">
        <f t="shared" ref="S107" si="61">+Q107+R107</f>
        <v>0</v>
      </c>
      <c r="T107" s="93">
        <f t="shared" ref="T107" si="62">+S107</f>
        <v>0</v>
      </c>
      <c r="U107" s="95">
        <f t="shared" si="46"/>
        <v>0</v>
      </c>
      <c r="V107" s="95">
        <f t="shared" si="44"/>
        <v>0</v>
      </c>
      <c r="W107" s="70">
        <f t="shared" ref="W107" si="63">+(S107/P107)*L107</f>
        <v>0</v>
      </c>
      <c r="X107" s="70">
        <f t="shared" ref="X107" si="64">+(T107/O107)*L107</f>
        <v>0</v>
      </c>
      <c r="Y107" s="93">
        <v>1</v>
      </c>
      <c r="Z107" s="93">
        <v>1</v>
      </c>
      <c r="AA107" s="93" t="s">
        <v>213</v>
      </c>
    </row>
    <row r="108" spans="1:36" ht="38.25" customHeight="1" x14ac:dyDescent="0.3">
      <c r="A108" s="96"/>
      <c r="B108" s="97"/>
      <c r="C108" s="98"/>
      <c r="D108" s="96"/>
      <c r="E108" s="99"/>
      <c r="F108" s="620" t="s">
        <v>332</v>
      </c>
      <c r="G108" s="620"/>
      <c r="H108" s="620"/>
      <c r="I108" s="620"/>
      <c r="J108" s="620"/>
      <c r="K108" s="620"/>
      <c r="L108" s="620"/>
      <c r="M108" s="620"/>
      <c r="N108" s="620"/>
      <c r="O108" s="620"/>
      <c r="P108" s="620"/>
      <c r="Q108" s="620"/>
      <c r="R108" s="620"/>
      <c r="S108" s="620"/>
      <c r="T108" s="620"/>
      <c r="U108" s="95">
        <f>AVERAGE(U98:U107)</f>
        <v>0.30606349206349209</v>
      </c>
      <c r="V108" s="95">
        <f>AVERAGE(V98:V107)</f>
        <v>5.0189014757934393E-2</v>
      </c>
      <c r="W108" s="70">
        <f>+W98+W103+W107</f>
        <v>0.27545714285714284</v>
      </c>
      <c r="X108" s="70">
        <f>+X98+X103+X107</f>
        <v>4.5170113282140961E-2</v>
      </c>
      <c r="Y108" s="96"/>
      <c r="Z108" s="96"/>
      <c r="AA108" s="96"/>
      <c r="AB108" s="92"/>
      <c r="AC108" s="100"/>
      <c r="AD108" s="100"/>
      <c r="AE108" s="100"/>
      <c r="AF108" s="100"/>
      <c r="AG108" s="100"/>
      <c r="AH108" s="100"/>
      <c r="AI108" s="100"/>
      <c r="AJ108" s="100"/>
    </row>
    <row r="109" spans="1:36" x14ac:dyDescent="0.3">
      <c r="A109" s="614" t="s">
        <v>310</v>
      </c>
      <c r="B109" s="614" t="s">
        <v>311</v>
      </c>
      <c r="C109" s="614" t="s">
        <v>312</v>
      </c>
      <c r="D109" s="614" t="s">
        <v>313</v>
      </c>
      <c r="E109" s="614" t="s">
        <v>314</v>
      </c>
      <c r="F109" s="614" t="s">
        <v>333</v>
      </c>
      <c r="G109" s="614" t="s">
        <v>334</v>
      </c>
      <c r="H109" s="602" t="s">
        <v>335</v>
      </c>
      <c r="I109" s="602" t="s">
        <v>336</v>
      </c>
      <c r="J109" s="602" t="s">
        <v>337</v>
      </c>
      <c r="K109" s="602" t="s">
        <v>336</v>
      </c>
      <c r="L109" s="603">
        <v>0.4</v>
      </c>
      <c r="M109" s="602" t="s">
        <v>160</v>
      </c>
      <c r="N109" s="602" t="s">
        <v>338</v>
      </c>
      <c r="O109" s="602">
        <v>36000</v>
      </c>
      <c r="P109" s="602">
        <v>6000</v>
      </c>
      <c r="Q109" s="602">
        <v>3372</v>
      </c>
      <c r="R109" s="602"/>
      <c r="S109" s="602">
        <f t="shared" ref="S109" si="65">+Q109+R109</f>
        <v>3372</v>
      </c>
      <c r="T109" s="602">
        <f t="shared" ref="T109" si="66">+S109</f>
        <v>3372</v>
      </c>
      <c r="U109" s="605">
        <f t="shared" si="46"/>
        <v>0.56200000000000006</v>
      </c>
      <c r="V109" s="605">
        <f t="shared" si="44"/>
        <v>9.3666666666666662E-2</v>
      </c>
      <c r="W109" s="605">
        <f t="shared" ref="W109" si="67">+(S109/P109)*L109</f>
        <v>0.22480000000000003</v>
      </c>
      <c r="X109" s="605">
        <f t="shared" ref="X109" si="68">+(T109/O109)*L109</f>
        <v>3.7466666666666669E-2</v>
      </c>
      <c r="Y109" s="602">
        <v>10000</v>
      </c>
      <c r="Z109" s="602">
        <v>10000</v>
      </c>
      <c r="AA109" s="602">
        <v>10000</v>
      </c>
    </row>
    <row r="110" spans="1:36" x14ac:dyDescent="0.3">
      <c r="A110" s="614" t="s">
        <v>310</v>
      </c>
      <c r="B110" s="614" t="s">
        <v>311</v>
      </c>
      <c r="C110" s="614" t="s">
        <v>312</v>
      </c>
      <c r="D110" s="614" t="s">
        <v>313</v>
      </c>
      <c r="E110" s="614" t="s">
        <v>314</v>
      </c>
      <c r="F110" s="614" t="s">
        <v>333</v>
      </c>
      <c r="G110" s="614"/>
      <c r="H110" s="602"/>
      <c r="I110" s="602"/>
      <c r="J110" s="602"/>
      <c r="K110" s="602"/>
      <c r="L110" s="603"/>
      <c r="M110" s="602"/>
      <c r="N110" s="602"/>
      <c r="O110" s="602"/>
      <c r="P110" s="602"/>
      <c r="Q110" s="602"/>
      <c r="R110" s="602"/>
      <c r="S110" s="602"/>
      <c r="T110" s="602"/>
      <c r="U110" s="605"/>
      <c r="V110" s="605"/>
      <c r="W110" s="605"/>
      <c r="X110" s="605"/>
      <c r="Y110" s="602"/>
      <c r="Z110" s="602"/>
      <c r="AA110" s="602"/>
    </row>
    <row r="111" spans="1:36" ht="50.25" customHeight="1" x14ac:dyDescent="0.3">
      <c r="A111" s="614" t="s">
        <v>310</v>
      </c>
      <c r="B111" s="614" t="s">
        <v>311</v>
      </c>
      <c r="C111" s="614" t="s">
        <v>312</v>
      </c>
      <c r="D111" s="614" t="s">
        <v>313</v>
      </c>
      <c r="E111" s="614" t="s">
        <v>314</v>
      </c>
      <c r="F111" s="614" t="s">
        <v>333</v>
      </c>
      <c r="G111" s="614"/>
      <c r="H111" s="602"/>
      <c r="I111" s="602"/>
      <c r="J111" s="602"/>
      <c r="K111" s="602"/>
      <c r="L111" s="603"/>
      <c r="M111" s="602"/>
      <c r="N111" s="602"/>
      <c r="O111" s="602"/>
      <c r="P111" s="602"/>
      <c r="Q111" s="602"/>
      <c r="R111" s="602"/>
      <c r="S111" s="602"/>
      <c r="T111" s="602"/>
      <c r="U111" s="605"/>
      <c r="V111" s="605"/>
      <c r="W111" s="605"/>
      <c r="X111" s="605"/>
      <c r="Y111" s="602"/>
      <c r="Z111" s="602"/>
      <c r="AA111" s="602"/>
    </row>
    <row r="112" spans="1:36" x14ac:dyDescent="0.3">
      <c r="A112" s="614" t="s">
        <v>310</v>
      </c>
      <c r="B112" s="614" t="s">
        <v>311</v>
      </c>
      <c r="C112" s="614" t="s">
        <v>312</v>
      </c>
      <c r="D112" s="614" t="s">
        <v>313</v>
      </c>
      <c r="E112" s="614" t="s">
        <v>314</v>
      </c>
      <c r="F112" s="614" t="s">
        <v>333</v>
      </c>
      <c r="G112" s="614"/>
      <c r="H112" s="602"/>
      <c r="I112" s="602"/>
      <c r="J112" s="602"/>
      <c r="K112" s="602"/>
      <c r="L112" s="603"/>
      <c r="M112" s="602"/>
      <c r="N112" s="602"/>
      <c r="O112" s="602"/>
      <c r="P112" s="602"/>
      <c r="Q112" s="602"/>
      <c r="R112" s="602"/>
      <c r="S112" s="602"/>
      <c r="T112" s="602"/>
      <c r="U112" s="605"/>
      <c r="V112" s="605"/>
      <c r="W112" s="605"/>
      <c r="X112" s="605"/>
      <c r="Y112" s="602"/>
      <c r="Z112" s="602"/>
      <c r="AA112" s="602"/>
    </row>
    <row r="113" spans="1:36" ht="243.75" x14ac:dyDescent="0.3">
      <c r="A113" s="614" t="s">
        <v>310</v>
      </c>
      <c r="B113" s="614" t="s">
        <v>311</v>
      </c>
      <c r="C113" s="614" t="s">
        <v>312</v>
      </c>
      <c r="D113" s="614" t="s">
        <v>313</v>
      </c>
      <c r="E113" s="614" t="s">
        <v>314</v>
      </c>
      <c r="F113" s="614" t="s">
        <v>333</v>
      </c>
      <c r="G113" s="614"/>
      <c r="H113" s="93" t="s">
        <v>339</v>
      </c>
      <c r="I113" s="93" t="s">
        <v>340</v>
      </c>
      <c r="J113" s="93" t="s">
        <v>204</v>
      </c>
      <c r="K113" s="93" t="s">
        <v>340</v>
      </c>
      <c r="L113" s="64">
        <v>0.4</v>
      </c>
      <c r="M113" s="93" t="s">
        <v>160</v>
      </c>
      <c r="N113" s="93" t="s">
        <v>341</v>
      </c>
      <c r="O113" s="93">
        <v>480</v>
      </c>
      <c r="P113" s="93">
        <v>480</v>
      </c>
      <c r="Q113" s="93">
        <v>100</v>
      </c>
      <c r="R113" s="94"/>
      <c r="S113" s="93">
        <f t="shared" ref="S113:S114" si="69">+Q113+R113</f>
        <v>100</v>
      </c>
      <c r="T113" s="93">
        <f t="shared" ref="T113:T114" si="70">+S113</f>
        <v>100</v>
      </c>
      <c r="U113" s="95">
        <f t="shared" si="46"/>
        <v>0.20833333333333334</v>
      </c>
      <c r="V113" s="95">
        <f t="shared" si="44"/>
        <v>0.20833333333333334</v>
      </c>
      <c r="W113" s="70">
        <f t="shared" ref="W113:W114" si="71">+(S113/P113)*L113</f>
        <v>8.3333333333333343E-2</v>
      </c>
      <c r="X113" s="70">
        <f t="shared" ref="X113:X114" si="72">+(T113/O113)*L113</f>
        <v>8.3333333333333343E-2</v>
      </c>
      <c r="Y113" s="93">
        <v>480</v>
      </c>
      <c r="Z113" s="93">
        <v>480</v>
      </c>
      <c r="AA113" s="93">
        <v>480</v>
      </c>
    </row>
    <row r="114" spans="1:36" x14ac:dyDescent="0.3">
      <c r="A114" s="614" t="s">
        <v>310</v>
      </c>
      <c r="B114" s="614" t="s">
        <v>311</v>
      </c>
      <c r="C114" s="614" t="s">
        <v>312</v>
      </c>
      <c r="D114" s="614" t="s">
        <v>313</v>
      </c>
      <c r="E114" s="614" t="s">
        <v>314</v>
      </c>
      <c r="F114" s="614" t="s">
        <v>333</v>
      </c>
      <c r="G114" s="614"/>
      <c r="H114" s="602" t="s">
        <v>342</v>
      </c>
      <c r="I114" s="602" t="s">
        <v>343</v>
      </c>
      <c r="J114" s="602" t="s">
        <v>344</v>
      </c>
      <c r="K114" s="602" t="s">
        <v>343</v>
      </c>
      <c r="L114" s="603">
        <v>0.05</v>
      </c>
      <c r="M114" s="602" t="s">
        <v>160</v>
      </c>
      <c r="N114" s="602" t="s">
        <v>219</v>
      </c>
      <c r="O114" s="602">
        <v>1</v>
      </c>
      <c r="P114" s="602">
        <v>0.5</v>
      </c>
      <c r="Q114" s="602">
        <v>0.1</v>
      </c>
      <c r="R114" s="602"/>
      <c r="S114" s="602">
        <f t="shared" si="69"/>
        <v>0.1</v>
      </c>
      <c r="T114" s="602">
        <f t="shared" si="70"/>
        <v>0.1</v>
      </c>
      <c r="U114" s="605">
        <f t="shared" si="46"/>
        <v>0.2</v>
      </c>
      <c r="V114" s="605">
        <f t="shared" si="44"/>
        <v>0.1</v>
      </c>
      <c r="W114" s="605">
        <f t="shared" si="71"/>
        <v>1.0000000000000002E-2</v>
      </c>
      <c r="X114" s="605">
        <f t="shared" si="72"/>
        <v>5.000000000000001E-3</v>
      </c>
      <c r="Y114" s="602">
        <v>0.5</v>
      </c>
      <c r="Z114" s="602">
        <v>0</v>
      </c>
      <c r="AA114" s="602">
        <v>0</v>
      </c>
    </row>
    <row r="115" spans="1:36" ht="69" customHeight="1" x14ac:dyDescent="0.3">
      <c r="A115" s="614" t="s">
        <v>310</v>
      </c>
      <c r="B115" s="614" t="s">
        <v>311</v>
      </c>
      <c r="C115" s="614" t="s">
        <v>312</v>
      </c>
      <c r="D115" s="614" t="s">
        <v>313</v>
      </c>
      <c r="E115" s="614" t="s">
        <v>314</v>
      </c>
      <c r="F115" s="614" t="s">
        <v>333</v>
      </c>
      <c r="G115" s="614"/>
      <c r="H115" s="602"/>
      <c r="I115" s="602"/>
      <c r="J115" s="602"/>
      <c r="K115" s="602"/>
      <c r="L115" s="603"/>
      <c r="M115" s="602"/>
      <c r="N115" s="602"/>
      <c r="O115" s="602"/>
      <c r="P115" s="602"/>
      <c r="Q115" s="602"/>
      <c r="R115" s="602"/>
      <c r="S115" s="602"/>
      <c r="T115" s="602"/>
      <c r="U115" s="605"/>
      <c r="V115" s="605"/>
      <c r="W115" s="605"/>
      <c r="X115" s="605"/>
      <c r="Y115" s="602"/>
      <c r="Z115" s="602"/>
      <c r="AA115" s="602"/>
    </row>
    <row r="116" spans="1:36" x14ac:dyDescent="0.3">
      <c r="A116" s="614" t="s">
        <v>310</v>
      </c>
      <c r="B116" s="614" t="s">
        <v>311</v>
      </c>
      <c r="C116" s="614" t="s">
        <v>312</v>
      </c>
      <c r="D116" s="614" t="s">
        <v>313</v>
      </c>
      <c r="E116" s="614" t="s">
        <v>314</v>
      </c>
      <c r="F116" s="614" t="s">
        <v>333</v>
      </c>
      <c r="G116" s="614"/>
      <c r="H116" s="602" t="s">
        <v>345</v>
      </c>
      <c r="I116" s="602" t="s">
        <v>346</v>
      </c>
      <c r="J116" s="602" t="s">
        <v>347</v>
      </c>
      <c r="K116" s="602" t="s">
        <v>346</v>
      </c>
      <c r="L116" s="603">
        <v>0.15</v>
      </c>
      <c r="M116" s="602" t="s">
        <v>160</v>
      </c>
      <c r="N116" s="602" t="s">
        <v>348</v>
      </c>
      <c r="O116" s="602">
        <v>8000</v>
      </c>
      <c r="P116" s="602">
        <v>1000</v>
      </c>
      <c r="Q116" s="602">
        <v>389</v>
      </c>
      <c r="R116" s="602"/>
      <c r="S116" s="602">
        <f t="shared" ref="S116" si="73">+Q116+R116</f>
        <v>389</v>
      </c>
      <c r="T116" s="602">
        <f t="shared" ref="T116" si="74">+S116</f>
        <v>389</v>
      </c>
      <c r="U116" s="605">
        <f t="shared" si="46"/>
        <v>0.38900000000000001</v>
      </c>
      <c r="V116" s="605">
        <f t="shared" si="44"/>
        <v>4.8625000000000002E-2</v>
      </c>
      <c r="W116" s="605">
        <f t="shared" ref="W116" si="75">+(S116/P116)*L116</f>
        <v>5.8349999999999999E-2</v>
      </c>
      <c r="X116" s="605">
        <f t="shared" ref="X116" si="76">+(T116/O116)*L116</f>
        <v>7.2937499999999999E-3</v>
      </c>
      <c r="Y116" s="602">
        <v>2300</v>
      </c>
      <c r="Z116" s="602">
        <v>2300</v>
      </c>
      <c r="AA116" s="602">
        <v>2400</v>
      </c>
    </row>
    <row r="117" spans="1:36" ht="131.25" customHeight="1" x14ac:dyDescent="0.3">
      <c r="A117" s="614" t="s">
        <v>310</v>
      </c>
      <c r="B117" s="614" t="s">
        <v>311</v>
      </c>
      <c r="C117" s="614" t="s">
        <v>312</v>
      </c>
      <c r="D117" s="614" t="s">
        <v>313</v>
      </c>
      <c r="E117" s="614" t="s">
        <v>314</v>
      </c>
      <c r="F117" s="614" t="s">
        <v>333</v>
      </c>
      <c r="G117" s="614"/>
      <c r="H117" s="602"/>
      <c r="I117" s="602"/>
      <c r="J117" s="602"/>
      <c r="K117" s="602"/>
      <c r="L117" s="603"/>
      <c r="M117" s="602"/>
      <c r="N117" s="602"/>
      <c r="O117" s="602"/>
      <c r="P117" s="602"/>
      <c r="Q117" s="602"/>
      <c r="R117" s="602"/>
      <c r="S117" s="602"/>
      <c r="T117" s="602"/>
      <c r="U117" s="605"/>
      <c r="V117" s="605"/>
      <c r="W117" s="605"/>
      <c r="X117" s="605"/>
      <c r="Y117" s="602"/>
      <c r="Z117" s="602"/>
      <c r="AA117" s="602"/>
    </row>
    <row r="118" spans="1:36" x14ac:dyDescent="0.3">
      <c r="A118" s="614" t="s">
        <v>310</v>
      </c>
      <c r="B118" s="614" t="s">
        <v>311</v>
      </c>
      <c r="C118" s="614" t="s">
        <v>312</v>
      </c>
      <c r="D118" s="614" t="s">
        <v>313</v>
      </c>
      <c r="E118" s="614" t="s">
        <v>314</v>
      </c>
      <c r="F118" s="614" t="s">
        <v>333</v>
      </c>
      <c r="G118" s="614"/>
      <c r="H118" s="602"/>
      <c r="I118" s="602"/>
      <c r="J118" s="602"/>
      <c r="K118" s="602"/>
      <c r="L118" s="603"/>
      <c r="M118" s="602"/>
      <c r="N118" s="602"/>
      <c r="O118" s="602"/>
      <c r="P118" s="602"/>
      <c r="Q118" s="602"/>
      <c r="R118" s="602"/>
      <c r="S118" s="602"/>
      <c r="T118" s="602"/>
      <c r="U118" s="605"/>
      <c r="V118" s="605"/>
      <c r="W118" s="605"/>
      <c r="X118" s="605"/>
      <c r="Y118" s="602"/>
      <c r="Z118" s="602"/>
      <c r="AA118" s="602"/>
    </row>
    <row r="119" spans="1:36" ht="51" customHeight="1" x14ac:dyDescent="0.3">
      <c r="A119" s="96"/>
      <c r="B119" s="97"/>
      <c r="C119" s="98"/>
      <c r="D119" s="96"/>
      <c r="E119" s="99"/>
      <c r="F119" s="620" t="s">
        <v>349</v>
      </c>
      <c r="G119" s="620"/>
      <c r="H119" s="620"/>
      <c r="I119" s="620"/>
      <c r="J119" s="620"/>
      <c r="K119" s="620"/>
      <c r="L119" s="620"/>
      <c r="M119" s="620"/>
      <c r="N119" s="620"/>
      <c r="O119" s="620"/>
      <c r="P119" s="620"/>
      <c r="Q119" s="620"/>
      <c r="R119" s="620"/>
      <c r="S119" s="620"/>
      <c r="T119" s="620"/>
      <c r="U119" s="95">
        <f>AVERAGE(U109:U118)</f>
        <v>0.33983333333333338</v>
      </c>
      <c r="V119" s="95">
        <f>AVERAGE(V109:V118)</f>
        <v>0.11265625000000001</v>
      </c>
      <c r="W119" s="70">
        <f>+W109+W113+W114+W116</f>
        <v>0.37648333333333339</v>
      </c>
      <c r="X119" s="70">
        <f>+X109+X113+X114+X116</f>
        <v>0.13309375000000001</v>
      </c>
      <c r="Y119" s="96"/>
      <c r="Z119" s="96"/>
      <c r="AA119" s="96"/>
      <c r="AB119" s="92"/>
      <c r="AC119" s="100"/>
      <c r="AD119" s="100"/>
      <c r="AE119" s="100"/>
      <c r="AF119" s="100"/>
      <c r="AG119" s="100"/>
      <c r="AH119" s="100"/>
      <c r="AI119" s="100"/>
      <c r="AJ119" s="100"/>
    </row>
    <row r="120" spans="1:36" x14ac:dyDescent="0.3">
      <c r="A120" s="614" t="s">
        <v>310</v>
      </c>
      <c r="B120" s="614" t="s">
        <v>311</v>
      </c>
      <c r="C120" s="614" t="s">
        <v>312</v>
      </c>
      <c r="D120" s="614" t="s">
        <v>313</v>
      </c>
      <c r="E120" s="614" t="s">
        <v>314</v>
      </c>
      <c r="F120" s="614" t="s">
        <v>350</v>
      </c>
      <c r="G120" s="614" t="s">
        <v>351</v>
      </c>
      <c r="H120" s="602" t="s">
        <v>352</v>
      </c>
      <c r="I120" s="602" t="s">
        <v>353</v>
      </c>
      <c r="J120" s="602" t="s">
        <v>354</v>
      </c>
      <c r="K120" s="602" t="s">
        <v>353</v>
      </c>
      <c r="L120" s="603">
        <v>0.8</v>
      </c>
      <c r="M120" s="602" t="s">
        <v>160</v>
      </c>
      <c r="N120" s="602" t="s">
        <v>355</v>
      </c>
      <c r="O120" s="602">
        <v>63000</v>
      </c>
      <c r="P120" s="602">
        <v>10000</v>
      </c>
      <c r="Q120" s="602">
        <v>6428</v>
      </c>
      <c r="R120" s="602"/>
      <c r="S120" s="602">
        <f t="shared" ref="S120" si="77">+Q120+R120</f>
        <v>6428</v>
      </c>
      <c r="T120" s="602">
        <f t="shared" ref="T120" si="78">+S120</f>
        <v>6428</v>
      </c>
      <c r="U120" s="605">
        <f t="shared" si="46"/>
        <v>0.64280000000000004</v>
      </c>
      <c r="V120" s="605">
        <f t="shared" si="44"/>
        <v>0.10203174603174603</v>
      </c>
      <c r="W120" s="623">
        <f t="shared" ref="W120" si="79">+(S120/P120)*L120</f>
        <v>0.51424000000000003</v>
      </c>
      <c r="X120" s="623">
        <f t="shared" ref="X120" si="80">+(T120/O120)*L120</f>
        <v>8.1625396825396823E-2</v>
      </c>
      <c r="Y120" s="602">
        <v>17700</v>
      </c>
      <c r="Z120" s="602">
        <v>17700</v>
      </c>
      <c r="AA120" s="602">
        <v>17600</v>
      </c>
    </row>
    <row r="121" spans="1:36" x14ac:dyDescent="0.3">
      <c r="A121" s="614" t="s">
        <v>310</v>
      </c>
      <c r="B121" s="614" t="s">
        <v>311</v>
      </c>
      <c r="C121" s="614" t="s">
        <v>312</v>
      </c>
      <c r="D121" s="614" t="s">
        <v>313</v>
      </c>
      <c r="E121" s="614" t="s">
        <v>314</v>
      </c>
      <c r="F121" s="614" t="s">
        <v>350</v>
      </c>
      <c r="G121" s="614"/>
      <c r="H121" s="602"/>
      <c r="I121" s="602"/>
      <c r="J121" s="602"/>
      <c r="K121" s="602"/>
      <c r="L121" s="603"/>
      <c r="M121" s="602"/>
      <c r="N121" s="602"/>
      <c r="O121" s="602"/>
      <c r="P121" s="602"/>
      <c r="Q121" s="602"/>
      <c r="R121" s="602"/>
      <c r="S121" s="602"/>
      <c r="T121" s="602"/>
      <c r="U121" s="605"/>
      <c r="V121" s="605"/>
      <c r="W121" s="623"/>
      <c r="X121" s="623"/>
      <c r="Y121" s="602"/>
      <c r="Z121" s="602"/>
      <c r="AA121" s="602"/>
    </row>
    <row r="122" spans="1:36" x14ac:dyDescent="0.3">
      <c r="A122" s="614" t="s">
        <v>310</v>
      </c>
      <c r="B122" s="614" t="s">
        <v>311</v>
      </c>
      <c r="C122" s="614" t="s">
        <v>312</v>
      </c>
      <c r="D122" s="614" t="s">
        <v>313</v>
      </c>
      <c r="E122" s="614" t="s">
        <v>314</v>
      </c>
      <c r="F122" s="614" t="s">
        <v>350</v>
      </c>
      <c r="G122" s="614"/>
      <c r="H122" s="602"/>
      <c r="I122" s="602"/>
      <c r="J122" s="602"/>
      <c r="K122" s="602"/>
      <c r="L122" s="603"/>
      <c r="M122" s="602"/>
      <c r="N122" s="602"/>
      <c r="O122" s="602"/>
      <c r="P122" s="602"/>
      <c r="Q122" s="602"/>
      <c r="R122" s="602"/>
      <c r="S122" s="602"/>
      <c r="T122" s="602"/>
      <c r="U122" s="605"/>
      <c r="V122" s="605"/>
      <c r="W122" s="623"/>
      <c r="X122" s="623"/>
      <c r="Y122" s="602"/>
      <c r="Z122" s="602"/>
      <c r="AA122" s="602"/>
    </row>
    <row r="123" spans="1:36" x14ac:dyDescent="0.3">
      <c r="A123" s="614" t="s">
        <v>310</v>
      </c>
      <c r="B123" s="614" t="s">
        <v>311</v>
      </c>
      <c r="C123" s="614" t="s">
        <v>312</v>
      </c>
      <c r="D123" s="614" t="s">
        <v>313</v>
      </c>
      <c r="E123" s="614" t="s">
        <v>314</v>
      </c>
      <c r="F123" s="614" t="s">
        <v>350</v>
      </c>
      <c r="G123" s="614"/>
      <c r="H123" s="602"/>
      <c r="I123" s="602"/>
      <c r="J123" s="602"/>
      <c r="K123" s="602"/>
      <c r="L123" s="603"/>
      <c r="M123" s="602"/>
      <c r="N123" s="602"/>
      <c r="O123" s="602"/>
      <c r="P123" s="602"/>
      <c r="Q123" s="602"/>
      <c r="R123" s="602"/>
      <c r="S123" s="602"/>
      <c r="T123" s="602"/>
      <c r="U123" s="605"/>
      <c r="V123" s="605"/>
      <c r="W123" s="623"/>
      <c r="X123" s="623"/>
      <c r="Y123" s="602"/>
      <c r="Z123" s="602"/>
      <c r="AA123" s="602"/>
    </row>
    <row r="124" spans="1:36" x14ac:dyDescent="0.3">
      <c r="A124" s="614" t="s">
        <v>310</v>
      </c>
      <c r="B124" s="614" t="s">
        <v>311</v>
      </c>
      <c r="C124" s="614" t="s">
        <v>312</v>
      </c>
      <c r="D124" s="614" t="s">
        <v>313</v>
      </c>
      <c r="E124" s="614" t="s">
        <v>314</v>
      </c>
      <c r="F124" s="614" t="s">
        <v>350</v>
      </c>
      <c r="G124" s="614"/>
      <c r="H124" s="602"/>
      <c r="I124" s="602"/>
      <c r="J124" s="602"/>
      <c r="K124" s="602"/>
      <c r="L124" s="603"/>
      <c r="M124" s="602"/>
      <c r="N124" s="602"/>
      <c r="O124" s="602"/>
      <c r="P124" s="602"/>
      <c r="Q124" s="602"/>
      <c r="R124" s="602"/>
      <c r="S124" s="602"/>
      <c r="T124" s="602"/>
      <c r="U124" s="605"/>
      <c r="V124" s="605"/>
      <c r="W124" s="623"/>
      <c r="X124" s="623"/>
      <c r="Y124" s="602"/>
      <c r="Z124" s="602"/>
      <c r="AA124" s="602"/>
    </row>
    <row r="125" spans="1:36" ht="74.25" customHeight="1" x14ac:dyDescent="0.3">
      <c r="A125" s="614" t="s">
        <v>310</v>
      </c>
      <c r="B125" s="614" t="s">
        <v>311</v>
      </c>
      <c r="C125" s="614" t="s">
        <v>312</v>
      </c>
      <c r="D125" s="614" t="s">
        <v>313</v>
      </c>
      <c r="E125" s="614" t="s">
        <v>314</v>
      </c>
      <c r="F125" s="614" t="s">
        <v>350</v>
      </c>
      <c r="G125" s="614"/>
      <c r="H125" s="602"/>
      <c r="I125" s="602"/>
      <c r="J125" s="602"/>
      <c r="K125" s="602"/>
      <c r="L125" s="603"/>
      <c r="M125" s="602"/>
      <c r="N125" s="602"/>
      <c r="O125" s="602"/>
      <c r="P125" s="602"/>
      <c r="Q125" s="602"/>
      <c r="R125" s="602"/>
      <c r="S125" s="602"/>
      <c r="T125" s="602"/>
      <c r="U125" s="605"/>
      <c r="V125" s="605"/>
      <c r="W125" s="623"/>
      <c r="X125" s="623"/>
      <c r="Y125" s="602"/>
      <c r="Z125" s="602"/>
      <c r="AA125" s="602"/>
    </row>
    <row r="126" spans="1:36" ht="78.75" customHeight="1" x14ac:dyDescent="0.3">
      <c r="A126" s="614" t="s">
        <v>310</v>
      </c>
      <c r="B126" s="614" t="s">
        <v>311</v>
      </c>
      <c r="C126" s="614" t="s">
        <v>312</v>
      </c>
      <c r="D126" s="614" t="s">
        <v>313</v>
      </c>
      <c r="E126" s="614" t="s">
        <v>314</v>
      </c>
      <c r="F126" s="614" t="s">
        <v>350</v>
      </c>
      <c r="G126" s="614"/>
      <c r="H126" s="602" t="s">
        <v>356</v>
      </c>
      <c r="I126" s="602" t="s">
        <v>357</v>
      </c>
      <c r="J126" s="602" t="s">
        <v>358</v>
      </c>
      <c r="K126" s="602" t="s">
        <v>357</v>
      </c>
      <c r="L126" s="603">
        <v>0.2</v>
      </c>
      <c r="M126" s="602" t="s">
        <v>160</v>
      </c>
      <c r="N126" s="602" t="s">
        <v>341</v>
      </c>
      <c r="O126" s="602">
        <v>2300</v>
      </c>
      <c r="P126" s="602">
        <v>350</v>
      </c>
      <c r="Q126" s="602">
        <v>149</v>
      </c>
      <c r="R126" s="602"/>
      <c r="S126" s="602">
        <f t="shared" ref="S126" si="81">+Q126+R126</f>
        <v>149</v>
      </c>
      <c r="T126" s="602">
        <f t="shared" ref="T126" si="82">+S126</f>
        <v>149</v>
      </c>
      <c r="U126" s="623">
        <f t="shared" si="46"/>
        <v>0.42571428571428571</v>
      </c>
      <c r="V126" s="623">
        <f t="shared" si="44"/>
        <v>6.478260869565218E-2</v>
      </c>
      <c r="W126" s="623">
        <f t="shared" ref="W126" si="83">+(S126/P126)*L126</f>
        <v>8.5142857142857145E-2</v>
      </c>
      <c r="X126" s="623">
        <f t="shared" ref="X126" si="84">+(T126/O126)*L126</f>
        <v>1.2956521739130436E-2</v>
      </c>
      <c r="Y126" s="602">
        <v>650</v>
      </c>
      <c r="Z126" s="602">
        <v>650</v>
      </c>
      <c r="AA126" s="602">
        <v>650</v>
      </c>
    </row>
    <row r="127" spans="1:36" ht="141" customHeight="1" x14ac:dyDescent="0.3">
      <c r="A127" s="614" t="s">
        <v>310</v>
      </c>
      <c r="B127" s="614" t="s">
        <v>311</v>
      </c>
      <c r="C127" s="614" t="s">
        <v>312</v>
      </c>
      <c r="D127" s="614" t="s">
        <v>313</v>
      </c>
      <c r="E127" s="614" t="s">
        <v>314</v>
      </c>
      <c r="F127" s="614" t="s">
        <v>350</v>
      </c>
      <c r="G127" s="614"/>
      <c r="H127" s="602"/>
      <c r="I127" s="602"/>
      <c r="J127" s="602"/>
      <c r="K127" s="602"/>
      <c r="L127" s="603"/>
      <c r="M127" s="602"/>
      <c r="N127" s="602"/>
      <c r="O127" s="602"/>
      <c r="P127" s="602"/>
      <c r="Q127" s="602"/>
      <c r="R127" s="602"/>
      <c r="S127" s="602"/>
      <c r="T127" s="602"/>
      <c r="U127" s="623"/>
      <c r="V127" s="623"/>
      <c r="W127" s="623"/>
      <c r="X127" s="623"/>
      <c r="Y127" s="602"/>
      <c r="Z127" s="602"/>
      <c r="AA127" s="602"/>
    </row>
    <row r="128" spans="1:36" ht="40.5" customHeight="1" x14ac:dyDescent="0.3">
      <c r="A128" s="96"/>
      <c r="B128" s="97"/>
      <c r="C128" s="98"/>
      <c r="D128" s="96"/>
      <c r="E128" s="99"/>
      <c r="F128" s="620" t="s">
        <v>359</v>
      </c>
      <c r="G128" s="620"/>
      <c r="H128" s="620"/>
      <c r="I128" s="620"/>
      <c r="J128" s="620"/>
      <c r="K128" s="620"/>
      <c r="L128" s="620"/>
      <c r="M128" s="620"/>
      <c r="N128" s="620"/>
      <c r="O128" s="620"/>
      <c r="P128" s="620"/>
      <c r="Q128" s="620"/>
      <c r="R128" s="620"/>
      <c r="S128" s="620"/>
      <c r="T128" s="620"/>
      <c r="U128" s="95">
        <f>AVERAGE(U120:U127)</f>
        <v>0.53425714285714287</v>
      </c>
      <c r="V128" s="95">
        <f>AVERAGE(V120:V127)</f>
        <v>8.3407177363699098E-2</v>
      </c>
      <c r="W128" s="70">
        <f>+W120+W126</f>
        <v>0.59938285714285722</v>
      </c>
      <c r="X128" s="70">
        <f>+X120+X126</f>
        <v>9.4581918564527259E-2</v>
      </c>
      <c r="Y128" s="96"/>
      <c r="Z128" s="96"/>
      <c r="AA128" s="96"/>
      <c r="AB128" s="92"/>
      <c r="AC128" s="100"/>
      <c r="AD128" s="100"/>
      <c r="AE128" s="100"/>
      <c r="AF128" s="100"/>
      <c r="AG128" s="100"/>
      <c r="AH128" s="100"/>
      <c r="AI128" s="100"/>
      <c r="AJ128" s="100"/>
    </row>
    <row r="129" spans="1:36" x14ac:dyDescent="0.3">
      <c r="A129" s="602" t="s">
        <v>360</v>
      </c>
      <c r="B129" s="602" t="s">
        <v>361</v>
      </c>
      <c r="C129" s="602" t="s">
        <v>362</v>
      </c>
      <c r="D129" s="602" t="s">
        <v>363</v>
      </c>
      <c r="E129" s="602" t="s">
        <v>364</v>
      </c>
      <c r="F129" s="602" t="s">
        <v>365</v>
      </c>
      <c r="G129" s="602" t="s">
        <v>366</v>
      </c>
      <c r="H129" s="602" t="s">
        <v>367</v>
      </c>
      <c r="I129" s="602" t="s">
        <v>368</v>
      </c>
      <c r="J129" s="602" t="s">
        <v>369</v>
      </c>
      <c r="K129" s="602" t="s">
        <v>368</v>
      </c>
      <c r="L129" s="603">
        <v>1</v>
      </c>
      <c r="M129" s="602" t="s">
        <v>160</v>
      </c>
      <c r="N129" s="602" t="s">
        <v>370</v>
      </c>
      <c r="O129" s="602">
        <v>1300</v>
      </c>
      <c r="P129" s="602">
        <v>550</v>
      </c>
      <c r="Q129" s="602">
        <v>256</v>
      </c>
      <c r="R129" s="602"/>
      <c r="S129" s="602">
        <f t="shared" ref="S129" si="85">+Q129+R129</f>
        <v>256</v>
      </c>
      <c r="T129" s="602">
        <f t="shared" ref="T129" si="86">+S129</f>
        <v>256</v>
      </c>
      <c r="U129" s="605">
        <f t="shared" si="46"/>
        <v>0.46545454545454545</v>
      </c>
      <c r="V129" s="605">
        <f t="shared" si="44"/>
        <v>0.19692307692307692</v>
      </c>
      <c r="W129" s="605">
        <f t="shared" ref="W129" si="87">+(S129/P129)*L129</f>
        <v>0.46545454545454545</v>
      </c>
      <c r="X129" s="605">
        <f t="shared" ref="X129" si="88">+(T129/O129)*L129</f>
        <v>0.19692307692307692</v>
      </c>
      <c r="Y129" s="602">
        <v>200</v>
      </c>
      <c r="Z129" s="602">
        <v>275</v>
      </c>
      <c r="AA129" s="602">
        <v>275</v>
      </c>
    </row>
    <row r="130" spans="1:36" ht="132" customHeight="1" x14ac:dyDescent="0.3">
      <c r="A130" s="602" t="s">
        <v>360</v>
      </c>
      <c r="B130" s="602" t="s">
        <v>361</v>
      </c>
      <c r="C130" s="602" t="s">
        <v>362</v>
      </c>
      <c r="D130" s="602" t="s">
        <v>363</v>
      </c>
      <c r="E130" s="602" t="s">
        <v>364</v>
      </c>
      <c r="F130" s="602" t="s">
        <v>365</v>
      </c>
      <c r="G130" s="602" t="s">
        <v>366</v>
      </c>
      <c r="H130" s="602"/>
      <c r="I130" s="602"/>
      <c r="J130" s="602"/>
      <c r="K130" s="602"/>
      <c r="L130" s="603"/>
      <c r="M130" s="602"/>
      <c r="N130" s="602"/>
      <c r="O130" s="602"/>
      <c r="P130" s="602"/>
      <c r="Q130" s="602"/>
      <c r="R130" s="602"/>
      <c r="S130" s="602"/>
      <c r="T130" s="602"/>
      <c r="U130" s="605"/>
      <c r="V130" s="605"/>
      <c r="W130" s="605"/>
      <c r="X130" s="605"/>
      <c r="Y130" s="602"/>
      <c r="Z130" s="602"/>
      <c r="AA130" s="602"/>
    </row>
    <row r="131" spans="1:36" x14ac:dyDescent="0.3">
      <c r="A131" s="602" t="s">
        <v>360</v>
      </c>
      <c r="B131" s="602" t="s">
        <v>361</v>
      </c>
      <c r="C131" s="602" t="s">
        <v>362</v>
      </c>
      <c r="D131" s="602" t="s">
        <v>363</v>
      </c>
      <c r="E131" s="602" t="s">
        <v>364</v>
      </c>
      <c r="F131" s="602" t="s">
        <v>365</v>
      </c>
      <c r="G131" s="602" t="s">
        <v>366</v>
      </c>
      <c r="H131" s="602"/>
      <c r="I131" s="602"/>
      <c r="J131" s="602"/>
      <c r="K131" s="602"/>
      <c r="L131" s="603"/>
      <c r="M131" s="602"/>
      <c r="N131" s="602"/>
      <c r="O131" s="602"/>
      <c r="P131" s="602"/>
      <c r="Q131" s="602"/>
      <c r="R131" s="602"/>
      <c r="S131" s="602"/>
      <c r="T131" s="602"/>
      <c r="U131" s="605"/>
      <c r="V131" s="605"/>
      <c r="W131" s="605"/>
      <c r="X131" s="605"/>
      <c r="Y131" s="602"/>
      <c r="Z131" s="602"/>
      <c r="AA131" s="602"/>
    </row>
    <row r="132" spans="1:36" ht="117" customHeight="1" x14ac:dyDescent="0.3">
      <c r="A132" s="602" t="s">
        <v>360</v>
      </c>
      <c r="B132" s="602" t="s">
        <v>361</v>
      </c>
      <c r="C132" s="602" t="s">
        <v>362</v>
      </c>
      <c r="D132" s="602" t="s">
        <v>363</v>
      </c>
      <c r="E132" s="602" t="s">
        <v>364</v>
      </c>
      <c r="F132" s="602" t="s">
        <v>365</v>
      </c>
      <c r="G132" s="602" t="s">
        <v>366</v>
      </c>
      <c r="H132" s="602"/>
      <c r="I132" s="602"/>
      <c r="J132" s="602"/>
      <c r="K132" s="602"/>
      <c r="L132" s="603"/>
      <c r="M132" s="602"/>
      <c r="N132" s="602"/>
      <c r="O132" s="602"/>
      <c r="P132" s="602"/>
      <c r="Q132" s="602"/>
      <c r="R132" s="602"/>
      <c r="S132" s="602"/>
      <c r="T132" s="602"/>
      <c r="U132" s="605"/>
      <c r="V132" s="605"/>
      <c r="W132" s="605"/>
      <c r="X132" s="605"/>
      <c r="Y132" s="602"/>
      <c r="Z132" s="602"/>
      <c r="AA132" s="602"/>
    </row>
    <row r="133" spans="1:36" x14ac:dyDescent="0.3">
      <c r="A133" s="602" t="s">
        <v>360</v>
      </c>
      <c r="B133" s="602" t="s">
        <v>361</v>
      </c>
      <c r="C133" s="602" t="s">
        <v>362</v>
      </c>
      <c r="D133" s="602" t="s">
        <v>363</v>
      </c>
      <c r="E133" s="602" t="s">
        <v>364</v>
      </c>
      <c r="F133" s="602" t="s">
        <v>365</v>
      </c>
      <c r="G133" s="602" t="s">
        <v>366</v>
      </c>
      <c r="H133" s="602"/>
      <c r="I133" s="602"/>
      <c r="J133" s="602"/>
      <c r="K133" s="602"/>
      <c r="L133" s="603"/>
      <c r="M133" s="602"/>
      <c r="N133" s="602"/>
      <c r="O133" s="602"/>
      <c r="P133" s="602"/>
      <c r="Q133" s="602"/>
      <c r="R133" s="602"/>
      <c r="S133" s="602"/>
      <c r="T133" s="602"/>
      <c r="U133" s="605"/>
      <c r="V133" s="605"/>
      <c r="W133" s="605"/>
      <c r="X133" s="605"/>
      <c r="Y133" s="602"/>
      <c r="Z133" s="602"/>
      <c r="AA133" s="602"/>
    </row>
    <row r="134" spans="1:36" ht="39" customHeight="1" x14ac:dyDescent="0.3">
      <c r="A134" s="96"/>
      <c r="B134" s="97"/>
      <c r="C134" s="98"/>
      <c r="D134" s="96"/>
      <c r="E134" s="99"/>
      <c r="F134" s="620" t="s">
        <v>371</v>
      </c>
      <c r="G134" s="620"/>
      <c r="H134" s="620"/>
      <c r="I134" s="620"/>
      <c r="J134" s="620"/>
      <c r="K134" s="620"/>
      <c r="L134" s="620"/>
      <c r="M134" s="620"/>
      <c r="N134" s="620"/>
      <c r="O134" s="620"/>
      <c r="P134" s="620"/>
      <c r="Q134" s="620"/>
      <c r="R134" s="620"/>
      <c r="S134" s="620"/>
      <c r="T134" s="620"/>
      <c r="U134" s="95">
        <f>+U129</f>
        <v>0.46545454545454545</v>
      </c>
      <c r="V134" s="95">
        <f>+V129</f>
        <v>0.19692307692307692</v>
      </c>
      <c r="W134" s="70">
        <f>+W129</f>
        <v>0.46545454545454545</v>
      </c>
      <c r="X134" s="70">
        <f>+X129</f>
        <v>0.19692307692307692</v>
      </c>
      <c r="Y134" s="96"/>
      <c r="Z134" s="96"/>
      <c r="AA134" s="96"/>
      <c r="AB134" s="92"/>
      <c r="AC134" s="100"/>
      <c r="AD134" s="100"/>
      <c r="AE134" s="100"/>
      <c r="AF134" s="100"/>
      <c r="AG134" s="100"/>
      <c r="AH134" s="100"/>
      <c r="AI134" s="100"/>
      <c r="AJ134" s="100"/>
    </row>
    <row r="135" spans="1:36" ht="18.75" customHeight="1" x14ac:dyDescent="0.3">
      <c r="A135" s="615" t="s">
        <v>372</v>
      </c>
      <c r="B135" s="615" t="s">
        <v>361</v>
      </c>
      <c r="C135" s="615" t="s">
        <v>362</v>
      </c>
      <c r="D135" s="615" t="s">
        <v>373</v>
      </c>
      <c r="E135" s="615" t="s">
        <v>374</v>
      </c>
      <c r="F135" s="626" t="s">
        <v>375</v>
      </c>
      <c r="G135" s="615" t="s">
        <v>376</v>
      </c>
      <c r="H135" s="602" t="s">
        <v>377</v>
      </c>
      <c r="I135" s="602" t="s">
        <v>378</v>
      </c>
      <c r="J135" s="602" t="s">
        <v>182</v>
      </c>
      <c r="K135" s="602" t="s">
        <v>378</v>
      </c>
      <c r="L135" s="603">
        <v>0.05</v>
      </c>
      <c r="M135" s="602" t="s">
        <v>160</v>
      </c>
      <c r="N135" s="602" t="s">
        <v>379</v>
      </c>
      <c r="O135" s="602">
        <v>1</v>
      </c>
      <c r="P135" s="602" t="s">
        <v>206</v>
      </c>
      <c r="Q135" s="602" t="s">
        <v>207</v>
      </c>
      <c r="R135" s="602"/>
      <c r="S135" s="602" t="s">
        <v>207</v>
      </c>
      <c r="T135" s="602" t="s">
        <v>207</v>
      </c>
      <c r="U135" s="620" t="s">
        <v>207</v>
      </c>
      <c r="V135" s="620" t="s">
        <v>207</v>
      </c>
      <c r="W135" s="620" t="s">
        <v>207</v>
      </c>
      <c r="X135" s="620" t="s">
        <v>207</v>
      </c>
      <c r="Y135" s="602">
        <v>0.3</v>
      </c>
      <c r="Z135" s="602">
        <v>0.3</v>
      </c>
      <c r="AA135" s="602">
        <v>0.4</v>
      </c>
    </row>
    <row r="136" spans="1:36" s="103" customFormat="1" ht="63.75" customHeight="1" x14ac:dyDescent="0.3">
      <c r="A136" s="615" t="s">
        <v>372</v>
      </c>
      <c r="B136" s="615" t="s">
        <v>361</v>
      </c>
      <c r="C136" s="615" t="s">
        <v>362</v>
      </c>
      <c r="D136" s="615" t="s">
        <v>373</v>
      </c>
      <c r="E136" s="615" t="s">
        <v>374</v>
      </c>
      <c r="F136" s="627"/>
      <c r="G136" s="615"/>
      <c r="H136" s="602"/>
      <c r="I136" s="602"/>
      <c r="J136" s="602"/>
      <c r="K136" s="602"/>
      <c r="L136" s="603"/>
      <c r="M136" s="602"/>
      <c r="N136" s="602"/>
      <c r="O136" s="602"/>
      <c r="P136" s="602"/>
      <c r="Q136" s="602"/>
      <c r="R136" s="602"/>
      <c r="S136" s="602"/>
      <c r="T136" s="602"/>
      <c r="U136" s="620"/>
      <c r="V136" s="620"/>
      <c r="W136" s="620"/>
      <c r="X136" s="620"/>
      <c r="Y136" s="602"/>
      <c r="Z136" s="602"/>
      <c r="AA136" s="602"/>
    </row>
    <row r="137" spans="1:36" s="103" customFormat="1" ht="18.75" customHeight="1" x14ac:dyDescent="0.3">
      <c r="A137" s="615" t="s">
        <v>372</v>
      </c>
      <c r="B137" s="615" t="s">
        <v>361</v>
      </c>
      <c r="C137" s="615" t="s">
        <v>362</v>
      </c>
      <c r="D137" s="615" t="s">
        <v>373</v>
      </c>
      <c r="E137" s="615" t="s">
        <v>374</v>
      </c>
      <c r="F137" s="627"/>
      <c r="G137" s="615"/>
      <c r="H137" s="602"/>
      <c r="I137" s="602"/>
      <c r="J137" s="602"/>
      <c r="K137" s="602"/>
      <c r="L137" s="603"/>
      <c r="M137" s="602"/>
      <c r="N137" s="602"/>
      <c r="O137" s="602"/>
      <c r="P137" s="602"/>
      <c r="Q137" s="602"/>
      <c r="R137" s="602"/>
      <c r="S137" s="602"/>
      <c r="T137" s="602"/>
      <c r="U137" s="620"/>
      <c r="V137" s="620"/>
      <c r="W137" s="620"/>
      <c r="X137" s="620"/>
      <c r="Y137" s="602"/>
      <c r="Z137" s="602"/>
      <c r="AA137" s="602"/>
    </row>
    <row r="138" spans="1:36" ht="88.5" customHeight="1" x14ac:dyDescent="0.3">
      <c r="A138" s="615" t="s">
        <v>372</v>
      </c>
      <c r="B138" s="615" t="s">
        <v>361</v>
      </c>
      <c r="C138" s="615" t="s">
        <v>362</v>
      </c>
      <c r="D138" s="615" t="s">
        <v>373</v>
      </c>
      <c r="E138" s="615" t="s">
        <v>374</v>
      </c>
      <c r="F138" s="627"/>
      <c r="G138" s="615"/>
      <c r="H138" s="602" t="s">
        <v>380</v>
      </c>
      <c r="I138" s="602" t="s">
        <v>381</v>
      </c>
      <c r="J138" s="602" t="s">
        <v>382</v>
      </c>
      <c r="K138" s="602" t="s">
        <v>381</v>
      </c>
      <c r="L138" s="603">
        <v>0.2</v>
      </c>
      <c r="M138" s="602" t="s">
        <v>160</v>
      </c>
      <c r="N138" s="602" t="s">
        <v>284</v>
      </c>
      <c r="O138" s="602">
        <v>4000</v>
      </c>
      <c r="P138" s="602">
        <v>500</v>
      </c>
      <c r="Q138" s="602">
        <v>481</v>
      </c>
      <c r="R138" s="602"/>
      <c r="S138" s="602">
        <f t="shared" ref="S138" si="89">+Q138+R138</f>
        <v>481</v>
      </c>
      <c r="T138" s="602">
        <f t="shared" ref="T138" si="90">+S138</f>
        <v>481</v>
      </c>
      <c r="U138" s="605">
        <f t="shared" si="46"/>
        <v>0.96199999999999997</v>
      </c>
      <c r="V138" s="605">
        <f t="shared" si="44"/>
        <v>0.12025</v>
      </c>
      <c r="W138" s="605">
        <f t="shared" ref="W138" si="91">+(S138/P138)*L138</f>
        <v>0.19240000000000002</v>
      </c>
      <c r="X138" s="605">
        <f t="shared" ref="X138" si="92">+(T138/O138)*L138</f>
        <v>2.4050000000000002E-2</v>
      </c>
      <c r="Y138" s="602">
        <v>1300</v>
      </c>
      <c r="Z138" s="602">
        <v>1400</v>
      </c>
      <c r="AA138" s="602">
        <v>800</v>
      </c>
    </row>
    <row r="139" spans="1:36" ht="51" customHeight="1" x14ac:dyDescent="0.3">
      <c r="A139" s="615" t="s">
        <v>372</v>
      </c>
      <c r="B139" s="615" t="s">
        <v>361</v>
      </c>
      <c r="C139" s="615" t="s">
        <v>362</v>
      </c>
      <c r="D139" s="615" t="s">
        <v>373</v>
      </c>
      <c r="E139" s="615" t="s">
        <v>374</v>
      </c>
      <c r="F139" s="627"/>
      <c r="G139" s="615"/>
      <c r="H139" s="602"/>
      <c r="I139" s="602"/>
      <c r="J139" s="602"/>
      <c r="K139" s="602"/>
      <c r="L139" s="603"/>
      <c r="M139" s="602"/>
      <c r="N139" s="602"/>
      <c r="O139" s="602"/>
      <c r="P139" s="602"/>
      <c r="Q139" s="602"/>
      <c r="R139" s="602"/>
      <c r="S139" s="602"/>
      <c r="T139" s="602"/>
      <c r="U139" s="605"/>
      <c r="V139" s="605"/>
      <c r="W139" s="605"/>
      <c r="X139" s="605"/>
      <c r="Y139" s="602"/>
      <c r="Z139" s="602"/>
      <c r="AA139" s="602"/>
    </row>
    <row r="140" spans="1:36" ht="112.5" customHeight="1" x14ac:dyDescent="0.3">
      <c r="A140" s="615" t="s">
        <v>372</v>
      </c>
      <c r="B140" s="615" t="s">
        <v>361</v>
      </c>
      <c r="C140" s="615" t="s">
        <v>362</v>
      </c>
      <c r="D140" s="615" t="s">
        <v>373</v>
      </c>
      <c r="E140" s="615" t="s">
        <v>374</v>
      </c>
      <c r="F140" s="627"/>
      <c r="G140" s="615"/>
      <c r="H140" s="93" t="s">
        <v>383</v>
      </c>
      <c r="I140" s="93" t="s">
        <v>384</v>
      </c>
      <c r="J140" s="93" t="s">
        <v>158</v>
      </c>
      <c r="K140" s="93" t="s">
        <v>384</v>
      </c>
      <c r="L140" s="64">
        <v>0.05</v>
      </c>
      <c r="M140" s="93" t="s">
        <v>160</v>
      </c>
      <c r="N140" s="93" t="s">
        <v>385</v>
      </c>
      <c r="O140" s="93">
        <v>1</v>
      </c>
      <c r="P140" s="93" t="s">
        <v>206</v>
      </c>
      <c r="Q140" s="93" t="s">
        <v>207</v>
      </c>
      <c r="R140" s="94"/>
      <c r="S140" s="93" t="s">
        <v>207</v>
      </c>
      <c r="T140" s="93" t="s">
        <v>207</v>
      </c>
      <c r="U140" s="70" t="s">
        <v>207</v>
      </c>
      <c r="V140" s="70" t="s">
        <v>207</v>
      </c>
      <c r="W140" s="70" t="s">
        <v>207</v>
      </c>
      <c r="X140" s="70" t="s">
        <v>207</v>
      </c>
      <c r="Y140" s="93">
        <v>1</v>
      </c>
      <c r="Z140" s="93">
        <v>1</v>
      </c>
      <c r="AA140" s="93">
        <v>1</v>
      </c>
    </row>
    <row r="141" spans="1:36" ht="18.75" customHeight="1" x14ac:dyDescent="0.3">
      <c r="A141" s="615" t="s">
        <v>372</v>
      </c>
      <c r="B141" s="615" t="s">
        <v>361</v>
      </c>
      <c r="C141" s="615" t="s">
        <v>362</v>
      </c>
      <c r="D141" s="615" t="s">
        <v>373</v>
      </c>
      <c r="E141" s="615" t="s">
        <v>374</v>
      </c>
      <c r="F141" s="627"/>
      <c r="G141" s="615"/>
      <c r="H141" s="606" t="s">
        <v>386</v>
      </c>
      <c r="I141" s="606" t="s">
        <v>387</v>
      </c>
      <c r="J141" s="606" t="s">
        <v>388</v>
      </c>
      <c r="K141" s="606" t="s">
        <v>387</v>
      </c>
      <c r="L141" s="624">
        <v>0.35</v>
      </c>
      <c r="M141" s="606" t="s">
        <v>200</v>
      </c>
      <c r="N141" s="606" t="s">
        <v>389</v>
      </c>
      <c r="O141" s="606">
        <v>100</v>
      </c>
      <c r="P141" s="606" t="s">
        <v>206</v>
      </c>
      <c r="Q141" s="606" t="s">
        <v>207</v>
      </c>
      <c r="R141" s="606"/>
      <c r="S141" s="606" t="s">
        <v>207</v>
      </c>
      <c r="T141" s="606" t="s">
        <v>207</v>
      </c>
      <c r="U141" s="620" t="s">
        <v>207</v>
      </c>
      <c r="V141" s="620" t="s">
        <v>207</v>
      </c>
      <c r="W141" s="620" t="s">
        <v>207</v>
      </c>
      <c r="X141" s="620" t="s">
        <v>207</v>
      </c>
      <c r="Y141" s="606">
        <v>50</v>
      </c>
      <c r="Z141" s="606">
        <v>30</v>
      </c>
      <c r="AA141" s="606">
        <v>20</v>
      </c>
    </row>
    <row r="142" spans="1:36" ht="18.75" customHeight="1" x14ac:dyDescent="0.3">
      <c r="A142" s="615" t="s">
        <v>372</v>
      </c>
      <c r="B142" s="615" t="s">
        <v>361</v>
      </c>
      <c r="C142" s="615" t="s">
        <v>362</v>
      </c>
      <c r="D142" s="615" t="s">
        <v>373</v>
      </c>
      <c r="E142" s="615" t="s">
        <v>374</v>
      </c>
      <c r="F142" s="627"/>
      <c r="G142" s="615"/>
      <c r="H142" s="606"/>
      <c r="I142" s="606"/>
      <c r="J142" s="606"/>
      <c r="K142" s="606"/>
      <c r="L142" s="624"/>
      <c r="M142" s="606"/>
      <c r="N142" s="606"/>
      <c r="O142" s="606"/>
      <c r="P142" s="606"/>
      <c r="Q142" s="606"/>
      <c r="R142" s="606"/>
      <c r="S142" s="606"/>
      <c r="T142" s="606"/>
      <c r="U142" s="620"/>
      <c r="V142" s="620"/>
      <c r="W142" s="620"/>
      <c r="X142" s="620"/>
      <c r="Y142" s="606"/>
      <c r="Z142" s="606"/>
      <c r="AA142" s="606"/>
    </row>
    <row r="143" spans="1:36" ht="18.75" customHeight="1" x14ac:dyDescent="0.3">
      <c r="A143" s="615" t="s">
        <v>372</v>
      </c>
      <c r="B143" s="615" t="s">
        <v>361</v>
      </c>
      <c r="C143" s="615" t="s">
        <v>362</v>
      </c>
      <c r="D143" s="615" t="s">
        <v>373</v>
      </c>
      <c r="E143" s="615" t="s">
        <v>374</v>
      </c>
      <c r="F143" s="627"/>
      <c r="G143" s="615"/>
      <c r="H143" s="606"/>
      <c r="I143" s="606"/>
      <c r="J143" s="606"/>
      <c r="K143" s="606"/>
      <c r="L143" s="624"/>
      <c r="M143" s="606"/>
      <c r="N143" s="606"/>
      <c r="O143" s="606"/>
      <c r="P143" s="606"/>
      <c r="Q143" s="606"/>
      <c r="R143" s="606"/>
      <c r="S143" s="606"/>
      <c r="T143" s="606"/>
      <c r="U143" s="620"/>
      <c r="V143" s="620"/>
      <c r="W143" s="620"/>
      <c r="X143" s="620"/>
      <c r="Y143" s="606"/>
      <c r="Z143" s="606"/>
      <c r="AA143" s="606"/>
    </row>
    <row r="144" spans="1:36" ht="18.75" customHeight="1" x14ac:dyDescent="0.3">
      <c r="A144" s="615" t="s">
        <v>372</v>
      </c>
      <c r="B144" s="615" t="s">
        <v>361</v>
      </c>
      <c r="C144" s="615" t="s">
        <v>362</v>
      </c>
      <c r="D144" s="615" t="s">
        <v>373</v>
      </c>
      <c r="E144" s="615" t="s">
        <v>374</v>
      </c>
      <c r="F144" s="628"/>
      <c r="G144" s="615"/>
      <c r="H144" s="606"/>
      <c r="I144" s="606"/>
      <c r="J144" s="606"/>
      <c r="K144" s="606"/>
      <c r="L144" s="624"/>
      <c r="M144" s="606"/>
      <c r="N144" s="606"/>
      <c r="O144" s="606"/>
      <c r="P144" s="606"/>
      <c r="Q144" s="606"/>
      <c r="R144" s="606"/>
      <c r="S144" s="606"/>
      <c r="T144" s="606"/>
      <c r="U144" s="620"/>
      <c r="V144" s="620"/>
      <c r="W144" s="620"/>
      <c r="X144" s="620"/>
      <c r="Y144" s="606"/>
      <c r="Z144" s="606"/>
      <c r="AA144" s="606"/>
    </row>
    <row r="145" spans="1:36" ht="187.5" x14ac:dyDescent="0.3">
      <c r="A145" s="615" t="s">
        <v>372</v>
      </c>
      <c r="B145" s="615" t="s">
        <v>361</v>
      </c>
      <c r="C145" s="615" t="s">
        <v>362</v>
      </c>
      <c r="D145" s="615" t="s">
        <v>373</v>
      </c>
      <c r="E145" s="615" t="s">
        <v>374</v>
      </c>
      <c r="F145" s="626" t="s">
        <v>1516</v>
      </c>
      <c r="G145" s="615"/>
      <c r="H145" s="96" t="s">
        <v>391</v>
      </c>
      <c r="I145" s="96" t="s">
        <v>392</v>
      </c>
      <c r="J145" s="96" t="s">
        <v>393</v>
      </c>
      <c r="K145" s="96" t="s">
        <v>392</v>
      </c>
      <c r="L145" s="65">
        <v>0.08</v>
      </c>
      <c r="M145" s="96" t="s">
        <v>160</v>
      </c>
      <c r="N145" s="96" t="s">
        <v>394</v>
      </c>
      <c r="O145" s="96">
        <v>2000</v>
      </c>
      <c r="P145" s="96">
        <v>300</v>
      </c>
      <c r="Q145" s="96">
        <v>272</v>
      </c>
      <c r="R145" s="94"/>
      <c r="S145" s="96">
        <f t="shared" ref="S145" si="93">+Q145+R145</f>
        <v>272</v>
      </c>
      <c r="T145" s="96">
        <f t="shared" ref="T145" si="94">+S145</f>
        <v>272</v>
      </c>
      <c r="U145" s="95">
        <f t="shared" ref="U145:U193" si="95">+S145/P145</f>
        <v>0.90666666666666662</v>
      </c>
      <c r="V145" s="95">
        <f t="shared" ref="V145:V193" si="96">+T145/O145</f>
        <v>0.13600000000000001</v>
      </c>
      <c r="W145" s="70">
        <f t="shared" ref="W145" si="97">+(S145/P145)*L145</f>
        <v>7.2533333333333325E-2</v>
      </c>
      <c r="X145" s="70">
        <f t="shared" ref="X145" si="98">+(T145/O145)*L145</f>
        <v>1.0880000000000001E-2</v>
      </c>
      <c r="Y145" s="96">
        <v>600</v>
      </c>
      <c r="Z145" s="96">
        <v>600</v>
      </c>
      <c r="AA145" s="96">
        <v>500</v>
      </c>
    </row>
    <row r="146" spans="1:36" ht="18.75" customHeight="1" x14ac:dyDescent="0.3">
      <c r="A146" s="615" t="s">
        <v>372</v>
      </c>
      <c r="B146" s="615" t="s">
        <v>361</v>
      </c>
      <c r="C146" s="615" t="s">
        <v>362</v>
      </c>
      <c r="D146" s="615" t="s">
        <v>373</v>
      </c>
      <c r="E146" s="615" t="s">
        <v>374</v>
      </c>
      <c r="F146" s="627"/>
      <c r="G146" s="615"/>
      <c r="H146" s="606" t="s">
        <v>395</v>
      </c>
      <c r="I146" s="606" t="s">
        <v>396</v>
      </c>
      <c r="J146" s="606" t="s">
        <v>397</v>
      </c>
      <c r="K146" s="606" t="s">
        <v>396</v>
      </c>
      <c r="L146" s="624">
        <v>0.18</v>
      </c>
      <c r="M146" s="606" t="s">
        <v>200</v>
      </c>
      <c r="N146" s="606" t="s">
        <v>389</v>
      </c>
      <c r="O146" s="606">
        <v>600</v>
      </c>
      <c r="P146" s="606" t="s">
        <v>206</v>
      </c>
      <c r="Q146" s="606" t="s">
        <v>207</v>
      </c>
      <c r="R146" s="606"/>
      <c r="S146" s="606" t="s">
        <v>207</v>
      </c>
      <c r="T146" s="606" t="s">
        <v>207</v>
      </c>
      <c r="U146" s="620" t="s">
        <v>207</v>
      </c>
      <c r="V146" s="620" t="s">
        <v>207</v>
      </c>
      <c r="W146" s="620" t="s">
        <v>207</v>
      </c>
      <c r="X146" s="620" t="s">
        <v>207</v>
      </c>
      <c r="Y146" s="606">
        <v>200</v>
      </c>
      <c r="Z146" s="606">
        <v>200</v>
      </c>
      <c r="AA146" s="606">
        <v>200</v>
      </c>
    </row>
    <row r="147" spans="1:36" ht="103.5" customHeight="1" x14ac:dyDescent="0.3">
      <c r="A147" s="615" t="s">
        <v>372</v>
      </c>
      <c r="B147" s="615" t="s">
        <v>361</v>
      </c>
      <c r="C147" s="615" t="s">
        <v>362</v>
      </c>
      <c r="D147" s="615" t="s">
        <v>373</v>
      </c>
      <c r="E147" s="615" t="s">
        <v>374</v>
      </c>
      <c r="F147" s="627"/>
      <c r="G147" s="615"/>
      <c r="H147" s="606"/>
      <c r="I147" s="606"/>
      <c r="J147" s="606"/>
      <c r="K147" s="606"/>
      <c r="L147" s="624"/>
      <c r="M147" s="606"/>
      <c r="N147" s="606"/>
      <c r="O147" s="606"/>
      <c r="P147" s="606"/>
      <c r="Q147" s="606"/>
      <c r="R147" s="606"/>
      <c r="S147" s="606"/>
      <c r="T147" s="606"/>
      <c r="U147" s="620"/>
      <c r="V147" s="620"/>
      <c r="W147" s="620"/>
      <c r="X147" s="620"/>
      <c r="Y147" s="606"/>
      <c r="Z147" s="606"/>
      <c r="AA147" s="606"/>
    </row>
    <row r="148" spans="1:36" ht="18.75" customHeight="1" x14ac:dyDescent="0.3">
      <c r="A148" s="615" t="s">
        <v>372</v>
      </c>
      <c r="B148" s="615" t="s">
        <v>361</v>
      </c>
      <c r="C148" s="615" t="s">
        <v>362</v>
      </c>
      <c r="D148" s="615" t="s">
        <v>373</v>
      </c>
      <c r="E148" s="615" t="s">
        <v>374</v>
      </c>
      <c r="F148" s="627"/>
      <c r="G148" s="615"/>
      <c r="H148" s="606" t="s">
        <v>398</v>
      </c>
      <c r="I148" s="606" t="s">
        <v>399</v>
      </c>
      <c r="J148" s="606" t="s">
        <v>158</v>
      </c>
      <c r="K148" s="606" t="s">
        <v>399</v>
      </c>
      <c r="L148" s="624">
        <v>0.05</v>
      </c>
      <c r="M148" s="606" t="s">
        <v>160</v>
      </c>
      <c r="N148" s="606" t="s">
        <v>276</v>
      </c>
      <c r="O148" s="606">
        <v>400</v>
      </c>
      <c r="P148" s="606">
        <v>40</v>
      </c>
      <c r="Q148" s="606">
        <v>0</v>
      </c>
      <c r="R148" s="606"/>
      <c r="S148" s="606">
        <f t="shared" ref="S148" si="99">+Q148+R148</f>
        <v>0</v>
      </c>
      <c r="T148" s="606">
        <f t="shared" ref="T148" si="100">+S148</f>
        <v>0</v>
      </c>
      <c r="U148" s="605">
        <f t="shared" si="95"/>
        <v>0</v>
      </c>
      <c r="V148" s="605">
        <f t="shared" si="96"/>
        <v>0</v>
      </c>
      <c r="W148" s="605">
        <f t="shared" ref="W148" si="101">+(S148/P148)*L148</f>
        <v>0</v>
      </c>
      <c r="X148" s="605">
        <f t="shared" ref="X148" si="102">+(T148/O148)*L148</f>
        <v>0</v>
      </c>
      <c r="Y148" s="606">
        <v>120</v>
      </c>
      <c r="Z148" s="606">
        <v>120</v>
      </c>
      <c r="AA148" s="606">
        <v>120</v>
      </c>
    </row>
    <row r="149" spans="1:36" ht="133.5" customHeight="1" x14ac:dyDescent="0.3">
      <c r="A149" s="615" t="s">
        <v>372</v>
      </c>
      <c r="B149" s="615" t="s">
        <v>361</v>
      </c>
      <c r="C149" s="615" t="s">
        <v>362</v>
      </c>
      <c r="D149" s="615" t="s">
        <v>373</v>
      </c>
      <c r="E149" s="615" t="s">
        <v>374</v>
      </c>
      <c r="F149" s="627"/>
      <c r="G149" s="615"/>
      <c r="H149" s="606"/>
      <c r="I149" s="606"/>
      <c r="J149" s="606"/>
      <c r="K149" s="606"/>
      <c r="L149" s="624"/>
      <c r="M149" s="606"/>
      <c r="N149" s="606"/>
      <c r="O149" s="606"/>
      <c r="P149" s="606"/>
      <c r="Q149" s="606"/>
      <c r="R149" s="606"/>
      <c r="S149" s="606"/>
      <c r="T149" s="606"/>
      <c r="U149" s="605"/>
      <c r="V149" s="605"/>
      <c r="W149" s="605"/>
      <c r="X149" s="605"/>
      <c r="Y149" s="606"/>
      <c r="Z149" s="606"/>
      <c r="AA149" s="606"/>
    </row>
    <row r="150" spans="1:36" ht="168.75" customHeight="1" x14ac:dyDescent="0.3">
      <c r="A150" s="615" t="s">
        <v>372</v>
      </c>
      <c r="B150" s="615" t="s">
        <v>361</v>
      </c>
      <c r="C150" s="615" t="s">
        <v>362</v>
      </c>
      <c r="D150" s="615" t="s">
        <v>373</v>
      </c>
      <c r="E150" s="615" t="s">
        <v>374</v>
      </c>
      <c r="F150" s="628"/>
      <c r="G150" s="615"/>
      <c r="H150" s="96" t="s">
        <v>400</v>
      </c>
      <c r="I150" s="96" t="s">
        <v>401</v>
      </c>
      <c r="J150" s="96" t="s">
        <v>204</v>
      </c>
      <c r="K150" s="96" t="s">
        <v>401</v>
      </c>
      <c r="L150" s="65">
        <v>0.04</v>
      </c>
      <c r="M150" s="96" t="s">
        <v>160</v>
      </c>
      <c r="N150" s="96" t="s">
        <v>292</v>
      </c>
      <c r="O150" s="96">
        <v>4</v>
      </c>
      <c r="P150" s="96" t="s">
        <v>206</v>
      </c>
      <c r="Q150" s="96" t="s">
        <v>207</v>
      </c>
      <c r="R150" s="94"/>
      <c r="S150" s="96" t="s">
        <v>207</v>
      </c>
      <c r="T150" s="96" t="s">
        <v>207</v>
      </c>
      <c r="U150" s="70" t="s">
        <v>207</v>
      </c>
      <c r="V150" s="70" t="s">
        <v>207</v>
      </c>
      <c r="W150" s="70" t="s">
        <v>207</v>
      </c>
      <c r="X150" s="70" t="s">
        <v>207</v>
      </c>
      <c r="Y150" s="96">
        <v>2</v>
      </c>
      <c r="Z150" s="96">
        <v>1</v>
      </c>
      <c r="AA150" s="96">
        <v>1</v>
      </c>
    </row>
    <row r="151" spans="1:36" ht="42.75" customHeight="1" x14ac:dyDescent="0.3">
      <c r="A151" s="96"/>
      <c r="B151" s="97"/>
      <c r="C151" s="98"/>
      <c r="D151" s="96"/>
      <c r="E151" s="99"/>
      <c r="F151" s="620" t="s">
        <v>402</v>
      </c>
      <c r="G151" s="620"/>
      <c r="H151" s="620"/>
      <c r="I151" s="620"/>
      <c r="J151" s="620"/>
      <c r="K151" s="620"/>
      <c r="L151" s="620"/>
      <c r="M151" s="620"/>
      <c r="N151" s="620"/>
      <c r="O151" s="620"/>
      <c r="P151" s="620"/>
      <c r="Q151" s="620"/>
      <c r="R151" s="620"/>
      <c r="S151" s="620"/>
      <c r="T151" s="620"/>
      <c r="U151" s="95">
        <f>AVERAGE(U135:U150)</f>
        <v>0.62288888888888883</v>
      </c>
      <c r="V151" s="95">
        <f>AVERAGE(V135:V150)</f>
        <v>8.5416666666666655E-2</v>
      </c>
      <c r="W151" s="95">
        <f>+W138+W145+W148</f>
        <v>0.26493333333333335</v>
      </c>
      <c r="X151" s="95">
        <f>+X138+X145+X148</f>
        <v>3.4930000000000003E-2</v>
      </c>
      <c r="Y151" s="96"/>
      <c r="Z151" s="96"/>
      <c r="AA151" s="96"/>
      <c r="AB151" s="92"/>
      <c r="AC151" s="100"/>
      <c r="AD151" s="100"/>
      <c r="AE151" s="100"/>
      <c r="AF151" s="100"/>
      <c r="AG151" s="100"/>
      <c r="AH151" s="100"/>
      <c r="AI151" s="100"/>
      <c r="AJ151" s="100"/>
    </row>
    <row r="152" spans="1:36" x14ac:dyDescent="0.3">
      <c r="A152" s="614" t="s">
        <v>403</v>
      </c>
      <c r="B152" s="614" t="s">
        <v>361</v>
      </c>
      <c r="C152" s="614" t="s">
        <v>362</v>
      </c>
      <c r="D152" s="614" t="s">
        <v>404</v>
      </c>
      <c r="E152" s="614" t="s">
        <v>405</v>
      </c>
      <c r="F152" s="614" t="s">
        <v>406</v>
      </c>
      <c r="G152" s="614" t="s">
        <v>407</v>
      </c>
      <c r="H152" s="606" t="s">
        <v>408</v>
      </c>
      <c r="I152" s="606" t="s">
        <v>409</v>
      </c>
      <c r="J152" s="606" t="s">
        <v>410</v>
      </c>
      <c r="K152" s="606" t="s">
        <v>409</v>
      </c>
      <c r="L152" s="624">
        <v>0.2</v>
      </c>
      <c r="M152" s="606" t="s">
        <v>160</v>
      </c>
      <c r="N152" s="606" t="s">
        <v>246</v>
      </c>
      <c r="O152" s="606">
        <v>10</v>
      </c>
      <c r="P152" s="606">
        <v>1</v>
      </c>
      <c r="Q152" s="606">
        <v>0</v>
      </c>
      <c r="R152" s="606"/>
      <c r="S152" s="606">
        <f t="shared" ref="S152" si="103">+Q152+R152</f>
        <v>0</v>
      </c>
      <c r="T152" s="606">
        <f t="shared" ref="T152" si="104">+S152</f>
        <v>0</v>
      </c>
      <c r="U152" s="605">
        <f t="shared" si="95"/>
        <v>0</v>
      </c>
      <c r="V152" s="605">
        <f t="shared" si="96"/>
        <v>0</v>
      </c>
      <c r="W152" s="605">
        <f t="shared" ref="W152" si="105">+(S152/P152)*L152</f>
        <v>0</v>
      </c>
      <c r="X152" s="605">
        <f t="shared" ref="X152" si="106">+(T152/O152)*L152</f>
        <v>0</v>
      </c>
      <c r="Y152" s="606">
        <v>3</v>
      </c>
      <c r="Z152" s="606">
        <v>3</v>
      </c>
      <c r="AA152" s="606">
        <v>3</v>
      </c>
    </row>
    <row r="153" spans="1:36" ht="143.25" customHeight="1" x14ac:dyDescent="0.3">
      <c r="A153" s="614" t="s">
        <v>403</v>
      </c>
      <c r="B153" s="614" t="s">
        <v>361</v>
      </c>
      <c r="C153" s="614" t="s">
        <v>362</v>
      </c>
      <c r="D153" s="614" t="s">
        <v>404</v>
      </c>
      <c r="E153" s="614" t="s">
        <v>405</v>
      </c>
      <c r="F153" s="614" t="s">
        <v>406</v>
      </c>
      <c r="G153" s="614"/>
      <c r="H153" s="606"/>
      <c r="I153" s="606"/>
      <c r="J153" s="606"/>
      <c r="K153" s="606"/>
      <c r="L153" s="624"/>
      <c r="M153" s="606"/>
      <c r="N153" s="606"/>
      <c r="O153" s="606"/>
      <c r="P153" s="606"/>
      <c r="Q153" s="606"/>
      <c r="R153" s="606"/>
      <c r="S153" s="606"/>
      <c r="T153" s="606"/>
      <c r="U153" s="605"/>
      <c r="V153" s="605"/>
      <c r="W153" s="605"/>
      <c r="X153" s="605"/>
      <c r="Y153" s="606"/>
      <c r="Z153" s="606"/>
      <c r="AA153" s="606"/>
    </row>
    <row r="154" spans="1:36" ht="206.25" x14ac:dyDescent="0.3">
      <c r="A154" s="614" t="s">
        <v>403</v>
      </c>
      <c r="B154" s="614" t="s">
        <v>361</v>
      </c>
      <c r="C154" s="614" t="s">
        <v>362</v>
      </c>
      <c r="D154" s="614" t="s">
        <v>404</v>
      </c>
      <c r="E154" s="614" t="s">
        <v>405</v>
      </c>
      <c r="F154" s="614" t="s">
        <v>406</v>
      </c>
      <c r="G154" s="614"/>
      <c r="H154" s="96" t="s">
        <v>411</v>
      </c>
      <c r="I154" s="96" t="s">
        <v>412</v>
      </c>
      <c r="J154" s="96" t="s">
        <v>413</v>
      </c>
      <c r="K154" s="96" t="s">
        <v>412</v>
      </c>
      <c r="L154" s="65">
        <v>0.2</v>
      </c>
      <c r="M154" s="96" t="s">
        <v>160</v>
      </c>
      <c r="N154" s="96" t="s">
        <v>414</v>
      </c>
      <c r="O154" s="96">
        <v>1767</v>
      </c>
      <c r="P154" s="96">
        <v>100</v>
      </c>
      <c r="Q154" s="96">
        <v>0</v>
      </c>
      <c r="R154" s="94"/>
      <c r="S154" s="96">
        <f t="shared" ref="S154:S156" si="107">+Q154+R154</f>
        <v>0</v>
      </c>
      <c r="T154" s="96">
        <f t="shared" ref="T154:T156" si="108">+S154</f>
        <v>0</v>
      </c>
      <c r="U154" s="95">
        <f t="shared" si="95"/>
        <v>0</v>
      </c>
      <c r="V154" s="95">
        <f t="shared" si="96"/>
        <v>0</v>
      </c>
      <c r="W154" s="70">
        <f t="shared" ref="W154:W156" si="109">+(S154/P154)*L154</f>
        <v>0</v>
      </c>
      <c r="X154" s="70">
        <f t="shared" ref="X154:X156" si="110">+(T154/O154)*L154</f>
        <v>0</v>
      </c>
      <c r="Y154" s="96">
        <v>467</v>
      </c>
      <c r="Z154" s="96">
        <v>600</v>
      </c>
      <c r="AA154" s="96">
        <v>600</v>
      </c>
    </row>
    <row r="155" spans="1:36" ht="131.25" x14ac:dyDescent="0.3">
      <c r="A155" s="614" t="s">
        <v>403</v>
      </c>
      <c r="B155" s="614" t="s">
        <v>361</v>
      </c>
      <c r="C155" s="614" t="s">
        <v>362</v>
      </c>
      <c r="D155" s="614" t="s">
        <v>404</v>
      </c>
      <c r="E155" s="614" t="s">
        <v>405</v>
      </c>
      <c r="F155" s="614" t="s">
        <v>406</v>
      </c>
      <c r="G155" s="614"/>
      <c r="H155" s="96" t="s">
        <v>415</v>
      </c>
      <c r="I155" s="96" t="s">
        <v>416</v>
      </c>
      <c r="J155" s="96" t="s">
        <v>410</v>
      </c>
      <c r="K155" s="96" t="s">
        <v>416</v>
      </c>
      <c r="L155" s="65">
        <v>0.2</v>
      </c>
      <c r="M155" s="96" t="s">
        <v>160</v>
      </c>
      <c r="N155" s="96" t="s">
        <v>417</v>
      </c>
      <c r="O155" s="96">
        <v>200</v>
      </c>
      <c r="P155" s="96">
        <v>20</v>
      </c>
      <c r="Q155" s="96">
        <v>0</v>
      </c>
      <c r="R155" s="94"/>
      <c r="S155" s="96">
        <f t="shared" si="107"/>
        <v>0</v>
      </c>
      <c r="T155" s="96">
        <f t="shared" si="108"/>
        <v>0</v>
      </c>
      <c r="U155" s="95">
        <f t="shared" si="95"/>
        <v>0</v>
      </c>
      <c r="V155" s="95">
        <f t="shared" si="96"/>
        <v>0</v>
      </c>
      <c r="W155" s="70">
        <f t="shared" si="109"/>
        <v>0</v>
      </c>
      <c r="X155" s="70">
        <f t="shared" si="110"/>
        <v>0</v>
      </c>
      <c r="Y155" s="96">
        <v>60</v>
      </c>
      <c r="Z155" s="96">
        <v>60</v>
      </c>
      <c r="AA155" s="96">
        <v>60</v>
      </c>
    </row>
    <row r="156" spans="1:36" ht="81" customHeight="1" x14ac:dyDescent="0.3">
      <c r="A156" s="614" t="s">
        <v>403</v>
      </c>
      <c r="B156" s="614" t="s">
        <v>361</v>
      </c>
      <c r="C156" s="614" t="s">
        <v>362</v>
      </c>
      <c r="D156" s="614" t="s">
        <v>404</v>
      </c>
      <c r="E156" s="614" t="s">
        <v>418</v>
      </c>
      <c r="F156" s="614" t="s">
        <v>406</v>
      </c>
      <c r="G156" s="614"/>
      <c r="H156" s="606" t="s">
        <v>419</v>
      </c>
      <c r="I156" s="606" t="s">
        <v>420</v>
      </c>
      <c r="J156" s="606" t="s">
        <v>421</v>
      </c>
      <c r="K156" s="606" t="s">
        <v>420</v>
      </c>
      <c r="L156" s="624">
        <v>0.2</v>
      </c>
      <c r="M156" s="606" t="s">
        <v>160</v>
      </c>
      <c r="N156" s="606" t="s">
        <v>417</v>
      </c>
      <c r="O156" s="606">
        <v>100</v>
      </c>
      <c r="P156" s="606">
        <v>30</v>
      </c>
      <c r="Q156" s="606">
        <v>30</v>
      </c>
      <c r="R156" s="606"/>
      <c r="S156" s="606">
        <f t="shared" si="107"/>
        <v>30</v>
      </c>
      <c r="T156" s="606">
        <f t="shared" si="108"/>
        <v>30</v>
      </c>
      <c r="U156" s="605">
        <f t="shared" si="95"/>
        <v>1</v>
      </c>
      <c r="V156" s="605">
        <f t="shared" si="96"/>
        <v>0.3</v>
      </c>
      <c r="W156" s="605">
        <f t="shared" si="109"/>
        <v>0.2</v>
      </c>
      <c r="X156" s="605">
        <f t="shared" si="110"/>
        <v>0.06</v>
      </c>
      <c r="Y156" s="606">
        <v>25</v>
      </c>
      <c r="Z156" s="606">
        <v>25</v>
      </c>
      <c r="AA156" s="606">
        <v>20</v>
      </c>
    </row>
    <row r="157" spans="1:36" ht="104.25" customHeight="1" x14ac:dyDescent="0.3">
      <c r="A157" s="614" t="s">
        <v>403</v>
      </c>
      <c r="B157" s="614" t="s">
        <v>361</v>
      </c>
      <c r="C157" s="614" t="s">
        <v>362</v>
      </c>
      <c r="D157" s="614" t="s">
        <v>404</v>
      </c>
      <c r="E157" s="614" t="s">
        <v>418</v>
      </c>
      <c r="F157" s="614" t="s">
        <v>406</v>
      </c>
      <c r="G157" s="614"/>
      <c r="H157" s="606"/>
      <c r="I157" s="606"/>
      <c r="J157" s="606"/>
      <c r="K157" s="606"/>
      <c r="L157" s="624"/>
      <c r="M157" s="606"/>
      <c r="N157" s="606"/>
      <c r="O157" s="606"/>
      <c r="P157" s="606"/>
      <c r="Q157" s="606"/>
      <c r="R157" s="606"/>
      <c r="S157" s="606"/>
      <c r="T157" s="606"/>
      <c r="U157" s="605"/>
      <c r="V157" s="605"/>
      <c r="W157" s="605"/>
      <c r="X157" s="605"/>
      <c r="Y157" s="606"/>
      <c r="Z157" s="606"/>
      <c r="AA157" s="606"/>
    </row>
    <row r="158" spans="1:36" x14ac:dyDescent="0.3">
      <c r="A158" s="614" t="s">
        <v>403</v>
      </c>
      <c r="B158" s="614" t="s">
        <v>361</v>
      </c>
      <c r="C158" s="614" t="s">
        <v>362</v>
      </c>
      <c r="D158" s="614" t="s">
        <v>404</v>
      </c>
      <c r="E158" s="614" t="s">
        <v>405</v>
      </c>
      <c r="F158" s="614" t="s">
        <v>406</v>
      </c>
      <c r="G158" s="614"/>
      <c r="H158" s="606" t="s">
        <v>422</v>
      </c>
      <c r="I158" s="606" t="s">
        <v>423</v>
      </c>
      <c r="J158" s="606" t="s">
        <v>410</v>
      </c>
      <c r="K158" s="606" t="s">
        <v>423</v>
      </c>
      <c r="L158" s="624">
        <v>0.2</v>
      </c>
      <c r="M158" s="606" t="s">
        <v>160</v>
      </c>
      <c r="N158" s="606" t="s">
        <v>385</v>
      </c>
      <c r="O158" s="606">
        <v>3</v>
      </c>
      <c r="P158" s="606">
        <v>1</v>
      </c>
      <c r="Q158" s="606">
        <v>1</v>
      </c>
      <c r="R158" s="606"/>
      <c r="S158" s="606">
        <f t="shared" ref="S158" si="111">+Q158+R158</f>
        <v>1</v>
      </c>
      <c r="T158" s="606">
        <f t="shared" ref="T158" si="112">+S158</f>
        <v>1</v>
      </c>
      <c r="U158" s="605">
        <f t="shared" si="95"/>
        <v>1</v>
      </c>
      <c r="V158" s="605">
        <f t="shared" si="96"/>
        <v>0.33333333333333331</v>
      </c>
      <c r="W158" s="605">
        <f t="shared" ref="W158" si="113">+(S158/P158)*L158</f>
        <v>0.2</v>
      </c>
      <c r="X158" s="605">
        <f t="shared" ref="X158" si="114">+(T158/O158)*L158</f>
        <v>6.6666666666666666E-2</v>
      </c>
      <c r="Y158" s="606">
        <v>1</v>
      </c>
      <c r="Z158" s="606">
        <v>1</v>
      </c>
      <c r="AA158" s="606" t="s">
        <v>206</v>
      </c>
    </row>
    <row r="159" spans="1:36" ht="158.25" customHeight="1" x14ac:dyDescent="0.3">
      <c r="A159" s="614" t="s">
        <v>403</v>
      </c>
      <c r="B159" s="614" t="s">
        <v>361</v>
      </c>
      <c r="C159" s="614" t="s">
        <v>362</v>
      </c>
      <c r="D159" s="614" t="s">
        <v>404</v>
      </c>
      <c r="E159" s="614" t="s">
        <v>405</v>
      </c>
      <c r="F159" s="614" t="s">
        <v>406</v>
      </c>
      <c r="G159" s="614"/>
      <c r="H159" s="606"/>
      <c r="I159" s="606"/>
      <c r="J159" s="606"/>
      <c r="K159" s="606"/>
      <c r="L159" s="624"/>
      <c r="M159" s="606"/>
      <c r="N159" s="606"/>
      <c r="O159" s="606"/>
      <c r="P159" s="606"/>
      <c r="Q159" s="606"/>
      <c r="R159" s="606"/>
      <c r="S159" s="606"/>
      <c r="T159" s="606"/>
      <c r="U159" s="605"/>
      <c r="V159" s="605"/>
      <c r="W159" s="605"/>
      <c r="X159" s="605"/>
      <c r="Y159" s="606"/>
      <c r="Z159" s="606"/>
      <c r="AA159" s="606"/>
    </row>
    <row r="160" spans="1:36" x14ac:dyDescent="0.3">
      <c r="A160" s="614" t="s">
        <v>403</v>
      </c>
      <c r="B160" s="614" t="s">
        <v>361</v>
      </c>
      <c r="C160" s="614" t="s">
        <v>362</v>
      </c>
      <c r="D160" s="614" t="s">
        <v>404</v>
      </c>
      <c r="E160" s="614" t="s">
        <v>405</v>
      </c>
      <c r="F160" s="614" t="s">
        <v>406</v>
      </c>
      <c r="G160" s="614"/>
      <c r="H160" s="606"/>
      <c r="I160" s="606"/>
      <c r="J160" s="606"/>
      <c r="K160" s="606"/>
      <c r="L160" s="624"/>
      <c r="M160" s="606"/>
      <c r="N160" s="606"/>
      <c r="O160" s="606"/>
      <c r="P160" s="606"/>
      <c r="Q160" s="606"/>
      <c r="R160" s="606"/>
      <c r="S160" s="606"/>
      <c r="T160" s="606"/>
      <c r="U160" s="605"/>
      <c r="V160" s="605"/>
      <c r="W160" s="605"/>
      <c r="X160" s="605"/>
      <c r="Y160" s="606"/>
      <c r="Z160" s="606"/>
      <c r="AA160" s="606"/>
    </row>
    <row r="161" spans="1:36" ht="37.5" customHeight="1" x14ac:dyDescent="0.3">
      <c r="A161" s="96"/>
      <c r="B161" s="97"/>
      <c r="C161" s="98"/>
      <c r="D161" s="96"/>
      <c r="E161" s="99"/>
      <c r="F161" s="620" t="s">
        <v>424</v>
      </c>
      <c r="G161" s="620"/>
      <c r="H161" s="620"/>
      <c r="I161" s="620"/>
      <c r="J161" s="620"/>
      <c r="K161" s="620"/>
      <c r="L161" s="620"/>
      <c r="M161" s="620"/>
      <c r="N161" s="620"/>
      <c r="O161" s="620"/>
      <c r="P161" s="620"/>
      <c r="Q161" s="620"/>
      <c r="R161" s="620"/>
      <c r="S161" s="620"/>
      <c r="T161" s="620"/>
      <c r="U161" s="95">
        <f>AVERAGE(U152:U160)</f>
        <v>0.4</v>
      </c>
      <c r="V161" s="95">
        <f>AVERAGE(V152:V160)</f>
        <v>0.12666666666666665</v>
      </c>
      <c r="W161" s="70">
        <f>+W152+W154+W155+W156+W158</f>
        <v>0.4</v>
      </c>
      <c r="X161" s="70">
        <f>+X152+X154+X155+X156+X158</f>
        <v>0.12666666666666665</v>
      </c>
      <c r="Y161" s="96"/>
      <c r="Z161" s="96"/>
      <c r="AA161" s="96"/>
      <c r="AB161" s="92"/>
      <c r="AC161" s="100"/>
      <c r="AD161" s="100"/>
      <c r="AE161" s="100"/>
      <c r="AF161" s="100"/>
      <c r="AG161" s="100"/>
      <c r="AH161" s="100"/>
      <c r="AI161" s="100"/>
      <c r="AJ161" s="100"/>
    </row>
    <row r="162" spans="1:36" ht="133.5" customHeight="1" x14ac:dyDescent="0.3">
      <c r="A162" s="614" t="s">
        <v>403</v>
      </c>
      <c r="B162" s="614" t="s">
        <v>361</v>
      </c>
      <c r="C162" s="614" t="s">
        <v>362</v>
      </c>
      <c r="D162" s="614" t="s">
        <v>404</v>
      </c>
      <c r="E162" s="614" t="s">
        <v>425</v>
      </c>
      <c r="F162" s="614" t="s">
        <v>426</v>
      </c>
      <c r="G162" s="614" t="s">
        <v>427</v>
      </c>
      <c r="H162" s="602" t="s">
        <v>428</v>
      </c>
      <c r="I162" s="602" t="s">
        <v>429</v>
      </c>
      <c r="J162" s="602" t="s">
        <v>410</v>
      </c>
      <c r="K162" s="602" t="s">
        <v>429</v>
      </c>
      <c r="L162" s="603">
        <v>0.1</v>
      </c>
      <c r="M162" s="602" t="s">
        <v>160</v>
      </c>
      <c r="N162" s="602" t="s">
        <v>430</v>
      </c>
      <c r="O162" s="602">
        <v>1</v>
      </c>
      <c r="P162" s="602" t="s">
        <v>206</v>
      </c>
      <c r="Q162" s="602" t="s">
        <v>207</v>
      </c>
      <c r="R162" s="602"/>
      <c r="S162" s="602" t="s">
        <v>207</v>
      </c>
      <c r="T162" s="602" t="s">
        <v>207</v>
      </c>
      <c r="U162" s="605" t="s">
        <v>207</v>
      </c>
      <c r="V162" s="605" t="s">
        <v>207</v>
      </c>
      <c r="W162" s="605" t="s">
        <v>207</v>
      </c>
      <c r="X162" s="605" t="s">
        <v>207</v>
      </c>
      <c r="Y162" s="625">
        <v>1</v>
      </c>
      <c r="Z162" s="625" t="s">
        <v>206</v>
      </c>
      <c r="AA162" s="625" t="s">
        <v>206</v>
      </c>
    </row>
    <row r="163" spans="1:36" x14ac:dyDescent="0.3">
      <c r="A163" s="614" t="s">
        <v>403</v>
      </c>
      <c r="B163" s="614" t="s">
        <v>361</v>
      </c>
      <c r="C163" s="614" t="s">
        <v>362</v>
      </c>
      <c r="D163" s="614" t="s">
        <v>404</v>
      </c>
      <c r="E163" s="614" t="s">
        <v>425</v>
      </c>
      <c r="F163" s="614" t="s">
        <v>426</v>
      </c>
      <c r="G163" s="614"/>
      <c r="H163" s="602"/>
      <c r="I163" s="602"/>
      <c r="J163" s="602"/>
      <c r="K163" s="602"/>
      <c r="L163" s="603"/>
      <c r="M163" s="602"/>
      <c r="N163" s="602"/>
      <c r="O163" s="602"/>
      <c r="P163" s="602"/>
      <c r="Q163" s="602"/>
      <c r="R163" s="602"/>
      <c r="S163" s="602"/>
      <c r="T163" s="602"/>
      <c r="U163" s="605"/>
      <c r="V163" s="605"/>
      <c r="W163" s="605"/>
      <c r="X163" s="605"/>
      <c r="Y163" s="625"/>
      <c r="Z163" s="625"/>
      <c r="AA163" s="625"/>
    </row>
    <row r="164" spans="1:36" x14ac:dyDescent="0.3">
      <c r="A164" s="614" t="s">
        <v>403</v>
      </c>
      <c r="B164" s="614" t="s">
        <v>361</v>
      </c>
      <c r="C164" s="614" t="s">
        <v>362</v>
      </c>
      <c r="D164" s="614" t="s">
        <v>404</v>
      </c>
      <c r="E164" s="614" t="s">
        <v>425</v>
      </c>
      <c r="F164" s="614" t="s">
        <v>426</v>
      </c>
      <c r="G164" s="614"/>
      <c r="H164" s="602" t="s">
        <v>431</v>
      </c>
      <c r="I164" s="602" t="s">
        <v>432</v>
      </c>
      <c r="J164" s="602" t="s">
        <v>433</v>
      </c>
      <c r="K164" s="602" t="s">
        <v>432</v>
      </c>
      <c r="L164" s="603">
        <v>0.3</v>
      </c>
      <c r="M164" s="602" t="s">
        <v>160</v>
      </c>
      <c r="N164" s="602" t="s">
        <v>414</v>
      </c>
      <c r="O164" s="602">
        <v>3652</v>
      </c>
      <c r="P164" s="602">
        <v>652</v>
      </c>
      <c r="Q164" s="602">
        <v>290</v>
      </c>
      <c r="R164" s="602"/>
      <c r="S164" s="602">
        <f t="shared" ref="S164" si="115">+Q164+R164</f>
        <v>290</v>
      </c>
      <c r="T164" s="602">
        <f t="shared" ref="T164" si="116">+S164</f>
        <v>290</v>
      </c>
      <c r="U164" s="605">
        <f t="shared" si="95"/>
        <v>0.44478527607361962</v>
      </c>
      <c r="V164" s="605">
        <f t="shared" si="96"/>
        <v>7.9408543263964945E-2</v>
      </c>
      <c r="W164" s="605">
        <f t="shared" ref="W164" si="117">+(S164/P164)*L164</f>
        <v>0.13343558282208587</v>
      </c>
      <c r="X164" s="605">
        <f t="shared" ref="X164" si="118">+(T164/O164)*L164</f>
        <v>2.3822562979189481E-2</v>
      </c>
      <c r="Y164" s="602">
        <v>1000</v>
      </c>
      <c r="Z164" s="602">
        <v>1000</v>
      </c>
      <c r="AA164" s="602">
        <v>1000</v>
      </c>
    </row>
    <row r="165" spans="1:36" x14ac:dyDescent="0.3">
      <c r="A165" s="614" t="s">
        <v>403</v>
      </c>
      <c r="B165" s="614" t="s">
        <v>361</v>
      </c>
      <c r="C165" s="614" t="s">
        <v>362</v>
      </c>
      <c r="D165" s="614" t="s">
        <v>404</v>
      </c>
      <c r="E165" s="614" t="s">
        <v>425</v>
      </c>
      <c r="F165" s="614" t="s">
        <v>426</v>
      </c>
      <c r="G165" s="614"/>
      <c r="H165" s="602"/>
      <c r="I165" s="602"/>
      <c r="J165" s="602"/>
      <c r="K165" s="602"/>
      <c r="L165" s="603"/>
      <c r="M165" s="602"/>
      <c r="N165" s="602"/>
      <c r="O165" s="602"/>
      <c r="P165" s="602"/>
      <c r="Q165" s="602"/>
      <c r="R165" s="602"/>
      <c r="S165" s="602"/>
      <c r="T165" s="602"/>
      <c r="U165" s="605"/>
      <c r="V165" s="605"/>
      <c r="W165" s="605"/>
      <c r="X165" s="605"/>
      <c r="Y165" s="602"/>
      <c r="Z165" s="602"/>
      <c r="AA165" s="602"/>
    </row>
    <row r="166" spans="1:36" x14ac:dyDescent="0.3">
      <c r="A166" s="614" t="s">
        <v>403</v>
      </c>
      <c r="B166" s="614" t="s">
        <v>361</v>
      </c>
      <c r="C166" s="614" t="s">
        <v>362</v>
      </c>
      <c r="D166" s="614" t="s">
        <v>404</v>
      </c>
      <c r="E166" s="614" t="s">
        <v>425</v>
      </c>
      <c r="F166" s="614" t="s">
        <v>426</v>
      </c>
      <c r="G166" s="614"/>
      <c r="H166" s="602"/>
      <c r="I166" s="602"/>
      <c r="J166" s="602"/>
      <c r="K166" s="602"/>
      <c r="L166" s="603"/>
      <c r="M166" s="602"/>
      <c r="N166" s="602"/>
      <c r="O166" s="602"/>
      <c r="P166" s="602"/>
      <c r="Q166" s="602"/>
      <c r="R166" s="602"/>
      <c r="S166" s="602"/>
      <c r="T166" s="602"/>
      <c r="U166" s="605"/>
      <c r="V166" s="605"/>
      <c r="W166" s="605"/>
      <c r="X166" s="605"/>
      <c r="Y166" s="602"/>
      <c r="Z166" s="602"/>
      <c r="AA166" s="602"/>
    </row>
    <row r="167" spans="1:36" ht="91.5" customHeight="1" x14ac:dyDescent="0.3">
      <c r="A167" s="614" t="s">
        <v>403</v>
      </c>
      <c r="B167" s="614" t="s">
        <v>361</v>
      </c>
      <c r="C167" s="614" t="s">
        <v>362</v>
      </c>
      <c r="D167" s="614" t="s">
        <v>404</v>
      </c>
      <c r="E167" s="614" t="s">
        <v>425</v>
      </c>
      <c r="F167" s="614" t="s">
        <v>426</v>
      </c>
      <c r="G167" s="614"/>
      <c r="H167" s="602" t="s">
        <v>434</v>
      </c>
      <c r="I167" s="602" t="s">
        <v>435</v>
      </c>
      <c r="J167" s="602" t="s">
        <v>410</v>
      </c>
      <c r="K167" s="602" t="s">
        <v>435</v>
      </c>
      <c r="L167" s="603">
        <v>0.15</v>
      </c>
      <c r="M167" s="602" t="s">
        <v>160</v>
      </c>
      <c r="N167" s="602" t="s">
        <v>385</v>
      </c>
      <c r="O167" s="602">
        <v>2</v>
      </c>
      <c r="P167" s="602" t="s">
        <v>206</v>
      </c>
      <c r="Q167" s="602" t="s">
        <v>207</v>
      </c>
      <c r="R167" s="602"/>
      <c r="S167" s="602" t="s">
        <v>207</v>
      </c>
      <c r="T167" s="602" t="s">
        <v>207</v>
      </c>
      <c r="U167" s="605" t="s">
        <v>207</v>
      </c>
      <c r="V167" s="605" t="s">
        <v>207</v>
      </c>
      <c r="W167" s="605" t="s">
        <v>207</v>
      </c>
      <c r="X167" s="605" t="s">
        <v>207</v>
      </c>
      <c r="Y167" s="602">
        <v>1</v>
      </c>
      <c r="Z167" s="602">
        <v>1</v>
      </c>
      <c r="AA167" s="602" t="s">
        <v>206</v>
      </c>
    </row>
    <row r="168" spans="1:36" x14ac:dyDescent="0.3">
      <c r="A168" s="614" t="s">
        <v>403</v>
      </c>
      <c r="B168" s="614" t="s">
        <v>361</v>
      </c>
      <c r="C168" s="614" t="s">
        <v>362</v>
      </c>
      <c r="D168" s="614" t="s">
        <v>404</v>
      </c>
      <c r="E168" s="614" t="s">
        <v>425</v>
      </c>
      <c r="F168" s="614" t="s">
        <v>426</v>
      </c>
      <c r="G168" s="614"/>
      <c r="H168" s="602"/>
      <c r="I168" s="602"/>
      <c r="J168" s="602"/>
      <c r="K168" s="602"/>
      <c r="L168" s="603"/>
      <c r="M168" s="602"/>
      <c r="N168" s="602"/>
      <c r="O168" s="602"/>
      <c r="P168" s="602"/>
      <c r="Q168" s="602"/>
      <c r="R168" s="602"/>
      <c r="S168" s="602"/>
      <c r="T168" s="602"/>
      <c r="U168" s="605"/>
      <c r="V168" s="605"/>
      <c r="W168" s="605"/>
      <c r="X168" s="605"/>
      <c r="Y168" s="602"/>
      <c r="Z168" s="602"/>
      <c r="AA168" s="602"/>
    </row>
    <row r="169" spans="1:36" x14ac:dyDescent="0.3">
      <c r="A169" s="614" t="s">
        <v>403</v>
      </c>
      <c r="B169" s="614" t="s">
        <v>361</v>
      </c>
      <c r="C169" s="614" t="s">
        <v>362</v>
      </c>
      <c r="D169" s="614" t="s">
        <v>404</v>
      </c>
      <c r="E169" s="614" t="s">
        <v>425</v>
      </c>
      <c r="F169" s="614" t="s">
        <v>426</v>
      </c>
      <c r="G169" s="614"/>
      <c r="H169" s="602" t="s">
        <v>436</v>
      </c>
      <c r="I169" s="602" t="s">
        <v>437</v>
      </c>
      <c r="J169" s="602" t="s">
        <v>438</v>
      </c>
      <c r="K169" s="602" t="s">
        <v>437</v>
      </c>
      <c r="L169" s="603">
        <v>0.15</v>
      </c>
      <c r="M169" s="602" t="s">
        <v>200</v>
      </c>
      <c r="N169" s="602" t="s">
        <v>439</v>
      </c>
      <c r="O169" s="602">
        <v>20</v>
      </c>
      <c r="P169" s="602">
        <v>1</v>
      </c>
      <c r="Q169" s="602">
        <v>0</v>
      </c>
      <c r="R169" s="602"/>
      <c r="S169" s="602">
        <f t="shared" ref="S169" si="119">+Q169+R169</f>
        <v>0</v>
      </c>
      <c r="T169" s="602">
        <f t="shared" ref="T169" si="120">+S169</f>
        <v>0</v>
      </c>
      <c r="U169" s="605">
        <f t="shared" si="95"/>
        <v>0</v>
      </c>
      <c r="V169" s="605">
        <f t="shared" si="96"/>
        <v>0</v>
      </c>
      <c r="W169" s="605">
        <f t="shared" ref="W169" si="121">+(S169/P169)*L169</f>
        <v>0</v>
      </c>
      <c r="X169" s="605">
        <f t="shared" ref="X169" si="122">+(T169/O169)*L169</f>
        <v>0</v>
      </c>
      <c r="Y169" s="602">
        <v>7</v>
      </c>
      <c r="Z169" s="602">
        <v>7</v>
      </c>
      <c r="AA169" s="602">
        <v>5</v>
      </c>
    </row>
    <row r="170" spans="1:36" ht="133.5" customHeight="1" x14ac:dyDescent="0.3">
      <c r="A170" s="614" t="s">
        <v>403</v>
      </c>
      <c r="B170" s="614" t="s">
        <v>361</v>
      </c>
      <c r="C170" s="614" t="s">
        <v>362</v>
      </c>
      <c r="D170" s="614" t="s">
        <v>404</v>
      </c>
      <c r="E170" s="614" t="s">
        <v>425</v>
      </c>
      <c r="F170" s="614" t="s">
        <v>426</v>
      </c>
      <c r="G170" s="614"/>
      <c r="H170" s="602"/>
      <c r="I170" s="602"/>
      <c r="J170" s="602"/>
      <c r="K170" s="602"/>
      <c r="L170" s="603"/>
      <c r="M170" s="602"/>
      <c r="N170" s="602"/>
      <c r="O170" s="602"/>
      <c r="P170" s="602"/>
      <c r="Q170" s="602"/>
      <c r="R170" s="602"/>
      <c r="S170" s="602"/>
      <c r="T170" s="602"/>
      <c r="U170" s="605"/>
      <c r="V170" s="605"/>
      <c r="W170" s="605"/>
      <c r="X170" s="605"/>
      <c r="Y170" s="602"/>
      <c r="Z170" s="602"/>
      <c r="AA170" s="602"/>
    </row>
    <row r="171" spans="1:36" ht="206.25" customHeight="1" x14ac:dyDescent="0.3">
      <c r="A171" s="614" t="s">
        <v>403</v>
      </c>
      <c r="B171" s="614" t="s">
        <v>361</v>
      </c>
      <c r="C171" s="614" t="s">
        <v>362</v>
      </c>
      <c r="D171" s="614" t="s">
        <v>404</v>
      </c>
      <c r="E171" s="614" t="s">
        <v>425</v>
      </c>
      <c r="F171" s="614" t="s">
        <v>426</v>
      </c>
      <c r="G171" s="614"/>
      <c r="H171" s="602" t="s">
        <v>440</v>
      </c>
      <c r="I171" s="602" t="s">
        <v>441</v>
      </c>
      <c r="J171" s="602" t="s">
        <v>410</v>
      </c>
      <c r="K171" s="602" t="s">
        <v>441</v>
      </c>
      <c r="L171" s="603">
        <v>0.1</v>
      </c>
      <c r="M171" s="602" t="s">
        <v>160</v>
      </c>
      <c r="N171" s="602" t="s">
        <v>246</v>
      </c>
      <c r="O171" s="602">
        <v>3</v>
      </c>
      <c r="P171" s="602" t="s">
        <v>206</v>
      </c>
      <c r="Q171" s="602" t="s">
        <v>207</v>
      </c>
      <c r="R171" s="602"/>
      <c r="S171" s="602" t="s">
        <v>207</v>
      </c>
      <c r="T171" s="602" t="s">
        <v>207</v>
      </c>
      <c r="U171" s="605" t="s">
        <v>207</v>
      </c>
      <c r="V171" s="605" t="s">
        <v>207</v>
      </c>
      <c r="W171" s="605" t="s">
        <v>207</v>
      </c>
      <c r="X171" s="605" t="s">
        <v>207</v>
      </c>
      <c r="Y171" s="602">
        <v>1</v>
      </c>
      <c r="Z171" s="602">
        <v>1</v>
      </c>
      <c r="AA171" s="602">
        <v>1</v>
      </c>
    </row>
    <row r="172" spans="1:36" x14ac:dyDescent="0.3">
      <c r="A172" s="614" t="s">
        <v>403</v>
      </c>
      <c r="B172" s="614" t="s">
        <v>361</v>
      </c>
      <c r="C172" s="614" t="s">
        <v>362</v>
      </c>
      <c r="D172" s="614" t="s">
        <v>404</v>
      </c>
      <c r="E172" s="614" t="s">
        <v>425</v>
      </c>
      <c r="F172" s="614" t="s">
        <v>426</v>
      </c>
      <c r="G172" s="614"/>
      <c r="H172" s="602"/>
      <c r="I172" s="602"/>
      <c r="J172" s="602"/>
      <c r="K172" s="602"/>
      <c r="L172" s="603"/>
      <c r="M172" s="602"/>
      <c r="N172" s="602"/>
      <c r="O172" s="602"/>
      <c r="P172" s="602"/>
      <c r="Q172" s="602"/>
      <c r="R172" s="602"/>
      <c r="S172" s="602"/>
      <c r="T172" s="602"/>
      <c r="U172" s="605"/>
      <c r="V172" s="605"/>
      <c r="W172" s="605"/>
      <c r="X172" s="605"/>
      <c r="Y172" s="602"/>
      <c r="Z172" s="602"/>
      <c r="AA172" s="602"/>
    </row>
    <row r="173" spans="1:36" x14ac:dyDescent="0.3">
      <c r="A173" s="614" t="s">
        <v>403</v>
      </c>
      <c r="B173" s="614" t="s">
        <v>361</v>
      </c>
      <c r="C173" s="614" t="s">
        <v>362</v>
      </c>
      <c r="D173" s="614" t="s">
        <v>404</v>
      </c>
      <c r="E173" s="614" t="s">
        <v>425</v>
      </c>
      <c r="F173" s="614" t="s">
        <v>426</v>
      </c>
      <c r="G173" s="614"/>
      <c r="H173" s="602" t="s">
        <v>442</v>
      </c>
      <c r="I173" s="602" t="s">
        <v>443</v>
      </c>
      <c r="J173" s="602" t="s">
        <v>410</v>
      </c>
      <c r="K173" s="602" t="s">
        <v>443</v>
      </c>
      <c r="L173" s="603">
        <v>0.1</v>
      </c>
      <c r="M173" s="602" t="s">
        <v>160</v>
      </c>
      <c r="N173" s="602" t="s">
        <v>444</v>
      </c>
      <c r="O173" s="602">
        <v>4</v>
      </c>
      <c r="P173" s="602" t="s">
        <v>206</v>
      </c>
      <c r="Q173" s="602" t="s">
        <v>207</v>
      </c>
      <c r="R173" s="602"/>
      <c r="S173" s="602" t="s">
        <v>207</v>
      </c>
      <c r="T173" s="602" t="s">
        <v>207</v>
      </c>
      <c r="U173" s="605" t="s">
        <v>207</v>
      </c>
      <c r="V173" s="605" t="s">
        <v>207</v>
      </c>
      <c r="W173" s="605" t="s">
        <v>207</v>
      </c>
      <c r="X173" s="605" t="s">
        <v>207</v>
      </c>
      <c r="Y173" s="602">
        <v>2</v>
      </c>
      <c r="Z173" s="602">
        <v>1</v>
      </c>
      <c r="AA173" s="602">
        <v>1</v>
      </c>
    </row>
    <row r="174" spans="1:36" ht="180.75" customHeight="1" x14ac:dyDescent="0.3">
      <c r="A174" s="614" t="s">
        <v>403</v>
      </c>
      <c r="B174" s="614" t="s">
        <v>361</v>
      </c>
      <c r="C174" s="614" t="s">
        <v>362</v>
      </c>
      <c r="D174" s="614" t="s">
        <v>404</v>
      </c>
      <c r="E174" s="614" t="s">
        <v>425</v>
      </c>
      <c r="F174" s="614" t="s">
        <v>426</v>
      </c>
      <c r="G174" s="614"/>
      <c r="H174" s="602"/>
      <c r="I174" s="602"/>
      <c r="J174" s="602"/>
      <c r="K174" s="602"/>
      <c r="L174" s="603"/>
      <c r="M174" s="602"/>
      <c r="N174" s="602"/>
      <c r="O174" s="602"/>
      <c r="P174" s="602"/>
      <c r="Q174" s="602"/>
      <c r="R174" s="602"/>
      <c r="S174" s="602"/>
      <c r="T174" s="602"/>
      <c r="U174" s="605"/>
      <c r="V174" s="605"/>
      <c r="W174" s="605"/>
      <c r="X174" s="605"/>
      <c r="Y174" s="602"/>
      <c r="Z174" s="602"/>
      <c r="AA174" s="602"/>
    </row>
    <row r="175" spans="1:36" x14ac:dyDescent="0.3">
      <c r="A175" s="614" t="s">
        <v>403</v>
      </c>
      <c r="B175" s="614" t="s">
        <v>361</v>
      </c>
      <c r="C175" s="614" t="s">
        <v>362</v>
      </c>
      <c r="D175" s="614" t="s">
        <v>404</v>
      </c>
      <c r="E175" s="614" t="s">
        <v>425</v>
      </c>
      <c r="F175" s="614" t="s">
        <v>426</v>
      </c>
      <c r="G175" s="614"/>
      <c r="H175" s="602" t="s">
        <v>445</v>
      </c>
      <c r="I175" s="602" t="s">
        <v>446</v>
      </c>
      <c r="J175" s="602" t="s">
        <v>447</v>
      </c>
      <c r="K175" s="602" t="s">
        <v>446</v>
      </c>
      <c r="L175" s="603">
        <v>0.1</v>
      </c>
      <c r="M175" s="602" t="s">
        <v>160</v>
      </c>
      <c r="N175" s="602" t="s">
        <v>448</v>
      </c>
      <c r="O175" s="602">
        <v>20</v>
      </c>
      <c r="P175" s="602">
        <v>1</v>
      </c>
      <c r="Q175" s="602">
        <v>0</v>
      </c>
      <c r="R175" s="602"/>
      <c r="S175" s="602">
        <f t="shared" ref="S175" si="123">+Q175+R175</f>
        <v>0</v>
      </c>
      <c r="T175" s="602">
        <f t="shared" ref="T175" si="124">+S175</f>
        <v>0</v>
      </c>
      <c r="U175" s="605">
        <f t="shared" si="95"/>
        <v>0</v>
      </c>
      <c r="V175" s="605">
        <f t="shared" si="96"/>
        <v>0</v>
      </c>
      <c r="W175" s="605">
        <f t="shared" ref="W175" si="125">+(S175/P175)*L175</f>
        <v>0</v>
      </c>
      <c r="X175" s="605">
        <f t="shared" ref="X175" si="126">+(T175/O175)*L175</f>
        <v>0</v>
      </c>
      <c r="Y175" s="602">
        <v>7</v>
      </c>
      <c r="Z175" s="602">
        <v>7</v>
      </c>
      <c r="AA175" s="602">
        <v>5</v>
      </c>
    </row>
    <row r="176" spans="1:36" ht="258" customHeight="1" x14ac:dyDescent="0.3">
      <c r="A176" s="614" t="s">
        <v>403</v>
      </c>
      <c r="B176" s="614" t="s">
        <v>361</v>
      </c>
      <c r="C176" s="614" t="s">
        <v>362</v>
      </c>
      <c r="D176" s="614" t="s">
        <v>404</v>
      </c>
      <c r="E176" s="614" t="s">
        <v>425</v>
      </c>
      <c r="F176" s="614" t="s">
        <v>426</v>
      </c>
      <c r="G176" s="614"/>
      <c r="H176" s="602"/>
      <c r="I176" s="602"/>
      <c r="J176" s="602"/>
      <c r="K176" s="602"/>
      <c r="L176" s="603"/>
      <c r="M176" s="602"/>
      <c r="N176" s="602"/>
      <c r="O176" s="602"/>
      <c r="P176" s="602"/>
      <c r="Q176" s="602"/>
      <c r="R176" s="602"/>
      <c r="S176" s="602"/>
      <c r="T176" s="602"/>
      <c r="U176" s="605"/>
      <c r="V176" s="605"/>
      <c r="W176" s="605"/>
      <c r="X176" s="605"/>
      <c r="Y176" s="602"/>
      <c r="Z176" s="602"/>
      <c r="AA176" s="602"/>
    </row>
    <row r="177" spans="1:36" ht="45.75" customHeight="1" x14ac:dyDescent="0.3">
      <c r="A177" s="96"/>
      <c r="B177" s="97"/>
      <c r="C177" s="98"/>
      <c r="D177" s="96"/>
      <c r="E177" s="99"/>
      <c r="F177" s="620" t="s">
        <v>449</v>
      </c>
      <c r="G177" s="620"/>
      <c r="H177" s="620"/>
      <c r="I177" s="620"/>
      <c r="J177" s="620"/>
      <c r="K177" s="620"/>
      <c r="L177" s="620"/>
      <c r="M177" s="620"/>
      <c r="N177" s="620"/>
      <c r="O177" s="620"/>
      <c r="P177" s="620"/>
      <c r="Q177" s="620"/>
      <c r="R177" s="620"/>
      <c r="S177" s="620"/>
      <c r="T177" s="620"/>
      <c r="U177" s="95">
        <f>AVERAGE(U162:U176)</f>
        <v>0.14826175869120653</v>
      </c>
      <c r="V177" s="95">
        <f>AVERAGE(V162:V176)</f>
        <v>2.6469514421321647E-2</v>
      </c>
      <c r="W177" s="70">
        <f>+W164+W169+W175</f>
        <v>0.13343558282208587</v>
      </c>
      <c r="X177" s="70">
        <f>+X164+X169+X175</f>
        <v>2.3822562979189481E-2</v>
      </c>
      <c r="Y177" s="96"/>
      <c r="Z177" s="96"/>
      <c r="AA177" s="96"/>
      <c r="AB177" s="92"/>
      <c r="AC177" s="100"/>
      <c r="AD177" s="100"/>
      <c r="AE177" s="100"/>
      <c r="AF177" s="100"/>
      <c r="AG177" s="100"/>
      <c r="AH177" s="100"/>
      <c r="AI177" s="100"/>
      <c r="AJ177" s="100"/>
    </row>
    <row r="178" spans="1:36" x14ac:dyDescent="0.3">
      <c r="A178" s="614" t="s">
        <v>403</v>
      </c>
      <c r="B178" s="614" t="s">
        <v>361</v>
      </c>
      <c r="C178" s="614" t="s">
        <v>362</v>
      </c>
      <c r="D178" s="614" t="s">
        <v>404</v>
      </c>
      <c r="E178" s="614" t="s">
        <v>425</v>
      </c>
      <c r="F178" s="614" t="s">
        <v>450</v>
      </c>
      <c r="G178" s="614" t="s">
        <v>451</v>
      </c>
      <c r="H178" s="606" t="s">
        <v>452</v>
      </c>
      <c r="I178" s="606" t="s">
        <v>453</v>
      </c>
      <c r="J178" s="606" t="s">
        <v>410</v>
      </c>
      <c r="K178" s="606" t="s">
        <v>453</v>
      </c>
      <c r="L178" s="624">
        <v>0.25</v>
      </c>
      <c r="M178" s="606" t="s">
        <v>160</v>
      </c>
      <c r="N178" s="606" t="s">
        <v>430</v>
      </c>
      <c r="O178" s="606">
        <v>2</v>
      </c>
      <c r="P178" s="606" t="s">
        <v>206</v>
      </c>
      <c r="Q178" s="606" t="s">
        <v>207</v>
      </c>
      <c r="R178" s="606"/>
      <c r="S178" s="606" t="s">
        <v>207</v>
      </c>
      <c r="T178" s="606" t="s">
        <v>207</v>
      </c>
      <c r="U178" s="620" t="s">
        <v>207</v>
      </c>
      <c r="V178" s="620" t="s">
        <v>207</v>
      </c>
      <c r="W178" s="620" t="s">
        <v>207</v>
      </c>
      <c r="X178" s="620" t="s">
        <v>207</v>
      </c>
      <c r="Y178" s="606">
        <v>0.5</v>
      </c>
      <c r="Z178" s="606">
        <v>1</v>
      </c>
      <c r="AA178" s="606">
        <v>0.5</v>
      </c>
    </row>
    <row r="179" spans="1:36" ht="91.5" customHeight="1" x14ac:dyDescent="0.3">
      <c r="A179" s="614" t="s">
        <v>403</v>
      </c>
      <c r="B179" s="614" t="s">
        <v>361</v>
      </c>
      <c r="C179" s="614" t="s">
        <v>362</v>
      </c>
      <c r="D179" s="614" t="s">
        <v>404</v>
      </c>
      <c r="E179" s="614" t="s">
        <v>425</v>
      </c>
      <c r="F179" s="614" t="s">
        <v>450</v>
      </c>
      <c r="G179" s="614"/>
      <c r="H179" s="606"/>
      <c r="I179" s="606"/>
      <c r="J179" s="606"/>
      <c r="K179" s="606"/>
      <c r="L179" s="624"/>
      <c r="M179" s="606"/>
      <c r="N179" s="606"/>
      <c r="O179" s="606"/>
      <c r="P179" s="606"/>
      <c r="Q179" s="606"/>
      <c r="R179" s="606"/>
      <c r="S179" s="606"/>
      <c r="T179" s="606"/>
      <c r="U179" s="620"/>
      <c r="V179" s="620"/>
      <c r="W179" s="620"/>
      <c r="X179" s="620"/>
      <c r="Y179" s="606"/>
      <c r="Z179" s="606"/>
      <c r="AA179" s="606"/>
    </row>
    <row r="180" spans="1:36" ht="112.5" x14ac:dyDescent="0.3">
      <c r="A180" s="614" t="s">
        <v>403</v>
      </c>
      <c r="B180" s="614" t="s">
        <v>361</v>
      </c>
      <c r="C180" s="614" t="s">
        <v>362</v>
      </c>
      <c r="D180" s="614" t="s">
        <v>404</v>
      </c>
      <c r="E180" s="614" t="s">
        <v>425</v>
      </c>
      <c r="F180" s="614" t="s">
        <v>450</v>
      </c>
      <c r="G180" s="614"/>
      <c r="H180" s="96" t="s">
        <v>454</v>
      </c>
      <c r="I180" s="96" t="s">
        <v>455</v>
      </c>
      <c r="J180" s="96" t="s">
        <v>410</v>
      </c>
      <c r="K180" s="96" t="s">
        <v>455</v>
      </c>
      <c r="L180" s="65">
        <v>0.15</v>
      </c>
      <c r="M180" s="96" t="s">
        <v>160</v>
      </c>
      <c r="N180" s="96" t="s">
        <v>456</v>
      </c>
      <c r="O180" s="96">
        <v>4</v>
      </c>
      <c r="P180" s="96">
        <v>1</v>
      </c>
      <c r="Q180" s="69">
        <v>1</v>
      </c>
      <c r="R180" s="94"/>
      <c r="S180" s="96">
        <f t="shared" ref="S180" si="127">+Q180+R180</f>
        <v>1</v>
      </c>
      <c r="T180" s="96">
        <f t="shared" ref="T180:T181" si="128">+S180</f>
        <v>1</v>
      </c>
      <c r="U180" s="95">
        <f t="shared" si="95"/>
        <v>1</v>
      </c>
      <c r="V180" s="95">
        <f t="shared" si="96"/>
        <v>0.25</v>
      </c>
      <c r="W180" s="70">
        <f t="shared" ref="W180" si="129">+(S180/P180)*L180</f>
        <v>0.15</v>
      </c>
      <c r="X180" s="70">
        <f t="shared" ref="X180" si="130">+(T180/O180)*L180</f>
        <v>3.7499999999999999E-2</v>
      </c>
      <c r="Y180" s="96">
        <v>1</v>
      </c>
      <c r="Z180" s="96">
        <v>1</v>
      </c>
      <c r="AA180" s="96">
        <v>1</v>
      </c>
    </row>
    <row r="181" spans="1:36" ht="110.25" customHeight="1" x14ac:dyDescent="0.3">
      <c r="A181" s="614" t="s">
        <v>403</v>
      </c>
      <c r="B181" s="614" t="s">
        <v>361</v>
      </c>
      <c r="C181" s="614" t="s">
        <v>362</v>
      </c>
      <c r="D181" s="614" t="s">
        <v>404</v>
      </c>
      <c r="E181" s="614" t="s">
        <v>425</v>
      </c>
      <c r="F181" s="614" t="s">
        <v>450</v>
      </c>
      <c r="G181" s="614"/>
      <c r="H181" s="606" t="s">
        <v>457</v>
      </c>
      <c r="I181" s="606" t="s">
        <v>458</v>
      </c>
      <c r="J181" s="606" t="s">
        <v>410</v>
      </c>
      <c r="K181" s="606" t="s">
        <v>458</v>
      </c>
      <c r="L181" s="624">
        <v>0.2</v>
      </c>
      <c r="M181" s="606" t="s">
        <v>200</v>
      </c>
      <c r="N181" s="606" t="s">
        <v>459</v>
      </c>
      <c r="O181" s="606">
        <v>1</v>
      </c>
      <c r="P181" s="606" t="s">
        <v>206</v>
      </c>
      <c r="Q181" s="606" t="s">
        <v>207</v>
      </c>
      <c r="R181" s="606"/>
      <c r="S181" s="606" t="s">
        <v>207</v>
      </c>
      <c r="T181" s="606" t="str">
        <f t="shared" si="128"/>
        <v>NA</v>
      </c>
      <c r="U181" s="620" t="s">
        <v>207</v>
      </c>
      <c r="V181" s="620" t="s">
        <v>207</v>
      </c>
      <c r="W181" s="620" t="s">
        <v>207</v>
      </c>
      <c r="X181" s="620" t="s">
        <v>207</v>
      </c>
      <c r="Y181" s="606">
        <v>0.5</v>
      </c>
      <c r="Z181" s="606">
        <v>0.5</v>
      </c>
      <c r="AA181" s="606" t="s">
        <v>206</v>
      </c>
    </row>
    <row r="182" spans="1:36" x14ac:dyDescent="0.3">
      <c r="A182" s="614" t="s">
        <v>403</v>
      </c>
      <c r="B182" s="614" t="s">
        <v>361</v>
      </c>
      <c r="C182" s="614" t="s">
        <v>362</v>
      </c>
      <c r="D182" s="614" t="s">
        <v>404</v>
      </c>
      <c r="E182" s="614" t="s">
        <v>425</v>
      </c>
      <c r="F182" s="614" t="s">
        <v>450</v>
      </c>
      <c r="G182" s="614"/>
      <c r="H182" s="606"/>
      <c r="I182" s="606"/>
      <c r="J182" s="606"/>
      <c r="K182" s="606"/>
      <c r="L182" s="624"/>
      <c r="M182" s="606"/>
      <c r="N182" s="606"/>
      <c r="O182" s="606"/>
      <c r="P182" s="606"/>
      <c r="Q182" s="606"/>
      <c r="R182" s="606"/>
      <c r="S182" s="606"/>
      <c r="T182" s="606"/>
      <c r="U182" s="620"/>
      <c r="V182" s="620"/>
      <c r="W182" s="620"/>
      <c r="X182" s="620"/>
      <c r="Y182" s="606"/>
      <c r="Z182" s="606"/>
      <c r="AA182" s="606"/>
    </row>
    <row r="183" spans="1:36" x14ac:dyDescent="0.3">
      <c r="A183" s="614" t="s">
        <v>403</v>
      </c>
      <c r="B183" s="614" t="s">
        <v>361</v>
      </c>
      <c r="C183" s="614" t="s">
        <v>362</v>
      </c>
      <c r="D183" s="614" t="s">
        <v>404</v>
      </c>
      <c r="E183" s="614" t="s">
        <v>425</v>
      </c>
      <c r="F183" s="614" t="s">
        <v>450</v>
      </c>
      <c r="G183" s="614"/>
      <c r="H183" s="606" t="s">
        <v>460</v>
      </c>
      <c r="I183" s="606" t="s">
        <v>461</v>
      </c>
      <c r="J183" s="606" t="s">
        <v>410</v>
      </c>
      <c r="K183" s="606" t="s">
        <v>461</v>
      </c>
      <c r="L183" s="624">
        <v>0.25</v>
      </c>
      <c r="M183" s="606" t="s">
        <v>160</v>
      </c>
      <c r="N183" s="606" t="s">
        <v>462</v>
      </c>
      <c r="O183" s="606">
        <v>1</v>
      </c>
      <c r="P183" s="606" t="s">
        <v>206</v>
      </c>
      <c r="Q183" s="606" t="s">
        <v>207</v>
      </c>
      <c r="R183" s="606"/>
      <c r="S183" s="606" t="s">
        <v>207</v>
      </c>
      <c r="T183" s="606" t="s">
        <v>207</v>
      </c>
      <c r="U183" s="620" t="s">
        <v>207</v>
      </c>
      <c r="V183" s="620" t="s">
        <v>207</v>
      </c>
      <c r="W183" s="620" t="s">
        <v>207</v>
      </c>
      <c r="X183" s="620" t="s">
        <v>207</v>
      </c>
      <c r="Y183" s="606">
        <v>1</v>
      </c>
      <c r="Z183" s="606" t="s">
        <v>206</v>
      </c>
      <c r="AA183" s="606" t="s">
        <v>206</v>
      </c>
    </row>
    <row r="184" spans="1:36" ht="79.5" customHeight="1" x14ac:dyDescent="0.3">
      <c r="A184" s="614" t="s">
        <v>403</v>
      </c>
      <c r="B184" s="614" t="s">
        <v>361</v>
      </c>
      <c r="C184" s="614" t="s">
        <v>362</v>
      </c>
      <c r="D184" s="614" t="s">
        <v>404</v>
      </c>
      <c r="E184" s="614" t="s">
        <v>425</v>
      </c>
      <c r="F184" s="614" t="s">
        <v>450</v>
      </c>
      <c r="G184" s="614"/>
      <c r="H184" s="606"/>
      <c r="I184" s="606"/>
      <c r="J184" s="606"/>
      <c r="K184" s="606"/>
      <c r="L184" s="624"/>
      <c r="M184" s="606"/>
      <c r="N184" s="606"/>
      <c r="O184" s="606"/>
      <c r="P184" s="606"/>
      <c r="Q184" s="606"/>
      <c r="R184" s="606"/>
      <c r="S184" s="606"/>
      <c r="T184" s="606"/>
      <c r="U184" s="620"/>
      <c r="V184" s="620"/>
      <c r="W184" s="620"/>
      <c r="X184" s="620"/>
      <c r="Y184" s="606"/>
      <c r="Z184" s="606"/>
      <c r="AA184" s="606"/>
    </row>
    <row r="185" spans="1:36" x14ac:dyDescent="0.3">
      <c r="A185" s="614" t="s">
        <v>403</v>
      </c>
      <c r="B185" s="614" t="s">
        <v>361</v>
      </c>
      <c r="C185" s="614" t="s">
        <v>362</v>
      </c>
      <c r="D185" s="614" t="s">
        <v>404</v>
      </c>
      <c r="E185" s="614" t="s">
        <v>425</v>
      </c>
      <c r="F185" s="614" t="s">
        <v>450</v>
      </c>
      <c r="G185" s="614"/>
      <c r="H185" s="606"/>
      <c r="I185" s="606"/>
      <c r="J185" s="606"/>
      <c r="K185" s="606"/>
      <c r="L185" s="624"/>
      <c r="M185" s="606"/>
      <c r="N185" s="606"/>
      <c r="O185" s="606"/>
      <c r="P185" s="606"/>
      <c r="Q185" s="606"/>
      <c r="R185" s="606"/>
      <c r="S185" s="606"/>
      <c r="T185" s="606"/>
      <c r="U185" s="620"/>
      <c r="V185" s="620"/>
      <c r="W185" s="620"/>
      <c r="X185" s="620"/>
      <c r="Y185" s="606"/>
      <c r="Z185" s="606"/>
      <c r="AA185" s="606"/>
    </row>
    <row r="186" spans="1:36" ht="112.5" x14ac:dyDescent="0.3">
      <c r="A186" s="614" t="s">
        <v>403</v>
      </c>
      <c r="B186" s="614" t="s">
        <v>361</v>
      </c>
      <c r="C186" s="614" t="s">
        <v>362</v>
      </c>
      <c r="D186" s="614" t="s">
        <v>404</v>
      </c>
      <c r="E186" s="614" t="s">
        <v>425</v>
      </c>
      <c r="F186" s="614" t="s">
        <v>450</v>
      </c>
      <c r="G186" s="614"/>
      <c r="H186" s="96" t="s">
        <v>463</v>
      </c>
      <c r="I186" s="96" t="s">
        <v>464</v>
      </c>
      <c r="J186" s="96" t="s">
        <v>465</v>
      </c>
      <c r="K186" s="96" t="s">
        <v>464</v>
      </c>
      <c r="L186" s="65">
        <v>0.08</v>
      </c>
      <c r="M186" s="96" t="s">
        <v>160</v>
      </c>
      <c r="N186" s="96" t="s">
        <v>466</v>
      </c>
      <c r="O186" s="96">
        <v>1</v>
      </c>
      <c r="P186" s="96" t="s">
        <v>206</v>
      </c>
      <c r="Q186" s="96" t="s">
        <v>207</v>
      </c>
      <c r="R186" s="94"/>
      <c r="S186" s="96" t="s">
        <v>207</v>
      </c>
      <c r="T186" s="96" t="s">
        <v>207</v>
      </c>
      <c r="U186" s="70" t="s">
        <v>207</v>
      </c>
      <c r="V186" s="70" t="s">
        <v>207</v>
      </c>
      <c r="W186" s="70" t="s">
        <v>207</v>
      </c>
      <c r="X186" s="70" t="s">
        <v>207</v>
      </c>
      <c r="Y186" s="96" t="s">
        <v>206</v>
      </c>
      <c r="Z186" s="96">
        <v>1</v>
      </c>
      <c r="AA186" s="96" t="s">
        <v>206</v>
      </c>
    </row>
    <row r="187" spans="1:36" ht="112.5" x14ac:dyDescent="0.3">
      <c r="A187" s="614" t="s">
        <v>403</v>
      </c>
      <c r="B187" s="614" t="s">
        <v>361</v>
      </c>
      <c r="C187" s="614" t="s">
        <v>362</v>
      </c>
      <c r="D187" s="614" t="s">
        <v>404</v>
      </c>
      <c r="E187" s="614" t="s">
        <v>425</v>
      </c>
      <c r="F187" s="614" t="s">
        <v>450</v>
      </c>
      <c r="G187" s="614"/>
      <c r="H187" s="96" t="s">
        <v>467</v>
      </c>
      <c r="I187" s="96" t="s">
        <v>468</v>
      </c>
      <c r="J187" s="96" t="s">
        <v>465</v>
      </c>
      <c r="K187" s="96" t="s">
        <v>468</v>
      </c>
      <c r="L187" s="65">
        <v>7.0000000000000007E-2</v>
      </c>
      <c r="M187" s="96" t="s">
        <v>160</v>
      </c>
      <c r="N187" s="96" t="s">
        <v>466</v>
      </c>
      <c r="O187" s="96">
        <v>1</v>
      </c>
      <c r="P187" s="96" t="s">
        <v>206</v>
      </c>
      <c r="Q187" s="96" t="s">
        <v>207</v>
      </c>
      <c r="R187" s="94"/>
      <c r="S187" s="96" t="s">
        <v>207</v>
      </c>
      <c r="T187" s="96" t="s">
        <v>207</v>
      </c>
      <c r="U187" s="70" t="s">
        <v>207</v>
      </c>
      <c r="V187" s="70" t="s">
        <v>207</v>
      </c>
      <c r="W187" s="70" t="s">
        <v>207</v>
      </c>
      <c r="X187" s="70" t="s">
        <v>207</v>
      </c>
      <c r="Y187" s="96" t="s">
        <v>206</v>
      </c>
      <c r="Z187" s="96">
        <v>1</v>
      </c>
      <c r="AA187" s="96" t="s">
        <v>206</v>
      </c>
    </row>
    <row r="188" spans="1:36" ht="44.25" customHeight="1" x14ac:dyDescent="0.3">
      <c r="A188" s="96"/>
      <c r="B188" s="97"/>
      <c r="C188" s="98"/>
      <c r="D188" s="96"/>
      <c r="E188" s="99"/>
      <c r="F188" s="620" t="s">
        <v>469</v>
      </c>
      <c r="G188" s="620"/>
      <c r="H188" s="620"/>
      <c r="I188" s="620"/>
      <c r="J188" s="620"/>
      <c r="K188" s="620"/>
      <c r="L188" s="620"/>
      <c r="M188" s="620"/>
      <c r="N188" s="620"/>
      <c r="O188" s="620"/>
      <c r="P188" s="620"/>
      <c r="Q188" s="620"/>
      <c r="R188" s="620"/>
      <c r="S188" s="620"/>
      <c r="T188" s="620"/>
      <c r="U188" s="95">
        <f>AVERAGE(U178:U187)</f>
        <v>1</v>
      </c>
      <c r="V188" s="95">
        <f>AVERAGE(V178:V187)</f>
        <v>0.25</v>
      </c>
      <c r="W188" s="70">
        <f>+W180</f>
        <v>0.15</v>
      </c>
      <c r="X188" s="70">
        <f>+X180</f>
        <v>3.7499999999999999E-2</v>
      </c>
      <c r="Y188" s="96"/>
      <c r="Z188" s="96"/>
      <c r="AA188" s="96"/>
      <c r="AB188" s="92"/>
      <c r="AC188" s="100"/>
      <c r="AD188" s="100"/>
      <c r="AE188" s="100"/>
      <c r="AF188" s="100"/>
      <c r="AG188" s="100"/>
      <c r="AH188" s="100"/>
      <c r="AI188" s="100"/>
      <c r="AJ188" s="100"/>
    </row>
    <row r="189" spans="1:36" ht="105.75" customHeight="1" x14ac:dyDescent="0.3">
      <c r="A189" s="614" t="s">
        <v>470</v>
      </c>
      <c r="B189" s="614" t="s">
        <v>471</v>
      </c>
      <c r="C189" s="614" t="s">
        <v>472</v>
      </c>
      <c r="D189" s="614" t="s">
        <v>473</v>
      </c>
      <c r="E189" s="614" t="s">
        <v>474</v>
      </c>
      <c r="F189" s="614" t="s">
        <v>475</v>
      </c>
      <c r="G189" s="614" t="s">
        <v>476</v>
      </c>
      <c r="H189" s="602" t="s">
        <v>477</v>
      </c>
      <c r="I189" s="602" t="s">
        <v>478</v>
      </c>
      <c r="J189" s="602" t="s">
        <v>158</v>
      </c>
      <c r="K189" s="602" t="s">
        <v>478</v>
      </c>
      <c r="L189" s="603">
        <v>0.2</v>
      </c>
      <c r="M189" s="602" t="s">
        <v>160</v>
      </c>
      <c r="N189" s="602" t="s">
        <v>479</v>
      </c>
      <c r="O189" s="602">
        <v>48</v>
      </c>
      <c r="P189" s="602">
        <v>12</v>
      </c>
      <c r="Q189" s="602">
        <v>0</v>
      </c>
      <c r="R189" s="602"/>
      <c r="S189" s="602">
        <f t="shared" ref="S189" si="131">+Q189+R189</f>
        <v>0</v>
      </c>
      <c r="T189" s="602">
        <f t="shared" ref="T189" si="132">+S189</f>
        <v>0</v>
      </c>
      <c r="U189" s="605">
        <f t="shared" si="95"/>
        <v>0</v>
      </c>
      <c r="V189" s="605">
        <f t="shared" si="96"/>
        <v>0</v>
      </c>
      <c r="W189" s="605">
        <f t="shared" ref="W189" si="133">+(S189/P189)*L189</f>
        <v>0</v>
      </c>
      <c r="X189" s="605">
        <f t="shared" ref="X189" si="134">+(T189/O189)*L189</f>
        <v>0</v>
      </c>
      <c r="Y189" s="602">
        <v>12</v>
      </c>
      <c r="Z189" s="602">
        <v>12</v>
      </c>
      <c r="AA189" s="602">
        <v>12</v>
      </c>
    </row>
    <row r="190" spans="1:36" ht="64.5" customHeight="1" x14ac:dyDescent="0.3">
      <c r="A190" s="614" t="s">
        <v>470</v>
      </c>
      <c r="B190" s="614" t="s">
        <v>471</v>
      </c>
      <c r="C190" s="614" t="s">
        <v>472</v>
      </c>
      <c r="D190" s="614" t="s">
        <v>473</v>
      </c>
      <c r="E190" s="614" t="s">
        <v>474</v>
      </c>
      <c r="F190" s="614" t="s">
        <v>475</v>
      </c>
      <c r="G190" s="614"/>
      <c r="H190" s="602"/>
      <c r="I190" s="602"/>
      <c r="J190" s="602"/>
      <c r="K190" s="602"/>
      <c r="L190" s="603"/>
      <c r="M190" s="602"/>
      <c r="N190" s="602"/>
      <c r="O190" s="602"/>
      <c r="P190" s="602"/>
      <c r="Q190" s="602"/>
      <c r="R190" s="602"/>
      <c r="S190" s="602"/>
      <c r="T190" s="602"/>
      <c r="U190" s="605"/>
      <c r="V190" s="605"/>
      <c r="W190" s="605"/>
      <c r="X190" s="605"/>
      <c r="Y190" s="602"/>
      <c r="Z190" s="602"/>
      <c r="AA190" s="602"/>
    </row>
    <row r="191" spans="1:36" ht="131.25" x14ac:dyDescent="0.3">
      <c r="A191" s="614" t="s">
        <v>470</v>
      </c>
      <c r="B191" s="614" t="s">
        <v>471</v>
      </c>
      <c r="C191" s="614" t="s">
        <v>472</v>
      </c>
      <c r="D191" s="614" t="s">
        <v>473</v>
      </c>
      <c r="E191" s="614" t="s">
        <v>480</v>
      </c>
      <c r="F191" s="614" t="s">
        <v>475</v>
      </c>
      <c r="G191" s="614"/>
      <c r="H191" s="93" t="s">
        <v>481</v>
      </c>
      <c r="I191" s="93" t="s">
        <v>482</v>
      </c>
      <c r="J191" s="93" t="s">
        <v>158</v>
      </c>
      <c r="K191" s="93" t="s">
        <v>482</v>
      </c>
      <c r="L191" s="64">
        <v>0.15</v>
      </c>
      <c r="M191" s="93" t="s">
        <v>160</v>
      </c>
      <c r="N191" s="93" t="s">
        <v>483</v>
      </c>
      <c r="O191" s="93">
        <v>3</v>
      </c>
      <c r="P191" s="93" t="s">
        <v>206</v>
      </c>
      <c r="Q191" s="93" t="s">
        <v>207</v>
      </c>
      <c r="R191" s="94"/>
      <c r="S191" s="93" t="s">
        <v>207</v>
      </c>
      <c r="T191" s="93" t="s">
        <v>207</v>
      </c>
      <c r="U191" s="70" t="s">
        <v>207</v>
      </c>
      <c r="V191" s="70" t="s">
        <v>207</v>
      </c>
      <c r="W191" s="70" t="s">
        <v>207</v>
      </c>
      <c r="X191" s="70" t="s">
        <v>207</v>
      </c>
      <c r="Y191" s="93">
        <v>1</v>
      </c>
      <c r="Z191" s="93">
        <v>1</v>
      </c>
      <c r="AA191" s="93">
        <v>1</v>
      </c>
    </row>
    <row r="192" spans="1:36" ht="168.75" x14ac:dyDescent="0.3">
      <c r="A192" s="614" t="s">
        <v>470</v>
      </c>
      <c r="B192" s="614" t="s">
        <v>471</v>
      </c>
      <c r="C192" s="614" t="s">
        <v>472</v>
      </c>
      <c r="D192" s="614" t="s">
        <v>473</v>
      </c>
      <c r="E192" s="614" t="s">
        <v>480</v>
      </c>
      <c r="F192" s="614" t="s">
        <v>475</v>
      </c>
      <c r="G192" s="614"/>
      <c r="H192" s="93" t="s">
        <v>484</v>
      </c>
      <c r="I192" s="93" t="s">
        <v>485</v>
      </c>
      <c r="J192" s="93" t="s">
        <v>158</v>
      </c>
      <c r="K192" s="93" t="s">
        <v>485</v>
      </c>
      <c r="L192" s="64">
        <v>0.15</v>
      </c>
      <c r="M192" s="93" t="s">
        <v>200</v>
      </c>
      <c r="N192" s="93" t="s">
        <v>486</v>
      </c>
      <c r="O192" s="93">
        <v>3</v>
      </c>
      <c r="P192" s="93" t="s">
        <v>206</v>
      </c>
      <c r="Q192" s="93" t="s">
        <v>207</v>
      </c>
      <c r="R192" s="94"/>
      <c r="S192" s="93" t="s">
        <v>207</v>
      </c>
      <c r="T192" s="93" t="s">
        <v>207</v>
      </c>
      <c r="U192" s="70" t="s">
        <v>207</v>
      </c>
      <c r="V192" s="70" t="s">
        <v>207</v>
      </c>
      <c r="W192" s="70" t="s">
        <v>207</v>
      </c>
      <c r="X192" s="70" t="s">
        <v>207</v>
      </c>
      <c r="Y192" s="93">
        <v>1</v>
      </c>
      <c r="Z192" s="93">
        <v>1</v>
      </c>
      <c r="AA192" s="93">
        <v>1</v>
      </c>
    </row>
    <row r="193" spans="1:36" x14ac:dyDescent="0.3">
      <c r="A193" s="614" t="s">
        <v>470</v>
      </c>
      <c r="B193" s="614" t="s">
        <v>471</v>
      </c>
      <c r="C193" s="614" t="s">
        <v>472</v>
      </c>
      <c r="D193" s="614" t="s">
        <v>473</v>
      </c>
      <c r="E193" s="614" t="s">
        <v>487</v>
      </c>
      <c r="F193" s="614" t="s">
        <v>475</v>
      </c>
      <c r="G193" s="614"/>
      <c r="H193" s="602" t="s">
        <v>488</v>
      </c>
      <c r="I193" s="602" t="s">
        <v>489</v>
      </c>
      <c r="J193" s="602" t="s">
        <v>490</v>
      </c>
      <c r="K193" s="602" t="s">
        <v>489</v>
      </c>
      <c r="L193" s="603">
        <v>0.15</v>
      </c>
      <c r="M193" s="602" t="s">
        <v>160</v>
      </c>
      <c r="N193" s="602" t="s">
        <v>491</v>
      </c>
      <c r="O193" s="602">
        <v>80000</v>
      </c>
      <c r="P193" s="602">
        <v>10000</v>
      </c>
      <c r="Q193" s="602">
        <v>2696</v>
      </c>
      <c r="R193" s="602"/>
      <c r="S193" s="602">
        <f t="shared" ref="S193" si="135">+Q193+R193</f>
        <v>2696</v>
      </c>
      <c r="T193" s="602">
        <f t="shared" ref="T193" si="136">+S193</f>
        <v>2696</v>
      </c>
      <c r="U193" s="605">
        <f t="shared" si="95"/>
        <v>0.26960000000000001</v>
      </c>
      <c r="V193" s="605">
        <f t="shared" si="96"/>
        <v>3.3700000000000001E-2</v>
      </c>
      <c r="W193" s="605">
        <f t="shared" ref="W193" si="137">+(S193/P193)*L193</f>
        <v>4.0439999999999997E-2</v>
      </c>
      <c r="X193" s="605">
        <f t="shared" ref="X193" si="138">+(T193/O193)*L193</f>
        <v>5.0549999999999996E-3</v>
      </c>
      <c r="Y193" s="602">
        <v>23500</v>
      </c>
      <c r="Z193" s="602">
        <v>23500</v>
      </c>
      <c r="AA193" s="602">
        <v>23000</v>
      </c>
    </row>
    <row r="194" spans="1:36" ht="120" customHeight="1" x14ac:dyDescent="0.3">
      <c r="A194" s="614" t="s">
        <v>470</v>
      </c>
      <c r="B194" s="614" t="s">
        <v>471</v>
      </c>
      <c r="C194" s="614" t="s">
        <v>472</v>
      </c>
      <c r="D194" s="614" t="s">
        <v>473</v>
      </c>
      <c r="E194" s="614" t="s">
        <v>487</v>
      </c>
      <c r="F194" s="614" t="s">
        <v>475</v>
      </c>
      <c r="G194" s="614"/>
      <c r="H194" s="602"/>
      <c r="I194" s="602"/>
      <c r="J194" s="602"/>
      <c r="K194" s="602"/>
      <c r="L194" s="603"/>
      <c r="M194" s="602"/>
      <c r="N194" s="602"/>
      <c r="O194" s="602"/>
      <c r="P194" s="602"/>
      <c r="Q194" s="602"/>
      <c r="R194" s="602"/>
      <c r="S194" s="602"/>
      <c r="T194" s="602"/>
      <c r="U194" s="605"/>
      <c r="V194" s="605"/>
      <c r="W194" s="605"/>
      <c r="X194" s="605"/>
      <c r="Y194" s="602"/>
      <c r="Z194" s="602"/>
      <c r="AA194" s="602"/>
    </row>
    <row r="195" spans="1:36" x14ac:dyDescent="0.3">
      <c r="A195" s="614" t="s">
        <v>470</v>
      </c>
      <c r="B195" s="614" t="s">
        <v>471</v>
      </c>
      <c r="C195" s="614" t="s">
        <v>472</v>
      </c>
      <c r="D195" s="614" t="s">
        <v>473</v>
      </c>
      <c r="E195" s="614" t="s">
        <v>487</v>
      </c>
      <c r="F195" s="614" t="s">
        <v>475</v>
      </c>
      <c r="G195" s="614"/>
      <c r="H195" s="602"/>
      <c r="I195" s="602"/>
      <c r="J195" s="602"/>
      <c r="K195" s="602"/>
      <c r="L195" s="603"/>
      <c r="M195" s="602"/>
      <c r="N195" s="602"/>
      <c r="O195" s="602"/>
      <c r="P195" s="602"/>
      <c r="Q195" s="602"/>
      <c r="R195" s="602"/>
      <c r="S195" s="602"/>
      <c r="T195" s="602"/>
      <c r="U195" s="605"/>
      <c r="V195" s="605"/>
      <c r="W195" s="605"/>
      <c r="X195" s="605"/>
      <c r="Y195" s="602"/>
      <c r="Z195" s="602"/>
      <c r="AA195" s="602"/>
    </row>
    <row r="196" spans="1:36" x14ac:dyDescent="0.3">
      <c r="A196" s="614" t="s">
        <v>470</v>
      </c>
      <c r="B196" s="614" t="s">
        <v>471</v>
      </c>
      <c r="C196" s="614" t="s">
        <v>472</v>
      </c>
      <c r="D196" s="614" t="s">
        <v>473</v>
      </c>
      <c r="E196" s="614" t="s">
        <v>487</v>
      </c>
      <c r="F196" s="614" t="s">
        <v>475</v>
      </c>
      <c r="G196" s="614"/>
      <c r="H196" s="602" t="s">
        <v>492</v>
      </c>
      <c r="I196" s="602" t="s">
        <v>493</v>
      </c>
      <c r="J196" s="602" t="s">
        <v>494</v>
      </c>
      <c r="K196" s="602" t="s">
        <v>493</v>
      </c>
      <c r="L196" s="603">
        <v>0.13</v>
      </c>
      <c r="M196" s="602" t="s">
        <v>160</v>
      </c>
      <c r="N196" s="602" t="s">
        <v>495</v>
      </c>
      <c r="O196" s="602">
        <v>100000</v>
      </c>
      <c r="P196" s="602" t="s">
        <v>206</v>
      </c>
      <c r="Q196" s="602" t="s">
        <v>207</v>
      </c>
      <c r="R196" s="602"/>
      <c r="S196" s="602" t="s">
        <v>207</v>
      </c>
      <c r="T196" s="602" t="s">
        <v>207</v>
      </c>
      <c r="U196" s="620" t="s">
        <v>207</v>
      </c>
      <c r="V196" s="620" t="s">
        <v>207</v>
      </c>
      <c r="W196" s="620" t="s">
        <v>207</v>
      </c>
      <c r="X196" s="620" t="s">
        <v>207</v>
      </c>
      <c r="Y196" s="602">
        <v>35000</v>
      </c>
      <c r="Z196" s="602">
        <v>35000</v>
      </c>
      <c r="AA196" s="602">
        <v>30000</v>
      </c>
    </row>
    <row r="197" spans="1:36" ht="132.75" customHeight="1" x14ac:dyDescent="0.3">
      <c r="A197" s="614" t="s">
        <v>470</v>
      </c>
      <c r="B197" s="614" t="s">
        <v>471</v>
      </c>
      <c r="C197" s="614" t="s">
        <v>472</v>
      </c>
      <c r="D197" s="614" t="s">
        <v>473</v>
      </c>
      <c r="E197" s="614" t="s">
        <v>487</v>
      </c>
      <c r="F197" s="614" t="s">
        <v>475</v>
      </c>
      <c r="G197" s="614"/>
      <c r="H197" s="602"/>
      <c r="I197" s="602"/>
      <c r="J197" s="602"/>
      <c r="K197" s="602"/>
      <c r="L197" s="603"/>
      <c r="M197" s="602"/>
      <c r="N197" s="602"/>
      <c r="O197" s="602"/>
      <c r="P197" s="602"/>
      <c r="Q197" s="602"/>
      <c r="R197" s="602"/>
      <c r="S197" s="602"/>
      <c r="T197" s="602"/>
      <c r="U197" s="620"/>
      <c r="V197" s="620"/>
      <c r="W197" s="620"/>
      <c r="X197" s="620"/>
      <c r="Y197" s="602"/>
      <c r="Z197" s="602"/>
      <c r="AA197" s="602"/>
    </row>
    <row r="198" spans="1:36" x14ac:dyDescent="0.3">
      <c r="A198" s="614" t="s">
        <v>470</v>
      </c>
      <c r="B198" s="614" t="s">
        <v>471</v>
      </c>
      <c r="C198" s="614" t="s">
        <v>472</v>
      </c>
      <c r="D198" s="614" t="s">
        <v>473</v>
      </c>
      <c r="E198" s="614" t="s">
        <v>496</v>
      </c>
      <c r="F198" s="614" t="s">
        <v>475</v>
      </c>
      <c r="G198" s="614"/>
      <c r="H198" s="602" t="s">
        <v>497</v>
      </c>
      <c r="I198" s="602" t="s">
        <v>498</v>
      </c>
      <c r="J198" s="602" t="s">
        <v>410</v>
      </c>
      <c r="K198" s="602" t="s">
        <v>498</v>
      </c>
      <c r="L198" s="603">
        <v>0.12</v>
      </c>
      <c r="M198" s="602" t="s">
        <v>200</v>
      </c>
      <c r="N198" s="602" t="s">
        <v>499</v>
      </c>
      <c r="O198" s="602">
        <v>1</v>
      </c>
      <c r="P198" s="602" t="s">
        <v>206</v>
      </c>
      <c r="Q198" s="602" t="s">
        <v>207</v>
      </c>
      <c r="R198" s="602"/>
      <c r="S198" s="602" t="s">
        <v>207</v>
      </c>
      <c r="T198" s="602" t="s">
        <v>207</v>
      </c>
      <c r="U198" s="620" t="s">
        <v>207</v>
      </c>
      <c r="V198" s="620" t="s">
        <v>207</v>
      </c>
      <c r="W198" s="620" t="s">
        <v>207</v>
      </c>
      <c r="X198" s="620" t="s">
        <v>207</v>
      </c>
      <c r="Y198" s="602" t="s">
        <v>206</v>
      </c>
      <c r="Z198" s="602">
        <v>0.5</v>
      </c>
      <c r="AA198" s="602">
        <v>0.5</v>
      </c>
    </row>
    <row r="199" spans="1:36" ht="123" customHeight="1" x14ac:dyDescent="0.3">
      <c r="A199" s="614" t="s">
        <v>470</v>
      </c>
      <c r="B199" s="614" t="s">
        <v>471</v>
      </c>
      <c r="C199" s="614" t="s">
        <v>472</v>
      </c>
      <c r="D199" s="614" t="s">
        <v>473</v>
      </c>
      <c r="E199" s="614" t="s">
        <v>496</v>
      </c>
      <c r="F199" s="614" t="s">
        <v>475</v>
      </c>
      <c r="G199" s="614"/>
      <c r="H199" s="602"/>
      <c r="I199" s="602"/>
      <c r="J199" s="602"/>
      <c r="K199" s="602"/>
      <c r="L199" s="603"/>
      <c r="M199" s="602"/>
      <c r="N199" s="602"/>
      <c r="O199" s="602"/>
      <c r="P199" s="602"/>
      <c r="Q199" s="602"/>
      <c r="R199" s="602"/>
      <c r="S199" s="602"/>
      <c r="T199" s="602"/>
      <c r="U199" s="620"/>
      <c r="V199" s="620"/>
      <c r="W199" s="620"/>
      <c r="X199" s="620"/>
      <c r="Y199" s="602"/>
      <c r="Z199" s="602"/>
      <c r="AA199" s="602"/>
    </row>
    <row r="200" spans="1:36" ht="93.75" x14ac:dyDescent="0.3">
      <c r="A200" s="614" t="s">
        <v>470</v>
      </c>
      <c r="B200" s="614" t="s">
        <v>471</v>
      </c>
      <c r="C200" s="614" t="s">
        <v>472</v>
      </c>
      <c r="D200" s="614" t="s">
        <v>473</v>
      </c>
      <c r="E200" s="614" t="s">
        <v>496</v>
      </c>
      <c r="F200" s="614" t="s">
        <v>475</v>
      </c>
      <c r="G200" s="614"/>
      <c r="H200" s="93" t="s">
        <v>500</v>
      </c>
      <c r="I200" s="93" t="s">
        <v>501</v>
      </c>
      <c r="J200" s="93" t="s">
        <v>410</v>
      </c>
      <c r="K200" s="93" t="s">
        <v>501</v>
      </c>
      <c r="L200" s="64">
        <v>0.1</v>
      </c>
      <c r="M200" s="93" t="s">
        <v>200</v>
      </c>
      <c r="N200" s="93" t="s">
        <v>502</v>
      </c>
      <c r="O200" s="93">
        <v>3</v>
      </c>
      <c r="P200" s="93">
        <v>1</v>
      </c>
      <c r="Q200" s="93" t="s">
        <v>207</v>
      </c>
      <c r="R200" s="94"/>
      <c r="S200" s="93" t="s">
        <v>207</v>
      </c>
      <c r="T200" s="93" t="s">
        <v>207</v>
      </c>
      <c r="U200" s="70" t="s">
        <v>207</v>
      </c>
      <c r="V200" s="70" t="s">
        <v>207</v>
      </c>
      <c r="W200" s="70" t="s">
        <v>207</v>
      </c>
      <c r="X200" s="70" t="s">
        <v>207</v>
      </c>
      <c r="Y200" s="93">
        <v>1</v>
      </c>
      <c r="Z200" s="93">
        <v>1</v>
      </c>
      <c r="AA200" s="93" t="s">
        <v>206</v>
      </c>
    </row>
    <row r="201" spans="1:36" ht="70.5" customHeight="1" x14ac:dyDescent="0.3">
      <c r="A201" s="96"/>
      <c r="B201" s="97"/>
      <c r="C201" s="98"/>
      <c r="D201" s="96"/>
      <c r="E201" s="99"/>
      <c r="F201" s="620" t="s">
        <v>503</v>
      </c>
      <c r="G201" s="620"/>
      <c r="H201" s="620"/>
      <c r="I201" s="620"/>
      <c r="J201" s="620"/>
      <c r="K201" s="620"/>
      <c r="L201" s="620"/>
      <c r="M201" s="620"/>
      <c r="N201" s="620"/>
      <c r="O201" s="620"/>
      <c r="P201" s="620"/>
      <c r="Q201" s="620"/>
      <c r="R201" s="620"/>
      <c r="S201" s="620"/>
      <c r="T201" s="620"/>
      <c r="U201" s="95">
        <f>AVERAGE(U189:U200)</f>
        <v>0.1348</v>
      </c>
      <c r="V201" s="95">
        <f>AVERAGE(V189:V200)</f>
        <v>1.685E-2</v>
      </c>
      <c r="W201" s="70">
        <f>+W189+W193</f>
        <v>4.0439999999999997E-2</v>
      </c>
      <c r="X201" s="70">
        <f>+X189+X193</f>
        <v>5.0549999999999996E-3</v>
      </c>
      <c r="Y201" s="96"/>
      <c r="Z201" s="96"/>
      <c r="AA201" s="96"/>
      <c r="AB201" s="92"/>
      <c r="AC201" s="100"/>
      <c r="AD201" s="100"/>
      <c r="AE201" s="100"/>
      <c r="AF201" s="100"/>
      <c r="AG201" s="100"/>
      <c r="AH201" s="100"/>
      <c r="AI201" s="100"/>
      <c r="AJ201" s="100"/>
    </row>
    <row r="202" spans="1:36" ht="93.75" x14ac:dyDescent="0.3">
      <c r="A202" s="614" t="s">
        <v>504</v>
      </c>
      <c r="B202" s="614" t="s">
        <v>505</v>
      </c>
      <c r="C202" s="614" t="s">
        <v>506</v>
      </c>
      <c r="D202" s="614" t="s">
        <v>507</v>
      </c>
      <c r="E202" s="614" t="s">
        <v>508</v>
      </c>
      <c r="F202" s="614" t="s">
        <v>509</v>
      </c>
      <c r="G202" s="614" t="s">
        <v>510</v>
      </c>
      <c r="H202" s="93" t="s">
        <v>511</v>
      </c>
      <c r="I202" s="93" t="s">
        <v>512</v>
      </c>
      <c r="J202" s="93" t="s">
        <v>204</v>
      </c>
      <c r="K202" s="93" t="s">
        <v>512</v>
      </c>
      <c r="L202" s="64">
        <v>0.2</v>
      </c>
      <c r="M202" s="93" t="s">
        <v>160</v>
      </c>
      <c r="N202" s="93" t="s">
        <v>513</v>
      </c>
      <c r="O202" s="93">
        <v>1</v>
      </c>
      <c r="P202" s="93" t="s">
        <v>206</v>
      </c>
      <c r="Q202" s="93" t="s">
        <v>213</v>
      </c>
      <c r="R202" s="94"/>
      <c r="S202" s="93" t="s">
        <v>207</v>
      </c>
      <c r="T202" s="93" t="s">
        <v>207</v>
      </c>
      <c r="U202" s="70" t="s">
        <v>207</v>
      </c>
      <c r="V202" s="70" t="s">
        <v>207</v>
      </c>
      <c r="W202" s="70" t="s">
        <v>207</v>
      </c>
      <c r="X202" s="70" t="s">
        <v>207</v>
      </c>
      <c r="Y202" s="93">
        <v>0.33</v>
      </c>
      <c r="Z202" s="93">
        <v>0.33</v>
      </c>
      <c r="AA202" s="93">
        <v>0.34</v>
      </c>
    </row>
    <row r="203" spans="1:36" ht="77.25" customHeight="1" x14ac:dyDescent="0.3">
      <c r="A203" s="614" t="s">
        <v>504</v>
      </c>
      <c r="B203" s="614" t="s">
        <v>505</v>
      </c>
      <c r="C203" s="614" t="s">
        <v>506</v>
      </c>
      <c r="D203" s="614" t="s">
        <v>507</v>
      </c>
      <c r="E203" s="614" t="s">
        <v>508</v>
      </c>
      <c r="F203" s="614" t="s">
        <v>509</v>
      </c>
      <c r="G203" s="614"/>
      <c r="H203" s="602" t="s">
        <v>514</v>
      </c>
      <c r="I203" s="602" t="s">
        <v>515</v>
      </c>
      <c r="J203" s="602" t="s">
        <v>204</v>
      </c>
      <c r="K203" s="602" t="s">
        <v>515</v>
      </c>
      <c r="L203" s="603">
        <v>0.2</v>
      </c>
      <c r="M203" s="602" t="s">
        <v>160</v>
      </c>
      <c r="N203" s="602" t="s">
        <v>516</v>
      </c>
      <c r="O203" s="602">
        <v>1</v>
      </c>
      <c r="P203" s="602" t="s">
        <v>206</v>
      </c>
      <c r="Q203" s="602" t="s">
        <v>213</v>
      </c>
      <c r="R203" s="602"/>
      <c r="S203" s="602" t="s">
        <v>207</v>
      </c>
      <c r="T203" s="602" t="s">
        <v>207</v>
      </c>
      <c r="U203" s="620" t="s">
        <v>207</v>
      </c>
      <c r="V203" s="620" t="s">
        <v>207</v>
      </c>
      <c r="W203" s="620" t="s">
        <v>207</v>
      </c>
      <c r="X203" s="620" t="s">
        <v>207</v>
      </c>
      <c r="Y203" s="602">
        <v>0.33</v>
      </c>
      <c r="Z203" s="602">
        <v>0.33</v>
      </c>
      <c r="AA203" s="602">
        <v>0.34</v>
      </c>
    </row>
    <row r="204" spans="1:36" ht="51.75" customHeight="1" x14ac:dyDescent="0.3">
      <c r="A204" s="614" t="s">
        <v>504</v>
      </c>
      <c r="B204" s="614" t="s">
        <v>505</v>
      </c>
      <c r="C204" s="614" t="s">
        <v>506</v>
      </c>
      <c r="D204" s="614" t="s">
        <v>507</v>
      </c>
      <c r="E204" s="614" t="s">
        <v>508</v>
      </c>
      <c r="F204" s="614"/>
      <c r="G204" s="614"/>
      <c r="H204" s="602"/>
      <c r="I204" s="602"/>
      <c r="J204" s="602"/>
      <c r="K204" s="602"/>
      <c r="L204" s="603"/>
      <c r="M204" s="602"/>
      <c r="N204" s="602"/>
      <c r="O204" s="602"/>
      <c r="P204" s="602"/>
      <c r="Q204" s="602"/>
      <c r="R204" s="602"/>
      <c r="S204" s="602"/>
      <c r="T204" s="602"/>
      <c r="U204" s="620"/>
      <c r="V204" s="620"/>
      <c r="W204" s="620"/>
      <c r="X204" s="620"/>
      <c r="Y204" s="602"/>
      <c r="Z204" s="602"/>
      <c r="AA204" s="602"/>
    </row>
    <row r="205" spans="1:36" ht="225" x14ac:dyDescent="0.3">
      <c r="A205" s="614" t="s">
        <v>504</v>
      </c>
      <c r="B205" s="614" t="s">
        <v>505</v>
      </c>
      <c r="C205" s="614" t="s">
        <v>506</v>
      </c>
      <c r="D205" s="614" t="s">
        <v>507</v>
      </c>
      <c r="E205" s="614" t="s">
        <v>508</v>
      </c>
      <c r="F205" s="614" t="s">
        <v>509</v>
      </c>
      <c r="G205" s="614"/>
      <c r="H205" s="93" t="s">
        <v>517</v>
      </c>
      <c r="I205" s="93" t="s">
        <v>518</v>
      </c>
      <c r="J205" s="93" t="s">
        <v>519</v>
      </c>
      <c r="K205" s="93" t="s">
        <v>518</v>
      </c>
      <c r="L205" s="64">
        <v>0.2</v>
      </c>
      <c r="M205" s="93" t="s">
        <v>160</v>
      </c>
      <c r="N205" s="93" t="s">
        <v>284</v>
      </c>
      <c r="O205" s="93">
        <v>8000</v>
      </c>
      <c r="P205" s="93">
        <v>2000</v>
      </c>
      <c r="Q205" s="93">
        <v>1451</v>
      </c>
      <c r="R205" s="94"/>
      <c r="S205" s="93">
        <f t="shared" ref="S205" si="139">+Q205+R205</f>
        <v>1451</v>
      </c>
      <c r="T205" s="93">
        <f t="shared" ref="T205" si="140">+S205</f>
        <v>1451</v>
      </c>
      <c r="U205" s="95">
        <f t="shared" ref="U205:U215" si="141">+S205/P205</f>
        <v>0.72550000000000003</v>
      </c>
      <c r="V205" s="95">
        <f t="shared" ref="V205:V215" si="142">+T205/O205</f>
        <v>0.18137500000000001</v>
      </c>
      <c r="W205" s="70">
        <f t="shared" ref="W205" si="143">+(S205/P205)*L205</f>
        <v>0.14510000000000001</v>
      </c>
      <c r="X205" s="70">
        <f t="shared" ref="X205" si="144">+(T205/O205)*L205</f>
        <v>3.6275000000000002E-2</v>
      </c>
      <c r="Y205" s="93">
        <v>2000</v>
      </c>
      <c r="Z205" s="93">
        <v>2000</v>
      </c>
      <c r="AA205" s="93">
        <v>2000</v>
      </c>
    </row>
    <row r="206" spans="1:36" ht="131.25" x14ac:dyDescent="0.3">
      <c r="A206" s="614" t="s">
        <v>504</v>
      </c>
      <c r="B206" s="614" t="s">
        <v>505</v>
      </c>
      <c r="C206" s="614" t="s">
        <v>506</v>
      </c>
      <c r="D206" s="614" t="s">
        <v>507</v>
      </c>
      <c r="E206" s="614" t="s">
        <v>508</v>
      </c>
      <c r="F206" s="614" t="s">
        <v>509</v>
      </c>
      <c r="G206" s="614"/>
      <c r="H206" s="93" t="s">
        <v>520</v>
      </c>
      <c r="I206" s="93" t="s">
        <v>521</v>
      </c>
      <c r="J206" s="93" t="s">
        <v>204</v>
      </c>
      <c r="K206" s="93" t="s">
        <v>521</v>
      </c>
      <c r="L206" s="64">
        <v>0.2</v>
      </c>
      <c r="M206" s="93" t="s">
        <v>160</v>
      </c>
      <c r="N206" s="93" t="s">
        <v>516</v>
      </c>
      <c r="O206" s="93">
        <v>4</v>
      </c>
      <c r="P206" s="93">
        <v>1</v>
      </c>
      <c r="Q206" s="93">
        <v>0</v>
      </c>
      <c r="R206" s="94"/>
      <c r="S206" s="93">
        <f t="shared" ref="S206:S207" si="145">+Q206+R206</f>
        <v>0</v>
      </c>
      <c r="T206" s="93">
        <f t="shared" ref="T206:T207" si="146">+S206</f>
        <v>0</v>
      </c>
      <c r="U206" s="95">
        <f t="shared" si="141"/>
        <v>0</v>
      </c>
      <c r="V206" s="95">
        <f t="shared" si="142"/>
        <v>0</v>
      </c>
      <c r="W206" s="70">
        <f t="shared" ref="W206:W207" si="147">+(S206/P206)*L206</f>
        <v>0</v>
      </c>
      <c r="X206" s="70">
        <f t="shared" ref="X206:X207" si="148">+(T206/O206)*L206</f>
        <v>0</v>
      </c>
      <c r="Y206" s="93">
        <v>1</v>
      </c>
      <c r="Z206" s="93">
        <v>1</v>
      </c>
      <c r="AA206" s="93">
        <v>1</v>
      </c>
    </row>
    <row r="207" spans="1:36" ht="60.75" customHeight="1" x14ac:dyDescent="0.3">
      <c r="A207" s="614" t="s">
        <v>504</v>
      </c>
      <c r="B207" s="614" t="s">
        <v>505</v>
      </c>
      <c r="C207" s="614" t="s">
        <v>506</v>
      </c>
      <c r="D207" s="614" t="s">
        <v>507</v>
      </c>
      <c r="E207" s="614" t="s">
        <v>508</v>
      </c>
      <c r="F207" s="614" t="s">
        <v>509</v>
      </c>
      <c r="G207" s="614"/>
      <c r="H207" s="602" t="s">
        <v>522</v>
      </c>
      <c r="I207" s="602" t="s">
        <v>523</v>
      </c>
      <c r="J207" s="602" t="s">
        <v>524</v>
      </c>
      <c r="K207" s="602" t="s">
        <v>523</v>
      </c>
      <c r="L207" s="603">
        <v>0.2</v>
      </c>
      <c r="M207" s="602" t="s">
        <v>160</v>
      </c>
      <c r="N207" s="602" t="s">
        <v>525</v>
      </c>
      <c r="O207" s="602">
        <v>1</v>
      </c>
      <c r="P207" s="602">
        <v>1</v>
      </c>
      <c r="Q207" s="602">
        <v>0</v>
      </c>
      <c r="R207" s="602"/>
      <c r="S207" s="602">
        <f t="shared" si="145"/>
        <v>0</v>
      </c>
      <c r="T207" s="602">
        <f t="shared" si="146"/>
        <v>0</v>
      </c>
      <c r="U207" s="605">
        <f t="shared" si="141"/>
        <v>0</v>
      </c>
      <c r="V207" s="605">
        <f t="shared" si="142"/>
        <v>0</v>
      </c>
      <c r="W207" s="605">
        <f t="shared" si="147"/>
        <v>0</v>
      </c>
      <c r="X207" s="605">
        <f t="shared" si="148"/>
        <v>0</v>
      </c>
      <c r="Y207" s="602">
        <v>1</v>
      </c>
      <c r="Z207" s="602">
        <v>1</v>
      </c>
      <c r="AA207" s="602">
        <v>1</v>
      </c>
    </row>
    <row r="208" spans="1:36" ht="135.75" customHeight="1" x14ac:dyDescent="0.3">
      <c r="A208" s="614" t="s">
        <v>504</v>
      </c>
      <c r="B208" s="614" t="s">
        <v>505</v>
      </c>
      <c r="C208" s="614" t="s">
        <v>506</v>
      </c>
      <c r="D208" s="614" t="s">
        <v>507</v>
      </c>
      <c r="E208" s="614" t="s">
        <v>508</v>
      </c>
      <c r="F208" s="614" t="s">
        <v>509</v>
      </c>
      <c r="G208" s="614"/>
      <c r="H208" s="602"/>
      <c r="I208" s="602"/>
      <c r="J208" s="602"/>
      <c r="K208" s="602"/>
      <c r="L208" s="603"/>
      <c r="M208" s="602"/>
      <c r="N208" s="602"/>
      <c r="O208" s="602"/>
      <c r="P208" s="602"/>
      <c r="Q208" s="602"/>
      <c r="R208" s="602"/>
      <c r="S208" s="602"/>
      <c r="T208" s="602"/>
      <c r="U208" s="605"/>
      <c r="V208" s="605"/>
      <c r="W208" s="605"/>
      <c r="X208" s="605"/>
      <c r="Y208" s="602"/>
      <c r="Z208" s="602"/>
      <c r="AA208" s="602"/>
    </row>
    <row r="209" spans="1:36" ht="44.25" customHeight="1" x14ac:dyDescent="0.3">
      <c r="A209" s="96"/>
      <c r="B209" s="97"/>
      <c r="C209" s="98"/>
      <c r="D209" s="96"/>
      <c r="E209" s="99"/>
      <c r="F209" s="620" t="s">
        <v>526</v>
      </c>
      <c r="G209" s="620"/>
      <c r="H209" s="620"/>
      <c r="I209" s="620"/>
      <c r="J209" s="620"/>
      <c r="K209" s="620"/>
      <c r="L209" s="620"/>
      <c r="M209" s="620"/>
      <c r="N209" s="620"/>
      <c r="O209" s="620"/>
      <c r="P209" s="620"/>
      <c r="Q209" s="620"/>
      <c r="R209" s="620"/>
      <c r="S209" s="620"/>
      <c r="T209" s="620"/>
      <c r="U209" s="95">
        <f>AVERAGE(U202:U208)</f>
        <v>0.24183333333333334</v>
      </c>
      <c r="V209" s="95">
        <f>AVERAGE(V202:V208)</f>
        <v>6.0458333333333336E-2</v>
      </c>
      <c r="W209" s="70">
        <f>+W205+W206+W207</f>
        <v>0.14510000000000001</v>
      </c>
      <c r="X209" s="70">
        <f>+X205+X206+X207</f>
        <v>3.6275000000000002E-2</v>
      </c>
      <c r="Y209" s="96"/>
      <c r="Z209" s="96"/>
      <c r="AA209" s="96"/>
      <c r="AB209" s="92"/>
      <c r="AC209" s="100"/>
      <c r="AD209" s="100"/>
      <c r="AE209" s="100"/>
      <c r="AF209" s="100"/>
      <c r="AG209" s="100"/>
      <c r="AH209" s="100"/>
      <c r="AI209" s="100"/>
      <c r="AJ209" s="100"/>
    </row>
    <row r="210" spans="1:36" x14ac:dyDescent="0.3">
      <c r="A210" s="614" t="s">
        <v>527</v>
      </c>
      <c r="B210" s="614" t="s">
        <v>505</v>
      </c>
      <c r="C210" s="614" t="s">
        <v>506</v>
      </c>
      <c r="D210" s="614" t="s">
        <v>507</v>
      </c>
      <c r="E210" s="614" t="s">
        <v>528</v>
      </c>
      <c r="F210" s="614" t="s">
        <v>529</v>
      </c>
      <c r="G210" s="614" t="s">
        <v>530</v>
      </c>
      <c r="H210" s="602" t="s">
        <v>531</v>
      </c>
      <c r="I210" s="602" t="s">
        <v>532</v>
      </c>
      <c r="J210" s="602" t="s">
        <v>158</v>
      </c>
      <c r="K210" s="602" t="s">
        <v>532</v>
      </c>
      <c r="L210" s="603">
        <v>0.1</v>
      </c>
      <c r="M210" s="602" t="s">
        <v>160</v>
      </c>
      <c r="N210" s="602" t="s">
        <v>513</v>
      </c>
      <c r="O210" s="602">
        <v>1</v>
      </c>
      <c r="P210" s="602">
        <v>0.25</v>
      </c>
      <c r="Q210" s="602">
        <v>0.25</v>
      </c>
      <c r="R210" s="602"/>
      <c r="S210" s="602">
        <f t="shared" ref="S210" si="149">+Q210+R210</f>
        <v>0.25</v>
      </c>
      <c r="T210" s="602">
        <f t="shared" ref="T210" si="150">+S210</f>
        <v>0.25</v>
      </c>
      <c r="U210" s="605">
        <f t="shared" si="141"/>
        <v>1</v>
      </c>
      <c r="V210" s="605">
        <f t="shared" si="142"/>
        <v>0.25</v>
      </c>
      <c r="W210" s="605">
        <f t="shared" ref="W210" si="151">+(S210/P210)*L210</f>
        <v>0.1</v>
      </c>
      <c r="X210" s="605">
        <f t="shared" ref="X210" si="152">+(T210/O210)*L210</f>
        <v>2.5000000000000001E-2</v>
      </c>
      <c r="Y210" s="602">
        <v>0.25</v>
      </c>
      <c r="Z210" s="602">
        <v>0.25</v>
      </c>
      <c r="AA210" s="602">
        <v>0.25</v>
      </c>
    </row>
    <row r="211" spans="1:36" ht="52.5" customHeight="1" x14ac:dyDescent="0.3">
      <c r="A211" s="614" t="s">
        <v>527</v>
      </c>
      <c r="B211" s="614" t="s">
        <v>505</v>
      </c>
      <c r="C211" s="614" t="s">
        <v>506</v>
      </c>
      <c r="D211" s="614" t="s">
        <v>507</v>
      </c>
      <c r="E211" s="614" t="s">
        <v>528</v>
      </c>
      <c r="F211" s="614" t="s">
        <v>529</v>
      </c>
      <c r="G211" s="614"/>
      <c r="H211" s="602"/>
      <c r="I211" s="602"/>
      <c r="J211" s="602"/>
      <c r="K211" s="602"/>
      <c r="L211" s="603"/>
      <c r="M211" s="602"/>
      <c r="N211" s="602"/>
      <c r="O211" s="602"/>
      <c r="P211" s="602"/>
      <c r="Q211" s="602"/>
      <c r="R211" s="602"/>
      <c r="S211" s="602"/>
      <c r="T211" s="602"/>
      <c r="U211" s="605"/>
      <c r="V211" s="605"/>
      <c r="W211" s="605"/>
      <c r="X211" s="605"/>
      <c r="Y211" s="602"/>
      <c r="Z211" s="602"/>
      <c r="AA211" s="602"/>
    </row>
    <row r="212" spans="1:36" ht="51" customHeight="1" x14ac:dyDescent="0.3">
      <c r="A212" s="614" t="s">
        <v>527</v>
      </c>
      <c r="B212" s="614" t="s">
        <v>505</v>
      </c>
      <c r="C212" s="614" t="s">
        <v>506</v>
      </c>
      <c r="D212" s="614" t="s">
        <v>507</v>
      </c>
      <c r="E212" s="614" t="s">
        <v>528</v>
      </c>
      <c r="F212" s="614" t="s">
        <v>529</v>
      </c>
      <c r="G212" s="614"/>
      <c r="H212" s="602"/>
      <c r="I212" s="602"/>
      <c r="J212" s="602"/>
      <c r="K212" s="602"/>
      <c r="L212" s="603"/>
      <c r="M212" s="602"/>
      <c r="N212" s="602"/>
      <c r="O212" s="602"/>
      <c r="P212" s="602"/>
      <c r="Q212" s="602"/>
      <c r="R212" s="602"/>
      <c r="S212" s="602"/>
      <c r="T212" s="602"/>
      <c r="U212" s="605"/>
      <c r="V212" s="605"/>
      <c r="W212" s="605"/>
      <c r="X212" s="605"/>
      <c r="Y212" s="602"/>
      <c r="Z212" s="602"/>
      <c r="AA212" s="602"/>
    </row>
    <row r="213" spans="1:36" x14ac:dyDescent="0.3">
      <c r="A213" s="614" t="s">
        <v>527</v>
      </c>
      <c r="B213" s="614" t="s">
        <v>505</v>
      </c>
      <c r="C213" s="614" t="s">
        <v>506</v>
      </c>
      <c r="D213" s="614" t="s">
        <v>507</v>
      </c>
      <c r="E213" s="614" t="s">
        <v>528</v>
      </c>
      <c r="F213" s="614" t="s">
        <v>529</v>
      </c>
      <c r="G213" s="614"/>
      <c r="H213" s="602" t="s">
        <v>533</v>
      </c>
      <c r="I213" s="602" t="s">
        <v>534</v>
      </c>
      <c r="J213" s="602" t="s">
        <v>158</v>
      </c>
      <c r="K213" s="602" t="s">
        <v>534</v>
      </c>
      <c r="L213" s="603">
        <v>0.4</v>
      </c>
      <c r="M213" s="602" t="s">
        <v>160</v>
      </c>
      <c r="N213" s="602" t="s">
        <v>394</v>
      </c>
      <c r="O213" s="602">
        <v>3000</v>
      </c>
      <c r="P213" s="602">
        <v>500</v>
      </c>
      <c r="Q213" s="602">
        <v>0</v>
      </c>
      <c r="R213" s="602"/>
      <c r="S213" s="602">
        <f t="shared" ref="S213" si="153">+Q213+R213</f>
        <v>0</v>
      </c>
      <c r="T213" s="602">
        <f t="shared" ref="T213" si="154">+S213</f>
        <v>0</v>
      </c>
      <c r="U213" s="605">
        <f t="shared" si="141"/>
        <v>0</v>
      </c>
      <c r="V213" s="605">
        <f t="shared" si="142"/>
        <v>0</v>
      </c>
      <c r="W213" s="605">
        <f t="shared" ref="W213" si="155">+(S213/P213)*L213</f>
        <v>0</v>
      </c>
      <c r="X213" s="605">
        <f t="shared" ref="X213" si="156">+(T213/O213)*L213</f>
        <v>0</v>
      </c>
      <c r="Y213" s="602">
        <v>1000</v>
      </c>
      <c r="Z213" s="602">
        <v>750</v>
      </c>
      <c r="AA213" s="602">
        <v>750</v>
      </c>
    </row>
    <row r="214" spans="1:36" ht="99.75" customHeight="1" x14ac:dyDescent="0.3">
      <c r="A214" s="614" t="s">
        <v>527</v>
      </c>
      <c r="B214" s="614" t="s">
        <v>505</v>
      </c>
      <c r="C214" s="614" t="s">
        <v>506</v>
      </c>
      <c r="D214" s="614" t="s">
        <v>507</v>
      </c>
      <c r="E214" s="614" t="s">
        <v>528</v>
      </c>
      <c r="F214" s="614" t="s">
        <v>529</v>
      </c>
      <c r="G214" s="614"/>
      <c r="H214" s="602"/>
      <c r="I214" s="602"/>
      <c r="J214" s="602"/>
      <c r="K214" s="602"/>
      <c r="L214" s="603"/>
      <c r="M214" s="602"/>
      <c r="N214" s="602"/>
      <c r="O214" s="602"/>
      <c r="P214" s="602"/>
      <c r="Q214" s="602"/>
      <c r="R214" s="602"/>
      <c r="S214" s="602"/>
      <c r="T214" s="602"/>
      <c r="U214" s="605"/>
      <c r="V214" s="605"/>
      <c r="W214" s="605"/>
      <c r="X214" s="605"/>
      <c r="Y214" s="602"/>
      <c r="Z214" s="602"/>
      <c r="AA214" s="602"/>
    </row>
    <row r="215" spans="1:36" x14ac:dyDescent="0.3">
      <c r="A215" s="614" t="s">
        <v>527</v>
      </c>
      <c r="B215" s="614" t="s">
        <v>505</v>
      </c>
      <c r="C215" s="614" t="s">
        <v>506</v>
      </c>
      <c r="D215" s="614" t="s">
        <v>507</v>
      </c>
      <c r="E215" s="614" t="s">
        <v>528</v>
      </c>
      <c r="F215" s="614" t="s">
        <v>529</v>
      </c>
      <c r="G215" s="614"/>
      <c r="H215" s="602" t="s">
        <v>535</v>
      </c>
      <c r="I215" s="602" t="s">
        <v>536</v>
      </c>
      <c r="J215" s="602" t="s">
        <v>537</v>
      </c>
      <c r="K215" s="602" t="s">
        <v>536</v>
      </c>
      <c r="L215" s="603">
        <v>0.5</v>
      </c>
      <c r="M215" s="602" t="s">
        <v>200</v>
      </c>
      <c r="N215" s="602" t="s">
        <v>538</v>
      </c>
      <c r="O215" s="602">
        <v>1</v>
      </c>
      <c r="P215" s="602">
        <v>0.5</v>
      </c>
      <c r="Q215" s="602">
        <v>0</v>
      </c>
      <c r="R215" s="602"/>
      <c r="S215" s="602">
        <f t="shared" ref="S215" si="157">+Q215+R215</f>
        <v>0</v>
      </c>
      <c r="T215" s="602">
        <f t="shared" ref="T215" si="158">+S215</f>
        <v>0</v>
      </c>
      <c r="U215" s="605">
        <f t="shared" si="141"/>
        <v>0</v>
      </c>
      <c r="V215" s="605">
        <f t="shared" si="142"/>
        <v>0</v>
      </c>
      <c r="W215" s="605">
        <f t="shared" ref="W215" si="159">+(S215/P215)*L215</f>
        <v>0</v>
      </c>
      <c r="X215" s="605">
        <f t="shared" ref="X215" si="160">+(T215/O215)*L215</f>
        <v>0</v>
      </c>
      <c r="Y215" s="602">
        <v>0.5</v>
      </c>
      <c r="Z215" s="602" t="s">
        <v>206</v>
      </c>
      <c r="AA215" s="602" t="s">
        <v>206</v>
      </c>
    </row>
    <row r="216" spans="1:36" ht="129.75" customHeight="1" x14ac:dyDescent="0.3">
      <c r="A216" s="614" t="s">
        <v>527</v>
      </c>
      <c r="B216" s="614" t="s">
        <v>505</v>
      </c>
      <c r="C216" s="614" t="s">
        <v>506</v>
      </c>
      <c r="D216" s="614" t="s">
        <v>507</v>
      </c>
      <c r="E216" s="614" t="s">
        <v>528</v>
      </c>
      <c r="F216" s="614" t="s">
        <v>529</v>
      </c>
      <c r="G216" s="614"/>
      <c r="H216" s="602"/>
      <c r="I216" s="602"/>
      <c r="J216" s="602"/>
      <c r="K216" s="602"/>
      <c r="L216" s="603"/>
      <c r="M216" s="602"/>
      <c r="N216" s="602"/>
      <c r="O216" s="602"/>
      <c r="P216" s="602"/>
      <c r="Q216" s="602"/>
      <c r="R216" s="602"/>
      <c r="S216" s="602"/>
      <c r="T216" s="602"/>
      <c r="U216" s="605"/>
      <c r="V216" s="605"/>
      <c r="W216" s="605"/>
      <c r="X216" s="605"/>
      <c r="Y216" s="602"/>
      <c r="Z216" s="602"/>
      <c r="AA216" s="602"/>
    </row>
    <row r="217" spans="1:36" ht="48.75" customHeight="1" x14ac:dyDescent="0.3">
      <c r="A217" s="96"/>
      <c r="B217" s="97"/>
      <c r="C217" s="98"/>
      <c r="D217" s="96"/>
      <c r="E217" s="99"/>
      <c r="F217" s="620" t="s">
        <v>539</v>
      </c>
      <c r="G217" s="620"/>
      <c r="H217" s="620"/>
      <c r="I217" s="620"/>
      <c r="J217" s="620"/>
      <c r="K217" s="620"/>
      <c r="L217" s="620"/>
      <c r="M217" s="620"/>
      <c r="N217" s="620"/>
      <c r="O217" s="620"/>
      <c r="P217" s="620"/>
      <c r="Q217" s="620"/>
      <c r="R217" s="620"/>
      <c r="S217" s="620"/>
      <c r="T217" s="620"/>
      <c r="U217" s="95">
        <f>AVERAGE(U210:U216)</f>
        <v>0.33333333333333331</v>
      </c>
      <c r="V217" s="95">
        <f>AVERAGE(V210:V216)</f>
        <v>8.3333333333333329E-2</v>
      </c>
      <c r="W217" s="70">
        <f>+W210+W213+W215</f>
        <v>0.1</v>
      </c>
      <c r="X217" s="70">
        <f>+X210+X213+X215</f>
        <v>2.5000000000000001E-2</v>
      </c>
      <c r="Y217" s="96"/>
      <c r="Z217" s="96"/>
      <c r="AA217" s="96"/>
      <c r="AB217" s="92"/>
      <c r="AC217" s="100"/>
      <c r="AD217" s="100"/>
      <c r="AE217" s="100"/>
      <c r="AF217" s="100"/>
      <c r="AG217" s="100"/>
      <c r="AH217" s="100"/>
      <c r="AI217" s="100"/>
      <c r="AJ217" s="100"/>
    </row>
    <row r="218" spans="1:36" ht="76.5" customHeight="1" x14ac:dyDescent="0.3">
      <c r="A218" s="615" t="s">
        <v>540</v>
      </c>
      <c r="B218" s="615" t="s">
        <v>541</v>
      </c>
      <c r="C218" s="615" t="s">
        <v>542</v>
      </c>
      <c r="D218" s="615" t="s">
        <v>543</v>
      </c>
      <c r="E218" s="615" t="s">
        <v>544</v>
      </c>
      <c r="F218" s="615" t="s">
        <v>545</v>
      </c>
      <c r="G218" s="615"/>
      <c r="H218" s="606" t="s">
        <v>546</v>
      </c>
      <c r="I218" s="606" t="s">
        <v>547</v>
      </c>
      <c r="J218" s="606" t="s">
        <v>158</v>
      </c>
      <c r="K218" s="606" t="s">
        <v>547</v>
      </c>
      <c r="L218" s="624">
        <v>1</v>
      </c>
      <c r="M218" s="606" t="s">
        <v>160</v>
      </c>
      <c r="N218" s="606" t="s">
        <v>355</v>
      </c>
      <c r="O218" s="606">
        <v>500</v>
      </c>
      <c r="P218" s="606" t="s">
        <v>206</v>
      </c>
      <c r="Q218" s="606" t="s">
        <v>207</v>
      </c>
      <c r="R218" s="606"/>
      <c r="S218" s="606" t="s">
        <v>207</v>
      </c>
      <c r="T218" s="606" t="s">
        <v>207</v>
      </c>
      <c r="U218" s="620" t="s">
        <v>207</v>
      </c>
      <c r="V218" s="620" t="s">
        <v>207</v>
      </c>
      <c r="W218" s="620" t="s">
        <v>207</v>
      </c>
      <c r="X218" s="620" t="s">
        <v>207</v>
      </c>
      <c r="Y218" s="606">
        <v>150</v>
      </c>
      <c r="Z218" s="606">
        <v>150</v>
      </c>
      <c r="AA218" s="606">
        <v>200</v>
      </c>
    </row>
    <row r="219" spans="1:36" ht="87" customHeight="1" x14ac:dyDescent="0.3">
      <c r="A219" s="615" t="s">
        <v>540</v>
      </c>
      <c r="B219" s="615" t="s">
        <v>541</v>
      </c>
      <c r="C219" s="615" t="s">
        <v>542</v>
      </c>
      <c r="D219" s="615" t="s">
        <v>543</v>
      </c>
      <c r="E219" s="615" t="s">
        <v>544</v>
      </c>
      <c r="F219" s="615"/>
      <c r="G219" s="615"/>
      <c r="H219" s="606"/>
      <c r="I219" s="606"/>
      <c r="J219" s="606"/>
      <c r="K219" s="606"/>
      <c r="L219" s="624"/>
      <c r="M219" s="606"/>
      <c r="N219" s="606"/>
      <c r="O219" s="606"/>
      <c r="P219" s="606"/>
      <c r="Q219" s="606"/>
      <c r="R219" s="606"/>
      <c r="S219" s="606"/>
      <c r="T219" s="606"/>
      <c r="U219" s="620"/>
      <c r="V219" s="620"/>
      <c r="W219" s="620"/>
      <c r="X219" s="620"/>
      <c r="Y219" s="606"/>
      <c r="Z219" s="606"/>
      <c r="AA219" s="606"/>
    </row>
    <row r="220" spans="1:36" ht="135" customHeight="1" x14ac:dyDescent="0.3">
      <c r="A220" s="615" t="s">
        <v>540</v>
      </c>
      <c r="B220" s="615" t="s">
        <v>541</v>
      </c>
      <c r="C220" s="615" t="s">
        <v>542</v>
      </c>
      <c r="D220" s="615" t="s">
        <v>543</v>
      </c>
      <c r="E220" s="615" t="s">
        <v>544</v>
      </c>
      <c r="F220" s="615"/>
      <c r="G220" s="615"/>
      <c r="H220" s="606"/>
      <c r="I220" s="606"/>
      <c r="J220" s="606"/>
      <c r="K220" s="606"/>
      <c r="L220" s="624"/>
      <c r="M220" s="606"/>
      <c r="N220" s="606"/>
      <c r="O220" s="606"/>
      <c r="P220" s="606"/>
      <c r="Q220" s="606"/>
      <c r="R220" s="606"/>
      <c r="S220" s="606"/>
      <c r="T220" s="606"/>
      <c r="U220" s="620"/>
      <c r="V220" s="620"/>
      <c r="W220" s="620"/>
      <c r="X220" s="620"/>
      <c r="Y220" s="606"/>
      <c r="Z220" s="606"/>
      <c r="AA220" s="606"/>
    </row>
    <row r="221" spans="1:36" ht="409.5" x14ac:dyDescent="0.3">
      <c r="A221" s="104" t="s">
        <v>540</v>
      </c>
      <c r="B221" s="104" t="s">
        <v>541</v>
      </c>
      <c r="C221" s="104" t="s">
        <v>542</v>
      </c>
      <c r="D221" s="104" t="s">
        <v>543</v>
      </c>
      <c r="E221" s="104" t="s">
        <v>544</v>
      </c>
      <c r="F221" s="104" t="s">
        <v>548</v>
      </c>
      <c r="G221" s="101"/>
      <c r="H221" s="606" t="s">
        <v>549</v>
      </c>
      <c r="I221" s="606" t="s">
        <v>550</v>
      </c>
      <c r="J221" s="606" t="s">
        <v>158</v>
      </c>
      <c r="K221" s="606" t="s">
        <v>550</v>
      </c>
      <c r="L221" s="624">
        <v>0.5</v>
      </c>
      <c r="M221" s="606" t="s">
        <v>200</v>
      </c>
      <c r="N221" s="606" t="s">
        <v>389</v>
      </c>
      <c r="O221" s="606">
        <v>60</v>
      </c>
      <c r="P221" s="606" t="s">
        <v>206</v>
      </c>
      <c r="Q221" s="606" t="s">
        <v>207</v>
      </c>
      <c r="R221" s="606"/>
      <c r="S221" s="606" t="s">
        <v>207</v>
      </c>
      <c r="T221" s="606" t="s">
        <v>207</v>
      </c>
      <c r="U221" s="620" t="s">
        <v>207</v>
      </c>
      <c r="V221" s="620" t="s">
        <v>207</v>
      </c>
      <c r="W221" s="620" t="s">
        <v>207</v>
      </c>
      <c r="X221" s="620" t="s">
        <v>207</v>
      </c>
      <c r="Y221" s="606" t="s">
        <v>206</v>
      </c>
      <c r="Z221" s="606">
        <v>30</v>
      </c>
      <c r="AA221" s="606">
        <v>30</v>
      </c>
    </row>
    <row r="222" spans="1:36" ht="409.5" x14ac:dyDescent="0.3">
      <c r="A222" s="104" t="s">
        <v>540</v>
      </c>
      <c r="B222" s="104" t="s">
        <v>541</v>
      </c>
      <c r="C222" s="104" t="s">
        <v>542</v>
      </c>
      <c r="D222" s="104" t="s">
        <v>543</v>
      </c>
      <c r="E222" s="104" t="s">
        <v>544</v>
      </c>
      <c r="F222" s="104" t="s">
        <v>548</v>
      </c>
      <c r="G222" s="101"/>
      <c r="H222" s="606"/>
      <c r="I222" s="606"/>
      <c r="J222" s="606"/>
      <c r="K222" s="606"/>
      <c r="L222" s="624"/>
      <c r="M222" s="606"/>
      <c r="N222" s="606"/>
      <c r="O222" s="606"/>
      <c r="P222" s="606"/>
      <c r="Q222" s="606"/>
      <c r="R222" s="606"/>
      <c r="S222" s="606"/>
      <c r="T222" s="606"/>
      <c r="U222" s="620"/>
      <c r="V222" s="620"/>
      <c r="W222" s="620"/>
      <c r="X222" s="620"/>
      <c r="Y222" s="606"/>
      <c r="Z222" s="606"/>
      <c r="AA222" s="606"/>
    </row>
    <row r="223" spans="1:36" ht="409.5" x14ac:dyDescent="0.3">
      <c r="A223" s="104" t="s">
        <v>540</v>
      </c>
      <c r="B223" s="104" t="s">
        <v>541</v>
      </c>
      <c r="C223" s="104" t="s">
        <v>542</v>
      </c>
      <c r="D223" s="104" t="s">
        <v>543</v>
      </c>
      <c r="E223" s="104" t="s">
        <v>544</v>
      </c>
      <c r="F223" s="104" t="s">
        <v>548</v>
      </c>
      <c r="G223" s="101"/>
      <c r="H223" s="606"/>
      <c r="I223" s="606"/>
      <c r="J223" s="606"/>
      <c r="K223" s="606"/>
      <c r="L223" s="624"/>
      <c r="M223" s="606"/>
      <c r="N223" s="606"/>
      <c r="O223" s="606"/>
      <c r="P223" s="606"/>
      <c r="Q223" s="606"/>
      <c r="R223" s="606"/>
      <c r="S223" s="606"/>
      <c r="T223" s="606"/>
      <c r="U223" s="620"/>
      <c r="V223" s="620"/>
      <c r="W223" s="620"/>
      <c r="X223" s="620"/>
      <c r="Y223" s="606"/>
      <c r="Z223" s="606"/>
      <c r="AA223" s="606"/>
    </row>
    <row r="224" spans="1:36" ht="409.5" x14ac:dyDescent="0.3">
      <c r="A224" s="104" t="s">
        <v>540</v>
      </c>
      <c r="B224" s="104" t="s">
        <v>541</v>
      </c>
      <c r="C224" s="104" t="s">
        <v>542</v>
      </c>
      <c r="D224" s="104" t="s">
        <v>543</v>
      </c>
      <c r="E224" s="104" t="s">
        <v>544</v>
      </c>
      <c r="F224" s="104" t="s">
        <v>548</v>
      </c>
      <c r="G224" s="101"/>
      <c r="H224" s="96" t="s">
        <v>551</v>
      </c>
      <c r="I224" s="96" t="s">
        <v>552</v>
      </c>
      <c r="J224" s="96" t="s">
        <v>553</v>
      </c>
      <c r="K224" s="96" t="s">
        <v>552</v>
      </c>
      <c r="L224" s="65">
        <v>0.5</v>
      </c>
      <c r="M224" s="96" t="s">
        <v>160</v>
      </c>
      <c r="N224" s="96" t="s">
        <v>417</v>
      </c>
      <c r="O224" s="96">
        <v>100</v>
      </c>
      <c r="P224" s="96" t="s">
        <v>206</v>
      </c>
      <c r="Q224" s="96" t="s">
        <v>207</v>
      </c>
      <c r="R224" s="96"/>
      <c r="S224" s="96" t="s">
        <v>207</v>
      </c>
      <c r="T224" s="96" t="s">
        <v>207</v>
      </c>
      <c r="U224" s="69" t="s">
        <v>207</v>
      </c>
      <c r="V224" s="69" t="s">
        <v>207</v>
      </c>
      <c r="W224" s="69" t="s">
        <v>207</v>
      </c>
      <c r="X224" s="69" t="s">
        <v>207</v>
      </c>
      <c r="Y224" s="96">
        <v>30</v>
      </c>
      <c r="Z224" s="96">
        <v>30</v>
      </c>
      <c r="AA224" s="96">
        <v>40</v>
      </c>
    </row>
    <row r="225" spans="1:36" ht="409.5" x14ac:dyDescent="0.3">
      <c r="A225" s="104" t="s">
        <v>540</v>
      </c>
      <c r="B225" s="104" t="s">
        <v>541</v>
      </c>
      <c r="C225" s="104" t="s">
        <v>542</v>
      </c>
      <c r="D225" s="104" t="s">
        <v>543</v>
      </c>
      <c r="E225" s="104" t="s">
        <v>544</v>
      </c>
      <c r="F225" s="105" t="s">
        <v>548</v>
      </c>
      <c r="G225" s="101"/>
      <c r="H225" s="96" t="s">
        <v>554</v>
      </c>
      <c r="I225" s="96" t="s">
        <v>555</v>
      </c>
      <c r="J225" s="96" t="s">
        <v>556</v>
      </c>
      <c r="K225" s="96" t="s">
        <v>555</v>
      </c>
      <c r="L225" s="65">
        <v>0.5</v>
      </c>
      <c r="M225" s="96" t="s">
        <v>160</v>
      </c>
      <c r="N225" s="96" t="s">
        <v>414</v>
      </c>
      <c r="O225" s="96">
        <v>100</v>
      </c>
      <c r="P225" s="96" t="s">
        <v>206</v>
      </c>
      <c r="Q225" s="96" t="s">
        <v>207</v>
      </c>
      <c r="R225" s="96"/>
      <c r="S225" s="96" t="s">
        <v>207</v>
      </c>
      <c r="T225" s="96" t="s">
        <v>207</v>
      </c>
      <c r="U225" s="69" t="s">
        <v>207</v>
      </c>
      <c r="V225" s="69" t="s">
        <v>207</v>
      </c>
      <c r="W225" s="69" t="s">
        <v>207</v>
      </c>
      <c r="X225" s="69" t="s">
        <v>207</v>
      </c>
      <c r="Y225" s="96">
        <v>20</v>
      </c>
      <c r="Z225" s="96">
        <v>40</v>
      </c>
      <c r="AA225" s="96">
        <v>40</v>
      </c>
    </row>
    <row r="226" spans="1:36" ht="55.5" customHeight="1" x14ac:dyDescent="0.3">
      <c r="A226" s="96"/>
      <c r="B226" s="97"/>
      <c r="C226" s="98"/>
      <c r="D226" s="96"/>
      <c r="E226" s="99"/>
      <c r="F226" s="620" t="s">
        <v>557</v>
      </c>
      <c r="G226" s="620"/>
      <c r="H226" s="620"/>
      <c r="I226" s="620"/>
      <c r="J226" s="620"/>
      <c r="K226" s="620"/>
      <c r="L226" s="620"/>
      <c r="M226" s="620"/>
      <c r="N226" s="620"/>
      <c r="O226" s="620"/>
      <c r="P226" s="620"/>
      <c r="Q226" s="620"/>
      <c r="R226" s="620"/>
      <c r="S226" s="620"/>
      <c r="T226" s="620"/>
      <c r="U226" s="70" t="s">
        <v>206</v>
      </c>
      <c r="V226" s="95" t="s">
        <v>206</v>
      </c>
      <c r="W226" s="70" t="s">
        <v>206</v>
      </c>
      <c r="X226" s="95" t="s">
        <v>206</v>
      </c>
      <c r="Y226" s="96"/>
      <c r="Z226" s="96"/>
      <c r="AA226" s="96"/>
      <c r="AB226" s="92"/>
      <c r="AC226" s="100"/>
      <c r="AD226" s="100"/>
      <c r="AE226" s="100"/>
      <c r="AF226" s="100"/>
      <c r="AG226" s="100"/>
      <c r="AH226" s="100"/>
      <c r="AI226" s="100"/>
      <c r="AJ226" s="100"/>
    </row>
    <row r="227" spans="1:36" ht="29.25" customHeight="1" x14ac:dyDescent="0.3"/>
    <row r="228" spans="1:36" s="100" customFormat="1" ht="78" customHeight="1" x14ac:dyDescent="0.25">
      <c r="F228" s="621" t="s">
        <v>1464</v>
      </c>
      <c r="G228" s="621"/>
      <c r="H228" s="621"/>
      <c r="I228" s="621"/>
      <c r="J228" s="621"/>
      <c r="K228" s="621"/>
      <c r="L228" s="621"/>
      <c r="M228" s="621"/>
      <c r="N228" s="621"/>
      <c r="O228" s="621"/>
      <c r="P228" s="621"/>
      <c r="Q228" s="621"/>
      <c r="R228" s="621"/>
      <c r="S228" s="621"/>
      <c r="T228" s="622"/>
      <c r="U228" s="110">
        <f>+(U15+U18+U43+U54+U68+U78+U92+U108+U119+U128+U134+U151+U161+U177+U188+U201+U209+U217)/18</f>
        <v>0.33329606564673331</v>
      </c>
      <c r="V228" s="110">
        <f>+(V15+V18+V43+V54+V68+V78+V92+V108+V119+V128+V134+V151+V161+V177+V188+V201+V209+V217)/18</f>
        <v>9.0954854112079001E-2</v>
      </c>
      <c r="W228" s="111">
        <f>+(W15+W18+W43+W54+W68+W78+W92+W108+W119+W128+W134+W151+W161+W177+W188+W201+W209+W217)/18</f>
        <v>0.2560015775832773</v>
      </c>
      <c r="X228" s="111">
        <f>+(X15+X18+X43+X54+X68+X78+X92+X108+X119+X128+X134+X151+X161+X177+X188+X201+X209+X217)/18</f>
        <v>0.10230288372920576</v>
      </c>
      <c r="Y228" s="112"/>
      <c r="Z228" s="112"/>
      <c r="AA228" s="112"/>
    </row>
  </sheetData>
  <autoFilter ref="A8:AC225" xr:uid="{00000000-0001-0000-0100-000000000000}"/>
  <mergeCells count="1288">
    <mergeCell ref="F135:F144"/>
    <mergeCell ref="F145:F150"/>
    <mergeCell ref="A218:A220"/>
    <mergeCell ref="B218:B220"/>
    <mergeCell ref="C218:C220"/>
    <mergeCell ref="D218:D220"/>
    <mergeCell ref="E218:E220"/>
    <mergeCell ref="G218:G220"/>
    <mergeCell ref="F218:F220"/>
    <mergeCell ref="Z218:Z220"/>
    <mergeCell ref="AA218:AA220"/>
    <mergeCell ref="H221:H223"/>
    <mergeCell ref="I221:I223"/>
    <mergeCell ref="J221:J223"/>
    <mergeCell ref="K221:K223"/>
    <mergeCell ref="L221:L223"/>
    <mergeCell ref="M221:M223"/>
    <mergeCell ref="N221:N223"/>
    <mergeCell ref="O221:O223"/>
    <mergeCell ref="P221:P223"/>
    <mergeCell ref="Q221:Q223"/>
    <mergeCell ref="R221:R223"/>
    <mergeCell ref="S221:S223"/>
    <mergeCell ref="T221:T223"/>
    <mergeCell ref="U221:U223"/>
    <mergeCell ref="V221:V223"/>
    <mergeCell ref="W221:W223"/>
    <mergeCell ref="X221:X223"/>
    <mergeCell ref="Y221:Y223"/>
    <mergeCell ref="Z221:Z223"/>
    <mergeCell ref="AA221:AA223"/>
    <mergeCell ref="Q218:Q220"/>
    <mergeCell ref="R218:R220"/>
    <mergeCell ref="S218:S220"/>
    <mergeCell ref="T218:T220"/>
    <mergeCell ref="U218:U220"/>
    <mergeCell ref="V218:V220"/>
    <mergeCell ref="W218:W220"/>
    <mergeCell ref="X218:X220"/>
    <mergeCell ref="Y218:Y220"/>
    <mergeCell ref="H218:H220"/>
    <mergeCell ref="I218:I220"/>
    <mergeCell ref="J218:J220"/>
    <mergeCell ref="K218:K220"/>
    <mergeCell ref="L218:L220"/>
    <mergeCell ref="M218:M220"/>
    <mergeCell ref="N218:N220"/>
    <mergeCell ref="O218:O220"/>
    <mergeCell ref="P218:P220"/>
    <mergeCell ref="Z215:Z216"/>
    <mergeCell ref="AA215:AA216"/>
    <mergeCell ref="G210:G216"/>
    <mergeCell ref="A210:A216"/>
    <mergeCell ref="B210:B216"/>
    <mergeCell ref="C210:C216"/>
    <mergeCell ref="D210:D216"/>
    <mergeCell ref="E210:E216"/>
    <mergeCell ref="F210:F216"/>
    <mergeCell ref="Q215:Q216"/>
    <mergeCell ref="R215:R216"/>
    <mergeCell ref="S215:S216"/>
    <mergeCell ref="T215:T216"/>
    <mergeCell ref="U215:U216"/>
    <mergeCell ref="V215:V216"/>
    <mergeCell ref="W215:W216"/>
    <mergeCell ref="X215:X216"/>
    <mergeCell ref="Y215:Y216"/>
    <mergeCell ref="H215:H216"/>
    <mergeCell ref="I215:I216"/>
    <mergeCell ref="J215:J216"/>
    <mergeCell ref="K215:K216"/>
    <mergeCell ref="L215:L216"/>
    <mergeCell ref="M215:M216"/>
    <mergeCell ref="N215:N216"/>
    <mergeCell ref="O215:O216"/>
    <mergeCell ref="P215:P216"/>
    <mergeCell ref="I210:I212"/>
    <mergeCell ref="J210:J212"/>
    <mergeCell ref="K210:K212"/>
    <mergeCell ref="L210:L212"/>
    <mergeCell ref="M210:M212"/>
    <mergeCell ref="N210:N212"/>
    <mergeCell ref="O210:O212"/>
    <mergeCell ref="Z210:Z212"/>
    <mergeCell ref="AA210:AA212"/>
    <mergeCell ref="H213:H214"/>
    <mergeCell ref="I213:I214"/>
    <mergeCell ref="J213:J214"/>
    <mergeCell ref="K213:K214"/>
    <mergeCell ref="L213:L214"/>
    <mergeCell ref="M213:M214"/>
    <mergeCell ref="N213:N214"/>
    <mergeCell ref="O213:O214"/>
    <mergeCell ref="P213:P214"/>
    <mergeCell ref="Q213:Q214"/>
    <mergeCell ref="R213:R214"/>
    <mergeCell ref="S213:S214"/>
    <mergeCell ref="T213:T214"/>
    <mergeCell ref="U213:U214"/>
    <mergeCell ref="V213:V214"/>
    <mergeCell ref="W213:W214"/>
    <mergeCell ref="X213:X214"/>
    <mergeCell ref="Y213:Y214"/>
    <mergeCell ref="Z213:Z214"/>
    <mergeCell ref="AA213:AA214"/>
    <mergeCell ref="Q210:Q212"/>
    <mergeCell ref="R210:R212"/>
    <mergeCell ref="S210:S212"/>
    <mergeCell ref="T210:T212"/>
    <mergeCell ref="U210:U212"/>
    <mergeCell ref="V210:V212"/>
    <mergeCell ref="W210:W212"/>
    <mergeCell ref="X210:X212"/>
    <mergeCell ref="Y210:Y212"/>
    <mergeCell ref="H210:H212"/>
    <mergeCell ref="P210:P212"/>
    <mergeCell ref="Z207:Z208"/>
    <mergeCell ref="AA207:AA208"/>
    <mergeCell ref="G202:G208"/>
    <mergeCell ref="A202:A208"/>
    <mergeCell ref="B202:B208"/>
    <mergeCell ref="C202:C208"/>
    <mergeCell ref="D202:D208"/>
    <mergeCell ref="E202:E208"/>
    <mergeCell ref="F202:F208"/>
    <mergeCell ref="Q207:Q208"/>
    <mergeCell ref="R207:R208"/>
    <mergeCell ref="S207:S208"/>
    <mergeCell ref="T207:T208"/>
    <mergeCell ref="U207:U208"/>
    <mergeCell ref="V207:V208"/>
    <mergeCell ref="W207:W208"/>
    <mergeCell ref="X207:X208"/>
    <mergeCell ref="Y207:Y208"/>
    <mergeCell ref="H207:H208"/>
    <mergeCell ref="I207:I208"/>
    <mergeCell ref="J207:J208"/>
    <mergeCell ref="K207:K208"/>
    <mergeCell ref="L207:L208"/>
    <mergeCell ref="M207:M208"/>
    <mergeCell ref="N207:N208"/>
    <mergeCell ref="O207:O208"/>
    <mergeCell ref="P207:P208"/>
    <mergeCell ref="S203:S204"/>
    <mergeCell ref="T203:T204"/>
    <mergeCell ref="U203:U204"/>
    <mergeCell ref="V203:V204"/>
    <mergeCell ref="W203:W204"/>
    <mergeCell ref="X203:X204"/>
    <mergeCell ref="Y203:Y204"/>
    <mergeCell ref="Z203:Z204"/>
    <mergeCell ref="AA203:AA204"/>
    <mergeCell ref="J203:J204"/>
    <mergeCell ref="K203:K204"/>
    <mergeCell ref="L203:L204"/>
    <mergeCell ref="M203:M204"/>
    <mergeCell ref="N203:N204"/>
    <mergeCell ref="O203:O204"/>
    <mergeCell ref="P203:P204"/>
    <mergeCell ref="Q203:Q204"/>
    <mergeCell ref="R203:R204"/>
    <mergeCell ref="G189:G200"/>
    <mergeCell ref="AA189:AA190"/>
    <mergeCell ref="Q193:Q195"/>
    <mergeCell ref="R193:R195"/>
    <mergeCell ref="S193:S195"/>
    <mergeCell ref="T193:T195"/>
    <mergeCell ref="U193:U195"/>
    <mergeCell ref="V193:V195"/>
    <mergeCell ref="W193:W195"/>
    <mergeCell ref="X193:X195"/>
    <mergeCell ref="Y193:Y195"/>
    <mergeCell ref="I196:I197"/>
    <mergeCell ref="J196:J197"/>
    <mergeCell ref="K196:K197"/>
    <mergeCell ref="L196:L197"/>
    <mergeCell ref="M196:M197"/>
    <mergeCell ref="A189:A200"/>
    <mergeCell ref="B189:B200"/>
    <mergeCell ref="C189:C200"/>
    <mergeCell ref="D189:D200"/>
    <mergeCell ref="E189:E200"/>
    <mergeCell ref="F189:F200"/>
    <mergeCell ref="H203:H204"/>
    <mergeCell ref="I203:I204"/>
    <mergeCell ref="Z193:Z195"/>
    <mergeCell ref="AA193:AA195"/>
    <mergeCell ref="H189:H190"/>
    <mergeCell ref="I189:I190"/>
    <mergeCell ref="J189:J190"/>
    <mergeCell ref="K189:K190"/>
    <mergeCell ref="L189:L190"/>
    <mergeCell ref="M189:M190"/>
    <mergeCell ref="N189:N190"/>
    <mergeCell ref="Z196:Z197"/>
    <mergeCell ref="AA196:AA197"/>
    <mergeCell ref="Q198:Q199"/>
    <mergeCell ref="O189:O190"/>
    <mergeCell ref="P189:P190"/>
    <mergeCell ref="Q189:Q190"/>
    <mergeCell ref="R189:R190"/>
    <mergeCell ref="S189:S190"/>
    <mergeCell ref="T189:T190"/>
    <mergeCell ref="U189:U190"/>
    <mergeCell ref="V189:V190"/>
    <mergeCell ref="W189:W190"/>
    <mergeCell ref="X189:X190"/>
    <mergeCell ref="Y189:Y190"/>
    <mergeCell ref="Z189:Z190"/>
    <mergeCell ref="R198:R199"/>
    <mergeCell ref="S198:S199"/>
    <mergeCell ref="T198:T199"/>
    <mergeCell ref="U198:U199"/>
    <mergeCell ref="V198:V199"/>
    <mergeCell ref="W198:W199"/>
    <mergeCell ref="X198:X199"/>
    <mergeCell ref="Y198:Y199"/>
    <mergeCell ref="H198:H199"/>
    <mergeCell ref="I198:I199"/>
    <mergeCell ref="J198:J199"/>
    <mergeCell ref="K198:K199"/>
    <mergeCell ref="L198:L199"/>
    <mergeCell ref="M198:M199"/>
    <mergeCell ref="N198:N199"/>
    <mergeCell ref="O198:O199"/>
    <mergeCell ref="P198:P199"/>
    <mergeCell ref="H193:H195"/>
    <mergeCell ref="I193:I195"/>
    <mergeCell ref="J193:J195"/>
    <mergeCell ref="K193:K195"/>
    <mergeCell ref="L193:L195"/>
    <mergeCell ref="M193:M195"/>
    <mergeCell ref="N193:N195"/>
    <mergeCell ref="O193:O195"/>
    <mergeCell ref="P193:P195"/>
    <mergeCell ref="Z198:Z199"/>
    <mergeCell ref="AA198:AA199"/>
    <mergeCell ref="H196:H197"/>
    <mergeCell ref="Y181:Y182"/>
    <mergeCell ref="I181:I182"/>
    <mergeCell ref="J181:J182"/>
    <mergeCell ref="Z181:Z182"/>
    <mergeCell ref="AA181:AA182"/>
    <mergeCell ref="N196:N197"/>
    <mergeCell ref="O196:O197"/>
    <mergeCell ref="P196:P197"/>
    <mergeCell ref="Q196:Q197"/>
    <mergeCell ref="R196:R197"/>
    <mergeCell ref="S196:S197"/>
    <mergeCell ref="T196:T197"/>
    <mergeCell ref="U196:U197"/>
    <mergeCell ref="V196:V197"/>
    <mergeCell ref="W196:W197"/>
    <mergeCell ref="X196:X197"/>
    <mergeCell ref="Y196:Y197"/>
    <mergeCell ref="Z183:Z185"/>
    <mergeCell ref="AA183:AA185"/>
    <mergeCell ref="H181:H182"/>
    <mergeCell ref="Z178:Z179"/>
    <mergeCell ref="AA178:AA179"/>
    <mergeCell ref="G178:G187"/>
    <mergeCell ref="A178:A187"/>
    <mergeCell ref="B178:B187"/>
    <mergeCell ref="C178:C187"/>
    <mergeCell ref="D178:D187"/>
    <mergeCell ref="E178:E187"/>
    <mergeCell ref="F178:F187"/>
    <mergeCell ref="Q178:Q179"/>
    <mergeCell ref="R178:R179"/>
    <mergeCell ref="S178:S179"/>
    <mergeCell ref="T178:T179"/>
    <mergeCell ref="U178:U179"/>
    <mergeCell ref="V178:V179"/>
    <mergeCell ref="W178:W179"/>
    <mergeCell ref="X178:X179"/>
    <mergeCell ref="Y178:Y179"/>
    <mergeCell ref="H178:H179"/>
    <mergeCell ref="I178:I179"/>
    <mergeCell ref="J178:J179"/>
    <mergeCell ref="K178:K179"/>
    <mergeCell ref="L178:L179"/>
    <mergeCell ref="M178:M179"/>
    <mergeCell ref="N178:N179"/>
    <mergeCell ref="O178:O179"/>
    <mergeCell ref="P178:P179"/>
    <mergeCell ref="Z167:Z168"/>
    <mergeCell ref="AA167:AA168"/>
    <mergeCell ref="H164:H166"/>
    <mergeCell ref="T183:T185"/>
    <mergeCell ref="U183:U185"/>
    <mergeCell ref="V183:V185"/>
    <mergeCell ref="W183:W185"/>
    <mergeCell ref="X183:X185"/>
    <mergeCell ref="Y183:Y185"/>
    <mergeCell ref="H183:H185"/>
    <mergeCell ref="I183:I185"/>
    <mergeCell ref="J183:J185"/>
    <mergeCell ref="K183:K185"/>
    <mergeCell ref="L183:L185"/>
    <mergeCell ref="M183:M185"/>
    <mergeCell ref="N183:N185"/>
    <mergeCell ref="O183:O185"/>
    <mergeCell ref="P183:P185"/>
    <mergeCell ref="K181:K182"/>
    <mergeCell ref="L181:L182"/>
    <mergeCell ref="M181:M182"/>
    <mergeCell ref="N181:N182"/>
    <mergeCell ref="O181:O182"/>
    <mergeCell ref="P181:P182"/>
    <mergeCell ref="Q181:Q182"/>
    <mergeCell ref="R181:R182"/>
    <mergeCell ref="S181:S182"/>
    <mergeCell ref="T181:T182"/>
    <mergeCell ref="U181:U182"/>
    <mergeCell ref="V181:V182"/>
    <mergeCell ref="W181:W182"/>
    <mergeCell ref="X181:X182"/>
    <mergeCell ref="Y164:Y166"/>
    <mergeCell ref="I164:I166"/>
    <mergeCell ref="J164:J166"/>
    <mergeCell ref="Z164:Z166"/>
    <mergeCell ref="AA164:AA166"/>
    <mergeCell ref="Z162:Z163"/>
    <mergeCell ref="AA162:AA163"/>
    <mergeCell ref="G162:G176"/>
    <mergeCell ref="A162:A176"/>
    <mergeCell ref="B162:B176"/>
    <mergeCell ref="C162:C176"/>
    <mergeCell ref="D162:D176"/>
    <mergeCell ref="E162:E176"/>
    <mergeCell ref="F162:F176"/>
    <mergeCell ref="Q162:Q163"/>
    <mergeCell ref="R162:R163"/>
    <mergeCell ref="S162:S163"/>
    <mergeCell ref="T162:T163"/>
    <mergeCell ref="U162:U163"/>
    <mergeCell ref="V162:V163"/>
    <mergeCell ref="W162:W163"/>
    <mergeCell ref="X162:X163"/>
    <mergeCell ref="Y162:Y163"/>
    <mergeCell ref="H162:H163"/>
    <mergeCell ref="I162:I163"/>
    <mergeCell ref="J162:J163"/>
    <mergeCell ref="K162:K163"/>
    <mergeCell ref="L162:L163"/>
    <mergeCell ref="M162:M163"/>
    <mergeCell ref="N162:N163"/>
    <mergeCell ref="O162:O163"/>
    <mergeCell ref="P162:P163"/>
    <mergeCell ref="H167:H168"/>
    <mergeCell ref="I167:I168"/>
    <mergeCell ref="J167:J168"/>
    <mergeCell ref="K167:K168"/>
    <mergeCell ref="L167:L168"/>
    <mergeCell ref="M167:M168"/>
    <mergeCell ref="N167:N168"/>
    <mergeCell ref="O167:O168"/>
    <mergeCell ref="P167:P168"/>
    <mergeCell ref="K164:K166"/>
    <mergeCell ref="L164:L166"/>
    <mergeCell ref="M164:M166"/>
    <mergeCell ref="N164:N166"/>
    <mergeCell ref="O164:O166"/>
    <mergeCell ref="P164:P166"/>
    <mergeCell ref="Q164:Q166"/>
    <mergeCell ref="R164:R166"/>
    <mergeCell ref="Z171:Z172"/>
    <mergeCell ref="AA171:AA172"/>
    <mergeCell ref="H169:H170"/>
    <mergeCell ref="I169:I170"/>
    <mergeCell ref="J169:J170"/>
    <mergeCell ref="K169:K170"/>
    <mergeCell ref="L169:L170"/>
    <mergeCell ref="M169:M170"/>
    <mergeCell ref="N169:N170"/>
    <mergeCell ref="O169:O170"/>
    <mergeCell ref="P169:P170"/>
    <mergeCell ref="Q169:Q170"/>
    <mergeCell ref="R169:R170"/>
    <mergeCell ref="S169:S170"/>
    <mergeCell ref="T169:T170"/>
    <mergeCell ref="U169:U170"/>
    <mergeCell ref="V169:V170"/>
    <mergeCell ref="W169:W170"/>
    <mergeCell ref="X169:X170"/>
    <mergeCell ref="Y169:Y170"/>
    <mergeCell ref="Z169:Z170"/>
    <mergeCell ref="AA169:AA170"/>
    <mergeCell ref="Q171:Q172"/>
    <mergeCell ref="R171:R172"/>
    <mergeCell ref="S171:S172"/>
    <mergeCell ref="T171:T172"/>
    <mergeCell ref="U171:U172"/>
    <mergeCell ref="V171:V172"/>
    <mergeCell ref="W171:W172"/>
    <mergeCell ref="X171:X172"/>
    <mergeCell ref="Y171:Y172"/>
    <mergeCell ref="H171:H172"/>
    <mergeCell ref="Z175:Z176"/>
    <mergeCell ref="AA175:AA176"/>
    <mergeCell ref="H173:H174"/>
    <mergeCell ref="I173:I174"/>
    <mergeCell ref="J173:J174"/>
    <mergeCell ref="K173:K174"/>
    <mergeCell ref="L173:L174"/>
    <mergeCell ref="M173:M174"/>
    <mergeCell ref="N173:N174"/>
    <mergeCell ref="O173:O174"/>
    <mergeCell ref="P173:P174"/>
    <mergeCell ref="Q173:Q174"/>
    <mergeCell ref="R173:R174"/>
    <mergeCell ref="S173:S174"/>
    <mergeCell ref="T173:T174"/>
    <mergeCell ref="U173:U174"/>
    <mergeCell ref="V173:V174"/>
    <mergeCell ref="W173:W174"/>
    <mergeCell ref="X173:X174"/>
    <mergeCell ref="Y173:Y174"/>
    <mergeCell ref="Z173:Z174"/>
    <mergeCell ref="AA173:AA174"/>
    <mergeCell ref="Q175:Q176"/>
    <mergeCell ref="R175:R176"/>
    <mergeCell ref="U175:U176"/>
    <mergeCell ref="V175:V176"/>
    <mergeCell ref="W175:W176"/>
    <mergeCell ref="X175:X176"/>
    <mergeCell ref="Y175:Y176"/>
    <mergeCell ref="H175:H176"/>
    <mergeCell ref="I175:I176"/>
    <mergeCell ref="J175:J176"/>
    <mergeCell ref="K175:K176"/>
    <mergeCell ref="L175:L176"/>
    <mergeCell ref="M175:M176"/>
    <mergeCell ref="N175:N176"/>
    <mergeCell ref="O175:O176"/>
    <mergeCell ref="P175:P176"/>
    <mergeCell ref="Y152:Y153"/>
    <mergeCell ref="L156:L157"/>
    <mergeCell ref="M156:M157"/>
    <mergeCell ref="N156:N157"/>
    <mergeCell ref="O156:O157"/>
    <mergeCell ref="P156:P157"/>
    <mergeCell ref="Q156:Q157"/>
    <mergeCell ref="R156:R157"/>
    <mergeCell ref="S156:S157"/>
    <mergeCell ref="T156:T157"/>
    <mergeCell ref="U156:U157"/>
    <mergeCell ref="V156:V157"/>
    <mergeCell ref="W156:W157"/>
    <mergeCell ref="X156:X157"/>
    <mergeCell ref="Y156:Y157"/>
    <mergeCell ref="U167:U168"/>
    <mergeCell ref="V167:V168"/>
    <mergeCell ref="W167:W168"/>
    <mergeCell ref="X167:X168"/>
    <mergeCell ref="Y167:Y168"/>
    <mergeCell ref="S164:S166"/>
    <mergeCell ref="T164:T166"/>
    <mergeCell ref="U164:U166"/>
    <mergeCell ref="V164:V166"/>
    <mergeCell ref="W164:W166"/>
    <mergeCell ref="X164:X166"/>
    <mergeCell ref="I171:I172"/>
    <mergeCell ref="J171:J172"/>
    <mergeCell ref="K171:K172"/>
    <mergeCell ref="Z152:Z153"/>
    <mergeCell ref="AA152:AA153"/>
    <mergeCell ref="G152:G160"/>
    <mergeCell ref="A152:A160"/>
    <mergeCell ref="B152:B160"/>
    <mergeCell ref="C152:C160"/>
    <mergeCell ref="D152:D160"/>
    <mergeCell ref="E152:E160"/>
    <mergeCell ref="F152:F160"/>
    <mergeCell ref="P152:P153"/>
    <mergeCell ref="Q152:Q153"/>
    <mergeCell ref="R152:R153"/>
    <mergeCell ref="S152:S153"/>
    <mergeCell ref="T152:T153"/>
    <mergeCell ref="U152:U153"/>
    <mergeCell ref="V152:V153"/>
    <mergeCell ref="W152:W153"/>
    <mergeCell ref="X152:X153"/>
    <mergeCell ref="H152:H153"/>
    <mergeCell ref="I152:I153"/>
    <mergeCell ref="J152:J153"/>
    <mergeCell ref="K152:K153"/>
    <mergeCell ref="L152:L153"/>
    <mergeCell ref="M152:M153"/>
    <mergeCell ref="N152:N153"/>
    <mergeCell ref="O152:O153"/>
    <mergeCell ref="Z158:Z160"/>
    <mergeCell ref="AA158:AA160"/>
    <mergeCell ref="H156:H157"/>
    <mergeCell ref="I156:I157"/>
    <mergeCell ref="J156:J157"/>
    <mergeCell ref="K156:K157"/>
    <mergeCell ref="Z156:Z157"/>
    <mergeCell ref="AA156:AA157"/>
    <mergeCell ref="Q158:Q160"/>
    <mergeCell ref="R158:R160"/>
    <mergeCell ref="S158:S160"/>
    <mergeCell ref="T158:T160"/>
    <mergeCell ref="U158:U160"/>
    <mergeCell ref="V158:V160"/>
    <mergeCell ref="W158:W160"/>
    <mergeCell ref="X158:X160"/>
    <mergeCell ref="Y158:Y160"/>
    <mergeCell ref="H158:H160"/>
    <mergeCell ref="I158:I160"/>
    <mergeCell ref="J158:J160"/>
    <mergeCell ref="K158:K160"/>
    <mergeCell ref="L158:L160"/>
    <mergeCell ref="M158:M160"/>
    <mergeCell ref="N158:N160"/>
    <mergeCell ref="O158:O160"/>
    <mergeCell ref="P158:P160"/>
    <mergeCell ref="Z148:Z149"/>
    <mergeCell ref="AA148:AA149"/>
    <mergeCell ref="G135:G150"/>
    <mergeCell ref="B135:B150"/>
    <mergeCell ref="C135:C150"/>
    <mergeCell ref="D135:D150"/>
    <mergeCell ref="E135:E150"/>
    <mergeCell ref="A135:A150"/>
    <mergeCell ref="Q148:Q149"/>
    <mergeCell ref="R148:R149"/>
    <mergeCell ref="S148:S149"/>
    <mergeCell ref="T148:T149"/>
    <mergeCell ref="U148:U149"/>
    <mergeCell ref="V148:V149"/>
    <mergeCell ref="W148:W149"/>
    <mergeCell ref="X148:X149"/>
    <mergeCell ref="Y148:Y149"/>
    <mergeCell ref="H148:H149"/>
    <mergeCell ref="I148:I149"/>
    <mergeCell ref="J148:J149"/>
    <mergeCell ref="K148:K149"/>
    <mergeCell ref="L148:L149"/>
    <mergeCell ref="M148:M149"/>
    <mergeCell ref="N148:N149"/>
    <mergeCell ref="O148:O149"/>
    <mergeCell ref="P148:P149"/>
    <mergeCell ref="S146:S147"/>
    <mergeCell ref="T146:T147"/>
    <mergeCell ref="U146:U147"/>
    <mergeCell ref="V146:V147"/>
    <mergeCell ref="W146:W147"/>
    <mergeCell ref="X146:X147"/>
    <mergeCell ref="Y146:Y147"/>
    <mergeCell ref="Z146:Z147"/>
    <mergeCell ref="AA146:AA147"/>
    <mergeCell ref="J146:J147"/>
    <mergeCell ref="K146:K147"/>
    <mergeCell ref="L146:L147"/>
    <mergeCell ref="M146:M147"/>
    <mergeCell ref="N146:N147"/>
    <mergeCell ref="O146:O147"/>
    <mergeCell ref="P146:P147"/>
    <mergeCell ref="Q146:Q147"/>
    <mergeCell ref="R146:R147"/>
    <mergeCell ref="Y138:Y139"/>
    <mergeCell ref="Z138:Z139"/>
    <mergeCell ref="AA138:AA139"/>
    <mergeCell ref="H141:H144"/>
    <mergeCell ref="I141:I144"/>
    <mergeCell ref="J141:J144"/>
    <mergeCell ref="K141:K144"/>
    <mergeCell ref="L141:L144"/>
    <mergeCell ref="M141:M144"/>
    <mergeCell ref="N141:N144"/>
    <mergeCell ref="O141:O144"/>
    <mergeCell ref="P141:P144"/>
    <mergeCell ref="Q141:Q144"/>
    <mergeCell ref="R141:R144"/>
    <mergeCell ref="S141:S144"/>
    <mergeCell ref="T141:T144"/>
    <mergeCell ref="U141:U144"/>
    <mergeCell ref="V141:V144"/>
    <mergeCell ref="W141:W144"/>
    <mergeCell ref="X141:X144"/>
    <mergeCell ref="Y141:Y144"/>
    <mergeCell ref="Z141:Z144"/>
    <mergeCell ref="AA141:AA144"/>
    <mergeCell ref="U135:U137"/>
    <mergeCell ref="V135:V137"/>
    <mergeCell ref="W135:W137"/>
    <mergeCell ref="X135:X137"/>
    <mergeCell ref="Y135:Y137"/>
    <mergeCell ref="Z135:Z137"/>
    <mergeCell ref="AA135:AA137"/>
    <mergeCell ref="H138:H139"/>
    <mergeCell ref="I138:I139"/>
    <mergeCell ref="J138:J139"/>
    <mergeCell ref="K138:K139"/>
    <mergeCell ref="L138:L139"/>
    <mergeCell ref="M138:M139"/>
    <mergeCell ref="N138:N139"/>
    <mergeCell ref="O138:O139"/>
    <mergeCell ref="P138:P139"/>
    <mergeCell ref="Q138:Q139"/>
    <mergeCell ref="R138:R139"/>
    <mergeCell ref="S138:S139"/>
    <mergeCell ref="T138:T139"/>
    <mergeCell ref="U138:U139"/>
    <mergeCell ref="V138:V139"/>
    <mergeCell ref="W138:W139"/>
    <mergeCell ref="X138:X139"/>
    <mergeCell ref="Z129:Z133"/>
    <mergeCell ref="AA129:AA133"/>
    <mergeCell ref="A129:A133"/>
    <mergeCell ref="B129:B133"/>
    <mergeCell ref="C129:C133"/>
    <mergeCell ref="D129:D133"/>
    <mergeCell ref="E129:E133"/>
    <mergeCell ref="F129:F133"/>
    <mergeCell ref="G129:G133"/>
    <mergeCell ref="Q129:Q133"/>
    <mergeCell ref="R129:R133"/>
    <mergeCell ref="S129:S133"/>
    <mergeCell ref="T129:T133"/>
    <mergeCell ref="U129:U133"/>
    <mergeCell ref="V129:V133"/>
    <mergeCell ref="W129:W133"/>
    <mergeCell ref="X129:X133"/>
    <mergeCell ref="Y129:Y133"/>
    <mergeCell ref="H129:H133"/>
    <mergeCell ref="I129:I133"/>
    <mergeCell ref="J129:J133"/>
    <mergeCell ref="K129:K133"/>
    <mergeCell ref="L129:L133"/>
    <mergeCell ref="M129:M133"/>
    <mergeCell ref="N129:N133"/>
    <mergeCell ref="O129:O133"/>
    <mergeCell ref="P129:P133"/>
    <mergeCell ref="Z126:Z127"/>
    <mergeCell ref="AA126:AA127"/>
    <mergeCell ref="G120:G127"/>
    <mergeCell ref="A120:A127"/>
    <mergeCell ref="B120:B127"/>
    <mergeCell ref="C120:C127"/>
    <mergeCell ref="D120:D127"/>
    <mergeCell ref="E120:E127"/>
    <mergeCell ref="F120:F127"/>
    <mergeCell ref="Q126:Q127"/>
    <mergeCell ref="R126:R127"/>
    <mergeCell ref="S126:S127"/>
    <mergeCell ref="T126:T127"/>
    <mergeCell ref="U126:U127"/>
    <mergeCell ref="V126:V127"/>
    <mergeCell ref="W126:W127"/>
    <mergeCell ref="X126:X127"/>
    <mergeCell ref="Y126:Y127"/>
    <mergeCell ref="H126:H127"/>
    <mergeCell ref="I126:I127"/>
    <mergeCell ref="J126:J127"/>
    <mergeCell ref="K126:K127"/>
    <mergeCell ref="L126:L127"/>
    <mergeCell ref="M126:M127"/>
    <mergeCell ref="N126:N127"/>
    <mergeCell ref="O126:O127"/>
    <mergeCell ref="P126:P127"/>
    <mergeCell ref="S120:S125"/>
    <mergeCell ref="T120:T125"/>
    <mergeCell ref="U120:U125"/>
    <mergeCell ref="V120:V125"/>
    <mergeCell ref="W120:W125"/>
    <mergeCell ref="G109:G118"/>
    <mergeCell ref="A109:A118"/>
    <mergeCell ref="B109:B118"/>
    <mergeCell ref="C109:C118"/>
    <mergeCell ref="D109:D118"/>
    <mergeCell ref="E109:E118"/>
    <mergeCell ref="F109:F118"/>
    <mergeCell ref="H120:H125"/>
    <mergeCell ref="I120:I125"/>
    <mergeCell ref="Z116:Z118"/>
    <mergeCell ref="AA116:AA118"/>
    <mergeCell ref="H114:H115"/>
    <mergeCell ref="I114:I115"/>
    <mergeCell ref="J114:J115"/>
    <mergeCell ref="K114:K115"/>
    <mergeCell ref="L114:L115"/>
    <mergeCell ref="M114:M115"/>
    <mergeCell ref="N114:N115"/>
    <mergeCell ref="O114:O115"/>
    <mergeCell ref="Z114:Z115"/>
    <mergeCell ref="AA114:AA115"/>
    <mergeCell ref="Q116:Q118"/>
    <mergeCell ref="R116:R118"/>
    <mergeCell ref="S116:S118"/>
    <mergeCell ref="T116:T118"/>
    <mergeCell ref="U116:U118"/>
    <mergeCell ref="V116:V118"/>
    <mergeCell ref="W116:W118"/>
    <mergeCell ref="X116:X118"/>
    <mergeCell ref="Y116:Y118"/>
    <mergeCell ref="X120:X125"/>
    <mergeCell ref="Y120:Y125"/>
    <mergeCell ref="Z120:Z125"/>
    <mergeCell ref="AA120:AA125"/>
    <mergeCell ref="J120:J125"/>
    <mergeCell ref="K120:K125"/>
    <mergeCell ref="L120:L125"/>
    <mergeCell ref="M120:M125"/>
    <mergeCell ref="N120:N125"/>
    <mergeCell ref="O120:O125"/>
    <mergeCell ref="P120:P125"/>
    <mergeCell ref="Q120:Q125"/>
    <mergeCell ref="R120:R125"/>
    <mergeCell ref="J116:J118"/>
    <mergeCell ref="K116:K118"/>
    <mergeCell ref="L116:L118"/>
    <mergeCell ref="M116:M118"/>
    <mergeCell ref="N116:N118"/>
    <mergeCell ref="O116:O118"/>
    <mergeCell ref="P116:P118"/>
    <mergeCell ref="S109:S112"/>
    <mergeCell ref="T109:T112"/>
    <mergeCell ref="Y109:Y112"/>
    <mergeCell ref="Z109:Z112"/>
    <mergeCell ref="AA109:AA112"/>
    <mergeCell ref="U109:U112"/>
    <mergeCell ref="V109:V112"/>
    <mergeCell ref="W109:W112"/>
    <mergeCell ref="X109:X112"/>
    <mergeCell ref="M109:M112"/>
    <mergeCell ref="N109:N112"/>
    <mergeCell ref="O109:O112"/>
    <mergeCell ref="P109:P112"/>
    <mergeCell ref="Q109:Q112"/>
    <mergeCell ref="R109:R112"/>
    <mergeCell ref="P114:P115"/>
    <mergeCell ref="Q114:Q115"/>
    <mergeCell ref="R114:R115"/>
    <mergeCell ref="S114:S115"/>
    <mergeCell ref="T114:T115"/>
    <mergeCell ref="U114:U115"/>
    <mergeCell ref="V114:V115"/>
    <mergeCell ref="W114:W115"/>
    <mergeCell ref="X114:X115"/>
    <mergeCell ref="Y114:Y115"/>
    <mergeCell ref="V103:V105"/>
    <mergeCell ref="W103:W105"/>
    <mergeCell ref="X103:X105"/>
    <mergeCell ref="G98:G107"/>
    <mergeCell ref="A98:A107"/>
    <mergeCell ref="B98:B107"/>
    <mergeCell ref="C98:C107"/>
    <mergeCell ref="D98:D107"/>
    <mergeCell ref="E98:E107"/>
    <mergeCell ref="F98:F107"/>
    <mergeCell ref="U98:U102"/>
    <mergeCell ref="V98:V102"/>
    <mergeCell ref="W98:W102"/>
    <mergeCell ref="X98:X102"/>
    <mergeCell ref="Y98:Y102"/>
    <mergeCell ref="Z98:Z102"/>
    <mergeCell ref="AA98:AA102"/>
    <mergeCell ref="H103:H105"/>
    <mergeCell ref="I103:I105"/>
    <mergeCell ref="J103:J105"/>
    <mergeCell ref="K103:K105"/>
    <mergeCell ref="L103:L105"/>
    <mergeCell ref="M103:M105"/>
    <mergeCell ref="N103:N105"/>
    <mergeCell ref="O103:O105"/>
    <mergeCell ref="P103:P105"/>
    <mergeCell ref="Q103:Q105"/>
    <mergeCell ref="R103:R105"/>
    <mergeCell ref="S103:S105"/>
    <mergeCell ref="T103:T105"/>
    <mergeCell ref="Y103:Y105"/>
    <mergeCell ref="Z103:Z105"/>
    <mergeCell ref="AA103:AA105"/>
    <mergeCell ref="U103:U105"/>
    <mergeCell ref="F228:T228"/>
    <mergeCell ref="G93:G96"/>
    <mergeCell ref="A93:A96"/>
    <mergeCell ref="B93:B96"/>
    <mergeCell ref="C93:C96"/>
    <mergeCell ref="D93:D96"/>
    <mergeCell ref="E93:E96"/>
    <mergeCell ref="F93:F96"/>
    <mergeCell ref="H98:H102"/>
    <mergeCell ref="I98:I102"/>
    <mergeCell ref="J98:J102"/>
    <mergeCell ref="K98:K102"/>
    <mergeCell ref="L98:L102"/>
    <mergeCell ref="M98:M102"/>
    <mergeCell ref="N98:N102"/>
    <mergeCell ref="O98:O102"/>
    <mergeCell ref="P98:P102"/>
    <mergeCell ref="Q98:Q102"/>
    <mergeCell ref="R98:R102"/>
    <mergeCell ref="S98:S102"/>
    <mergeCell ref="T98:T102"/>
    <mergeCell ref="H109:H112"/>
    <mergeCell ref="I109:I112"/>
    <mergeCell ref="J109:J112"/>
    <mergeCell ref="F134:T134"/>
    <mergeCell ref="F151:T151"/>
    <mergeCell ref="F161:T161"/>
    <mergeCell ref="F177:T177"/>
    <mergeCell ref="F188:T188"/>
    <mergeCell ref="F201:T201"/>
    <mergeCell ref="F209:T209"/>
    <mergeCell ref="F217:T217"/>
    <mergeCell ref="F226:T226"/>
    <mergeCell ref="H135:H137"/>
    <mergeCell ref="I135:I137"/>
    <mergeCell ref="J135:J137"/>
    <mergeCell ref="K135:K137"/>
    <mergeCell ref="L135:L137"/>
    <mergeCell ref="M135:M137"/>
    <mergeCell ref="N135:N137"/>
    <mergeCell ref="O135:O137"/>
    <mergeCell ref="P135:P137"/>
    <mergeCell ref="Q135:Q137"/>
    <mergeCell ref="R135:R137"/>
    <mergeCell ref="S135:S137"/>
    <mergeCell ref="T135:T137"/>
    <mergeCell ref="H146:H147"/>
    <mergeCell ref="I146:I147"/>
    <mergeCell ref="S175:S176"/>
    <mergeCell ref="T175:T176"/>
    <mergeCell ref="L171:L172"/>
    <mergeCell ref="M171:M172"/>
    <mergeCell ref="N171:N172"/>
    <mergeCell ref="O171:O172"/>
    <mergeCell ref="P171:P172"/>
    <mergeCell ref="Q167:Q168"/>
    <mergeCell ref="R167:R168"/>
    <mergeCell ref="S167:S168"/>
    <mergeCell ref="T167:T168"/>
    <mergeCell ref="Q183:Q185"/>
    <mergeCell ref="R183:R185"/>
    <mergeCell ref="S183:S185"/>
    <mergeCell ref="F43:T43"/>
    <mergeCell ref="F54:T54"/>
    <mergeCell ref="F108:T108"/>
    <mergeCell ref="G16:G17"/>
    <mergeCell ref="F16:F17"/>
    <mergeCell ref="T20:T26"/>
    <mergeCell ref="S20:S26"/>
    <mergeCell ref="O20:O26"/>
    <mergeCell ref="P20:P26"/>
    <mergeCell ref="Q20:Q26"/>
    <mergeCell ref="N20:N26"/>
    <mergeCell ref="H20:H26"/>
    <mergeCell ref="F119:T119"/>
    <mergeCell ref="F128:T128"/>
    <mergeCell ref="F68:T68"/>
    <mergeCell ref="F78:T78"/>
    <mergeCell ref="F82:T82"/>
    <mergeCell ref="F92:T92"/>
    <mergeCell ref="F97:T97"/>
    <mergeCell ref="T69:T70"/>
    <mergeCell ref="O69:O70"/>
    <mergeCell ref="P69:P70"/>
    <mergeCell ref="Q69:Q70"/>
    <mergeCell ref="R69:R70"/>
    <mergeCell ref="S69:S70"/>
    <mergeCell ref="N69:N70"/>
    <mergeCell ref="M69:M70"/>
    <mergeCell ref="L69:L70"/>
    <mergeCell ref="K109:K112"/>
    <mergeCell ref="L109:L112"/>
    <mergeCell ref="H116:H118"/>
    <mergeCell ref="I116:I118"/>
    <mergeCell ref="L9:L11"/>
    <mergeCell ref="K9:K11"/>
    <mergeCell ref="H9:H11"/>
    <mergeCell ref="I9:I11"/>
    <mergeCell ref="J9:J11"/>
    <mergeCell ref="T9:T11"/>
    <mergeCell ref="S9:S11"/>
    <mergeCell ref="Q9:Q11"/>
    <mergeCell ref="P9:P11"/>
    <mergeCell ref="O9:O11"/>
    <mergeCell ref="X13:X14"/>
    <mergeCell ref="U13:U14"/>
    <mergeCell ref="V13:V14"/>
    <mergeCell ref="W13:W14"/>
    <mergeCell ref="T13:T14"/>
    <mergeCell ref="F15:T15"/>
    <mergeCell ref="F18:T18"/>
    <mergeCell ref="AA13:AA14"/>
    <mergeCell ref="Y13:Y14"/>
    <mergeCell ref="Z13:Z14"/>
    <mergeCell ref="U9:U11"/>
    <mergeCell ref="V9:V11"/>
    <mergeCell ref="W9:W11"/>
    <mergeCell ref="X9:X11"/>
    <mergeCell ref="Y9:Y11"/>
    <mergeCell ref="A16:A17"/>
    <mergeCell ref="B16:B17"/>
    <mergeCell ref="C16:C17"/>
    <mergeCell ref="D16:D17"/>
    <mergeCell ref="E16:E17"/>
    <mergeCell ref="P13:P14"/>
    <mergeCell ref="Q13:Q14"/>
    <mergeCell ref="R13:R14"/>
    <mergeCell ref="S13:S14"/>
    <mergeCell ref="G9:G14"/>
    <mergeCell ref="K13:K14"/>
    <mergeCell ref="L13:L14"/>
    <mergeCell ref="M13:M14"/>
    <mergeCell ref="N13:N14"/>
    <mergeCell ref="O13:O14"/>
    <mergeCell ref="H13:H14"/>
    <mergeCell ref="I13:I14"/>
    <mergeCell ref="J13:J14"/>
    <mergeCell ref="F9:F14"/>
    <mergeCell ref="A9:A14"/>
    <mergeCell ref="B9:B14"/>
    <mergeCell ref="C9:C14"/>
    <mergeCell ref="N9:N11"/>
    <mergeCell ref="M9:M11"/>
    <mergeCell ref="N34:N39"/>
    <mergeCell ref="H34:H39"/>
    <mergeCell ref="I34:I39"/>
    <mergeCell ref="J34:J39"/>
    <mergeCell ref="K34:K39"/>
    <mergeCell ref="L34:L39"/>
    <mergeCell ref="M34:M39"/>
    <mergeCell ref="T34:T39"/>
    <mergeCell ref="O34:O39"/>
    <mergeCell ref="D9:D14"/>
    <mergeCell ref="E9:E14"/>
    <mergeCell ref="AA29:AA33"/>
    <mergeCell ref="Y29:Y33"/>
    <mergeCell ref="Z29:Z33"/>
    <mergeCell ref="X29:X33"/>
    <mergeCell ref="U29:U33"/>
    <mergeCell ref="V29:V33"/>
    <mergeCell ref="W29:W33"/>
    <mergeCell ref="I20:I26"/>
    <mergeCell ref="J20:J26"/>
    <mergeCell ref="K20:K26"/>
    <mergeCell ref="L20:L26"/>
    <mergeCell ref="M20:M26"/>
    <mergeCell ref="AA20:AA26"/>
    <mergeCell ref="Z20:Z26"/>
    <mergeCell ref="Y20:Y26"/>
    <mergeCell ref="X20:X26"/>
    <mergeCell ref="U20:U26"/>
    <mergeCell ref="V20:V26"/>
    <mergeCell ref="W20:W26"/>
    <mergeCell ref="Z9:Z11"/>
    <mergeCell ref="AA9:AA11"/>
    <mergeCell ref="A19:A42"/>
    <mergeCell ref="T41:T42"/>
    <mergeCell ref="O41:O42"/>
    <mergeCell ref="P41:P42"/>
    <mergeCell ref="Q41:Q42"/>
    <mergeCell ref="R41:R42"/>
    <mergeCell ref="S41:S42"/>
    <mergeCell ref="B19:B42"/>
    <mergeCell ref="C19:C42"/>
    <mergeCell ref="D19:D42"/>
    <mergeCell ref="E19:E42"/>
    <mergeCell ref="X34:X39"/>
    <mergeCell ref="Y34:Y39"/>
    <mergeCell ref="Z34:Z39"/>
    <mergeCell ref="N29:N33"/>
    <mergeCell ref="H29:H33"/>
    <mergeCell ref="I29:I33"/>
    <mergeCell ref="J29:J33"/>
    <mergeCell ref="K29:K33"/>
    <mergeCell ref="L29:L33"/>
    <mergeCell ref="M29:M33"/>
    <mergeCell ref="T29:T33"/>
    <mergeCell ref="O29:O33"/>
    <mergeCell ref="P29:P33"/>
    <mergeCell ref="Q29:Q33"/>
    <mergeCell ref="R29:R33"/>
    <mergeCell ref="S29:S33"/>
    <mergeCell ref="U41:U42"/>
    <mergeCell ref="V41:V42"/>
    <mergeCell ref="W41:W42"/>
    <mergeCell ref="X41:X42"/>
    <mergeCell ref="Y41:Y42"/>
    <mergeCell ref="F19:F42"/>
    <mergeCell ref="AA44:AA50"/>
    <mergeCell ref="Y44:Y50"/>
    <mergeCell ref="Z44:Z50"/>
    <mergeCell ref="X44:X50"/>
    <mergeCell ref="U44:U50"/>
    <mergeCell ref="V44:V50"/>
    <mergeCell ref="W44:W50"/>
    <mergeCell ref="T44:T50"/>
    <mergeCell ref="O44:O50"/>
    <mergeCell ref="P44:P50"/>
    <mergeCell ref="Q44:Q50"/>
    <mergeCell ref="R44:R50"/>
    <mergeCell ref="S44:S50"/>
    <mergeCell ref="N41:N42"/>
    <mergeCell ref="M41:M42"/>
    <mergeCell ref="L41:L42"/>
    <mergeCell ref="P34:P39"/>
    <mergeCell ref="Q34:Q39"/>
    <mergeCell ref="R34:R39"/>
    <mergeCell ref="S34:S39"/>
    <mergeCell ref="AA34:AA39"/>
    <mergeCell ref="U34:U39"/>
    <mergeCell ref="V34:V39"/>
    <mergeCell ref="W34:W39"/>
    <mergeCell ref="K41:K42"/>
    <mergeCell ref="H41:H42"/>
    <mergeCell ref="I41:I42"/>
    <mergeCell ref="J41:J42"/>
    <mergeCell ref="G19:G42"/>
    <mergeCell ref="AA41:AA42"/>
    <mergeCell ref="Z41:Z42"/>
    <mergeCell ref="H51:H53"/>
    <mergeCell ref="I51:I53"/>
    <mergeCell ref="J51:J53"/>
    <mergeCell ref="K51:K53"/>
    <mergeCell ref="L51:L53"/>
    <mergeCell ref="G44:G53"/>
    <mergeCell ref="A44:A53"/>
    <mergeCell ref="B44:B53"/>
    <mergeCell ref="C44:C53"/>
    <mergeCell ref="D44:D53"/>
    <mergeCell ref="E44:E53"/>
    <mergeCell ref="F44:F53"/>
    <mergeCell ref="R51:R53"/>
    <mergeCell ref="S51:S53"/>
    <mergeCell ref="T51:T53"/>
    <mergeCell ref="U51:U53"/>
    <mergeCell ref="V51:V53"/>
    <mergeCell ref="M51:M53"/>
    <mergeCell ref="N51:N53"/>
    <mergeCell ref="O51:O53"/>
    <mergeCell ref="P51:P53"/>
    <mergeCell ref="Q51:Q53"/>
    <mergeCell ref="N44:N50"/>
    <mergeCell ref="L44:L50"/>
    <mergeCell ref="M44:M50"/>
    <mergeCell ref="K44:K50"/>
    <mergeCell ref="H44:H50"/>
    <mergeCell ref="I44:I50"/>
    <mergeCell ref="J44:J50"/>
    <mergeCell ref="AA55:AA58"/>
    <mergeCell ref="Y55:Y58"/>
    <mergeCell ref="Z55:Z58"/>
    <mergeCell ref="X55:X58"/>
    <mergeCell ref="U55:U58"/>
    <mergeCell ref="V55:V58"/>
    <mergeCell ref="W55:W58"/>
    <mergeCell ref="W51:W53"/>
    <mergeCell ref="X51:X53"/>
    <mergeCell ref="Y51:Y53"/>
    <mergeCell ref="Z51:Z53"/>
    <mergeCell ref="AA51:AA53"/>
    <mergeCell ref="L55:L58"/>
    <mergeCell ref="K55:K58"/>
    <mergeCell ref="J55:J58"/>
    <mergeCell ref="T55:T58"/>
    <mergeCell ref="O55:O58"/>
    <mergeCell ref="P55:P58"/>
    <mergeCell ref="Q55:Q58"/>
    <mergeCell ref="R55:R58"/>
    <mergeCell ref="S55:S58"/>
    <mergeCell ref="N55:N58"/>
    <mergeCell ref="M55:M58"/>
    <mergeCell ref="AA62:AA64"/>
    <mergeCell ref="Y62:Y64"/>
    <mergeCell ref="Z62:Z64"/>
    <mergeCell ref="X62:X64"/>
    <mergeCell ref="U62:U64"/>
    <mergeCell ref="V62:V64"/>
    <mergeCell ref="W62:W64"/>
    <mergeCell ref="H59:H61"/>
    <mergeCell ref="I59:I61"/>
    <mergeCell ref="J59:J61"/>
    <mergeCell ref="O59:O61"/>
    <mergeCell ref="P59:P61"/>
    <mergeCell ref="Q59:Q61"/>
    <mergeCell ref="R59:R61"/>
    <mergeCell ref="S59:S61"/>
    <mergeCell ref="AA59:AA61"/>
    <mergeCell ref="Y59:Y61"/>
    <mergeCell ref="Z59:Z61"/>
    <mergeCell ref="X59:X61"/>
    <mergeCell ref="U59:U61"/>
    <mergeCell ref="V59:V61"/>
    <mergeCell ref="W59:W61"/>
    <mergeCell ref="T59:T61"/>
    <mergeCell ref="K59:K61"/>
    <mergeCell ref="S62:S64"/>
    <mergeCell ref="L59:L61"/>
    <mergeCell ref="M59:M61"/>
    <mergeCell ref="N59:N61"/>
    <mergeCell ref="H65:H67"/>
    <mergeCell ref="I65:I67"/>
    <mergeCell ref="J65:J67"/>
    <mergeCell ref="K65:K67"/>
    <mergeCell ref="L65:L67"/>
    <mergeCell ref="T62:T64"/>
    <mergeCell ref="H62:H64"/>
    <mergeCell ref="I62:I64"/>
    <mergeCell ref="J62:J64"/>
    <mergeCell ref="K62:K64"/>
    <mergeCell ref="L62:L64"/>
    <mergeCell ref="M62:M64"/>
    <mergeCell ref="N62:N64"/>
    <mergeCell ref="O62:O64"/>
    <mergeCell ref="S65:S67"/>
    <mergeCell ref="T65:T67"/>
    <mergeCell ref="U65:U67"/>
    <mergeCell ref="V65:V67"/>
    <mergeCell ref="M65:M67"/>
    <mergeCell ref="N65:N67"/>
    <mergeCell ref="O65:O67"/>
    <mergeCell ref="P65:P67"/>
    <mergeCell ref="Q65:Q67"/>
    <mergeCell ref="AA69:AA70"/>
    <mergeCell ref="Y69:Y70"/>
    <mergeCell ref="Z69:Z70"/>
    <mergeCell ref="X69:X70"/>
    <mergeCell ref="U69:U70"/>
    <mergeCell ref="V69:V70"/>
    <mergeCell ref="W69:W70"/>
    <mergeCell ref="W65:W67"/>
    <mergeCell ref="X65:X67"/>
    <mergeCell ref="Y65:Y67"/>
    <mergeCell ref="Z65:Z67"/>
    <mergeCell ref="AA65:AA67"/>
    <mergeCell ref="A55:A67"/>
    <mergeCell ref="B55:B67"/>
    <mergeCell ref="C55:C67"/>
    <mergeCell ref="D55:D67"/>
    <mergeCell ref="E55:E67"/>
    <mergeCell ref="F55:F67"/>
    <mergeCell ref="G69:G77"/>
    <mergeCell ref="A69:A77"/>
    <mergeCell ref="B69:B77"/>
    <mergeCell ref="C69:C77"/>
    <mergeCell ref="D69:D77"/>
    <mergeCell ref="E69:E77"/>
    <mergeCell ref="F69:F77"/>
    <mergeCell ref="Q71:Q73"/>
    <mergeCell ref="R71:R73"/>
    <mergeCell ref="I71:I73"/>
    <mergeCell ref="J71:J73"/>
    <mergeCell ref="K71:K73"/>
    <mergeCell ref="L71:L73"/>
    <mergeCell ref="M71:M73"/>
    <mergeCell ref="K69:K70"/>
    <mergeCell ref="G55:G67"/>
    <mergeCell ref="H71:H73"/>
    <mergeCell ref="H69:H70"/>
    <mergeCell ref="I69:I70"/>
    <mergeCell ref="J69:J70"/>
    <mergeCell ref="R65:R67"/>
    <mergeCell ref="P62:P64"/>
    <mergeCell ref="Q62:Q64"/>
    <mergeCell ref="R62:R64"/>
    <mergeCell ref="H55:H58"/>
    <mergeCell ref="I55:I58"/>
    <mergeCell ref="X71:X73"/>
    <mergeCell ref="Y71:Y73"/>
    <mergeCell ref="Z71:Z73"/>
    <mergeCell ref="AA71:AA73"/>
    <mergeCell ref="H74:H76"/>
    <mergeCell ref="I74:I76"/>
    <mergeCell ref="J74:J76"/>
    <mergeCell ref="K74:K76"/>
    <mergeCell ref="L74:L76"/>
    <mergeCell ref="M74:M76"/>
    <mergeCell ref="N74:N76"/>
    <mergeCell ref="O74:O76"/>
    <mergeCell ref="P74:P76"/>
    <mergeCell ref="Q74:Q76"/>
    <mergeCell ref="R74:R76"/>
    <mergeCell ref="S74:S76"/>
    <mergeCell ref="S71:S73"/>
    <mergeCell ref="T71:T73"/>
    <mergeCell ref="U71:U73"/>
    <mergeCell ref="V71:V73"/>
    <mergeCell ref="W71:W73"/>
    <mergeCell ref="N71:N73"/>
    <mergeCell ref="O71:O73"/>
    <mergeCell ref="P71:P73"/>
    <mergeCell ref="Y74:Y76"/>
    <mergeCell ref="Z74:Z76"/>
    <mergeCell ref="AA74:AA76"/>
    <mergeCell ref="H80:H81"/>
    <mergeCell ref="I80:I81"/>
    <mergeCell ref="J80:J81"/>
    <mergeCell ref="K80:K81"/>
    <mergeCell ref="L80:L81"/>
    <mergeCell ref="M80:M81"/>
    <mergeCell ref="T74:T76"/>
    <mergeCell ref="U74:U76"/>
    <mergeCell ref="V74:V76"/>
    <mergeCell ref="W74:W76"/>
    <mergeCell ref="X74:X76"/>
    <mergeCell ref="F79:F81"/>
    <mergeCell ref="A79:A81"/>
    <mergeCell ref="B79:B81"/>
    <mergeCell ref="C79:C81"/>
    <mergeCell ref="D79:D81"/>
    <mergeCell ref="E79:E81"/>
    <mergeCell ref="N80:N81"/>
    <mergeCell ref="O80:O81"/>
    <mergeCell ref="P80:P81"/>
    <mergeCell ref="Z80:Z81"/>
    <mergeCell ref="AA80:AA81"/>
    <mergeCell ref="H83:H84"/>
    <mergeCell ref="I83:I84"/>
    <mergeCell ref="J83:J84"/>
    <mergeCell ref="K83:K84"/>
    <mergeCell ref="L83:L84"/>
    <mergeCell ref="M83:M84"/>
    <mergeCell ref="G83:G91"/>
    <mergeCell ref="U80:U81"/>
    <mergeCell ref="V80:V81"/>
    <mergeCell ref="W80:W81"/>
    <mergeCell ref="X80:X81"/>
    <mergeCell ref="Y80:Y81"/>
    <mergeCell ref="S80:S81"/>
    <mergeCell ref="T80:T81"/>
    <mergeCell ref="G79:G81"/>
    <mergeCell ref="Q80:Q81"/>
    <mergeCell ref="R80:R81"/>
    <mergeCell ref="AA83:AA84"/>
    <mergeCell ref="AA88:AA89"/>
    <mergeCell ref="K85:K87"/>
    <mergeCell ref="L85:L87"/>
    <mergeCell ref="M85:M87"/>
    <mergeCell ref="N85:N87"/>
    <mergeCell ref="O85:O87"/>
    <mergeCell ref="P85:P87"/>
    <mergeCell ref="Q85:Q87"/>
    <mergeCell ref="R85:R87"/>
    <mergeCell ref="S85:S87"/>
    <mergeCell ref="AA85:AA87"/>
    <mergeCell ref="Y85:Y87"/>
    <mergeCell ref="U85:U87"/>
    <mergeCell ref="V85:V87"/>
    <mergeCell ref="W85:W87"/>
    <mergeCell ref="W83:W84"/>
    <mergeCell ref="X83:X84"/>
    <mergeCell ref="Y83:Y84"/>
    <mergeCell ref="Z83:Z84"/>
    <mergeCell ref="R83:R84"/>
    <mergeCell ref="S83:S84"/>
    <mergeCell ref="T83:T84"/>
    <mergeCell ref="U83:U84"/>
    <mergeCell ref="V83:V84"/>
    <mergeCell ref="Z88:Z89"/>
    <mergeCell ref="Y88:Y89"/>
    <mergeCell ref="X88:X89"/>
    <mergeCell ref="U88:U89"/>
    <mergeCell ref="V88:V89"/>
    <mergeCell ref="W88:W89"/>
    <mergeCell ref="T85:T87"/>
    <mergeCell ref="Z85:Z87"/>
    <mergeCell ref="X85:X87"/>
    <mergeCell ref="T88:T89"/>
    <mergeCell ref="J88:J89"/>
    <mergeCell ref="K88:K89"/>
    <mergeCell ref="L88:L89"/>
    <mergeCell ref="M88:M89"/>
    <mergeCell ref="N88:N89"/>
    <mergeCell ref="O88:O89"/>
    <mergeCell ref="P88:P89"/>
    <mergeCell ref="Q88:Q89"/>
    <mergeCell ref="R88:R89"/>
    <mergeCell ref="S88:S89"/>
    <mergeCell ref="F83:F91"/>
    <mergeCell ref="N83:N84"/>
    <mergeCell ref="O83:O84"/>
    <mergeCell ref="P83:P84"/>
    <mergeCell ref="Q83:Q84"/>
    <mergeCell ref="A83:A91"/>
    <mergeCell ref="B83:B91"/>
    <mergeCell ref="C83:C91"/>
    <mergeCell ref="D83:D91"/>
    <mergeCell ref="E83:E91"/>
    <mergeCell ref="H85:H87"/>
    <mergeCell ref="I85:I87"/>
    <mergeCell ref="J85:J87"/>
    <mergeCell ref="H88:H89"/>
    <mergeCell ref="I88:I89"/>
  </mergeCells>
  <dataValidations count="3">
    <dataValidation type="list" allowBlank="1" showInputMessage="1" showErrorMessage="1" sqref="M9:M14 M229:M311 M227 M218:M225 M210:M216 M202:M208 M189:M200 M178:M187 M162:M176 M152:M160 M135:M150 M129:M133 M120:M127 M109:M118 M71:M77 M93:M96 M83:M91 M79:M81 M59:M67 M19:M41 M44:M53 M16:M17 M55 M69 M98:M103 M106:M107" xr:uid="{00000000-0002-0000-0100-000000000000}">
      <formula1>$AC$10:$AC$11</formula1>
    </dataValidation>
    <dataValidation type="list" allowBlank="1" showInputMessage="1" showErrorMessage="1" sqref="M15 M226 M217 M209 M201 M188 M177 M161 M151 M134 M128 M119 M108 M97 M92 M82 M78 M68 M54 M43 M18" xr:uid="{59D6D26B-E969-494F-B1CC-3F41EAD5F135}">
      <formula1>$AA$10:$AA$12</formula1>
    </dataValidation>
    <dataValidation type="list" allowBlank="1" showErrorMessage="1" sqref="M228" xr:uid="{4210DD5B-917A-40CC-A940-04E971B3D838}">
      <formula1>$AC$10:$AC$12</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C205"/>
  <sheetViews>
    <sheetView topLeftCell="A203" zoomScale="70" zoomScaleNormal="70" workbookViewId="0">
      <selection activeCell="E9" sqref="E9"/>
    </sheetView>
  </sheetViews>
  <sheetFormatPr baseColWidth="10" defaultColWidth="11.42578125" defaultRowHeight="15" x14ac:dyDescent="0.25"/>
  <cols>
    <col min="1" max="1" width="20.85546875" customWidth="1"/>
    <col min="2" max="2" width="22.140625" customWidth="1"/>
    <col min="3" max="3" width="26" customWidth="1"/>
    <col min="4" max="4" width="32" customWidth="1"/>
    <col min="5" max="6" width="28.5703125" customWidth="1"/>
    <col min="7" max="7" width="23.85546875" customWidth="1"/>
    <col min="8" max="8" width="20.5703125" customWidth="1"/>
    <col min="9" max="9" width="21.140625" customWidth="1"/>
    <col min="10" max="10" width="19.7109375" customWidth="1"/>
    <col min="11" max="11" width="13.5703125" customWidth="1"/>
    <col min="12" max="12" width="14.28515625" customWidth="1"/>
    <col min="13" max="13" width="13.28515625" customWidth="1"/>
    <col min="14" max="14" width="12.7109375" customWidth="1"/>
    <col min="15" max="15" width="12.28515625" customWidth="1"/>
    <col min="16" max="16" width="12.42578125" customWidth="1"/>
    <col min="17" max="17" width="12.85546875" customWidth="1"/>
    <col min="18" max="18" width="13.7109375" customWidth="1"/>
    <col min="19" max="19" width="13.140625" customWidth="1"/>
    <col min="20" max="20" width="12.42578125" customWidth="1"/>
    <col min="21" max="21" width="12.28515625" customWidth="1"/>
    <col min="22" max="22" width="12.42578125" customWidth="1"/>
    <col min="23" max="23" width="11.28515625" customWidth="1"/>
    <col min="24" max="24" width="23" customWidth="1"/>
    <col min="25" max="25" width="39.28515625" bestFit="1" customWidth="1"/>
    <col min="26" max="26" width="73.42578125" customWidth="1"/>
    <col min="29" max="29" width="0" hidden="1" customWidth="1"/>
  </cols>
  <sheetData>
    <row r="1" spans="1:29" s="1" customFormat="1" x14ac:dyDescent="0.25">
      <c r="A1" s="639"/>
      <c r="B1" s="640"/>
      <c r="C1" s="645" t="s">
        <v>125</v>
      </c>
      <c r="D1" s="646"/>
      <c r="E1" s="646"/>
      <c r="F1" s="646"/>
      <c r="G1" s="646"/>
      <c r="H1" s="646"/>
      <c r="I1" s="646"/>
      <c r="J1" s="646"/>
      <c r="K1" s="646"/>
      <c r="L1" s="646"/>
      <c r="M1" s="646"/>
      <c r="N1" s="646"/>
      <c r="O1" s="646"/>
      <c r="P1" s="646"/>
      <c r="Q1" s="646"/>
      <c r="R1" s="646"/>
      <c r="S1" s="646"/>
      <c r="T1" s="646"/>
      <c r="U1" s="646"/>
      <c r="V1" s="646"/>
      <c r="W1" s="646"/>
      <c r="X1" s="646"/>
      <c r="Y1" s="647"/>
      <c r="Z1" s="22" t="s">
        <v>126</v>
      </c>
    </row>
    <row r="2" spans="1:29" s="1" customFormat="1" ht="30.75" customHeight="1" x14ac:dyDescent="0.25">
      <c r="A2" s="641"/>
      <c r="B2" s="642"/>
      <c r="C2" s="645" t="s">
        <v>127</v>
      </c>
      <c r="D2" s="646"/>
      <c r="E2" s="646"/>
      <c r="F2" s="646"/>
      <c r="G2" s="646"/>
      <c r="H2" s="646"/>
      <c r="I2" s="646"/>
      <c r="J2" s="646"/>
      <c r="K2" s="646"/>
      <c r="L2" s="646"/>
      <c r="M2" s="646"/>
      <c r="N2" s="646"/>
      <c r="O2" s="646"/>
      <c r="P2" s="646"/>
      <c r="Q2" s="646"/>
      <c r="R2" s="646"/>
      <c r="S2" s="646"/>
      <c r="T2" s="646"/>
      <c r="U2" s="646"/>
      <c r="V2" s="646"/>
      <c r="W2" s="646"/>
      <c r="X2" s="646"/>
      <c r="Y2" s="647"/>
      <c r="Z2" s="22" t="s">
        <v>128</v>
      </c>
    </row>
    <row r="3" spans="1:29" s="1" customFormat="1" ht="30" customHeight="1" x14ac:dyDescent="0.25">
      <c r="A3" s="641"/>
      <c r="B3" s="642"/>
      <c r="C3" s="645" t="s">
        <v>129</v>
      </c>
      <c r="D3" s="646"/>
      <c r="E3" s="646"/>
      <c r="F3" s="646"/>
      <c r="G3" s="646"/>
      <c r="H3" s="646"/>
      <c r="I3" s="646"/>
      <c r="J3" s="646"/>
      <c r="K3" s="646"/>
      <c r="L3" s="646"/>
      <c r="M3" s="646"/>
      <c r="N3" s="646"/>
      <c r="O3" s="646"/>
      <c r="P3" s="646"/>
      <c r="Q3" s="646"/>
      <c r="R3" s="646"/>
      <c r="S3" s="646"/>
      <c r="T3" s="646"/>
      <c r="U3" s="646"/>
      <c r="V3" s="646"/>
      <c r="W3" s="646"/>
      <c r="X3" s="646"/>
      <c r="Y3" s="647"/>
      <c r="Z3" s="22" t="s">
        <v>130</v>
      </c>
    </row>
    <row r="4" spans="1:29" s="1" customFormat="1" ht="27" customHeight="1" x14ac:dyDescent="0.25">
      <c r="A4" s="643"/>
      <c r="B4" s="644"/>
      <c r="C4" s="645" t="s">
        <v>131</v>
      </c>
      <c r="D4" s="646"/>
      <c r="E4" s="646"/>
      <c r="F4" s="646"/>
      <c r="G4" s="646"/>
      <c r="H4" s="646"/>
      <c r="I4" s="646"/>
      <c r="J4" s="646"/>
      <c r="K4" s="646"/>
      <c r="L4" s="646"/>
      <c r="M4" s="646"/>
      <c r="N4" s="646"/>
      <c r="O4" s="646"/>
      <c r="P4" s="646"/>
      <c r="Q4" s="646"/>
      <c r="R4" s="646"/>
      <c r="S4" s="646"/>
      <c r="T4" s="646"/>
      <c r="U4" s="646"/>
      <c r="V4" s="646"/>
      <c r="W4" s="646"/>
      <c r="X4" s="646"/>
      <c r="Y4" s="647"/>
      <c r="Z4" s="22" t="s">
        <v>558</v>
      </c>
    </row>
    <row r="5" spans="1:29" s="1" customFormat="1" ht="26.25" x14ac:dyDescent="0.25">
      <c r="A5" s="637" t="s">
        <v>559</v>
      </c>
      <c r="B5" s="638"/>
      <c r="C5" s="637"/>
      <c r="D5" s="648"/>
      <c r="E5" s="648"/>
      <c r="F5" s="648"/>
      <c r="G5" s="648"/>
      <c r="H5" s="648"/>
      <c r="I5" s="648"/>
      <c r="J5" s="648"/>
      <c r="K5" s="648"/>
      <c r="L5" s="648"/>
      <c r="M5" s="648"/>
      <c r="N5" s="648"/>
      <c r="O5" s="648"/>
      <c r="P5" s="648"/>
      <c r="Q5" s="648"/>
      <c r="R5" s="648"/>
      <c r="S5" s="648"/>
      <c r="T5" s="648"/>
      <c r="U5" s="648"/>
      <c r="V5" s="648"/>
      <c r="W5" s="648"/>
      <c r="X5" s="648"/>
      <c r="Y5" s="648"/>
      <c r="Z5" s="648"/>
    </row>
    <row r="6" spans="1:29" s="1" customFormat="1" x14ac:dyDescent="0.25">
      <c r="A6" s="633" t="s">
        <v>560</v>
      </c>
      <c r="B6" s="633"/>
      <c r="C6" s="633"/>
      <c r="D6" s="633"/>
      <c r="E6" s="633"/>
      <c r="F6" s="633"/>
      <c r="G6" s="633"/>
      <c r="H6" s="633"/>
      <c r="I6" s="633"/>
      <c r="J6" s="633"/>
      <c r="K6" s="633"/>
      <c r="L6" s="633"/>
      <c r="M6" s="633"/>
      <c r="N6" s="633"/>
      <c r="O6" s="633"/>
      <c r="P6" s="633"/>
      <c r="Q6" s="633"/>
      <c r="R6" s="633"/>
      <c r="S6" s="633"/>
      <c r="T6" s="633"/>
      <c r="U6" s="633"/>
      <c r="V6" s="633"/>
      <c r="W6" s="633"/>
      <c r="X6" s="634"/>
      <c r="Y6" s="629" t="s">
        <v>561</v>
      </c>
      <c r="Z6" s="630"/>
    </row>
    <row r="7" spans="1:29" s="1" customFormat="1" ht="15.75" thickBot="1" x14ac:dyDescent="0.3">
      <c r="A7" s="635"/>
      <c r="B7" s="635"/>
      <c r="C7" s="635"/>
      <c r="D7" s="635"/>
      <c r="E7" s="635"/>
      <c r="F7" s="635"/>
      <c r="G7" s="635"/>
      <c r="H7" s="635"/>
      <c r="I7" s="635"/>
      <c r="J7" s="635"/>
      <c r="K7" s="635"/>
      <c r="L7" s="635"/>
      <c r="M7" s="635"/>
      <c r="N7" s="635"/>
      <c r="O7" s="635"/>
      <c r="P7" s="635"/>
      <c r="Q7" s="635"/>
      <c r="R7" s="635"/>
      <c r="S7" s="635"/>
      <c r="T7" s="635"/>
      <c r="U7" s="635"/>
      <c r="V7" s="635"/>
      <c r="W7" s="635"/>
      <c r="X7" s="636"/>
      <c r="Y7" s="631"/>
      <c r="Z7" s="632"/>
    </row>
    <row r="8" spans="1:29" s="16" customFormat="1" ht="61.5" customHeight="1" thickBot="1" x14ac:dyDescent="0.3">
      <c r="A8" s="2" t="s">
        <v>10</v>
      </c>
      <c r="B8" s="2" t="s">
        <v>562</v>
      </c>
      <c r="C8" s="2" t="s">
        <v>563</v>
      </c>
      <c r="D8" s="2" t="s">
        <v>564</v>
      </c>
      <c r="E8" s="2" t="s">
        <v>42</v>
      </c>
      <c r="F8" s="2" t="s">
        <v>44</v>
      </c>
      <c r="G8" s="2" t="s">
        <v>46</v>
      </c>
      <c r="H8" s="2" t="s">
        <v>48</v>
      </c>
      <c r="I8" s="2" t="s">
        <v>50</v>
      </c>
      <c r="J8" s="59" t="s">
        <v>52</v>
      </c>
      <c r="K8" s="60" t="s">
        <v>565</v>
      </c>
      <c r="L8" s="60" t="s">
        <v>566</v>
      </c>
      <c r="M8" s="60" t="s">
        <v>567</v>
      </c>
      <c r="N8" s="60" t="s">
        <v>568</v>
      </c>
      <c r="O8" s="60" t="s">
        <v>569</v>
      </c>
      <c r="P8" s="60" t="s">
        <v>570</v>
      </c>
      <c r="Q8" s="60" t="s">
        <v>571</v>
      </c>
      <c r="R8" s="60" t="s">
        <v>572</v>
      </c>
      <c r="S8" s="60" t="s">
        <v>573</v>
      </c>
      <c r="T8" s="60" t="s">
        <v>574</v>
      </c>
      <c r="U8" s="60" t="s">
        <v>575</v>
      </c>
      <c r="V8" s="60" t="s">
        <v>576</v>
      </c>
      <c r="W8" s="60" t="s">
        <v>577</v>
      </c>
      <c r="X8" s="62" t="s">
        <v>56</v>
      </c>
      <c r="Y8" s="2" t="s">
        <v>60</v>
      </c>
      <c r="Z8" s="2" t="s">
        <v>62</v>
      </c>
    </row>
    <row r="9" spans="1:29" ht="276" x14ac:dyDescent="0.25">
      <c r="A9" s="36" t="s">
        <v>153</v>
      </c>
      <c r="B9" s="32" t="s">
        <v>578</v>
      </c>
      <c r="C9" s="32" t="s">
        <v>579</v>
      </c>
      <c r="D9" s="63" t="s">
        <v>580</v>
      </c>
      <c r="E9" s="37" t="s">
        <v>581</v>
      </c>
      <c r="F9" s="37" t="s">
        <v>582</v>
      </c>
      <c r="G9" s="37" t="s">
        <v>583</v>
      </c>
      <c r="H9" s="37" t="s">
        <v>584</v>
      </c>
      <c r="I9" s="37" t="s">
        <v>585</v>
      </c>
      <c r="J9" s="37" t="s">
        <v>586</v>
      </c>
      <c r="K9" s="61"/>
      <c r="L9" s="61"/>
      <c r="M9" s="61"/>
      <c r="N9" s="61"/>
      <c r="O9" s="61"/>
      <c r="P9" s="61"/>
      <c r="Q9" s="61"/>
      <c r="R9" s="61"/>
      <c r="S9" s="61"/>
      <c r="T9" s="61"/>
      <c r="U9" s="61"/>
      <c r="V9" s="61"/>
      <c r="W9" s="61"/>
      <c r="X9" s="37">
        <v>0</v>
      </c>
      <c r="Y9" s="37" t="s">
        <v>587</v>
      </c>
      <c r="Z9" s="37" t="s">
        <v>588</v>
      </c>
    </row>
    <row r="10" spans="1:29" ht="276" x14ac:dyDescent="0.25">
      <c r="A10" s="38" t="s">
        <v>153</v>
      </c>
      <c r="B10" s="32" t="s">
        <v>578</v>
      </c>
      <c r="C10" s="32" t="s">
        <v>579</v>
      </c>
      <c r="D10" s="37" t="s">
        <v>580</v>
      </c>
      <c r="E10" s="37" t="s">
        <v>581</v>
      </c>
      <c r="F10" s="37" t="s">
        <v>582</v>
      </c>
      <c r="G10" s="37" t="s">
        <v>583</v>
      </c>
      <c r="H10" s="37" t="s">
        <v>584</v>
      </c>
      <c r="I10" s="37" t="s">
        <v>585</v>
      </c>
      <c r="J10" s="37" t="s">
        <v>586</v>
      </c>
      <c r="K10" s="61"/>
      <c r="L10" s="61"/>
      <c r="M10" s="61"/>
      <c r="N10" s="61"/>
      <c r="O10" s="61"/>
      <c r="P10" s="61"/>
      <c r="Q10" s="61"/>
      <c r="R10" s="61"/>
      <c r="S10" s="61"/>
      <c r="T10" s="61"/>
      <c r="U10" s="61"/>
      <c r="V10" s="61"/>
      <c r="W10" s="61"/>
      <c r="X10" s="37">
        <v>0</v>
      </c>
      <c r="Y10" s="37" t="s">
        <v>587</v>
      </c>
      <c r="Z10" s="37" t="s">
        <v>588</v>
      </c>
      <c r="AC10" t="s">
        <v>589</v>
      </c>
    </row>
    <row r="11" spans="1:29" ht="276" x14ac:dyDescent="0.25">
      <c r="A11" s="38" t="s">
        <v>153</v>
      </c>
      <c r="B11" s="32" t="s">
        <v>578</v>
      </c>
      <c r="C11" s="32" t="s">
        <v>579</v>
      </c>
      <c r="D11" s="37" t="s">
        <v>580</v>
      </c>
      <c r="E11" s="37" t="s">
        <v>581</v>
      </c>
      <c r="F11" s="37" t="s">
        <v>582</v>
      </c>
      <c r="G11" s="37" t="s">
        <v>583</v>
      </c>
      <c r="H11" s="37" t="s">
        <v>584</v>
      </c>
      <c r="I11" s="37" t="s">
        <v>585</v>
      </c>
      <c r="J11" s="37" t="s">
        <v>586</v>
      </c>
      <c r="K11" s="61"/>
      <c r="L11" s="61"/>
      <c r="M11" s="61"/>
      <c r="N11" s="61"/>
      <c r="O11" s="61"/>
      <c r="P11" s="61"/>
      <c r="Q11" s="61"/>
      <c r="R11" s="61"/>
      <c r="S11" s="61"/>
      <c r="T11" s="61"/>
      <c r="U11" s="61"/>
      <c r="V11" s="61"/>
      <c r="W11" s="61"/>
      <c r="X11" s="37">
        <v>0</v>
      </c>
      <c r="Y11" s="37" t="s">
        <v>587</v>
      </c>
      <c r="Z11" s="37" t="s">
        <v>588</v>
      </c>
      <c r="AC11" t="s">
        <v>590</v>
      </c>
    </row>
    <row r="12" spans="1:29" ht="276" x14ac:dyDescent="0.25">
      <c r="A12" s="38" t="s">
        <v>153</v>
      </c>
      <c r="B12" s="32" t="s">
        <v>578</v>
      </c>
      <c r="C12" s="32" t="s">
        <v>579</v>
      </c>
      <c r="D12" s="37" t="s">
        <v>580</v>
      </c>
      <c r="E12" s="37" t="s">
        <v>581</v>
      </c>
      <c r="F12" s="37" t="s">
        <v>582</v>
      </c>
      <c r="G12" s="37" t="s">
        <v>591</v>
      </c>
      <c r="H12" s="37" t="s">
        <v>591</v>
      </c>
      <c r="I12" s="37" t="s">
        <v>591</v>
      </c>
      <c r="J12" s="37" t="s">
        <v>591</v>
      </c>
      <c r="K12" s="61"/>
      <c r="L12" s="61"/>
      <c r="M12" s="61"/>
      <c r="N12" s="61"/>
      <c r="O12" s="61"/>
      <c r="P12" s="61"/>
      <c r="Q12" s="61"/>
      <c r="R12" s="61"/>
      <c r="S12" s="61"/>
      <c r="T12" s="61"/>
      <c r="U12" s="61"/>
      <c r="V12" s="61"/>
      <c r="W12" s="61"/>
      <c r="X12" s="37">
        <v>0</v>
      </c>
      <c r="Y12" s="37" t="s">
        <v>587</v>
      </c>
      <c r="Z12" s="37" t="s">
        <v>588</v>
      </c>
      <c r="AC12" t="s">
        <v>592</v>
      </c>
    </row>
    <row r="13" spans="1:29" ht="276" x14ac:dyDescent="0.25">
      <c r="A13" s="38" t="s">
        <v>153</v>
      </c>
      <c r="B13" s="32" t="s">
        <v>578</v>
      </c>
      <c r="C13" s="32" t="s">
        <v>579</v>
      </c>
      <c r="D13" s="37" t="s">
        <v>580</v>
      </c>
      <c r="E13" s="37" t="s">
        <v>581</v>
      </c>
      <c r="F13" s="37" t="s">
        <v>582</v>
      </c>
      <c r="G13" s="37" t="s">
        <v>591</v>
      </c>
      <c r="H13" s="37" t="s">
        <v>591</v>
      </c>
      <c r="I13" s="37" t="s">
        <v>591</v>
      </c>
      <c r="J13" s="37" t="s">
        <v>591</v>
      </c>
      <c r="K13" s="61"/>
      <c r="L13" s="61"/>
      <c r="M13" s="61"/>
      <c r="N13" s="61"/>
      <c r="O13" s="61"/>
      <c r="P13" s="61"/>
      <c r="Q13" s="61"/>
      <c r="R13" s="61"/>
      <c r="S13" s="61"/>
      <c r="T13" s="61"/>
      <c r="U13" s="61"/>
      <c r="V13" s="61"/>
      <c r="W13" s="61"/>
      <c r="X13" s="37">
        <v>0</v>
      </c>
      <c r="Y13" s="37" t="s">
        <v>587</v>
      </c>
      <c r="Z13" s="37" t="s">
        <v>588</v>
      </c>
      <c r="AC13" t="s">
        <v>593</v>
      </c>
    </row>
    <row r="14" spans="1:29" ht="276.75" thickBot="1" x14ac:dyDescent="0.3">
      <c r="A14" s="39" t="s">
        <v>153</v>
      </c>
      <c r="B14" s="32" t="s">
        <v>578</v>
      </c>
      <c r="C14" s="32" t="s">
        <v>579</v>
      </c>
      <c r="D14" s="37" t="s">
        <v>580</v>
      </c>
      <c r="E14" s="37" t="s">
        <v>581</v>
      </c>
      <c r="F14" s="37" t="s">
        <v>582</v>
      </c>
      <c r="G14" s="37" t="s">
        <v>591</v>
      </c>
      <c r="H14" s="37" t="s">
        <v>591</v>
      </c>
      <c r="I14" s="37" t="s">
        <v>591</v>
      </c>
      <c r="J14" s="37" t="s">
        <v>591</v>
      </c>
      <c r="K14" s="61"/>
      <c r="L14" s="61"/>
      <c r="M14" s="61"/>
      <c r="N14" s="61"/>
      <c r="O14" s="61"/>
      <c r="P14" s="61"/>
      <c r="Q14" s="61"/>
      <c r="R14" s="61"/>
      <c r="S14" s="61"/>
      <c r="T14" s="61"/>
      <c r="U14" s="61"/>
      <c r="V14" s="61"/>
      <c r="W14" s="61"/>
      <c r="X14" s="37">
        <v>0</v>
      </c>
      <c r="Y14" s="37" t="s">
        <v>587</v>
      </c>
      <c r="Z14" s="37" t="s">
        <v>588</v>
      </c>
    </row>
    <row r="15" spans="1:29" ht="276" x14ac:dyDescent="0.25">
      <c r="A15" s="40" t="s">
        <v>153</v>
      </c>
      <c r="B15" s="32" t="s">
        <v>578</v>
      </c>
      <c r="C15" s="32" t="s">
        <v>579</v>
      </c>
      <c r="D15" s="37" t="s">
        <v>580</v>
      </c>
      <c r="E15" s="37" t="s">
        <v>581</v>
      </c>
      <c r="F15" s="37" t="s">
        <v>582</v>
      </c>
      <c r="G15" s="37" t="s">
        <v>591</v>
      </c>
      <c r="H15" s="37" t="s">
        <v>591</v>
      </c>
      <c r="I15" s="37" t="s">
        <v>591</v>
      </c>
      <c r="J15" s="37" t="s">
        <v>591</v>
      </c>
      <c r="K15" s="61"/>
      <c r="L15" s="61"/>
      <c r="M15" s="61"/>
      <c r="N15" s="61"/>
      <c r="O15" s="61"/>
      <c r="P15" s="61"/>
      <c r="Q15" s="61"/>
      <c r="R15" s="61"/>
      <c r="S15" s="61"/>
      <c r="T15" s="61"/>
      <c r="U15" s="61"/>
      <c r="V15" s="61"/>
      <c r="W15" s="61"/>
      <c r="X15" s="37">
        <v>0</v>
      </c>
      <c r="Y15" s="37" t="s">
        <v>587</v>
      </c>
      <c r="Z15" s="37" t="s">
        <v>588</v>
      </c>
    </row>
    <row r="16" spans="1:29" ht="276.75" thickBot="1" x14ac:dyDescent="0.3">
      <c r="A16" s="41" t="s">
        <v>153</v>
      </c>
      <c r="B16" s="32" t="s">
        <v>578</v>
      </c>
      <c r="C16" s="32" t="s">
        <v>579</v>
      </c>
      <c r="D16" s="37" t="s">
        <v>580</v>
      </c>
      <c r="E16" s="37" t="s">
        <v>581</v>
      </c>
      <c r="F16" s="37" t="s">
        <v>582</v>
      </c>
      <c r="G16" s="37" t="s">
        <v>591</v>
      </c>
      <c r="H16" s="37" t="s">
        <v>591</v>
      </c>
      <c r="I16" s="37" t="s">
        <v>591</v>
      </c>
      <c r="J16" s="37" t="s">
        <v>591</v>
      </c>
      <c r="K16" s="61"/>
      <c r="L16" s="61"/>
      <c r="M16" s="61"/>
      <c r="N16" s="61"/>
      <c r="O16" s="61"/>
      <c r="P16" s="61"/>
      <c r="Q16" s="61"/>
      <c r="R16" s="61"/>
      <c r="S16" s="61"/>
      <c r="T16" s="61"/>
      <c r="U16" s="61"/>
      <c r="V16" s="61"/>
      <c r="W16" s="61"/>
      <c r="X16" s="37">
        <v>0</v>
      </c>
      <c r="Y16" s="37" t="s">
        <v>587</v>
      </c>
      <c r="Z16" s="37" t="s">
        <v>588</v>
      </c>
    </row>
    <row r="17" spans="1:26" ht="276" x14ac:dyDescent="0.25">
      <c r="A17" s="42" t="s">
        <v>187</v>
      </c>
      <c r="B17" s="32" t="s">
        <v>578</v>
      </c>
      <c r="C17" s="32" t="s">
        <v>579</v>
      </c>
      <c r="D17" s="37" t="s">
        <v>580</v>
      </c>
      <c r="E17" s="37" t="s">
        <v>581</v>
      </c>
      <c r="F17" s="37" t="s">
        <v>582</v>
      </c>
      <c r="G17" s="37" t="s">
        <v>594</v>
      </c>
      <c r="H17" s="37" t="s">
        <v>595</v>
      </c>
      <c r="I17" s="37" t="s">
        <v>596</v>
      </c>
      <c r="J17" s="37" t="s">
        <v>586</v>
      </c>
      <c r="K17" s="61"/>
      <c r="L17" s="61"/>
      <c r="M17" s="61"/>
      <c r="N17" s="61"/>
      <c r="O17" s="61"/>
      <c r="P17" s="61"/>
      <c r="Q17" s="61"/>
      <c r="R17" s="61"/>
      <c r="S17" s="61"/>
      <c r="T17" s="61"/>
      <c r="U17" s="61"/>
      <c r="V17" s="61"/>
      <c r="W17" s="61"/>
      <c r="X17" s="37">
        <v>0</v>
      </c>
      <c r="Y17" s="37" t="s">
        <v>587</v>
      </c>
      <c r="Z17" s="37" t="s">
        <v>588</v>
      </c>
    </row>
    <row r="18" spans="1:26" ht="276" x14ac:dyDescent="0.25">
      <c r="A18" s="40" t="s">
        <v>187</v>
      </c>
      <c r="B18" s="32" t="s">
        <v>578</v>
      </c>
      <c r="C18" s="32" t="s">
        <v>579</v>
      </c>
      <c r="D18" s="37" t="s">
        <v>580</v>
      </c>
      <c r="E18" s="37" t="s">
        <v>581</v>
      </c>
      <c r="F18" s="37" t="s">
        <v>582</v>
      </c>
      <c r="G18" s="37" t="s">
        <v>594</v>
      </c>
      <c r="H18" s="37" t="s">
        <v>595</v>
      </c>
      <c r="I18" s="37" t="s">
        <v>596</v>
      </c>
      <c r="J18" s="37" t="s">
        <v>586</v>
      </c>
      <c r="K18" s="61"/>
      <c r="L18" s="61"/>
      <c r="M18" s="61"/>
      <c r="N18" s="61"/>
      <c r="O18" s="61"/>
      <c r="P18" s="61"/>
      <c r="Q18" s="61"/>
      <c r="R18" s="61"/>
      <c r="S18" s="61"/>
      <c r="T18" s="61"/>
      <c r="U18" s="61"/>
      <c r="V18" s="61"/>
      <c r="W18" s="61"/>
      <c r="X18" s="37">
        <v>0</v>
      </c>
      <c r="Y18" s="37" t="s">
        <v>587</v>
      </c>
      <c r="Z18" s="37" t="s">
        <v>588</v>
      </c>
    </row>
    <row r="19" spans="1:26" ht="276" x14ac:dyDescent="0.25">
      <c r="A19" s="40" t="s">
        <v>187</v>
      </c>
      <c r="B19" s="32" t="s">
        <v>578</v>
      </c>
      <c r="C19" s="32" t="s">
        <v>579</v>
      </c>
      <c r="D19" s="37" t="s">
        <v>580</v>
      </c>
      <c r="E19" s="37" t="s">
        <v>581</v>
      </c>
      <c r="F19" s="37" t="s">
        <v>582</v>
      </c>
      <c r="G19" s="37" t="s">
        <v>594</v>
      </c>
      <c r="H19" s="37" t="s">
        <v>595</v>
      </c>
      <c r="I19" s="37" t="s">
        <v>596</v>
      </c>
      <c r="J19" s="37" t="s">
        <v>586</v>
      </c>
      <c r="K19" s="61"/>
      <c r="L19" s="61"/>
      <c r="M19" s="61"/>
      <c r="N19" s="61"/>
      <c r="O19" s="61"/>
      <c r="P19" s="61"/>
      <c r="Q19" s="61"/>
      <c r="R19" s="61"/>
      <c r="S19" s="61"/>
      <c r="T19" s="61"/>
      <c r="U19" s="61"/>
      <c r="V19" s="61"/>
      <c r="W19" s="61"/>
      <c r="X19" s="37">
        <v>0</v>
      </c>
      <c r="Y19" s="37" t="s">
        <v>587</v>
      </c>
      <c r="Z19" s="37" t="s">
        <v>588</v>
      </c>
    </row>
    <row r="20" spans="1:26" ht="276" x14ac:dyDescent="0.25">
      <c r="A20" s="40" t="s">
        <v>187</v>
      </c>
      <c r="B20" s="32" t="s">
        <v>578</v>
      </c>
      <c r="C20" s="32" t="s">
        <v>579</v>
      </c>
      <c r="D20" s="37" t="s">
        <v>580</v>
      </c>
      <c r="E20" s="37" t="s">
        <v>581</v>
      </c>
      <c r="F20" s="37" t="s">
        <v>582</v>
      </c>
      <c r="G20" s="37" t="s">
        <v>594</v>
      </c>
      <c r="H20" s="37" t="s">
        <v>595</v>
      </c>
      <c r="I20" s="37" t="s">
        <v>596</v>
      </c>
      <c r="J20" s="37" t="s">
        <v>586</v>
      </c>
      <c r="K20" s="61"/>
      <c r="L20" s="61"/>
      <c r="M20" s="61"/>
      <c r="N20" s="61"/>
      <c r="O20" s="61"/>
      <c r="P20" s="61"/>
      <c r="Q20" s="61"/>
      <c r="R20" s="61"/>
      <c r="S20" s="61"/>
      <c r="T20" s="61"/>
      <c r="U20" s="61"/>
      <c r="V20" s="61"/>
      <c r="W20" s="61"/>
      <c r="X20" s="37">
        <v>0</v>
      </c>
      <c r="Y20" s="37" t="s">
        <v>587</v>
      </c>
      <c r="Z20" s="37" t="s">
        <v>588</v>
      </c>
    </row>
    <row r="21" spans="1:26" ht="276" x14ac:dyDescent="0.25">
      <c r="A21" s="40" t="s">
        <v>187</v>
      </c>
      <c r="B21" s="32" t="s">
        <v>578</v>
      </c>
      <c r="C21" s="32" t="s">
        <v>579</v>
      </c>
      <c r="D21" s="37" t="s">
        <v>580</v>
      </c>
      <c r="E21" s="37" t="s">
        <v>581</v>
      </c>
      <c r="F21" s="37" t="s">
        <v>582</v>
      </c>
      <c r="G21" s="37" t="s">
        <v>594</v>
      </c>
      <c r="H21" s="37" t="s">
        <v>595</v>
      </c>
      <c r="I21" s="37" t="s">
        <v>596</v>
      </c>
      <c r="J21" s="37" t="s">
        <v>586</v>
      </c>
      <c r="K21" s="61"/>
      <c r="L21" s="61"/>
      <c r="M21" s="61"/>
      <c r="N21" s="61"/>
      <c r="O21" s="61"/>
      <c r="P21" s="61"/>
      <c r="Q21" s="61"/>
      <c r="R21" s="61"/>
      <c r="S21" s="61"/>
      <c r="T21" s="61"/>
      <c r="U21" s="61"/>
      <c r="V21" s="61"/>
      <c r="W21" s="61"/>
      <c r="X21" s="37">
        <v>0</v>
      </c>
      <c r="Y21" s="37" t="s">
        <v>587</v>
      </c>
      <c r="Z21" s="37" t="s">
        <v>588</v>
      </c>
    </row>
    <row r="22" spans="1:26" ht="276" x14ac:dyDescent="0.25">
      <c r="A22" s="40" t="s">
        <v>187</v>
      </c>
      <c r="B22" s="32" t="s">
        <v>578</v>
      </c>
      <c r="C22" s="32" t="s">
        <v>579</v>
      </c>
      <c r="D22" s="37" t="s">
        <v>580</v>
      </c>
      <c r="E22" s="37" t="s">
        <v>581</v>
      </c>
      <c r="F22" s="37" t="s">
        <v>582</v>
      </c>
      <c r="G22" s="37" t="s">
        <v>594</v>
      </c>
      <c r="H22" s="37" t="s">
        <v>595</v>
      </c>
      <c r="I22" s="37" t="s">
        <v>596</v>
      </c>
      <c r="J22" s="37" t="s">
        <v>586</v>
      </c>
      <c r="K22" s="61"/>
      <c r="L22" s="61"/>
      <c r="M22" s="61"/>
      <c r="N22" s="61"/>
      <c r="O22" s="61"/>
      <c r="P22" s="61"/>
      <c r="Q22" s="61"/>
      <c r="R22" s="61"/>
      <c r="S22" s="61"/>
      <c r="T22" s="61"/>
      <c r="U22" s="61"/>
      <c r="V22" s="61"/>
      <c r="W22" s="61"/>
      <c r="X22" s="37">
        <v>0</v>
      </c>
      <c r="Y22" s="37" t="s">
        <v>587</v>
      </c>
      <c r="Z22" s="37" t="s">
        <v>588</v>
      </c>
    </row>
    <row r="23" spans="1:26" ht="276" x14ac:dyDescent="0.25">
      <c r="A23" s="40" t="s">
        <v>187</v>
      </c>
      <c r="B23" s="32" t="s">
        <v>578</v>
      </c>
      <c r="C23" s="32" t="s">
        <v>579</v>
      </c>
      <c r="D23" s="37" t="s">
        <v>580</v>
      </c>
      <c r="E23" s="37" t="s">
        <v>581</v>
      </c>
      <c r="F23" s="37" t="s">
        <v>582</v>
      </c>
      <c r="G23" s="37" t="s">
        <v>594</v>
      </c>
      <c r="H23" s="37" t="s">
        <v>595</v>
      </c>
      <c r="I23" s="37" t="s">
        <v>596</v>
      </c>
      <c r="J23" s="37" t="s">
        <v>586</v>
      </c>
      <c r="K23" s="61"/>
      <c r="L23" s="61"/>
      <c r="M23" s="61"/>
      <c r="N23" s="61"/>
      <c r="O23" s="61"/>
      <c r="P23" s="61"/>
      <c r="Q23" s="61"/>
      <c r="R23" s="61"/>
      <c r="S23" s="61"/>
      <c r="T23" s="61"/>
      <c r="U23" s="61"/>
      <c r="V23" s="61"/>
      <c r="W23" s="61"/>
      <c r="X23" s="37">
        <v>0</v>
      </c>
      <c r="Y23" s="37" t="s">
        <v>587</v>
      </c>
      <c r="Z23" s="37" t="s">
        <v>588</v>
      </c>
    </row>
    <row r="24" spans="1:26" ht="276" x14ac:dyDescent="0.25">
      <c r="A24" s="40" t="s">
        <v>187</v>
      </c>
      <c r="B24" s="32" t="s">
        <v>578</v>
      </c>
      <c r="C24" s="32" t="s">
        <v>579</v>
      </c>
      <c r="D24" s="37" t="s">
        <v>580</v>
      </c>
      <c r="E24" s="37" t="s">
        <v>581</v>
      </c>
      <c r="F24" s="37" t="s">
        <v>582</v>
      </c>
      <c r="G24" s="37" t="s">
        <v>594</v>
      </c>
      <c r="H24" s="37" t="s">
        <v>595</v>
      </c>
      <c r="I24" s="37" t="s">
        <v>596</v>
      </c>
      <c r="J24" s="37" t="s">
        <v>586</v>
      </c>
      <c r="K24" s="61"/>
      <c r="L24" s="61"/>
      <c r="M24" s="61"/>
      <c r="N24" s="61"/>
      <c r="O24" s="61"/>
      <c r="P24" s="61"/>
      <c r="Q24" s="61"/>
      <c r="R24" s="61"/>
      <c r="S24" s="61"/>
      <c r="T24" s="61"/>
      <c r="U24" s="61"/>
      <c r="V24" s="61"/>
      <c r="W24" s="61"/>
      <c r="X24" s="37">
        <v>0</v>
      </c>
      <c r="Y24" s="37" t="s">
        <v>587</v>
      </c>
      <c r="Z24" s="37" t="s">
        <v>588</v>
      </c>
    </row>
    <row r="25" spans="1:26" ht="276" x14ac:dyDescent="0.25">
      <c r="A25" s="40" t="s">
        <v>187</v>
      </c>
      <c r="B25" s="32" t="s">
        <v>578</v>
      </c>
      <c r="C25" s="32" t="s">
        <v>579</v>
      </c>
      <c r="D25" s="37" t="s">
        <v>580</v>
      </c>
      <c r="E25" s="37" t="s">
        <v>581</v>
      </c>
      <c r="F25" s="37" t="s">
        <v>582</v>
      </c>
      <c r="G25" s="37" t="s">
        <v>591</v>
      </c>
      <c r="H25" s="37" t="s">
        <v>591</v>
      </c>
      <c r="I25" s="37" t="s">
        <v>591</v>
      </c>
      <c r="J25" s="37" t="s">
        <v>591</v>
      </c>
      <c r="K25" s="61"/>
      <c r="L25" s="61"/>
      <c r="M25" s="61"/>
      <c r="N25" s="61"/>
      <c r="O25" s="61"/>
      <c r="P25" s="61"/>
      <c r="Q25" s="61"/>
      <c r="R25" s="61"/>
      <c r="S25" s="61"/>
      <c r="T25" s="61"/>
      <c r="U25" s="61"/>
      <c r="V25" s="61"/>
      <c r="W25" s="61"/>
      <c r="X25" s="37">
        <v>0</v>
      </c>
      <c r="Y25" s="37" t="s">
        <v>587</v>
      </c>
      <c r="Z25" s="37" t="s">
        <v>588</v>
      </c>
    </row>
    <row r="26" spans="1:26" ht="276" x14ac:dyDescent="0.25">
      <c r="A26" s="40" t="s">
        <v>187</v>
      </c>
      <c r="B26" s="32" t="s">
        <v>578</v>
      </c>
      <c r="C26" s="32" t="s">
        <v>579</v>
      </c>
      <c r="D26" s="37" t="s">
        <v>580</v>
      </c>
      <c r="E26" s="37" t="s">
        <v>581</v>
      </c>
      <c r="F26" s="37" t="s">
        <v>582</v>
      </c>
      <c r="G26" s="37" t="s">
        <v>591</v>
      </c>
      <c r="H26" s="37" t="s">
        <v>591</v>
      </c>
      <c r="I26" s="37" t="s">
        <v>591</v>
      </c>
      <c r="J26" s="37" t="s">
        <v>591</v>
      </c>
      <c r="K26" s="61"/>
      <c r="L26" s="61"/>
      <c r="M26" s="61"/>
      <c r="N26" s="61"/>
      <c r="O26" s="61"/>
      <c r="P26" s="61"/>
      <c r="Q26" s="61"/>
      <c r="R26" s="61"/>
      <c r="S26" s="61"/>
      <c r="T26" s="61"/>
      <c r="U26" s="61"/>
      <c r="V26" s="61"/>
      <c r="W26" s="61"/>
      <c r="X26" s="37">
        <v>0</v>
      </c>
      <c r="Y26" s="37" t="s">
        <v>587</v>
      </c>
      <c r="Z26" s="37" t="s">
        <v>588</v>
      </c>
    </row>
    <row r="27" spans="1:26" ht="276" x14ac:dyDescent="0.25">
      <c r="A27" s="40" t="s">
        <v>187</v>
      </c>
      <c r="B27" s="32" t="s">
        <v>578</v>
      </c>
      <c r="C27" s="32" t="s">
        <v>579</v>
      </c>
      <c r="D27" s="37" t="s">
        <v>580</v>
      </c>
      <c r="E27" s="37" t="s">
        <v>581</v>
      </c>
      <c r="F27" s="37" t="s">
        <v>582</v>
      </c>
      <c r="G27" s="37" t="s">
        <v>591</v>
      </c>
      <c r="H27" s="37" t="s">
        <v>591</v>
      </c>
      <c r="I27" s="37" t="s">
        <v>591</v>
      </c>
      <c r="J27" s="37" t="s">
        <v>591</v>
      </c>
      <c r="K27" s="61"/>
      <c r="L27" s="61"/>
      <c r="M27" s="61"/>
      <c r="N27" s="61"/>
      <c r="O27" s="61"/>
      <c r="P27" s="61"/>
      <c r="Q27" s="61"/>
      <c r="R27" s="61"/>
      <c r="S27" s="61"/>
      <c r="T27" s="61"/>
      <c r="U27" s="61"/>
      <c r="V27" s="61"/>
      <c r="W27" s="61"/>
      <c r="X27" s="37">
        <v>0</v>
      </c>
      <c r="Y27" s="37" t="s">
        <v>587</v>
      </c>
      <c r="Z27" s="37" t="s">
        <v>588</v>
      </c>
    </row>
    <row r="28" spans="1:26" ht="276" x14ac:dyDescent="0.25">
      <c r="A28" s="40" t="s">
        <v>187</v>
      </c>
      <c r="B28" s="32" t="s">
        <v>578</v>
      </c>
      <c r="C28" s="32" t="s">
        <v>579</v>
      </c>
      <c r="D28" s="37" t="s">
        <v>580</v>
      </c>
      <c r="E28" s="37" t="s">
        <v>581</v>
      </c>
      <c r="F28" s="37" t="s">
        <v>582</v>
      </c>
      <c r="G28" s="37" t="s">
        <v>591</v>
      </c>
      <c r="H28" s="37" t="s">
        <v>591</v>
      </c>
      <c r="I28" s="37" t="s">
        <v>591</v>
      </c>
      <c r="J28" s="37" t="s">
        <v>591</v>
      </c>
      <c r="K28" s="61"/>
      <c r="L28" s="61"/>
      <c r="M28" s="61"/>
      <c r="N28" s="61"/>
      <c r="O28" s="61"/>
      <c r="P28" s="61"/>
      <c r="Q28" s="61"/>
      <c r="R28" s="61"/>
      <c r="S28" s="61"/>
      <c r="T28" s="61"/>
      <c r="U28" s="61"/>
      <c r="V28" s="61"/>
      <c r="W28" s="61"/>
      <c r="X28" s="37">
        <v>0</v>
      </c>
      <c r="Y28" s="37" t="s">
        <v>587</v>
      </c>
      <c r="Z28" s="37" t="s">
        <v>588</v>
      </c>
    </row>
    <row r="29" spans="1:26" ht="276" x14ac:dyDescent="0.25">
      <c r="A29" s="40" t="s">
        <v>187</v>
      </c>
      <c r="B29" s="32" t="s">
        <v>578</v>
      </c>
      <c r="C29" s="32" t="s">
        <v>579</v>
      </c>
      <c r="D29" s="37" t="s">
        <v>580</v>
      </c>
      <c r="E29" s="37" t="s">
        <v>581</v>
      </c>
      <c r="F29" s="37" t="s">
        <v>582</v>
      </c>
      <c r="G29" s="37" t="s">
        <v>591</v>
      </c>
      <c r="H29" s="37" t="s">
        <v>591</v>
      </c>
      <c r="I29" s="37" t="s">
        <v>591</v>
      </c>
      <c r="J29" s="37" t="s">
        <v>591</v>
      </c>
      <c r="K29" s="61"/>
      <c r="L29" s="61"/>
      <c r="M29" s="61"/>
      <c r="N29" s="61"/>
      <c r="O29" s="61"/>
      <c r="P29" s="61"/>
      <c r="Q29" s="61"/>
      <c r="R29" s="61"/>
      <c r="S29" s="61"/>
      <c r="T29" s="61"/>
      <c r="U29" s="61"/>
      <c r="V29" s="61"/>
      <c r="W29" s="61"/>
      <c r="X29" s="37">
        <v>0</v>
      </c>
      <c r="Y29" s="37" t="s">
        <v>587</v>
      </c>
      <c r="Z29" s="37" t="s">
        <v>588</v>
      </c>
    </row>
    <row r="30" spans="1:26" ht="276" x14ac:dyDescent="0.25">
      <c r="A30" s="40" t="s">
        <v>187</v>
      </c>
      <c r="B30" s="32" t="s">
        <v>578</v>
      </c>
      <c r="C30" s="32" t="s">
        <v>579</v>
      </c>
      <c r="D30" s="37" t="s">
        <v>580</v>
      </c>
      <c r="E30" s="37" t="s">
        <v>581</v>
      </c>
      <c r="F30" s="37" t="s">
        <v>582</v>
      </c>
      <c r="G30" s="37" t="s">
        <v>591</v>
      </c>
      <c r="H30" s="37" t="s">
        <v>591</v>
      </c>
      <c r="I30" s="37" t="s">
        <v>591</v>
      </c>
      <c r="J30" s="37" t="s">
        <v>591</v>
      </c>
      <c r="K30" s="61"/>
      <c r="L30" s="61"/>
      <c r="M30" s="61"/>
      <c r="N30" s="61"/>
      <c r="O30" s="61"/>
      <c r="P30" s="61"/>
      <c r="Q30" s="61"/>
      <c r="R30" s="61"/>
      <c r="S30" s="61"/>
      <c r="T30" s="61"/>
      <c r="U30" s="61"/>
      <c r="V30" s="61"/>
      <c r="W30" s="61"/>
      <c r="X30" s="37">
        <v>0</v>
      </c>
      <c r="Y30" s="37" t="s">
        <v>587</v>
      </c>
      <c r="Z30" s="37" t="s">
        <v>588</v>
      </c>
    </row>
    <row r="31" spans="1:26" ht="276" x14ac:dyDescent="0.25">
      <c r="A31" s="40" t="s">
        <v>187</v>
      </c>
      <c r="B31" s="32" t="s">
        <v>578</v>
      </c>
      <c r="C31" s="32" t="s">
        <v>579</v>
      </c>
      <c r="D31" s="37" t="s">
        <v>580</v>
      </c>
      <c r="E31" s="37" t="s">
        <v>581</v>
      </c>
      <c r="F31" s="37" t="s">
        <v>582</v>
      </c>
      <c r="G31" s="37" t="s">
        <v>591</v>
      </c>
      <c r="H31" s="37" t="s">
        <v>591</v>
      </c>
      <c r="I31" s="37" t="s">
        <v>591</v>
      </c>
      <c r="J31" s="37" t="s">
        <v>591</v>
      </c>
      <c r="K31" s="61"/>
      <c r="L31" s="61"/>
      <c r="M31" s="61"/>
      <c r="N31" s="61"/>
      <c r="O31" s="61"/>
      <c r="P31" s="61"/>
      <c r="Q31" s="61"/>
      <c r="R31" s="61"/>
      <c r="S31" s="61"/>
      <c r="T31" s="61"/>
      <c r="U31" s="61"/>
      <c r="V31" s="61"/>
      <c r="W31" s="61"/>
      <c r="X31" s="37">
        <v>0</v>
      </c>
      <c r="Y31" s="37" t="s">
        <v>587</v>
      </c>
      <c r="Z31" s="37" t="s">
        <v>588</v>
      </c>
    </row>
    <row r="32" spans="1:26" ht="276" x14ac:dyDescent="0.25">
      <c r="A32" s="40" t="s">
        <v>187</v>
      </c>
      <c r="B32" s="32" t="s">
        <v>578</v>
      </c>
      <c r="C32" s="32" t="s">
        <v>579</v>
      </c>
      <c r="D32" s="37" t="s">
        <v>580</v>
      </c>
      <c r="E32" s="37" t="s">
        <v>581</v>
      </c>
      <c r="F32" s="37" t="s">
        <v>582</v>
      </c>
      <c r="G32" s="37" t="s">
        <v>591</v>
      </c>
      <c r="H32" s="37" t="s">
        <v>591</v>
      </c>
      <c r="I32" s="37" t="s">
        <v>591</v>
      </c>
      <c r="J32" s="37" t="s">
        <v>591</v>
      </c>
      <c r="K32" s="61"/>
      <c r="L32" s="61"/>
      <c r="M32" s="61"/>
      <c r="N32" s="61"/>
      <c r="O32" s="61"/>
      <c r="P32" s="61"/>
      <c r="Q32" s="61"/>
      <c r="R32" s="61"/>
      <c r="S32" s="61"/>
      <c r="T32" s="61"/>
      <c r="U32" s="61"/>
      <c r="V32" s="61"/>
      <c r="W32" s="61"/>
      <c r="X32" s="37">
        <v>0</v>
      </c>
      <c r="Y32" s="37" t="s">
        <v>587</v>
      </c>
      <c r="Z32" s="37" t="s">
        <v>588</v>
      </c>
    </row>
    <row r="33" spans="1:26" ht="276" x14ac:dyDescent="0.25">
      <c r="A33" s="40" t="s">
        <v>187</v>
      </c>
      <c r="B33" s="32" t="s">
        <v>578</v>
      </c>
      <c r="C33" s="32" t="s">
        <v>579</v>
      </c>
      <c r="D33" s="37" t="s">
        <v>580</v>
      </c>
      <c r="E33" s="37" t="s">
        <v>581</v>
      </c>
      <c r="F33" s="37" t="s">
        <v>582</v>
      </c>
      <c r="G33" s="37" t="s">
        <v>591</v>
      </c>
      <c r="H33" s="37" t="s">
        <v>591</v>
      </c>
      <c r="I33" s="37" t="s">
        <v>591</v>
      </c>
      <c r="J33" s="37" t="s">
        <v>591</v>
      </c>
      <c r="K33" s="61"/>
      <c r="L33" s="61"/>
      <c r="M33" s="61"/>
      <c r="N33" s="61"/>
      <c r="O33" s="61"/>
      <c r="P33" s="61"/>
      <c r="Q33" s="61"/>
      <c r="R33" s="61"/>
      <c r="S33" s="61"/>
      <c r="T33" s="61"/>
      <c r="U33" s="61"/>
      <c r="V33" s="61"/>
      <c r="W33" s="61"/>
      <c r="X33" s="37">
        <v>0</v>
      </c>
      <c r="Y33" s="37" t="s">
        <v>587</v>
      </c>
      <c r="Z33" s="37" t="s">
        <v>588</v>
      </c>
    </row>
    <row r="34" spans="1:26" ht="276" x14ac:dyDescent="0.25">
      <c r="A34" s="38" t="s">
        <v>187</v>
      </c>
      <c r="B34" s="32" t="s">
        <v>578</v>
      </c>
      <c r="C34" s="32" t="s">
        <v>579</v>
      </c>
      <c r="D34" s="37" t="s">
        <v>580</v>
      </c>
      <c r="E34" s="37" t="s">
        <v>581</v>
      </c>
      <c r="F34" s="37" t="s">
        <v>582</v>
      </c>
      <c r="G34" s="37" t="s">
        <v>591</v>
      </c>
      <c r="H34" s="37" t="s">
        <v>591</v>
      </c>
      <c r="I34" s="37" t="s">
        <v>591</v>
      </c>
      <c r="J34" s="37" t="s">
        <v>591</v>
      </c>
      <c r="K34" s="61"/>
      <c r="L34" s="61"/>
      <c r="M34" s="61"/>
      <c r="N34" s="61"/>
      <c r="O34" s="61"/>
      <c r="P34" s="61"/>
      <c r="Q34" s="61"/>
      <c r="R34" s="61"/>
      <c r="S34" s="61"/>
      <c r="T34" s="61"/>
      <c r="U34" s="61"/>
      <c r="V34" s="61"/>
      <c r="W34" s="61"/>
      <c r="X34" s="37">
        <v>0</v>
      </c>
      <c r="Y34" s="37" t="s">
        <v>587</v>
      </c>
      <c r="Z34" s="37" t="s">
        <v>588</v>
      </c>
    </row>
    <row r="35" spans="1:26" ht="276" x14ac:dyDescent="0.25">
      <c r="A35" s="38" t="s">
        <v>187</v>
      </c>
      <c r="B35" s="32" t="s">
        <v>578</v>
      </c>
      <c r="C35" s="32" t="s">
        <v>579</v>
      </c>
      <c r="D35" s="37" t="s">
        <v>580</v>
      </c>
      <c r="E35" s="37" t="s">
        <v>581</v>
      </c>
      <c r="F35" s="37" t="s">
        <v>582</v>
      </c>
      <c r="G35" s="37" t="s">
        <v>591</v>
      </c>
      <c r="H35" s="37" t="s">
        <v>591</v>
      </c>
      <c r="I35" s="37" t="s">
        <v>591</v>
      </c>
      <c r="J35" s="37" t="s">
        <v>591</v>
      </c>
      <c r="K35" s="61"/>
      <c r="L35" s="61"/>
      <c r="M35" s="61"/>
      <c r="N35" s="61"/>
      <c r="O35" s="61"/>
      <c r="P35" s="61"/>
      <c r="Q35" s="61"/>
      <c r="R35" s="61"/>
      <c r="S35" s="61"/>
      <c r="T35" s="61"/>
      <c r="U35" s="61"/>
      <c r="V35" s="61"/>
      <c r="W35" s="61"/>
      <c r="X35" s="37">
        <v>0</v>
      </c>
      <c r="Y35" s="37" t="s">
        <v>587</v>
      </c>
      <c r="Z35" s="37" t="s">
        <v>588</v>
      </c>
    </row>
    <row r="36" spans="1:26" ht="276" x14ac:dyDescent="0.25">
      <c r="A36" s="40" t="s">
        <v>187</v>
      </c>
      <c r="B36" s="32" t="s">
        <v>578</v>
      </c>
      <c r="C36" s="32" t="s">
        <v>579</v>
      </c>
      <c r="D36" s="37" t="s">
        <v>580</v>
      </c>
      <c r="E36" s="37" t="s">
        <v>581</v>
      </c>
      <c r="F36" s="37" t="s">
        <v>582</v>
      </c>
      <c r="G36" s="37" t="s">
        <v>591</v>
      </c>
      <c r="H36" s="37" t="s">
        <v>591</v>
      </c>
      <c r="I36" s="37" t="s">
        <v>591</v>
      </c>
      <c r="J36" s="37" t="s">
        <v>591</v>
      </c>
      <c r="K36" s="61"/>
      <c r="L36" s="61"/>
      <c r="M36" s="61"/>
      <c r="N36" s="61"/>
      <c r="O36" s="61"/>
      <c r="P36" s="61"/>
      <c r="Q36" s="61"/>
      <c r="R36" s="61"/>
      <c r="S36" s="61"/>
      <c r="T36" s="61"/>
      <c r="U36" s="61"/>
      <c r="V36" s="61"/>
      <c r="W36" s="61"/>
      <c r="X36" s="37">
        <v>0</v>
      </c>
      <c r="Y36" s="37" t="s">
        <v>587</v>
      </c>
      <c r="Z36" s="37" t="s">
        <v>588</v>
      </c>
    </row>
    <row r="37" spans="1:26" ht="276.75" thickBot="1" x14ac:dyDescent="0.3">
      <c r="A37" s="41" t="s">
        <v>187</v>
      </c>
      <c r="B37" s="32" t="s">
        <v>578</v>
      </c>
      <c r="C37" s="32" t="s">
        <v>579</v>
      </c>
      <c r="D37" s="37" t="s">
        <v>580</v>
      </c>
      <c r="E37" s="37" t="s">
        <v>581</v>
      </c>
      <c r="F37" s="37" t="s">
        <v>582</v>
      </c>
      <c r="G37" s="37" t="s">
        <v>591</v>
      </c>
      <c r="H37" s="37" t="s">
        <v>591</v>
      </c>
      <c r="I37" s="37" t="s">
        <v>591</v>
      </c>
      <c r="J37" s="37" t="s">
        <v>591</v>
      </c>
      <c r="K37" s="61"/>
      <c r="L37" s="61"/>
      <c r="M37" s="61"/>
      <c r="N37" s="61"/>
      <c r="O37" s="61"/>
      <c r="P37" s="61"/>
      <c r="Q37" s="61"/>
      <c r="R37" s="61"/>
      <c r="S37" s="61"/>
      <c r="T37" s="61"/>
      <c r="U37" s="61"/>
      <c r="V37" s="61"/>
      <c r="W37" s="61"/>
      <c r="X37" s="37">
        <v>0</v>
      </c>
      <c r="Y37" s="37" t="s">
        <v>587</v>
      </c>
      <c r="Z37" s="37" t="s">
        <v>588</v>
      </c>
    </row>
    <row r="38" spans="1:26" ht="276" x14ac:dyDescent="0.25">
      <c r="A38" s="43" t="s">
        <v>187</v>
      </c>
      <c r="B38" s="34" t="s">
        <v>578</v>
      </c>
      <c r="C38" s="34" t="s">
        <v>579</v>
      </c>
      <c r="D38" s="37" t="s">
        <v>580</v>
      </c>
      <c r="E38" s="37" t="s">
        <v>581</v>
      </c>
      <c r="F38" s="37" t="s">
        <v>582</v>
      </c>
      <c r="G38" s="37" t="s">
        <v>591</v>
      </c>
      <c r="H38" s="37" t="s">
        <v>591</v>
      </c>
      <c r="I38" s="37" t="s">
        <v>591</v>
      </c>
      <c r="J38" s="37" t="s">
        <v>591</v>
      </c>
      <c r="K38" s="61"/>
      <c r="L38" s="61"/>
      <c r="M38" s="61"/>
      <c r="N38" s="61"/>
      <c r="O38" s="61"/>
      <c r="P38" s="61"/>
      <c r="Q38" s="61"/>
      <c r="R38" s="61"/>
      <c r="S38" s="61"/>
      <c r="T38" s="61"/>
      <c r="U38" s="61"/>
      <c r="V38" s="61"/>
      <c r="W38" s="61"/>
      <c r="X38" s="37">
        <v>0</v>
      </c>
      <c r="Y38" s="37" t="s">
        <v>587</v>
      </c>
      <c r="Z38" s="37" t="s">
        <v>588</v>
      </c>
    </row>
    <row r="39" spans="1:26" ht="276" x14ac:dyDescent="0.25">
      <c r="A39" s="44" t="s">
        <v>187</v>
      </c>
      <c r="B39" s="34" t="s">
        <v>578</v>
      </c>
      <c r="C39" s="34" t="s">
        <v>579</v>
      </c>
      <c r="D39" s="37" t="s">
        <v>580</v>
      </c>
      <c r="E39" s="37" t="s">
        <v>581</v>
      </c>
      <c r="F39" s="37" t="s">
        <v>582</v>
      </c>
      <c r="G39" s="37">
        <v>0</v>
      </c>
      <c r="H39" s="37" t="s">
        <v>591</v>
      </c>
      <c r="I39" s="37" t="s">
        <v>591</v>
      </c>
      <c r="J39" s="37" t="s">
        <v>591</v>
      </c>
      <c r="K39" s="61"/>
      <c r="L39" s="61"/>
      <c r="M39" s="61"/>
      <c r="N39" s="61"/>
      <c r="O39" s="61"/>
      <c r="P39" s="61"/>
      <c r="Q39" s="61"/>
      <c r="R39" s="61"/>
      <c r="S39" s="61"/>
      <c r="T39" s="61"/>
      <c r="U39" s="61"/>
      <c r="V39" s="61"/>
      <c r="W39" s="61"/>
      <c r="X39" s="37">
        <v>0</v>
      </c>
      <c r="Y39" s="37" t="s">
        <v>587</v>
      </c>
      <c r="Z39" s="37" t="s">
        <v>588</v>
      </c>
    </row>
    <row r="40" spans="1:26" ht="276.75" thickBot="1" x14ac:dyDescent="0.3">
      <c r="A40" s="45" t="s">
        <v>187</v>
      </c>
      <c r="B40" s="34" t="s">
        <v>578</v>
      </c>
      <c r="C40" s="34" t="s">
        <v>579</v>
      </c>
      <c r="D40" s="37" t="s">
        <v>580</v>
      </c>
      <c r="E40" s="37" t="s">
        <v>581</v>
      </c>
      <c r="F40" s="37" t="s">
        <v>582</v>
      </c>
      <c r="G40" s="37" t="s">
        <v>591</v>
      </c>
      <c r="H40" s="37" t="s">
        <v>591</v>
      </c>
      <c r="I40" s="37" t="s">
        <v>591</v>
      </c>
      <c r="J40" s="37" t="s">
        <v>591</v>
      </c>
      <c r="K40" s="61"/>
      <c r="L40" s="61"/>
      <c r="M40" s="61"/>
      <c r="N40" s="61"/>
      <c r="O40" s="61"/>
      <c r="P40" s="61"/>
      <c r="Q40" s="61"/>
      <c r="R40" s="61"/>
      <c r="S40" s="61"/>
      <c r="T40" s="61"/>
      <c r="U40" s="61"/>
      <c r="V40" s="61"/>
      <c r="W40" s="61"/>
      <c r="X40" s="37">
        <v>0</v>
      </c>
      <c r="Y40" s="37" t="s">
        <v>587</v>
      </c>
      <c r="Z40" s="37" t="s">
        <v>588</v>
      </c>
    </row>
    <row r="41" spans="1:26" ht="276" x14ac:dyDescent="0.25">
      <c r="A41" s="44" t="s">
        <v>222</v>
      </c>
      <c r="B41" s="34" t="s">
        <v>578</v>
      </c>
      <c r="C41" s="34" t="s">
        <v>579</v>
      </c>
      <c r="D41" s="37" t="s">
        <v>580</v>
      </c>
      <c r="E41" s="37" t="s">
        <v>581</v>
      </c>
      <c r="F41" s="37" t="s">
        <v>582</v>
      </c>
      <c r="G41" s="37" t="s">
        <v>594</v>
      </c>
      <c r="H41" s="37" t="s">
        <v>595</v>
      </c>
      <c r="I41" s="37" t="s">
        <v>596</v>
      </c>
      <c r="J41" s="37" t="s">
        <v>586</v>
      </c>
      <c r="K41" s="61"/>
      <c r="L41" s="61"/>
      <c r="M41" s="61"/>
      <c r="N41" s="61"/>
      <c r="O41" s="61"/>
      <c r="P41" s="61"/>
      <c r="Q41" s="61"/>
      <c r="R41" s="61"/>
      <c r="S41" s="61"/>
      <c r="T41" s="61"/>
      <c r="U41" s="61"/>
      <c r="V41" s="61"/>
      <c r="W41" s="61"/>
      <c r="X41" s="37">
        <v>0</v>
      </c>
      <c r="Y41" s="37" t="s">
        <v>587</v>
      </c>
      <c r="Z41" s="37" t="s">
        <v>588</v>
      </c>
    </row>
    <row r="42" spans="1:26" ht="276" x14ac:dyDescent="0.25">
      <c r="A42" s="44" t="s">
        <v>222</v>
      </c>
      <c r="B42" s="34" t="s">
        <v>578</v>
      </c>
      <c r="C42" s="34" t="s">
        <v>579</v>
      </c>
      <c r="D42" s="37" t="s">
        <v>580</v>
      </c>
      <c r="E42" s="37" t="s">
        <v>581</v>
      </c>
      <c r="F42" s="37" t="s">
        <v>582</v>
      </c>
      <c r="G42" s="37" t="s">
        <v>594</v>
      </c>
      <c r="H42" s="37" t="s">
        <v>595</v>
      </c>
      <c r="I42" s="37" t="s">
        <v>596</v>
      </c>
      <c r="J42" s="37" t="s">
        <v>586</v>
      </c>
      <c r="K42" s="61"/>
      <c r="L42" s="61"/>
      <c r="M42" s="61"/>
      <c r="N42" s="61"/>
      <c r="O42" s="61"/>
      <c r="P42" s="61"/>
      <c r="Q42" s="61"/>
      <c r="R42" s="61"/>
      <c r="S42" s="61"/>
      <c r="T42" s="61"/>
      <c r="U42" s="61"/>
      <c r="V42" s="61"/>
      <c r="W42" s="61"/>
      <c r="X42" s="37">
        <v>0</v>
      </c>
      <c r="Y42" s="37" t="s">
        <v>587</v>
      </c>
      <c r="Z42" s="37" t="s">
        <v>588</v>
      </c>
    </row>
    <row r="43" spans="1:26" ht="276" x14ac:dyDescent="0.25">
      <c r="A43" s="44" t="s">
        <v>222</v>
      </c>
      <c r="B43" s="34" t="s">
        <v>578</v>
      </c>
      <c r="C43" s="34" t="s">
        <v>579</v>
      </c>
      <c r="D43" s="37" t="s">
        <v>580</v>
      </c>
      <c r="E43" s="37" t="s">
        <v>581</v>
      </c>
      <c r="F43" s="37" t="s">
        <v>582</v>
      </c>
      <c r="G43" s="37" t="s">
        <v>594</v>
      </c>
      <c r="H43" s="37" t="s">
        <v>595</v>
      </c>
      <c r="I43" s="37" t="s">
        <v>596</v>
      </c>
      <c r="J43" s="37" t="s">
        <v>586</v>
      </c>
      <c r="K43" s="61"/>
      <c r="L43" s="61"/>
      <c r="M43" s="61"/>
      <c r="N43" s="61"/>
      <c r="O43" s="61"/>
      <c r="P43" s="61"/>
      <c r="Q43" s="61"/>
      <c r="R43" s="61"/>
      <c r="S43" s="61"/>
      <c r="T43" s="61"/>
      <c r="U43" s="61"/>
      <c r="V43" s="61"/>
      <c r="W43" s="61"/>
      <c r="X43" s="37">
        <v>0</v>
      </c>
      <c r="Y43" s="37" t="s">
        <v>587</v>
      </c>
      <c r="Z43" s="37" t="s">
        <v>588</v>
      </c>
    </row>
    <row r="44" spans="1:26" ht="276" x14ac:dyDescent="0.25">
      <c r="A44" s="44" t="s">
        <v>222</v>
      </c>
      <c r="B44" s="34" t="s">
        <v>578</v>
      </c>
      <c r="C44" s="34" t="s">
        <v>579</v>
      </c>
      <c r="D44" s="37" t="s">
        <v>580</v>
      </c>
      <c r="E44" s="37" t="s">
        <v>581</v>
      </c>
      <c r="F44" s="37" t="s">
        <v>582</v>
      </c>
      <c r="G44" s="37" t="s">
        <v>594</v>
      </c>
      <c r="H44" s="37" t="s">
        <v>595</v>
      </c>
      <c r="I44" s="37" t="s">
        <v>596</v>
      </c>
      <c r="J44" s="37" t="s">
        <v>586</v>
      </c>
      <c r="K44" s="61"/>
      <c r="L44" s="61"/>
      <c r="M44" s="61"/>
      <c r="N44" s="61"/>
      <c r="O44" s="61"/>
      <c r="P44" s="61"/>
      <c r="Q44" s="61"/>
      <c r="R44" s="61"/>
      <c r="S44" s="61"/>
      <c r="T44" s="61"/>
      <c r="U44" s="61"/>
      <c r="V44" s="61"/>
      <c r="W44" s="61"/>
      <c r="X44" s="37">
        <v>0</v>
      </c>
      <c r="Y44" s="37" t="s">
        <v>587</v>
      </c>
      <c r="Z44" s="37" t="s">
        <v>588</v>
      </c>
    </row>
    <row r="45" spans="1:26" ht="276" x14ac:dyDescent="0.25">
      <c r="A45" s="44" t="s">
        <v>222</v>
      </c>
      <c r="B45" s="34" t="s">
        <v>578</v>
      </c>
      <c r="C45" s="34" t="s">
        <v>579</v>
      </c>
      <c r="D45" s="37" t="s">
        <v>580</v>
      </c>
      <c r="E45" s="37" t="s">
        <v>581</v>
      </c>
      <c r="F45" s="37" t="s">
        <v>582</v>
      </c>
      <c r="G45" s="37" t="s">
        <v>594</v>
      </c>
      <c r="H45" s="37" t="s">
        <v>595</v>
      </c>
      <c r="I45" s="37" t="s">
        <v>596</v>
      </c>
      <c r="J45" s="37" t="s">
        <v>586</v>
      </c>
      <c r="K45" s="61"/>
      <c r="L45" s="61"/>
      <c r="M45" s="61"/>
      <c r="N45" s="61"/>
      <c r="O45" s="61"/>
      <c r="P45" s="61"/>
      <c r="Q45" s="61"/>
      <c r="R45" s="61"/>
      <c r="S45" s="61"/>
      <c r="T45" s="61"/>
      <c r="U45" s="61"/>
      <c r="V45" s="61"/>
      <c r="W45" s="61"/>
      <c r="X45" s="37">
        <v>0</v>
      </c>
      <c r="Y45" s="37" t="s">
        <v>587</v>
      </c>
      <c r="Z45" s="37" t="s">
        <v>588</v>
      </c>
    </row>
    <row r="46" spans="1:26" ht="276" x14ac:dyDescent="0.25">
      <c r="A46" s="44" t="s">
        <v>222</v>
      </c>
      <c r="B46" s="34" t="s">
        <v>578</v>
      </c>
      <c r="C46" s="34" t="s">
        <v>579</v>
      </c>
      <c r="D46" s="37" t="s">
        <v>580</v>
      </c>
      <c r="E46" s="37" t="s">
        <v>581</v>
      </c>
      <c r="F46" s="37" t="s">
        <v>582</v>
      </c>
      <c r="G46" s="37" t="s">
        <v>594</v>
      </c>
      <c r="H46" s="37" t="s">
        <v>595</v>
      </c>
      <c r="I46" s="37" t="s">
        <v>596</v>
      </c>
      <c r="J46" s="37" t="s">
        <v>586</v>
      </c>
      <c r="K46" s="61"/>
      <c r="L46" s="61"/>
      <c r="M46" s="61"/>
      <c r="N46" s="61"/>
      <c r="O46" s="61"/>
      <c r="P46" s="61"/>
      <c r="Q46" s="61"/>
      <c r="R46" s="61"/>
      <c r="S46" s="61"/>
      <c r="T46" s="61"/>
      <c r="U46" s="61"/>
      <c r="V46" s="61"/>
      <c r="W46" s="61"/>
      <c r="X46" s="37">
        <v>0</v>
      </c>
      <c r="Y46" s="37" t="s">
        <v>587</v>
      </c>
      <c r="Z46" s="37" t="s">
        <v>588</v>
      </c>
    </row>
    <row r="47" spans="1:26" ht="276" x14ac:dyDescent="0.25">
      <c r="A47" s="44" t="s">
        <v>222</v>
      </c>
      <c r="B47" s="34" t="s">
        <v>578</v>
      </c>
      <c r="C47" s="34" t="s">
        <v>579</v>
      </c>
      <c r="D47" s="37" t="s">
        <v>580</v>
      </c>
      <c r="E47" s="37" t="s">
        <v>581</v>
      </c>
      <c r="F47" s="37" t="s">
        <v>582</v>
      </c>
      <c r="G47" s="37" t="s">
        <v>594</v>
      </c>
      <c r="H47" s="37" t="s">
        <v>595</v>
      </c>
      <c r="I47" s="37" t="s">
        <v>596</v>
      </c>
      <c r="J47" s="37" t="s">
        <v>586</v>
      </c>
      <c r="K47" s="61"/>
      <c r="L47" s="61"/>
      <c r="M47" s="61"/>
      <c r="N47" s="61"/>
      <c r="O47" s="61"/>
      <c r="P47" s="61"/>
      <c r="Q47" s="61"/>
      <c r="R47" s="61"/>
      <c r="S47" s="61"/>
      <c r="T47" s="61"/>
      <c r="U47" s="61"/>
      <c r="V47" s="61"/>
      <c r="W47" s="61"/>
      <c r="X47" s="37">
        <v>0</v>
      </c>
      <c r="Y47" s="37" t="s">
        <v>587</v>
      </c>
      <c r="Z47" s="37" t="s">
        <v>588</v>
      </c>
    </row>
    <row r="48" spans="1:26" ht="276" x14ac:dyDescent="0.25">
      <c r="A48" s="44" t="s">
        <v>222</v>
      </c>
      <c r="B48" s="34" t="s">
        <v>578</v>
      </c>
      <c r="C48" s="34" t="s">
        <v>579</v>
      </c>
      <c r="D48" s="37" t="s">
        <v>580</v>
      </c>
      <c r="E48" s="37" t="s">
        <v>581</v>
      </c>
      <c r="F48" s="37" t="s">
        <v>582</v>
      </c>
      <c r="G48" s="37" t="s">
        <v>597</v>
      </c>
      <c r="H48" s="37" t="s">
        <v>598</v>
      </c>
      <c r="I48" s="37" t="s">
        <v>596</v>
      </c>
      <c r="J48" s="37" t="s">
        <v>586</v>
      </c>
      <c r="K48" s="61"/>
      <c r="L48" s="61"/>
      <c r="M48" s="61"/>
      <c r="N48" s="61"/>
      <c r="O48" s="61"/>
      <c r="P48" s="61"/>
      <c r="Q48" s="61"/>
      <c r="R48" s="61"/>
      <c r="S48" s="61"/>
      <c r="T48" s="61"/>
      <c r="U48" s="61"/>
      <c r="V48" s="61"/>
      <c r="W48" s="61"/>
      <c r="X48" s="37">
        <v>0</v>
      </c>
      <c r="Y48" s="37" t="s">
        <v>587</v>
      </c>
      <c r="Z48" s="37" t="s">
        <v>588</v>
      </c>
    </row>
    <row r="49" spans="1:26" ht="276" x14ac:dyDescent="0.25">
      <c r="A49" s="44" t="s">
        <v>222</v>
      </c>
      <c r="B49" s="34" t="s">
        <v>578</v>
      </c>
      <c r="C49" s="34" t="s">
        <v>579</v>
      </c>
      <c r="D49" s="37" t="s">
        <v>580</v>
      </c>
      <c r="E49" s="37" t="s">
        <v>581</v>
      </c>
      <c r="F49" s="37" t="s">
        <v>582</v>
      </c>
      <c r="G49" s="37" t="s">
        <v>597</v>
      </c>
      <c r="H49" s="37" t="s">
        <v>598</v>
      </c>
      <c r="I49" s="37" t="s">
        <v>596</v>
      </c>
      <c r="J49" s="37" t="s">
        <v>586</v>
      </c>
      <c r="K49" s="61"/>
      <c r="L49" s="61"/>
      <c r="M49" s="61"/>
      <c r="N49" s="61"/>
      <c r="O49" s="61"/>
      <c r="P49" s="61"/>
      <c r="Q49" s="61"/>
      <c r="R49" s="61"/>
      <c r="S49" s="61"/>
      <c r="T49" s="61"/>
      <c r="U49" s="61"/>
      <c r="V49" s="61"/>
      <c r="W49" s="61"/>
      <c r="X49" s="37">
        <v>0</v>
      </c>
      <c r="Y49" s="37" t="s">
        <v>587</v>
      </c>
      <c r="Z49" s="37" t="s">
        <v>588</v>
      </c>
    </row>
    <row r="50" spans="1:26" ht="276.75" thickBot="1" x14ac:dyDescent="0.3">
      <c r="A50" s="45" t="s">
        <v>222</v>
      </c>
      <c r="B50" s="34" t="s">
        <v>578</v>
      </c>
      <c r="C50" s="34" t="s">
        <v>579</v>
      </c>
      <c r="D50" s="37" t="s">
        <v>580</v>
      </c>
      <c r="E50" s="37" t="s">
        <v>581</v>
      </c>
      <c r="F50" s="37" t="s">
        <v>582</v>
      </c>
      <c r="G50" s="37" t="s">
        <v>597</v>
      </c>
      <c r="H50" s="37" t="s">
        <v>598</v>
      </c>
      <c r="I50" s="37" t="s">
        <v>596</v>
      </c>
      <c r="J50" s="37" t="s">
        <v>586</v>
      </c>
      <c r="K50" s="61"/>
      <c r="L50" s="61"/>
      <c r="M50" s="61"/>
      <c r="N50" s="61"/>
      <c r="O50" s="61"/>
      <c r="P50" s="61"/>
      <c r="Q50" s="61"/>
      <c r="R50" s="61"/>
      <c r="S50" s="61"/>
      <c r="T50" s="61"/>
      <c r="U50" s="61"/>
      <c r="V50" s="61"/>
      <c r="W50" s="61"/>
      <c r="X50" s="37">
        <v>0</v>
      </c>
      <c r="Y50" s="37" t="s">
        <v>587</v>
      </c>
      <c r="Z50" s="37" t="s">
        <v>588</v>
      </c>
    </row>
    <row r="51" spans="1:26" ht="180" x14ac:dyDescent="0.25">
      <c r="A51" s="44" t="s">
        <v>222</v>
      </c>
      <c r="B51" s="34" t="s">
        <v>578</v>
      </c>
      <c r="C51" s="34" t="s">
        <v>579</v>
      </c>
      <c r="D51" s="37" t="s">
        <v>580</v>
      </c>
      <c r="E51" s="37" t="s">
        <v>581</v>
      </c>
      <c r="F51" s="37" t="s">
        <v>582</v>
      </c>
      <c r="G51" s="37" t="s">
        <v>599</v>
      </c>
      <c r="H51" s="37" t="s">
        <v>600</v>
      </c>
      <c r="I51" s="37" t="s">
        <v>596</v>
      </c>
      <c r="J51" s="37" t="s">
        <v>586</v>
      </c>
      <c r="K51" s="61"/>
      <c r="L51" s="61"/>
      <c r="M51" s="61"/>
      <c r="N51" s="61"/>
      <c r="O51" s="61"/>
      <c r="P51" s="61"/>
      <c r="Q51" s="61"/>
      <c r="R51" s="61"/>
      <c r="S51" s="61"/>
      <c r="T51" s="61"/>
      <c r="U51" s="61"/>
      <c r="V51" s="61"/>
      <c r="W51" s="61"/>
      <c r="X51" s="37">
        <v>0</v>
      </c>
      <c r="Y51" s="37" t="s">
        <v>601</v>
      </c>
      <c r="Z51" s="37" t="s">
        <v>602</v>
      </c>
    </row>
    <row r="52" spans="1:26" ht="180" x14ac:dyDescent="0.25">
      <c r="A52" s="44" t="s">
        <v>222</v>
      </c>
      <c r="B52" s="34" t="s">
        <v>578</v>
      </c>
      <c r="C52" s="34" t="s">
        <v>579</v>
      </c>
      <c r="D52" s="37" t="s">
        <v>580</v>
      </c>
      <c r="E52" s="37" t="s">
        <v>581</v>
      </c>
      <c r="F52" s="37" t="s">
        <v>582</v>
      </c>
      <c r="G52" s="37" t="s">
        <v>599</v>
      </c>
      <c r="H52" s="37" t="s">
        <v>600</v>
      </c>
      <c r="I52" s="37" t="s">
        <v>596</v>
      </c>
      <c r="J52" s="37" t="s">
        <v>586</v>
      </c>
      <c r="K52" s="61"/>
      <c r="L52" s="61"/>
      <c r="M52" s="61"/>
      <c r="N52" s="61"/>
      <c r="O52" s="61"/>
      <c r="P52" s="61"/>
      <c r="Q52" s="61"/>
      <c r="R52" s="61"/>
      <c r="S52" s="61"/>
      <c r="T52" s="61"/>
      <c r="U52" s="61"/>
      <c r="V52" s="61"/>
      <c r="W52" s="61"/>
      <c r="X52" s="37">
        <v>0</v>
      </c>
      <c r="Y52" s="37" t="s">
        <v>601</v>
      </c>
      <c r="Z52" s="37" t="s">
        <v>602</v>
      </c>
    </row>
    <row r="53" spans="1:26" ht="180" x14ac:dyDescent="0.25">
      <c r="A53" s="44" t="s">
        <v>222</v>
      </c>
      <c r="B53" s="34" t="s">
        <v>578</v>
      </c>
      <c r="C53" s="34" t="s">
        <v>579</v>
      </c>
      <c r="D53" s="37" t="s">
        <v>580</v>
      </c>
      <c r="E53" s="37" t="s">
        <v>581</v>
      </c>
      <c r="F53" s="37" t="s">
        <v>582</v>
      </c>
      <c r="G53" s="37" t="s">
        <v>599</v>
      </c>
      <c r="H53" s="37" t="s">
        <v>600</v>
      </c>
      <c r="I53" s="37" t="s">
        <v>596</v>
      </c>
      <c r="J53" s="37" t="s">
        <v>586</v>
      </c>
      <c r="K53" s="61"/>
      <c r="L53" s="61"/>
      <c r="M53" s="61"/>
      <c r="N53" s="61"/>
      <c r="O53" s="61"/>
      <c r="P53" s="61"/>
      <c r="Q53" s="61"/>
      <c r="R53" s="61"/>
      <c r="S53" s="61"/>
      <c r="T53" s="61"/>
      <c r="U53" s="61"/>
      <c r="V53" s="61"/>
      <c r="W53" s="61"/>
      <c r="X53" s="37">
        <v>0</v>
      </c>
      <c r="Y53" s="37" t="s">
        <v>601</v>
      </c>
      <c r="Z53" s="37" t="s">
        <v>602</v>
      </c>
    </row>
    <row r="54" spans="1:26" ht="180" x14ac:dyDescent="0.25">
      <c r="A54" s="44" t="s">
        <v>222</v>
      </c>
      <c r="B54" s="34" t="s">
        <v>578</v>
      </c>
      <c r="C54" s="34" t="s">
        <v>579</v>
      </c>
      <c r="D54" s="37" t="s">
        <v>580</v>
      </c>
      <c r="E54" s="37" t="s">
        <v>581</v>
      </c>
      <c r="F54" s="37" t="s">
        <v>582</v>
      </c>
      <c r="G54" s="37" t="s">
        <v>599</v>
      </c>
      <c r="H54" s="37" t="s">
        <v>600</v>
      </c>
      <c r="I54" s="37" t="s">
        <v>596</v>
      </c>
      <c r="J54" s="37" t="s">
        <v>586</v>
      </c>
      <c r="K54" s="61"/>
      <c r="L54" s="61"/>
      <c r="M54" s="61"/>
      <c r="N54" s="61"/>
      <c r="O54" s="61"/>
      <c r="P54" s="61"/>
      <c r="Q54" s="61"/>
      <c r="R54" s="61"/>
      <c r="S54" s="61"/>
      <c r="T54" s="61"/>
      <c r="U54" s="61"/>
      <c r="V54" s="61"/>
      <c r="W54" s="61"/>
      <c r="X54" s="37">
        <v>0</v>
      </c>
      <c r="Y54" s="37" t="s">
        <v>601</v>
      </c>
      <c r="Z54" s="37" t="s">
        <v>602</v>
      </c>
    </row>
    <row r="55" spans="1:26" ht="180" x14ac:dyDescent="0.25">
      <c r="A55" s="44" t="s">
        <v>222</v>
      </c>
      <c r="B55" s="34" t="s">
        <v>578</v>
      </c>
      <c r="C55" s="34" t="s">
        <v>579</v>
      </c>
      <c r="D55" s="37" t="s">
        <v>603</v>
      </c>
      <c r="E55" s="37" t="s">
        <v>604</v>
      </c>
      <c r="F55" s="37" t="s">
        <v>605</v>
      </c>
      <c r="G55" s="37" t="s">
        <v>591</v>
      </c>
      <c r="H55" s="37" t="s">
        <v>591</v>
      </c>
      <c r="I55" s="37" t="s">
        <v>591</v>
      </c>
      <c r="J55" s="37" t="s">
        <v>591</v>
      </c>
      <c r="K55" s="61"/>
      <c r="L55" s="61"/>
      <c r="M55" s="61"/>
      <c r="N55" s="61"/>
      <c r="O55" s="61"/>
      <c r="P55" s="61"/>
      <c r="Q55" s="61"/>
      <c r="R55" s="61"/>
      <c r="S55" s="61"/>
      <c r="T55" s="61"/>
      <c r="U55" s="61"/>
      <c r="V55" s="61"/>
      <c r="W55" s="61"/>
      <c r="X55" s="37">
        <v>0</v>
      </c>
      <c r="Y55" s="37" t="s">
        <v>601</v>
      </c>
      <c r="Z55" s="37" t="s">
        <v>602</v>
      </c>
    </row>
    <row r="56" spans="1:26" ht="180" x14ac:dyDescent="0.25">
      <c r="A56" s="44" t="s">
        <v>222</v>
      </c>
      <c r="B56" s="34" t="s">
        <v>578</v>
      </c>
      <c r="C56" s="34" t="s">
        <v>579</v>
      </c>
      <c r="D56" s="37" t="s">
        <v>603</v>
      </c>
      <c r="E56" s="37" t="s">
        <v>604</v>
      </c>
      <c r="F56" s="37" t="s">
        <v>605</v>
      </c>
      <c r="G56" s="37" t="s">
        <v>591</v>
      </c>
      <c r="H56" s="37" t="s">
        <v>591</v>
      </c>
      <c r="I56" s="37" t="s">
        <v>591</v>
      </c>
      <c r="J56" s="37" t="s">
        <v>591</v>
      </c>
      <c r="K56" s="61"/>
      <c r="L56" s="61"/>
      <c r="M56" s="61"/>
      <c r="N56" s="61"/>
      <c r="O56" s="61"/>
      <c r="P56" s="61"/>
      <c r="Q56" s="61"/>
      <c r="R56" s="61"/>
      <c r="S56" s="61"/>
      <c r="T56" s="61"/>
      <c r="U56" s="61"/>
      <c r="V56" s="61"/>
      <c r="W56" s="61"/>
      <c r="X56" s="37">
        <v>0</v>
      </c>
      <c r="Y56" s="37" t="s">
        <v>601</v>
      </c>
      <c r="Z56" s="37" t="s">
        <v>602</v>
      </c>
    </row>
    <row r="57" spans="1:26" ht="180" x14ac:dyDescent="0.25">
      <c r="A57" s="44" t="s">
        <v>222</v>
      </c>
      <c r="B57" s="34" t="s">
        <v>578</v>
      </c>
      <c r="C57" s="34" t="s">
        <v>579</v>
      </c>
      <c r="D57" s="37" t="s">
        <v>603</v>
      </c>
      <c r="E57" s="37" t="s">
        <v>604</v>
      </c>
      <c r="F57" s="37" t="s">
        <v>605</v>
      </c>
      <c r="G57" s="37" t="s">
        <v>591</v>
      </c>
      <c r="H57" s="37" t="s">
        <v>591</v>
      </c>
      <c r="I57" s="37" t="s">
        <v>591</v>
      </c>
      <c r="J57" s="37" t="s">
        <v>591</v>
      </c>
      <c r="K57" s="61"/>
      <c r="L57" s="61"/>
      <c r="M57" s="61"/>
      <c r="N57" s="61"/>
      <c r="O57" s="61"/>
      <c r="P57" s="61"/>
      <c r="Q57" s="61"/>
      <c r="R57" s="61"/>
      <c r="S57" s="61"/>
      <c r="T57" s="61"/>
      <c r="U57" s="61"/>
      <c r="V57" s="61"/>
      <c r="W57" s="61"/>
      <c r="X57" s="37">
        <v>0</v>
      </c>
      <c r="Y57" s="37" t="s">
        <v>601</v>
      </c>
      <c r="Z57" s="37" t="s">
        <v>602</v>
      </c>
    </row>
    <row r="58" spans="1:26" ht="180" x14ac:dyDescent="0.25">
      <c r="A58" s="44" t="s">
        <v>222</v>
      </c>
      <c r="B58" s="34" t="s">
        <v>578</v>
      </c>
      <c r="C58" s="34" t="s">
        <v>579</v>
      </c>
      <c r="D58" s="37" t="s">
        <v>603</v>
      </c>
      <c r="E58" s="37" t="s">
        <v>604</v>
      </c>
      <c r="F58" s="37" t="s">
        <v>605</v>
      </c>
      <c r="G58" s="37" t="s">
        <v>606</v>
      </c>
      <c r="H58" s="37" t="s">
        <v>607</v>
      </c>
      <c r="I58" s="37" t="s">
        <v>585</v>
      </c>
      <c r="J58" s="37" t="s">
        <v>586</v>
      </c>
      <c r="K58" s="61"/>
      <c r="L58" s="61"/>
      <c r="M58" s="61"/>
      <c r="N58" s="61"/>
      <c r="O58" s="61"/>
      <c r="P58" s="61"/>
      <c r="Q58" s="61"/>
      <c r="R58" s="61"/>
      <c r="S58" s="61"/>
      <c r="T58" s="61"/>
      <c r="U58" s="61"/>
      <c r="V58" s="61"/>
      <c r="W58" s="61"/>
      <c r="X58" s="37">
        <v>0</v>
      </c>
      <c r="Y58" s="37" t="s">
        <v>601</v>
      </c>
      <c r="Z58" s="37" t="s">
        <v>602</v>
      </c>
    </row>
    <row r="59" spans="1:26" ht="180" x14ac:dyDescent="0.25">
      <c r="A59" s="44" t="s">
        <v>222</v>
      </c>
      <c r="B59" s="34" t="s">
        <v>578</v>
      </c>
      <c r="C59" s="34" t="s">
        <v>579</v>
      </c>
      <c r="D59" s="37" t="s">
        <v>603</v>
      </c>
      <c r="E59" s="37" t="s">
        <v>604</v>
      </c>
      <c r="F59" s="37" t="s">
        <v>605</v>
      </c>
      <c r="G59" s="37" t="s">
        <v>606</v>
      </c>
      <c r="H59" s="37" t="s">
        <v>607</v>
      </c>
      <c r="I59" s="37" t="s">
        <v>585</v>
      </c>
      <c r="J59" s="37" t="s">
        <v>586</v>
      </c>
      <c r="K59" s="61"/>
      <c r="L59" s="61"/>
      <c r="M59" s="61"/>
      <c r="N59" s="61"/>
      <c r="O59" s="61"/>
      <c r="P59" s="61"/>
      <c r="Q59" s="61"/>
      <c r="R59" s="61"/>
      <c r="S59" s="61"/>
      <c r="T59" s="61"/>
      <c r="U59" s="61"/>
      <c r="V59" s="61"/>
      <c r="W59" s="61"/>
      <c r="X59" s="37">
        <v>0</v>
      </c>
      <c r="Y59" s="37" t="s">
        <v>601</v>
      </c>
      <c r="Z59" s="37" t="s">
        <v>602</v>
      </c>
    </row>
    <row r="60" spans="1:26" ht="180" x14ac:dyDescent="0.25">
      <c r="A60" s="44" t="s">
        <v>222</v>
      </c>
      <c r="B60" s="34" t="s">
        <v>578</v>
      </c>
      <c r="C60" s="34" t="s">
        <v>579</v>
      </c>
      <c r="D60" s="37" t="s">
        <v>603</v>
      </c>
      <c r="E60" s="37" t="s">
        <v>604</v>
      </c>
      <c r="F60" s="37" t="s">
        <v>605</v>
      </c>
      <c r="G60" s="37" t="s">
        <v>606</v>
      </c>
      <c r="H60" s="37" t="s">
        <v>607</v>
      </c>
      <c r="I60" s="37" t="s">
        <v>585</v>
      </c>
      <c r="J60" s="37" t="s">
        <v>586</v>
      </c>
      <c r="K60" s="61"/>
      <c r="L60" s="61"/>
      <c r="M60" s="61"/>
      <c r="N60" s="61"/>
      <c r="O60" s="61"/>
      <c r="P60" s="61"/>
      <c r="Q60" s="61"/>
      <c r="R60" s="61"/>
      <c r="S60" s="61"/>
      <c r="T60" s="61"/>
      <c r="U60" s="61"/>
      <c r="V60" s="61"/>
      <c r="W60" s="61"/>
      <c r="X60" s="37">
        <v>0</v>
      </c>
      <c r="Y60" s="37" t="s">
        <v>601</v>
      </c>
      <c r="Z60" s="37" t="s">
        <v>602</v>
      </c>
    </row>
    <row r="61" spans="1:26" ht="180" x14ac:dyDescent="0.25">
      <c r="A61" s="44" t="s">
        <v>222</v>
      </c>
      <c r="B61" s="34" t="s">
        <v>578</v>
      </c>
      <c r="C61" s="34" t="s">
        <v>579</v>
      </c>
      <c r="D61" s="37" t="s">
        <v>603</v>
      </c>
      <c r="E61" s="37" t="s">
        <v>608</v>
      </c>
      <c r="F61" s="37" t="s">
        <v>609</v>
      </c>
      <c r="G61" s="37" t="s">
        <v>610</v>
      </c>
      <c r="H61" s="37" t="s">
        <v>611</v>
      </c>
      <c r="I61" s="37" t="s">
        <v>612</v>
      </c>
      <c r="J61" s="37" t="s">
        <v>586</v>
      </c>
      <c r="K61" s="61"/>
      <c r="L61" s="61"/>
      <c r="M61" s="61"/>
      <c r="N61" s="61"/>
      <c r="O61" s="61"/>
      <c r="P61" s="61"/>
      <c r="Q61" s="61"/>
      <c r="R61" s="61"/>
      <c r="S61" s="61"/>
      <c r="T61" s="61"/>
      <c r="U61" s="61"/>
      <c r="V61" s="61"/>
      <c r="W61" s="61"/>
      <c r="X61" s="37">
        <v>0</v>
      </c>
      <c r="Y61" s="37" t="s">
        <v>601</v>
      </c>
      <c r="Z61" s="37" t="s">
        <v>602</v>
      </c>
    </row>
    <row r="62" spans="1:26" ht="180" x14ac:dyDescent="0.25">
      <c r="A62" s="44" t="s">
        <v>222</v>
      </c>
      <c r="B62" s="34" t="s">
        <v>578</v>
      </c>
      <c r="C62" s="34" t="s">
        <v>579</v>
      </c>
      <c r="D62" s="37" t="s">
        <v>603</v>
      </c>
      <c r="E62" s="37" t="s">
        <v>608</v>
      </c>
      <c r="F62" s="37" t="s">
        <v>609</v>
      </c>
      <c r="G62" s="37" t="s">
        <v>610</v>
      </c>
      <c r="H62" s="37" t="s">
        <v>611</v>
      </c>
      <c r="I62" s="37" t="s">
        <v>612</v>
      </c>
      <c r="J62" s="37" t="s">
        <v>586</v>
      </c>
      <c r="K62" s="61"/>
      <c r="L62" s="61"/>
      <c r="M62" s="61"/>
      <c r="N62" s="61"/>
      <c r="O62" s="61"/>
      <c r="P62" s="61"/>
      <c r="Q62" s="61"/>
      <c r="R62" s="61"/>
      <c r="S62" s="61"/>
      <c r="T62" s="61"/>
      <c r="U62" s="61"/>
      <c r="V62" s="61"/>
      <c r="W62" s="61"/>
      <c r="X62" s="37">
        <v>0</v>
      </c>
      <c r="Y62" s="37" t="s">
        <v>601</v>
      </c>
      <c r="Z62" s="37" t="s">
        <v>602</v>
      </c>
    </row>
    <row r="63" spans="1:26" ht="180.75" thickBot="1" x14ac:dyDescent="0.3">
      <c r="A63" s="45" t="s">
        <v>222</v>
      </c>
      <c r="B63" s="34" t="s">
        <v>578</v>
      </c>
      <c r="C63" s="34" t="s">
        <v>579</v>
      </c>
      <c r="D63" s="37" t="s">
        <v>603</v>
      </c>
      <c r="E63" s="37" t="s">
        <v>608</v>
      </c>
      <c r="F63" s="37" t="s">
        <v>609</v>
      </c>
      <c r="G63" s="37" t="s">
        <v>610</v>
      </c>
      <c r="H63" s="37" t="s">
        <v>611</v>
      </c>
      <c r="I63" s="37" t="s">
        <v>612</v>
      </c>
      <c r="J63" s="37" t="s">
        <v>586</v>
      </c>
      <c r="K63" s="61"/>
      <c r="L63" s="61"/>
      <c r="M63" s="61"/>
      <c r="N63" s="61"/>
      <c r="O63" s="61"/>
      <c r="P63" s="61"/>
      <c r="Q63" s="61"/>
      <c r="R63" s="61"/>
      <c r="S63" s="61"/>
      <c r="T63" s="61"/>
      <c r="U63" s="61"/>
      <c r="V63" s="61"/>
      <c r="W63" s="61"/>
      <c r="X63" s="37">
        <v>0</v>
      </c>
      <c r="Y63" s="37" t="s">
        <v>601</v>
      </c>
      <c r="Z63" s="37" t="s">
        <v>602</v>
      </c>
    </row>
    <row r="64" spans="1:26" ht="276" x14ac:dyDescent="0.25">
      <c r="A64" s="42" t="s">
        <v>249</v>
      </c>
      <c r="B64" s="32" t="s">
        <v>578</v>
      </c>
      <c r="C64" s="32" t="s">
        <v>579</v>
      </c>
      <c r="D64" s="37" t="s">
        <v>580</v>
      </c>
      <c r="E64" s="37" t="s">
        <v>581</v>
      </c>
      <c r="F64" s="37" t="s">
        <v>582</v>
      </c>
      <c r="G64" s="37" t="s">
        <v>591</v>
      </c>
      <c r="H64" s="37" t="s">
        <v>591</v>
      </c>
      <c r="I64" s="37" t="s">
        <v>591</v>
      </c>
      <c r="J64" s="37" t="s">
        <v>591</v>
      </c>
      <c r="K64" s="61"/>
      <c r="L64" s="61"/>
      <c r="M64" s="61"/>
      <c r="N64" s="61"/>
      <c r="O64" s="61"/>
      <c r="P64" s="61"/>
      <c r="Q64" s="61"/>
      <c r="R64" s="61"/>
      <c r="S64" s="61"/>
      <c r="T64" s="61"/>
      <c r="U64" s="61"/>
      <c r="V64" s="61"/>
      <c r="W64" s="61"/>
      <c r="X64" s="37">
        <v>0</v>
      </c>
      <c r="Y64" s="37" t="s">
        <v>587</v>
      </c>
      <c r="Z64" s="37" t="s">
        <v>588</v>
      </c>
    </row>
    <row r="65" spans="1:26" ht="276" x14ac:dyDescent="0.25">
      <c r="A65" s="40" t="s">
        <v>249</v>
      </c>
      <c r="B65" s="32" t="s">
        <v>578</v>
      </c>
      <c r="C65" s="32" t="s">
        <v>579</v>
      </c>
      <c r="D65" s="37" t="s">
        <v>580</v>
      </c>
      <c r="E65" s="37" t="s">
        <v>581</v>
      </c>
      <c r="F65" s="37" t="s">
        <v>582</v>
      </c>
      <c r="G65" s="37" t="s">
        <v>591</v>
      </c>
      <c r="H65" s="37" t="s">
        <v>591</v>
      </c>
      <c r="I65" s="37" t="s">
        <v>591</v>
      </c>
      <c r="J65" s="37" t="s">
        <v>591</v>
      </c>
      <c r="K65" s="61"/>
      <c r="L65" s="61"/>
      <c r="M65" s="61"/>
      <c r="N65" s="61"/>
      <c r="O65" s="61"/>
      <c r="P65" s="61"/>
      <c r="Q65" s="61"/>
      <c r="R65" s="61"/>
      <c r="S65" s="61"/>
      <c r="T65" s="61"/>
      <c r="U65" s="61"/>
      <c r="V65" s="61"/>
      <c r="W65" s="61"/>
      <c r="X65" s="37">
        <v>0</v>
      </c>
      <c r="Y65" s="37" t="s">
        <v>587</v>
      </c>
      <c r="Z65" s="37" t="s">
        <v>588</v>
      </c>
    </row>
    <row r="66" spans="1:26" ht="276" x14ac:dyDescent="0.25">
      <c r="A66" s="40" t="s">
        <v>249</v>
      </c>
      <c r="B66" s="32" t="s">
        <v>578</v>
      </c>
      <c r="C66" s="32" t="s">
        <v>579</v>
      </c>
      <c r="D66" s="37" t="s">
        <v>580</v>
      </c>
      <c r="E66" s="37" t="s">
        <v>581</v>
      </c>
      <c r="F66" s="37" t="s">
        <v>582</v>
      </c>
      <c r="G66" s="37" t="s">
        <v>594</v>
      </c>
      <c r="H66" s="37" t="s">
        <v>595</v>
      </c>
      <c r="I66" s="37" t="s">
        <v>596</v>
      </c>
      <c r="J66" s="37" t="s">
        <v>586</v>
      </c>
      <c r="K66" s="61"/>
      <c r="L66" s="61"/>
      <c r="M66" s="61"/>
      <c r="N66" s="61"/>
      <c r="O66" s="61"/>
      <c r="P66" s="61"/>
      <c r="Q66" s="61"/>
      <c r="R66" s="61"/>
      <c r="S66" s="61"/>
      <c r="T66" s="61"/>
      <c r="U66" s="61"/>
      <c r="V66" s="61"/>
      <c r="W66" s="61"/>
      <c r="X66" s="37">
        <v>0</v>
      </c>
      <c r="Y66" s="37" t="s">
        <v>587</v>
      </c>
      <c r="Z66" s="37" t="s">
        <v>588</v>
      </c>
    </row>
    <row r="67" spans="1:26" ht="276" x14ac:dyDescent="0.25">
      <c r="A67" s="40" t="s">
        <v>249</v>
      </c>
      <c r="B67" s="32" t="s">
        <v>578</v>
      </c>
      <c r="C67" s="32" t="s">
        <v>579</v>
      </c>
      <c r="D67" s="37" t="s">
        <v>580</v>
      </c>
      <c r="E67" s="37" t="s">
        <v>581</v>
      </c>
      <c r="F67" s="37" t="s">
        <v>582</v>
      </c>
      <c r="G67" s="37" t="s">
        <v>594</v>
      </c>
      <c r="H67" s="37" t="s">
        <v>595</v>
      </c>
      <c r="I67" s="37" t="s">
        <v>596</v>
      </c>
      <c r="J67" s="37" t="s">
        <v>586</v>
      </c>
      <c r="K67" s="61"/>
      <c r="L67" s="61"/>
      <c r="M67" s="61"/>
      <c r="N67" s="61"/>
      <c r="O67" s="61"/>
      <c r="P67" s="61"/>
      <c r="Q67" s="61"/>
      <c r="R67" s="61"/>
      <c r="S67" s="61"/>
      <c r="T67" s="61"/>
      <c r="U67" s="61"/>
      <c r="V67" s="61"/>
      <c r="W67" s="61"/>
      <c r="X67" s="37">
        <v>0</v>
      </c>
      <c r="Y67" s="37" t="s">
        <v>587</v>
      </c>
      <c r="Z67" s="37" t="s">
        <v>588</v>
      </c>
    </row>
    <row r="68" spans="1:26" ht="276" x14ac:dyDescent="0.25">
      <c r="A68" s="40" t="s">
        <v>249</v>
      </c>
      <c r="B68" s="32" t="s">
        <v>578</v>
      </c>
      <c r="C68" s="32" t="s">
        <v>579</v>
      </c>
      <c r="D68" s="37" t="s">
        <v>580</v>
      </c>
      <c r="E68" s="37" t="s">
        <v>581</v>
      </c>
      <c r="F68" s="37" t="s">
        <v>582</v>
      </c>
      <c r="G68" s="37" t="s">
        <v>594</v>
      </c>
      <c r="H68" s="37" t="s">
        <v>595</v>
      </c>
      <c r="I68" s="37" t="s">
        <v>596</v>
      </c>
      <c r="J68" s="37" t="s">
        <v>586</v>
      </c>
      <c r="K68" s="61"/>
      <c r="L68" s="61"/>
      <c r="M68" s="61"/>
      <c r="N68" s="61"/>
      <c r="O68" s="61"/>
      <c r="P68" s="61"/>
      <c r="Q68" s="61"/>
      <c r="R68" s="61"/>
      <c r="S68" s="61"/>
      <c r="T68" s="61"/>
      <c r="U68" s="61"/>
      <c r="V68" s="61"/>
      <c r="W68" s="61"/>
      <c r="X68" s="37">
        <v>0</v>
      </c>
      <c r="Y68" s="37" t="s">
        <v>587</v>
      </c>
      <c r="Z68" s="37" t="s">
        <v>588</v>
      </c>
    </row>
    <row r="69" spans="1:26" ht="276" x14ac:dyDescent="0.25">
      <c r="A69" s="40" t="s">
        <v>249</v>
      </c>
      <c r="B69" s="32" t="s">
        <v>578</v>
      </c>
      <c r="C69" s="32" t="s">
        <v>579</v>
      </c>
      <c r="D69" s="37" t="s">
        <v>580</v>
      </c>
      <c r="E69" s="37" t="s">
        <v>581</v>
      </c>
      <c r="F69" s="37" t="s">
        <v>582</v>
      </c>
      <c r="G69" s="37" t="s">
        <v>591</v>
      </c>
      <c r="H69" s="37" t="s">
        <v>591</v>
      </c>
      <c r="I69" s="37" t="s">
        <v>591</v>
      </c>
      <c r="J69" s="37" t="s">
        <v>591</v>
      </c>
      <c r="K69" s="61"/>
      <c r="L69" s="61"/>
      <c r="M69" s="61"/>
      <c r="N69" s="61"/>
      <c r="O69" s="61"/>
      <c r="P69" s="61"/>
      <c r="Q69" s="61"/>
      <c r="R69" s="61"/>
      <c r="S69" s="61"/>
      <c r="T69" s="61"/>
      <c r="U69" s="61"/>
      <c r="V69" s="61"/>
      <c r="W69" s="61"/>
      <c r="X69" s="37">
        <v>0</v>
      </c>
      <c r="Y69" s="37" t="s">
        <v>587</v>
      </c>
      <c r="Z69" s="37" t="s">
        <v>588</v>
      </c>
    </row>
    <row r="70" spans="1:26" ht="276" x14ac:dyDescent="0.25">
      <c r="A70" s="40" t="s">
        <v>249</v>
      </c>
      <c r="B70" s="32" t="s">
        <v>578</v>
      </c>
      <c r="C70" s="32" t="s">
        <v>579</v>
      </c>
      <c r="D70" s="37" t="s">
        <v>580</v>
      </c>
      <c r="E70" s="37" t="s">
        <v>581</v>
      </c>
      <c r="F70" s="37" t="s">
        <v>582</v>
      </c>
      <c r="G70" s="37" t="s">
        <v>591</v>
      </c>
      <c r="H70" s="37" t="s">
        <v>591</v>
      </c>
      <c r="I70" s="37" t="s">
        <v>591</v>
      </c>
      <c r="J70" s="37" t="s">
        <v>591</v>
      </c>
      <c r="K70" s="61"/>
      <c r="L70" s="61"/>
      <c r="M70" s="61"/>
      <c r="N70" s="61"/>
      <c r="O70" s="61"/>
      <c r="P70" s="61"/>
      <c r="Q70" s="61"/>
      <c r="R70" s="61"/>
      <c r="S70" s="61"/>
      <c r="T70" s="61"/>
      <c r="U70" s="61"/>
      <c r="V70" s="61"/>
      <c r="W70" s="61"/>
      <c r="X70" s="37">
        <v>0</v>
      </c>
      <c r="Y70" s="37" t="s">
        <v>587</v>
      </c>
      <c r="Z70" s="37" t="s">
        <v>588</v>
      </c>
    </row>
    <row r="71" spans="1:26" ht="276" x14ac:dyDescent="0.25">
      <c r="A71" s="40" t="s">
        <v>249</v>
      </c>
      <c r="B71" s="32" t="s">
        <v>578</v>
      </c>
      <c r="C71" s="32" t="s">
        <v>579</v>
      </c>
      <c r="D71" s="37" t="s">
        <v>580</v>
      </c>
      <c r="E71" s="37" t="s">
        <v>581</v>
      </c>
      <c r="F71" s="37" t="s">
        <v>582</v>
      </c>
      <c r="G71" s="37" t="s">
        <v>591</v>
      </c>
      <c r="H71" s="37" t="s">
        <v>591</v>
      </c>
      <c r="I71" s="37" t="s">
        <v>591</v>
      </c>
      <c r="J71" s="37" t="s">
        <v>591</v>
      </c>
      <c r="K71" s="61"/>
      <c r="L71" s="61"/>
      <c r="M71" s="61"/>
      <c r="N71" s="61"/>
      <c r="O71" s="61"/>
      <c r="P71" s="61"/>
      <c r="Q71" s="61"/>
      <c r="R71" s="61"/>
      <c r="S71" s="61"/>
      <c r="T71" s="61"/>
      <c r="U71" s="61"/>
      <c r="V71" s="61"/>
      <c r="W71" s="61"/>
      <c r="X71" s="37">
        <v>0</v>
      </c>
      <c r="Y71" s="37" t="s">
        <v>587</v>
      </c>
      <c r="Z71" s="37" t="s">
        <v>588</v>
      </c>
    </row>
    <row r="72" spans="1:26" ht="276.75" thickBot="1" x14ac:dyDescent="0.3">
      <c r="A72" s="41" t="s">
        <v>249</v>
      </c>
      <c r="B72" s="32" t="s">
        <v>578</v>
      </c>
      <c r="C72" s="32" t="s">
        <v>579</v>
      </c>
      <c r="D72" s="37" t="s">
        <v>580</v>
      </c>
      <c r="E72" s="37" t="s">
        <v>581</v>
      </c>
      <c r="F72" s="37" t="s">
        <v>582</v>
      </c>
      <c r="G72" s="37" t="s">
        <v>591</v>
      </c>
      <c r="H72" s="37" t="s">
        <v>591</v>
      </c>
      <c r="I72" s="37" t="s">
        <v>591</v>
      </c>
      <c r="J72" s="37" t="s">
        <v>591</v>
      </c>
      <c r="K72" s="61"/>
      <c r="L72" s="61"/>
      <c r="M72" s="61"/>
      <c r="N72" s="61"/>
      <c r="O72" s="61"/>
      <c r="P72" s="61"/>
      <c r="Q72" s="61"/>
      <c r="R72" s="61"/>
      <c r="S72" s="61"/>
      <c r="T72" s="61"/>
      <c r="U72" s="61"/>
      <c r="V72" s="61"/>
      <c r="W72" s="61"/>
      <c r="X72" s="37">
        <v>0</v>
      </c>
      <c r="Y72" s="37" t="s">
        <v>587</v>
      </c>
      <c r="Z72" s="37" t="s">
        <v>588</v>
      </c>
    </row>
    <row r="73" spans="1:26" ht="144" x14ac:dyDescent="0.25">
      <c r="A73" s="40" t="s">
        <v>267</v>
      </c>
      <c r="B73" s="32" t="s">
        <v>578</v>
      </c>
      <c r="C73" s="32" t="s">
        <v>579</v>
      </c>
      <c r="D73" s="37" t="s">
        <v>603</v>
      </c>
      <c r="E73" s="37" t="s">
        <v>604</v>
      </c>
      <c r="F73" s="37" t="s">
        <v>605</v>
      </c>
      <c r="G73" s="37">
        <v>0</v>
      </c>
      <c r="H73" s="37">
        <v>0</v>
      </c>
      <c r="I73" s="37">
        <v>0</v>
      </c>
      <c r="J73" s="37">
        <v>0</v>
      </c>
      <c r="K73" s="61"/>
      <c r="L73" s="61"/>
      <c r="M73" s="61"/>
      <c r="N73" s="61"/>
      <c r="O73" s="61"/>
      <c r="P73" s="61"/>
      <c r="Q73" s="61"/>
      <c r="R73" s="61"/>
      <c r="S73" s="61"/>
      <c r="T73" s="61"/>
      <c r="U73" s="61"/>
      <c r="V73" s="61"/>
      <c r="W73" s="61"/>
      <c r="X73" s="37">
        <v>0</v>
      </c>
      <c r="Y73" s="37" t="s">
        <v>601</v>
      </c>
      <c r="Z73" s="37" t="s">
        <v>602</v>
      </c>
    </row>
    <row r="74" spans="1:26" ht="144" x14ac:dyDescent="0.25">
      <c r="A74" s="40" t="s">
        <v>267</v>
      </c>
      <c r="B74" s="32" t="s">
        <v>578</v>
      </c>
      <c r="C74" s="32" t="s">
        <v>579</v>
      </c>
      <c r="D74" s="37" t="s">
        <v>603</v>
      </c>
      <c r="E74" s="37" t="s">
        <v>608</v>
      </c>
      <c r="F74" s="37" t="s">
        <v>609</v>
      </c>
      <c r="G74" s="37">
        <v>0</v>
      </c>
      <c r="H74" s="37">
        <v>0</v>
      </c>
      <c r="I74" s="37">
        <v>0</v>
      </c>
      <c r="J74" s="37">
        <v>0</v>
      </c>
      <c r="K74" s="61"/>
      <c r="L74" s="61"/>
      <c r="M74" s="61"/>
      <c r="N74" s="61"/>
      <c r="O74" s="61"/>
      <c r="P74" s="61"/>
      <c r="Q74" s="61"/>
      <c r="R74" s="61"/>
      <c r="S74" s="61"/>
      <c r="T74" s="61"/>
      <c r="U74" s="61"/>
      <c r="V74" s="61"/>
      <c r="W74" s="61"/>
      <c r="X74" s="37">
        <v>0</v>
      </c>
      <c r="Y74" s="37" t="s">
        <v>601</v>
      </c>
      <c r="Z74" s="37" t="s">
        <v>602</v>
      </c>
    </row>
    <row r="75" spans="1:26" ht="144.75" thickBot="1" x14ac:dyDescent="0.3">
      <c r="A75" s="41" t="s">
        <v>267</v>
      </c>
      <c r="B75" s="32" t="s">
        <v>578</v>
      </c>
      <c r="C75" s="32" t="s">
        <v>579</v>
      </c>
      <c r="D75" s="37" t="s">
        <v>603</v>
      </c>
      <c r="E75" s="37" t="s">
        <v>608</v>
      </c>
      <c r="F75" s="37" t="s">
        <v>609</v>
      </c>
      <c r="G75" s="37">
        <v>0</v>
      </c>
      <c r="H75" s="37">
        <v>0</v>
      </c>
      <c r="I75" s="37">
        <v>0</v>
      </c>
      <c r="J75" s="37">
        <v>0</v>
      </c>
      <c r="K75" s="61"/>
      <c r="L75" s="61"/>
      <c r="M75" s="61"/>
      <c r="N75" s="61"/>
      <c r="O75" s="61"/>
      <c r="P75" s="61"/>
      <c r="Q75" s="61"/>
      <c r="R75" s="61"/>
      <c r="S75" s="61"/>
      <c r="T75" s="61"/>
      <c r="U75" s="61"/>
      <c r="V75" s="61"/>
      <c r="W75" s="61"/>
      <c r="X75" s="37">
        <v>0</v>
      </c>
      <c r="Y75" s="37" t="s">
        <v>601</v>
      </c>
      <c r="Z75" s="37" t="s">
        <v>602</v>
      </c>
    </row>
    <row r="76" spans="1:26" ht="144" x14ac:dyDescent="0.25">
      <c r="A76" s="42" t="s">
        <v>278</v>
      </c>
      <c r="B76" s="32" t="s">
        <v>578</v>
      </c>
      <c r="C76" s="32" t="s">
        <v>579</v>
      </c>
      <c r="D76" s="37" t="s">
        <v>603</v>
      </c>
      <c r="E76" s="37" t="s">
        <v>608</v>
      </c>
      <c r="F76" s="37" t="s">
        <v>609</v>
      </c>
      <c r="G76" s="37" t="s">
        <v>610</v>
      </c>
      <c r="H76" s="37" t="s">
        <v>611</v>
      </c>
      <c r="I76" s="37" t="s">
        <v>612</v>
      </c>
      <c r="J76" s="37" t="s">
        <v>586</v>
      </c>
      <c r="K76" s="61"/>
      <c r="L76" s="61"/>
      <c r="M76" s="61"/>
      <c r="N76" s="61"/>
      <c r="O76" s="61"/>
      <c r="P76" s="61"/>
      <c r="Q76" s="61"/>
      <c r="R76" s="61"/>
      <c r="S76" s="61"/>
      <c r="T76" s="61"/>
      <c r="U76" s="61"/>
      <c r="V76" s="61"/>
      <c r="W76" s="61"/>
      <c r="X76" s="37">
        <v>0</v>
      </c>
      <c r="Y76" s="37" t="s">
        <v>601</v>
      </c>
      <c r="Z76" s="37" t="s">
        <v>602</v>
      </c>
    </row>
    <row r="77" spans="1:26" ht="144" x14ac:dyDescent="0.25">
      <c r="A77" s="40" t="s">
        <v>278</v>
      </c>
      <c r="B77" s="32" t="s">
        <v>578</v>
      </c>
      <c r="C77" s="32" t="s">
        <v>579</v>
      </c>
      <c r="D77" s="37" t="s">
        <v>603</v>
      </c>
      <c r="E77" s="37" t="s">
        <v>608</v>
      </c>
      <c r="F77" s="37" t="s">
        <v>609</v>
      </c>
      <c r="G77" s="37" t="s">
        <v>610</v>
      </c>
      <c r="H77" s="37" t="s">
        <v>611</v>
      </c>
      <c r="I77" s="37" t="s">
        <v>612</v>
      </c>
      <c r="J77" s="37" t="s">
        <v>586</v>
      </c>
      <c r="K77" s="61"/>
      <c r="L77" s="61"/>
      <c r="M77" s="61"/>
      <c r="N77" s="61"/>
      <c r="O77" s="61"/>
      <c r="P77" s="61"/>
      <c r="Q77" s="61"/>
      <c r="R77" s="61"/>
      <c r="S77" s="61"/>
      <c r="T77" s="61"/>
      <c r="U77" s="61"/>
      <c r="V77" s="61"/>
      <c r="W77" s="61"/>
      <c r="X77" s="37">
        <v>0</v>
      </c>
      <c r="Y77" s="37" t="s">
        <v>601</v>
      </c>
      <c r="Z77" s="37" t="s">
        <v>602</v>
      </c>
    </row>
    <row r="78" spans="1:26" ht="144" x14ac:dyDescent="0.25">
      <c r="A78" s="40" t="s">
        <v>278</v>
      </c>
      <c r="B78" s="32" t="s">
        <v>578</v>
      </c>
      <c r="C78" s="32" t="s">
        <v>579</v>
      </c>
      <c r="D78" s="37" t="s">
        <v>603</v>
      </c>
      <c r="E78" s="37" t="s">
        <v>604</v>
      </c>
      <c r="F78" s="37" t="s">
        <v>605</v>
      </c>
      <c r="G78" s="37" t="s">
        <v>606</v>
      </c>
      <c r="H78" s="37" t="s">
        <v>607</v>
      </c>
      <c r="I78" s="37" t="s">
        <v>585</v>
      </c>
      <c r="J78" s="37" t="s">
        <v>586</v>
      </c>
      <c r="K78" s="61"/>
      <c r="L78" s="61"/>
      <c r="M78" s="61"/>
      <c r="N78" s="61"/>
      <c r="O78" s="61"/>
      <c r="P78" s="61"/>
      <c r="Q78" s="61"/>
      <c r="R78" s="61"/>
      <c r="S78" s="61"/>
      <c r="T78" s="61"/>
      <c r="U78" s="61"/>
      <c r="V78" s="61"/>
      <c r="W78" s="61"/>
      <c r="X78" s="37">
        <v>0</v>
      </c>
      <c r="Y78" s="37" t="s">
        <v>601</v>
      </c>
      <c r="Z78" s="37" t="s">
        <v>602</v>
      </c>
    </row>
    <row r="79" spans="1:26" ht="144" x14ac:dyDescent="0.25">
      <c r="A79" s="40" t="s">
        <v>278</v>
      </c>
      <c r="B79" s="32" t="s">
        <v>578</v>
      </c>
      <c r="C79" s="32" t="s">
        <v>579</v>
      </c>
      <c r="D79" s="37" t="s">
        <v>603</v>
      </c>
      <c r="E79" s="37" t="s">
        <v>604</v>
      </c>
      <c r="F79" s="37" t="s">
        <v>605</v>
      </c>
      <c r="G79" s="37" t="s">
        <v>606</v>
      </c>
      <c r="H79" s="37" t="s">
        <v>607</v>
      </c>
      <c r="I79" s="37" t="s">
        <v>585</v>
      </c>
      <c r="J79" s="37" t="s">
        <v>586</v>
      </c>
      <c r="K79" s="61"/>
      <c r="L79" s="61"/>
      <c r="M79" s="61"/>
      <c r="N79" s="61"/>
      <c r="O79" s="61"/>
      <c r="P79" s="61"/>
      <c r="Q79" s="61"/>
      <c r="R79" s="61"/>
      <c r="S79" s="61"/>
      <c r="T79" s="61"/>
      <c r="U79" s="61"/>
      <c r="V79" s="61"/>
      <c r="W79" s="61"/>
      <c r="X79" s="37">
        <v>0</v>
      </c>
      <c r="Y79" s="37" t="s">
        <v>601</v>
      </c>
      <c r="Z79" s="37" t="s">
        <v>602</v>
      </c>
    </row>
    <row r="80" spans="1:26" ht="144" x14ac:dyDescent="0.25">
      <c r="A80" s="40" t="s">
        <v>278</v>
      </c>
      <c r="B80" s="32" t="s">
        <v>578</v>
      </c>
      <c r="C80" s="32" t="s">
        <v>579</v>
      </c>
      <c r="D80" s="37" t="s">
        <v>603</v>
      </c>
      <c r="E80" s="37" t="s">
        <v>604</v>
      </c>
      <c r="F80" s="37" t="s">
        <v>605</v>
      </c>
      <c r="G80" s="37" t="s">
        <v>606</v>
      </c>
      <c r="H80" s="37" t="s">
        <v>607</v>
      </c>
      <c r="I80" s="37" t="s">
        <v>585</v>
      </c>
      <c r="J80" s="37" t="s">
        <v>586</v>
      </c>
      <c r="K80" s="61"/>
      <c r="L80" s="61"/>
      <c r="M80" s="61"/>
      <c r="N80" s="61"/>
      <c r="O80" s="61"/>
      <c r="P80" s="61"/>
      <c r="Q80" s="61"/>
      <c r="R80" s="61"/>
      <c r="S80" s="61"/>
      <c r="T80" s="61"/>
      <c r="U80" s="61"/>
      <c r="V80" s="61"/>
      <c r="W80" s="61"/>
      <c r="X80" s="37">
        <v>0</v>
      </c>
      <c r="Y80" s="37" t="s">
        <v>601</v>
      </c>
      <c r="Z80" s="37" t="s">
        <v>602</v>
      </c>
    </row>
    <row r="81" spans="1:26" ht="276" x14ac:dyDescent="0.25">
      <c r="A81" s="40" t="s">
        <v>278</v>
      </c>
      <c r="B81" s="32" t="s">
        <v>578</v>
      </c>
      <c r="C81" s="32" t="s">
        <v>579</v>
      </c>
      <c r="D81" s="37" t="s">
        <v>580</v>
      </c>
      <c r="E81" s="37" t="s">
        <v>613</v>
      </c>
      <c r="F81" s="37" t="s">
        <v>582</v>
      </c>
      <c r="G81" s="37">
        <v>0</v>
      </c>
      <c r="H81" s="37">
        <v>0</v>
      </c>
      <c r="I81" s="37">
        <v>0</v>
      </c>
      <c r="J81" s="37">
        <v>0</v>
      </c>
      <c r="K81" s="61"/>
      <c r="L81" s="61"/>
      <c r="M81" s="61"/>
      <c r="N81" s="61"/>
      <c r="O81" s="61"/>
      <c r="P81" s="61"/>
      <c r="Q81" s="61"/>
      <c r="R81" s="61"/>
      <c r="S81" s="61"/>
      <c r="T81" s="61"/>
      <c r="U81" s="61"/>
      <c r="V81" s="61"/>
      <c r="W81" s="61"/>
      <c r="X81" s="37">
        <v>0</v>
      </c>
      <c r="Y81" s="37" t="s">
        <v>587</v>
      </c>
      <c r="Z81" s="37" t="s">
        <v>588</v>
      </c>
    </row>
    <row r="82" spans="1:26" ht="276" x14ac:dyDescent="0.25">
      <c r="A82" s="40" t="s">
        <v>278</v>
      </c>
      <c r="B82" s="32" t="s">
        <v>578</v>
      </c>
      <c r="C82" s="32" t="s">
        <v>579</v>
      </c>
      <c r="D82" s="37" t="s">
        <v>580</v>
      </c>
      <c r="E82" s="37" t="s">
        <v>613</v>
      </c>
      <c r="F82" s="37" t="s">
        <v>582</v>
      </c>
      <c r="G82" s="37">
        <v>0</v>
      </c>
      <c r="H82" s="37">
        <v>0</v>
      </c>
      <c r="I82" s="37">
        <v>0</v>
      </c>
      <c r="J82" s="37">
        <v>0</v>
      </c>
      <c r="K82" s="61"/>
      <c r="L82" s="61"/>
      <c r="M82" s="61"/>
      <c r="N82" s="61"/>
      <c r="O82" s="61"/>
      <c r="P82" s="61"/>
      <c r="Q82" s="61"/>
      <c r="R82" s="61"/>
      <c r="S82" s="61"/>
      <c r="T82" s="61"/>
      <c r="U82" s="61"/>
      <c r="V82" s="61"/>
      <c r="W82" s="61"/>
      <c r="X82" s="37">
        <v>0</v>
      </c>
      <c r="Y82" s="37" t="s">
        <v>587</v>
      </c>
      <c r="Z82" s="37" t="s">
        <v>588</v>
      </c>
    </row>
    <row r="83" spans="1:26" ht="276" x14ac:dyDescent="0.25">
      <c r="A83" s="40" t="s">
        <v>278</v>
      </c>
      <c r="B83" s="32" t="s">
        <v>578</v>
      </c>
      <c r="C83" s="32" t="s">
        <v>579</v>
      </c>
      <c r="D83" s="37" t="s">
        <v>580</v>
      </c>
      <c r="E83" s="37" t="s">
        <v>613</v>
      </c>
      <c r="F83" s="37" t="s">
        <v>582</v>
      </c>
      <c r="G83" s="37">
        <v>0</v>
      </c>
      <c r="H83" s="37">
        <v>0</v>
      </c>
      <c r="I83" s="37">
        <v>0</v>
      </c>
      <c r="J83" s="37">
        <v>0</v>
      </c>
      <c r="K83" s="61"/>
      <c r="L83" s="61"/>
      <c r="M83" s="61"/>
      <c r="N83" s="61"/>
      <c r="O83" s="61"/>
      <c r="P83" s="61"/>
      <c r="Q83" s="61"/>
      <c r="R83" s="61"/>
      <c r="S83" s="61"/>
      <c r="T83" s="61"/>
      <c r="U83" s="61"/>
      <c r="V83" s="61"/>
      <c r="W83" s="61"/>
      <c r="X83" s="37">
        <v>0</v>
      </c>
      <c r="Y83" s="37" t="s">
        <v>587</v>
      </c>
      <c r="Z83" s="37" t="s">
        <v>588</v>
      </c>
    </row>
    <row r="84" spans="1:26" ht="276.75" thickBot="1" x14ac:dyDescent="0.3">
      <c r="A84" s="41" t="s">
        <v>278</v>
      </c>
      <c r="B84" s="32" t="s">
        <v>578</v>
      </c>
      <c r="C84" s="32" t="s">
        <v>579</v>
      </c>
      <c r="D84" s="37" t="s">
        <v>580</v>
      </c>
      <c r="E84" s="37" t="s">
        <v>613</v>
      </c>
      <c r="F84" s="37" t="s">
        <v>582</v>
      </c>
      <c r="G84" s="37">
        <v>0</v>
      </c>
      <c r="H84" s="37">
        <v>0</v>
      </c>
      <c r="I84" s="37">
        <v>0</v>
      </c>
      <c r="J84" s="37">
        <v>0</v>
      </c>
      <c r="K84" s="61"/>
      <c r="L84" s="61"/>
      <c r="M84" s="61"/>
      <c r="N84" s="61"/>
      <c r="O84" s="61"/>
      <c r="P84" s="61"/>
      <c r="Q84" s="61"/>
      <c r="R84" s="61"/>
      <c r="S84" s="61"/>
      <c r="T84" s="61"/>
      <c r="U84" s="61"/>
      <c r="V84" s="61"/>
      <c r="W84" s="61"/>
      <c r="X84" s="37">
        <v>0</v>
      </c>
      <c r="Y84" s="37" t="s">
        <v>587</v>
      </c>
      <c r="Z84" s="37" t="s">
        <v>588</v>
      </c>
    </row>
    <row r="85" spans="1:26" ht="276" x14ac:dyDescent="0.25">
      <c r="A85" s="42" t="s">
        <v>278</v>
      </c>
      <c r="B85" s="32" t="s">
        <v>578</v>
      </c>
      <c r="C85" s="32" t="s">
        <v>579</v>
      </c>
      <c r="D85" s="37" t="s">
        <v>580</v>
      </c>
      <c r="E85" s="37" t="s">
        <v>613</v>
      </c>
      <c r="F85" s="37" t="s">
        <v>582</v>
      </c>
      <c r="G85" s="37">
        <v>0</v>
      </c>
      <c r="H85" s="37">
        <v>0</v>
      </c>
      <c r="I85" s="37">
        <v>0</v>
      </c>
      <c r="J85" s="37">
        <v>0</v>
      </c>
      <c r="K85" s="61"/>
      <c r="L85" s="61"/>
      <c r="M85" s="61"/>
      <c r="N85" s="61"/>
      <c r="O85" s="61"/>
      <c r="P85" s="61"/>
      <c r="Q85" s="61"/>
      <c r="R85" s="61"/>
      <c r="S85" s="61"/>
      <c r="T85" s="61"/>
      <c r="U85" s="61"/>
      <c r="V85" s="61"/>
      <c r="W85" s="61"/>
      <c r="X85" s="37">
        <v>0</v>
      </c>
      <c r="Y85" s="37" t="s">
        <v>587</v>
      </c>
      <c r="Z85" s="37" t="s">
        <v>588</v>
      </c>
    </row>
    <row r="86" spans="1:26" ht="276" x14ac:dyDescent="0.25">
      <c r="A86" s="40" t="s">
        <v>278</v>
      </c>
      <c r="B86" s="32" t="s">
        <v>578</v>
      </c>
      <c r="C86" s="32" t="s">
        <v>579</v>
      </c>
      <c r="D86" s="37" t="s">
        <v>580</v>
      </c>
      <c r="E86" s="37" t="s">
        <v>613</v>
      </c>
      <c r="F86" s="37" t="s">
        <v>582</v>
      </c>
      <c r="G86" s="37" t="s">
        <v>594</v>
      </c>
      <c r="H86" s="37" t="s">
        <v>595</v>
      </c>
      <c r="I86" s="37" t="s">
        <v>596</v>
      </c>
      <c r="J86" s="37" t="s">
        <v>586</v>
      </c>
      <c r="K86" s="61"/>
      <c r="L86" s="61"/>
      <c r="M86" s="61"/>
      <c r="N86" s="61"/>
      <c r="O86" s="61"/>
      <c r="P86" s="61"/>
      <c r="Q86" s="61"/>
      <c r="R86" s="61"/>
      <c r="S86" s="61"/>
      <c r="T86" s="61"/>
      <c r="U86" s="61"/>
      <c r="V86" s="61"/>
      <c r="W86" s="61"/>
      <c r="X86" s="37">
        <v>0</v>
      </c>
      <c r="Y86" s="37" t="s">
        <v>587</v>
      </c>
      <c r="Z86" s="37" t="s">
        <v>588</v>
      </c>
    </row>
    <row r="87" spans="1:26" ht="276" x14ac:dyDescent="0.25">
      <c r="A87" s="40" t="s">
        <v>278</v>
      </c>
      <c r="B87" s="32" t="s">
        <v>578</v>
      </c>
      <c r="C87" s="32" t="s">
        <v>579</v>
      </c>
      <c r="D87" s="37" t="s">
        <v>580</v>
      </c>
      <c r="E87" s="37" t="s">
        <v>613</v>
      </c>
      <c r="F87" s="37" t="s">
        <v>582</v>
      </c>
      <c r="G87" s="37">
        <v>0</v>
      </c>
      <c r="H87" s="37">
        <v>0</v>
      </c>
      <c r="I87" s="37">
        <v>0</v>
      </c>
      <c r="J87" s="37">
        <v>0</v>
      </c>
      <c r="K87" s="61"/>
      <c r="L87" s="61"/>
      <c r="M87" s="61"/>
      <c r="N87" s="61"/>
      <c r="O87" s="61"/>
      <c r="P87" s="61"/>
      <c r="Q87" s="61"/>
      <c r="R87" s="61"/>
      <c r="S87" s="61"/>
      <c r="T87" s="61"/>
      <c r="U87" s="61"/>
      <c r="V87" s="61"/>
      <c r="W87" s="61"/>
      <c r="X87" s="37">
        <v>0</v>
      </c>
      <c r="Y87" s="37" t="s">
        <v>587</v>
      </c>
      <c r="Z87" s="37" t="s">
        <v>588</v>
      </c>
    </row>
    <row r="88" spans="1:26" ht="276.75" thickBot="1" x14ac:dyDescent="0.3">
      <c r="A88" s="41" t="s">
        <v>278</v>
      </c>
      <c r="B88" s="32" t="s">
        <v>578</v>
      </c>
      <c r="C88" s="32" t="s">
        <v>579</v>
      </c>
      <c r="D88" s="37" t="s">
        <v>580</v>
      </c>
      <c r="E88" s="37" t="s">
        <v>613</v>
      </c>
      <c r="F88" s="37" t="s">
        <v>582</v>
      </c>
      <c r="G88" s="37">
        <v>0</v>
      </c>
      <c r="H88" s="37">
        <v>0</v>
      </c>
      <c r="I88" s="37">
        <v>0</v>
      </c>
      <c r="J88" s="37">
        <v>0</v>
      </c>
      <c r="K88" s="61"/>
      <c r="L88" s="61"/>
      <c r="M88" s="61"/>
      <c r="N88" s="61"/>
      <c r="O88" s="61"/>
      <c r="P88" s="61"/>
      <c r="Q88" s="61"/>
      <c r="R88" s="61"/>
      <c r="S88" s="61"/>
      <c r="T88" s="61"/>
      <c r="U88" s="61"/>
      <c r="V88" s="61"/>
      <c r="W88" s="61"/>
      <c r="X88" s="37">
        <v>0</v>
      </c>
      <c r="Y88" s="37" t="s">
        <v>587</v>
      </c>
      <c r="Z88" s="37" t="s">
        <v>588</v>
      </c>
    </row>
    <row r="89" spans="1:26" ht="276" x14ac:dyDescent="0.25">
      <c r="A89" s="40" t="s">
        <v>314</v>
      </c>
      <c r="B89" s="32" t="s">
        <v>578</v>
      </c>
      <c r="C89" s="32" t="s">
        <v>579</v>
      </c>
      <c r="D89" s="37" t="s">
        <v>580</v>
      </c>
      <c r="E89" s="37" t="s">
        <v>613</v>
      </c>
      <c r="F89" s="37" t="s">
        <v>582</v>
      </c>
      <c r="G89" s="37" t="s">
        <v>594</v>
      </c>
      <c r="H89" s="37" t="s">
        <v>595</v>
      </c>
      <c r="I89" s="37" t="s">
        <v>596</v>
      </c>
      <c r="J89" s="37" t="s">
        <v>586</v>
      </c>
      <c r="K89" s="61"/>
      <c r="L89" s="61"/>
      <c r="M89" s="61"/>
      <c r="N89" s="61"/>
      <c r="O89" s="61"/>
      <c r="P89" s="61"/>
      <c r="Q89" s="61"/>
      <c r="R89" s="61"/>
      <c r="S89" s="61"/>
      <c r="T89" s="61"/>
      <c r="U89" s="61"/>
      <c r="V89" s="61"/>
      <c r="W89" s="61"/>
      <c r="X89" s="37">
        <v>0</v>
      </c>
      <c r="Y89" s="37" t="s">
        <v>587</v>
      </c>
      <c r="Z89" s="37" t="s">
        <v>588</v>
      </c>
    </row>
    <row r="90" spans="1:26" ht="276" x14ac:dyDescent="0.25">
      <c r="A90" s="40" t="s">
        <v>314</v>
      </c>
      <c r="B90" s="32" t="s">
        <v>578</v>
      </c>
      <c r="C90" s="32" t="s">
        <v>579</v>
      </c>
      <c r="D90" s="37" t="s">
        <v>580</v>
      </c>
      <c r="E90" s="37" t="s">
        <v>613</v>
      </c>
      <c r="F90" s="37" t="s">
        <v>582</v>
      </c>
      <c r="G90" s="37" t="s">
        <v>594</v>
      </c>
      <c r="H90" s="37" t="s">
        <v>595</v>
      </c>
      <c r="I90" s="37" t="s">
        <v>596</v>
      </c>
      <c r="J90" s="37" t="s">
        <v>586</v>
      </c>
      <c r="K90" s="61"/>
      <c r="L90" s="61"/>
      <c r="M90" s="61"/>
      <c r="N90" s="61"/>
      <c r="O90" s="61"/>
      <c r="P90" s="61"/>
      <c r="Q90" s="61"/>
      <c r="R90" s="61"/>
      <c r="S90" s="61"/>
      <c r="T90" s="61"/>
      <c r="U90" s="61"/>
      <c r="V90" s="61"/>
      <c r="W90" s="61"/>
      <c r="X90" s="37">
        <v>0</v>
      </c>
      <c r="Y90" s="37" t="s">
        <v>587</v>
      </c>
      <c r="Z90" s="37" t="s">
        <v>588</v>
      </c>
    </row>
    <row r="91" spans="1:26" ht="276" x14ac:dyDescent="0.25">
      <c r="A91" s="40" t="s">
        <v>314</v>
      </c>
      <c r="B91" s="32" t="s">
        <v>578</v>
      </c>
      <c r="C91" s="32" t="s">
        <v>579</v>
      </c>
      <c r="D91" s="37" t="s">
        <v>580</v>
      </c>
      <c r="E91" s="37" t="s">
        <v>613</v>
      </c>
      <c r="F91" s="37" t="s">
        <v>582</v>
      </c>
      <c r="G91" s="37" t="s">
        <v>594</v>
      </c>
      <c r="H91" s="37" t="s">
        <v>595</v>
      </c>
      <c r="I91" s="37" t="s">
        <v>596</v>
      </c>
      <c r="J91" s="37" t="s">
        <v>586</v>
      </c>
      <c r="K91" s="61"/>
      <c r="L91" s="61"/>
      <c r="M91" s="61"/>
      <c r="N91" s="61"/>
      <c r="O91" s="61"/>
      <c r="P91" s="61"/>
      <c r="Q91" s="61"/>
      <c r="R91" s="61"/>
      <c r="S91" s="61"/>
      <c r="T91" s="61"/>
      <c r="U91" s="61"/>
      <c r="V91" s="61"/>
      <c r="W91" s="61"/>
      <c r="X91" s="37">
        <v>0</v>
      </c>
      <c r="Y91" s="37" t="s">
        <v>587</v>
      </c>
      <c r="Z91" s="37" t="s">
        <v>588</v>
      </c>
    </row>
    <row r="92" spans="1:26" ht="276" x14ac:dyDescent="0.25">
      <c r="A92" s="40" t="s">
        <v>314</v>
      </c>
      <c r="B92" s="32" t="s">
        <v>578</v>
      </c>
      <c r="C92" s="32" t="s">
        <v>579</v>
      </c>
      <c r="D92" s="37" t="s">
        <v>580</v>
      </c>
      <c r="E92" s="37" t="s">
        <v>613</v>
      </c>
      <c r="F92" s="37" t="s">
        <v>582</v>
      </c>
      <c r="G92" s="37" t="s">
        <v>594</v>
      </c>
      <c r="H92" s="37" t="s">
        <v>595</v>
      </c>
      <c r="I92" s="37" t="s">
        <v>596</v>
      </c>
      <c r="J92" s="37" t="s">
        <v>586</v>
      </c>
      <c r="K92" s="61"/>
      <c r="L92" s="61"/>
      <c r="M92" s="61"/>
      <c r="N92" s="61"/>
      <c r="O92" s="61"/>
      <c r="P92" s="61"/>
      <c r="Q92" s="61"/>
      <c r="R92" s="61"/>
      <c r="S92" s="61"/>
      <c r="T92" s="61"/>
      <c r="U92" s="61"/>
      <c r="V92" s="61"/>
      <c r="W92" s="61"/>
      <c r="X92" s="37">
        <v>0</v>
      </c>
      <c r="Y92" s="37" t="s">
        <v>587</v>
      </c>
      <c r="Z92" s="37" t="s">
        <v>588</v>
      </c>
    </row>
    <row r="93" spans="1:26" ht="276" x14ac:dyDescent="0.25">
      <c r="A93" s="40" t="s">
        <v>314</v>
      </c>
      <c r="B93" s="32" t="s">
        <v>578</v>
      </c>
      <c r="C93" s="32" t="s">
        <v>579</v>
      </c>
      <c r="D93" s="37" t="s">
        <v>580</v>
      </c>
      <c r="E93" s="37" t="s">
        <v>613</v>
      </c>
      <c r="F93" s="37" t="s">
        <v>582</v>
      </c>
      <c r="G93" s="37" t="s">
        <v>594</v>
      </c>
      <c r="H93" s="37" t="s">
        <v>595</v>
      </c>
      <c r="I93" s="37" t="s">
        <v>596</v>
      </c>
      <c r="J93" s="37" t="s">
        <v>586</v>
      </c>
      <c r="K93" s="61"/>
      <c r="L93" s="61"/>
      <c r="M93" s="61"/>
      <c r="N93" s="61"/>
      <c r="O93" s="61"/>
      <c r="P93" s="61"/>
      <c r="Q93" s="61"/>
      <c r="R93" s="61"/>
      <c r="S93" s="61"/>
      <c r="T93" s="61"/>
      <c r="U93" s="61"/>
      <c r="V93" s="61"/>
      <c r="W93" s="61"/>
      <c r="X93" s="37">
        <v>0</v>
      </c>
      <c r="Y93" s="37" t="s">
        <v>587</v>
      </c>
      <c r="Z93" s="37" t="s">
        <v>588</v>
      </c>
    </row>
    <row r="94" spans="1:26" ht="276" x14ac:dyDescent="0.25">
      <c r="A94" s="40" t="s">
        <v>314</v>
      </c>
      <c r="B94" s="32" t="s">
        <v>578</v>
      </c>
      <c r="C94" s="32" t="s">
        <v>579</v>
      </c>
      <c r="D94" s="37" t="s">
        <v>580</v>
      </c>
      <c r="E94" s="37" t="s">
        <v>613</v>
      </c>
      <c r="F94" s="37" t="s">
        <v>582</v>
      </c>
      <c r="G94" s="37" t="s">
        <v>614</v>
      </c>
      <c r="H94" s="37" t="s">
        <v>615</v>
      </c>
      <c r="I94" s="37" t="s">
        <v>596</v>
      </c>
      <c r="J94" s="37" t="s">
        <v>586</v>
      </c>
      <c r="K94" s="61"/>
      <c r="L94" s="61"/>
      <c r="M94" s="61"/>
      <c r="N94" s="61"/>
      <c r="O94" s="61"/>
      <c r="P94" s="61"/>
      <c r="Q94" s="61"/>
      <c r="R94" s="61"/>
      <c r="S94" s="61"/>
      <c r="T94" s="61"/>
      <c r="U94" s="61"/>
      <c r="V94" s="61"/>
      <c r="W94" s="61"/>
      <c r="X94" s="37">
        <v>0</v>
      </c>
      <c r="Y94" s="37" t="s">
        <v>587</v>
      </c>
      <c r="Z94" s="37" t="s">
        <v>588</v>
      </c>
    </row>
    <row r="95" spans="1:26" ht="276" x14ac:dyDescent="0.25">
      <c r="A95" s="40" t="s">
        <v>314</v>
      </c>
      <c r="B95" s="32" t="s">
        <v>578</v>
      </c>
      <c r="C95" s="32" t="s">
        <v>579</v>
      </c>
      <c r="D95" s="37" t="s">
        <v>580</v>
      </c>
      <c r="E95" s="37" t="s">
        <v>613</v>
      </c>
      <c r="F95" s="37" t="s">
        <v>582</v>
      </c>
      <c r="G95" s="37" t="s">
        <v>614</v>
      </c>
      <c r="H95" s="37" t="s">
        <v>615</v>
      </c>
      <c r="I95" s="37" t="s">
        <v>596</v>
      </c>
      <c r="J95" s="37" t="s">
        <v>586</v>
      </c>
      <c r="K95" s="61"/>
      <c r="L95" s="61"/>
      <c r="M95" s="61"/>
      <c r="N95" s="61"/>
      <c r="O95" s="61"/>
      <c r="P95" s="61"/>
      <c r="Q95" s="61"/>
      <c r="R95" s="61"/>
      <c r="S95" s="61"/>
      <c r="T95" s="61"/>
      <c r="U95" s="61"/>
      <c r="V95" s="61"/>
      <c r="W95" s="61"/>
      <c r="X95" s="37">
        <v>0</v>
      </c>
      <c r="Y95" s="37" t="s">
        <v>587</v>
      </c>
      <c r="Z95" s="37" t="s">
        <v>588</v>
      </c>
    </row>
    <row r="96" spans="1:26" ht="276" x14ac:dyDescent="0.25">
      <c r="A96" s="40" t="s">
        <v>314</v>
      </c>
      <c r="B96" s="32" t="s">
        <v>578</v>
      </c>
      <c r="C96" s="32" t="s">
        <v>579</v>
      </c>
      <c r="D96" s="37" t="s">
        <v>580</v>
      </c>
      <c r="E96" s="37" t="s">
        <v>613</v>
      </c>
      <c r="F96" s="37" t="s">
        <v>582</v>
      </c>
      <c r="G96" s="37" t="s">
        <v>614</v>
      </c>
      <c r="H96" s="37" t="s">
        <v>615</v>
      </c>
      <c r="I96" s="37" t="s">
        <v>596</v>
      </c>
      <c r="J96" s="37" t="s">
        <v>586</v>
      </c>
      <c r="K96" s="61"/>
      <c r="L96" s="61"/>
      <c r="M96" s="61"/>
      <c r="N96" s="61"/>
      <c r="O96" s="61"/>
      <c r="P96" s="61"/>
      <c r="Q96" s="61"/>
      <c r="R96" s="61"/>
      <c r="S96" s="61"/>
      <c r="T96" s="61"/>
      <c r="U96" s="61"/>
      <c r="V96" s="61"/>
      <c r="W96" s="61"/>
      <c r="X96" s="37">
        <v>0</v>
      </c>
      <c r="Y96" s="37" t="s">
        <v>587</v>
      </c>
      <c r="Z96" s="37" t="s">
        <v>588</v>
      </c>
    </row>
    <row r="97" spans="1:26" ht="276" x14ac:dyDescent="0.25">
      <c r="A97" s="40" t="s">
        <v>314</v>
      </c>
      <c r="B97" s="32" t="s">
        <v>578</v>
      </c>
      <c r="C97" s="32" t="s">
        <v>579</v>
      </c>
      <c r="D97" s="37" t="s">
        <v>580</v>
      </c>
      <c r="E97" s="37" t="s">
        <v>613</v>
      </c>
      <c r="F97" s="37" t="s">
        <v>582</v>
      </c>
      <c r="G97" s="37">
        <v>0</v>
      </c>
      <c r="H97" s="37">
        <v>0</v>
      </c>
      <c r="I97" s="37">
        <v>0</v>
      </c>
      <c r="J97" s="37">
        <v>0</v>
      </c>
      <c r="K97" s="61"/>
      <c r="L97" s="61"/>
      <c r="M97" s="61"/>
      <c r="N97" s="61"/>
      <c r="O97" s="61"/>
      <c r="P97" s="61"/>
      <c r="Q97" s="61"/>
      <c r="R97" s="61"/>
      <c r="S97" s="61"/>
      <c r="T97" s="61"/>
      <c r="U97" s="61"/>
      <c r="V97" s="61"/>
      <c r="W97" s="61"/>
      <c r="X97" s="37">
        <v>0</v>
      </c>
      <c r="Y97" s="37" t="s">
        <v>587</v>
      </c>
      <c r="Z97" s="37" t="s">
        <v>588</v>
      </c>
    </row>
    <row r="98" spans="1:26" ht="276.75" thickBot="1" x14ac:dyDescent="0.3">
      <c r="A98" s="41" t="s">
        <v>314</v>
      </c>
      <c r="B98" s="32" t="s">
        <v>578</v>
      </c>
      <c r="C98" s="32" t="s">
        <v>579</v>
      </c>
      <c r="D98" s="37" t="s">
        <v>580</v>
      </c>
      <c r="E98" s="37" t="s">
        <v>613</v>
      </c>
      <c r="F98" s="37" t="s">
        <v>582</v>
      </c>
      <c r="G98" s="37">
        <v>0</v>
      </c>
      <c r="H98" s="37">
        <v>0</v>
      </c>
      <c r="I98" s="37">
        <v>0</v>
      </c>
      <c r="J98" s="37">
        <v>0</v>
      </c>
      <c r="K98" s="61"/>
      <c r="L98" s="61"/>
      <c r="M98" s="61"/>
      <c r="N98" s="61"/>
      <c r="O98" s="61"/>
      <c r="P98" s="61"/>
      <c r="Q98" s="61"/>
      <c r="R98" s="61"/>
      <c r="S98" s="61"/>
      <c r="T98" s="61"/>
      <c r="U98" s="61"/>
      <c r="V98" s="61"/>
      <c r="W98" s="61"/>
      <c r="X98" s="37">
        <v>0</v>
      </c>
      <c r="Y98" s="37" t="s">
        <v>587</v>
      </c>
      <c r="Z98" s="37" t="s">
        <v>588</v>
      </c>
    </row>
    <row r="99" spans="1:26" ht="276" x14ac:dyDescent="0.25">
      <c r="A99" s="42" t="s">
        <v>314</v>
      </c>
      <c r="B99" s="32" t="s">
        <v>578</v>
      </c>
      <c r="C99" s="32" t="s">
        <v>579</v>
      </c>
      <c r="D99" s="37" t="s">
        <v>580</v>
      </c>
      <c r="E99" s="37" t="s">
        <v>613</v>
      </c>
      <c r="F99" s="37" t="s">
        <v>582</v>
      </c>
      <c r="G99" s="37" t="s">
        <v>594</v>
      </c>
      <c r="H99" s="37" t="s">
        <v>595</v>
      </c>
      <c r="I99" s="37" t="s">
        <v>596</v>
      </c>
      <c r="J99" s="37" t="s">
        <v>586</v>
      </c>
      <c r="K99" s="61"/>
      <c r="L99" s="61"/>
      <c r="M99" s="61"/>
      <c r="N99" s="61"/>
      <c r="O99" s="61"/>
      <c r="P99" s="61"/>
      <c r="Q99" s="61"/>
      <c r="R99" s="61"/>
      <c r="S99" s="61"/>
      <c r="T99" s="61"/>
      <c r="U99" s="61"/>
      <c r="V99" s="61"/>
      <c r="W99" s="61"/>
      <c r="X99" s="37">
        <v>0</v>
      </c>
      <c r="Y99" s="37" t="s">
        <v>587</v>
      </c>
      <c r="Z99" s="37" t="s">
        <v>588</v>
      </c>
    </row>
    <row r="100" spans="1:26" ht="276" x14ac:dyDescent="0.25">
      <c r="A100" s="40" t="s">
        <v>314</v>
      </c>
      <c r="B100" s="32" t="s">
        <v>578</v>
      </c>
      <c r="C100" s="32" t="s">
        <v>579</v>
      </c>
      <c r="D100" s="37" t="s">
        <v>580</v>
      </c>
      <c r="E100" s="37" t="s">
        <v>613</v>
      </c>
      <c r="F100" s="37" t="s">
        <v>582</v>
      </c>
      <c r="G100" s="37" t="s">
        <v>594</v>
      </c>
      <c r="H100" s="37" t="s">
        <v>595</v>
      </c>
      <c r="I100" s="37" t="s">
        <v>596</v>
      </c>
      <c r="J100" s="37" t="s">
        <v>586</v>
      </c>
      <c r="K100" s="61"/>
      <c r="L100" s="61"/>
      <c r="M100" s="61"/>
      <c r="N100" s="61"/>
      <c r="O100" s="61"/>
      <c r="P100" s="61"/>
      <c r="Q100" s="61"/>
      <c r="R100" s="61"/>
      <c r="S100" s="61"/>
      <c r="T100" s="61"/>
      <c r="U100" s="61"/>
      <c r="V100" s="61"/>
      <c r="W100" s="61"/>
      <c r="X100" s="37">
        <v>0</v>
      </c>
      <c r="Y100" s="37" t="s">
        <v>587</v>
      </c>
      <c r="Z100" s="37" t="s">
        <v>588</v>
      </c>
    </row>
    <row r="101" spans="1:26" ht="276" x14ac:dyDescent="0.25">
      <c r="A101" s="40" t="s">
        <v>314</v>
      </c>
      <c r="B101" s="32" t="s">
        <v>578</v>
      </c>
      <c r="C101" s="32" t="s">
        <v>579</v>
      </c>
      <c r="D101" s="37" t="s">
        <v>580</v>
      </c>
      <c r="E101" s="37" t="s">
        <v>613</v>
      </c>
      <c r="F101" s="37" t="s">
        <v>582</v>
      </c>
      <c r="G101" s="37" t="s">
        <v>594</v>
      </c>
      <c r="H101" s="37" t="s">
        <v>595</v>
      </c>
      <c r="I101" s="37" t="s">
        <v>596</v>
      </c>
      <c r="J101" s="37" t="s">
        <v>586</v>
      </c>
      <c r="K101" s="61"/>
      <c r="L101" s="61"/>
      <c r="M101" s="61"/>
      <c r="N101" s="61"/>
      <c r="O101" s="61"/>
      <c r="P101" s="61"/>
      <c r="Q101" s="61"/>
      <c r="R101" s="61"/>
      <c r="S101" s="61"/>
      <c r="T101" s="61"/>
      <c r="U101" s="61"/>
      <c r="V101" s="61"/>
      <c r="W101" s="61"/>
      <c r="X101" s="37">
        <v>0</v>
      </c>
      <c r="Y101" s="37" t="s">
        <v>587</v>
      </c>
      <c r="Z101" s="37" t="s">
        <v>588</v>
      </c>
    </row>
    <row r="102" spans="1:26" ht="276" x14ac:dyDescent="0.25">
      <c r="A102" s="40" t="s">
        <v>314</v>
      </c>
      <c r="B102" s="32" t="s">
        <v>578</v>
      </c>
      <c r="C102" s="32" t="s">
        <v>579</v>
      </c>
      <c r="D102" s="37" t="s">
        <v>580</v>
      </c>
      <c r="E102" s="37" t="s">
        <v>613</v>
      </c>
      <c r="F102" s="37" t="s">
        <v>582</v>
      </c>
      <c r="G102" s="37" t="s">
        <v>594</v>
      </c>
      <c r="H102" s="37" t="s">
        <v>595</v>
      </c>
      <c r="I102" s="37" t="s">
        <v>596</v>
      </c>
      <c r="J102" s="37" t="s">
        <v>586</v>
      </c>
      <c r="K102" s="61"/>
      <c r="L102" s="61"/>
      <c r="M102" s="61"/>
      <c r="N102" s="61"/>
      <c r="O102" s="61"/>
      <c r="P102" s="61"/>
      <c r="Q102" s="61"/>
      <c r="R102" s="61"/>
      <c r="S102" s="61"/>
      <c r="T102" s="61"/>
      <c r="U102" s="61"/>
      <c r="V102" s="61"/>
      <c r="W102" s="61"/>
      <c r="X102" s="37">
        <v>0</v>
      </c>
      <c r="Y102" s="37" t="s">
        <v>587</v>
      </c>
      <c r="Z102" s="37" t="s">
        <v>588</v>
      </c>
    </row>
    <row r="103" spans="1:26" ht="276" x14ac:dyDescent="0.25">
      <c r="A103" s="40" t="s">
        <v>314</v>
      </c>
      <c r="B103" s="32" t="s">
        <v>578</v>
      </c>
      <c r="C103" s="32" t="s">
        <v>579</v>
      </c>
      <c r="D103" s="37" t="s">
        <v>580</v>
      </c>
      <c r="E103" s="37" t="s">
        <v>613</v>
      </c>
      <c r="F103" s="37" t="s">
        <v>582</v>
      </c>
      <c r="G103" s="37" t="s">
        <v>594</v>
      </c>
      <c r="H103" s="37" t="s">
        <v>595</v>
      </c>
      <c r="I103" s="37" t="s">
        <v>596</v>
      </c>
      <c r="J103" s="37" t="s">
        <v>586</v>
      </c>
      <c r="K103" s="61"/>
      <c r="L103" s="61"/>
      <c r="M103" s="61"/>
      <c r="N103" s="61"/>
      <c r="O103" s="61"/>
      <c r="P103" s="61"/>
      <c r="Q103" s="61"/>
      <c r="R103" s="61"/>
      <c r="S103" s="61"/>
      <c r="T103" s="61"/>
      <c r="U103" s="61"/>
      <c r="V103" s="61"/>
      <c r="W103" s="61"/>
      <c r="X103" s="37">
        <v>0</v>
      </c>
      <c r="Y103" s="37" t="s">
        <v>587</v>
      </c>
      <c r="Z103" s="37" t="s">
        <v>588</v>
      </c>
    </row>
    <row r="104" spans="1:26" ht="276" x14ac:dyDescent="0.25">
      <c r="A104" s="40" t="s">
        <v>314</v>
      </c>
      <c r="B104" s="32" t="s">
        <v>578</v>
      </c>
      <c r="C104" s="32" t="s">
        <v>579</v>
      </c>
      <c r="D104" s="37" t="s">
        <v>580</v>
      </c>
      <c r="E104" s="37" t="s">
        <v>613</v>
      </c>
      <c r="F104" s="37" t="s">
        <v>582</v>
      </c>
      <c r="G104" s="37">
        <v>0</v>
      </c>
      <c r="H104" s="37">
        <v>0</v>
      </c>
      <c r="I104" s="37">
        <v>0</v>
      </c>
      <c r="J104" s="37">
        <v>0</v>
      </c>
      <c r="K104" s="61"/>
      <c r="L104" s="61"/>
      <c r="M104" s="61"/>
      <c r="N104" s="61"/>
      <c r="O104" s="61"/>
      <c r="P104" s="61"/>
      <c r="Q104" s="61"/>
      <c r="R104" s="61"/>
      <c r="S104" s="61"/>
      <c r="T104" s="61"/>
      <c r="U104" s="61"/>
      <c r="V104" s="61"/>
      <c r="W104" s="61"/>
      <c r="X104" s="37">
        <v>0</v>
      </c>
      <c r="Y104" s="37" t="s">
        <v>587</v>
      </c>
      <c r="Z104" s="37" t="s">
        <v>588</v>
      </c>
    </row>
    <row r="105" spans="1:26" ht="276" x14ac:dyDescent="0.25">
      <c r="A105" s="40" t="s">
        <v>314</v>
      </c>
      <c r="B105" s="32" t="s">
        <v>578</v>
      </c>
      <c r="C105" s="32" t="s">
        <v>579</v>
      </c>
      <c r="D105" s="37" t="s">
        <v>580</v>
      </c>
      <c r="E105" s="37" t="s">
        <v>613</v>
      </c>
      <c r="F105" s="37" t="s">
        <v>582</v>
      </c>
      <c r="G105" s="37">
        <v>0</v>
      </c>
      <c r="H105" s="37">
        <v>0</v>
      </c>
      <c r="I105" s="37">
        <v>0</v>
      </c>
      <c r="J105" s="37">
        <v>0</v>
      </c>
      <c r="K105" s="61"/>
      <c r="L105" s="61"/>
      <c r="M105" s="61"/>
      <c r="N105" s="61"/>
      <c r="O105" s="61"/>
      <c r="P105" s="61"/>
      <c r="Q105" s="61"/>
      <c r="R105" s="61"/>
      <c r="S105" s="61"/>
      <c r="T105" s="61"/>
      <c r="U105" s="61"/>
      <c r="V105" s="61"/>
      <c r="W105" s="61"/>
      <c r="X105" s="37">
        <v>0</v>
      </c>
      <c r="Y105" s="37" t="s">
        <v>587</v>
      </c>
      <c r="Z105" s="37" t="s">
        <v>588</v>
      </c>
    </row>
    <row r="106" spans="1:26" ht="276" x14ac:dyDescent="0.25">
      <c r="A106" s="40" t="s">
        <v>314</v>
      </c>
      <c r="B106" s="32" t="s">
        <v>578</v>
      </c>
      <c r="C106" s="32" t="s">
        <v>579</v>
      </c>
      <c r="D106" s="37" t="s">
        <v>580</v>
      </c>
      <c r="E106" s="37" t="s">
        <v>613</v>
      </c>
      <c r="F106" s="37" t="s">
        <v>582</v>
      </c>
      <c r="G106" s="37" t="s">
        <v>614</v>
      </c>
      <c r="H106" s="37" t="s">
        <v>615</v>
      </c>
      <c r="I106" s="37" t="s">
        <v>596</v>
      </c>
      <c r="J106" s="37" t="s">
        <v>586</v>
      </c>
      <c r="K106" s="61"/>
      <c r="L106" s="61"/>
      <c r="M106" s="61"/>
      <c r="N106" s="61"/>
      <c r="O106" s="61"/>
      <c r="P106" s="61"/>
      <c r="Q106" s="61"/>
      <c r="R106" s="61"/>
      <c r="S106" s="61"/>
      <c r="T106" s="61"/>
      <c r="U106" s="61"/>
      <c r="V106" s="61"/>
      <c r="W106" s="61"/>
      <c r="X106" s="37">
        <v>0</v>
      </c>
      <c r="Y106" s="37" t="s">
        <v>587</v>
      </c>
      <c r="Z106" s="37" t="s">
        <v>588</v>
      </c>
    </row>
    <row r="107" spans="1:26" ht="276" x14ac:dyDescent="0.25">
      <c r="A107" s="40" t="s">
        <v>314</v>
      </c>
      <c r="B107" s="32" t="s">
        <v>578</v>
      </c>
      <c r="C107" s="32" t="s">
        <v>579</v>
      </c>
      <c r="D107" s="37" t="s">
        <v>580</v>
      </c>
      <c r="E107" s="37" t="s">
        <v>613</v>
      </c>
      <c r="F107" s="37" t="s">
        <v>582</v>
      </c>
      <c r="G107" s="37" t="s">
        <v>614</v>
      </c>
      <c r="H107" s="37" t="s">
        <v>615</v>
      </c>
      <c r="I107" s="37" t="s">
        <v>596</v>
      </c>
      <c r="J107" s="37" t="s">
        <v>586</v>
      </c>
      <c r="K107" s="61"/>
      <c r="L107" s="61"/>
      <c r="M107" s="61"/>
      <c r="N107" s="61"/>
      <c r="O107" s="61"/>
      <c r="P107" s="61"/>
      <c r="Q107" s="61"/>
      <c r="R107" s="61"/>
      <c r="S107" s="61"/>
      <c r="T107" s="61"/>
      <c r="U107" s="61"/>
      <c r="V107" s="61"/>
      <c r="W107" s="61"/>
      <c r="X107" s="37">
        <v>0</v>
      </c>
      <c r="Y107" s="37" t="s">
        <v>587</v>
      </c>
      <c r="Z107" s="37" t="s">
        <v>588</v>
      </c>
    </row>
    <row r="108" spans="1:26" ht="276.75" thickBot="1" x14ac:dyDescent="0.3">
      <c r="A108" s="41" t="s">
        <v>314</v>
      </c>
      <c r="B108" s="32" t="s">
        <v>578</v>
      </c>
      <c r="C108" s="32" t="s">
        <v>579</v>
      </c>
      <c r="D108" s="37" t="s">
        <v>580</v>
      </c>
      <c r="E108" s="37" t="s">
        <v>613</v>
      </c>
      <c r="F108" s="37" t="s">
        <v>582</v>
      </c>
      <c r="G108" s="37" t="s">
        <v>614</v>
      </c>
      <c r="H108" s="37" t="s">
        <v>615</v>
      </c>
      <c r="I108" s="37" t="s">
        <v>596</v>
      </c>
      <c r="J108" s="37" t="s">
        <v>586</v>
      </c>
      <c r="K108" s="61"/>
      <c r="L108" s="61"/>
      <c r="M108" s="61"/>
      <c r="N108" s="61"/>
      <c r="O108" s="61"/>
      <c r="P108" s="61"/>
      <c r="Q108" s="61"/>
      <c r="R108" s="61"/>
      <c r="S108" s="61"/>
      <c r="T108" s="61"/>
      <c r="U108" s="61"/>
      <c r="V108" s="61"/>
      <c r="W108" s="61"/>
      <c r="X108" s="37">
        <v>0</v>
      </c>
      <c r="Y108" s="37" t="s">
        <v>587</v>
      </c>
      <c r="Z108" s="37" t="s">
        <v>588</v>
      </c>
    </row>
    <row r="109" spans="1:26" ht="276" x14ac:dyDescent="0.25">
      <c r="A109" s="43" t="s">
        <v>314</v>
      </c>
      <c r="B109" s="34" t="s">
        <v>578</v>
      </c>
      <c r="C109" s="34" t="s">
        <v>579</v>
      </c>
      <c r="D109" s="37" t="s">
        <v>580</v>
      </c>
      <c r="E109" s="37" t="s">
        <v>613</v>
      </c>
      <c r="F109" s="37" t="s">
        <v>582</v>
      </c>
      <c r="G109" s="37" t="s">
        <v>597</v>
      </c>
      <c r="H109" s="37" t="s">
        <v>598</v>
      </c>
      <c r="I109" s="37" t="s">
        <v>596</v>
      </c>
      <c r="J109" s="37" t="s">
        <v>586</v>
      </c>
      <c r="K109" s="61"/>
      <c r="L109" s="61"/>
      <c r="M109" s="61"/>
      <c r="N109" s="61"/>
      <c r="O109" s="61"/>
      <c r="P109" s="61"/>
      <c r="Q109" s="61"/>
      <c r="R109" s="61"/>
      <c r="S109" s="61"/>
      <c r="T109" s="61"/>
      <c r="U109" s="61"/>
      <c r="V109" s="61"/>
      <c r="W109" s="61"/>
      <c r="X109" s="37">
        <v>0</v>
      </c>
      <c r="Y109" s="37" t="s">
        <v>587</v>
      </c>
      <c r="Z109" s="37" t="s">
        <v>588</v>
      </c>
    </row>
    <row r="110" spans="1:26" ht="276" x14ac:dyDescent="0.25">
      <c r="A110" s="44" t="s">
        <v>314</v>
      </c>
      <c r="B110" s="34" t="s">
        <v>578</v>
      </c>
      <c r="C110" s="34" t="s">
        <v>579</v>
      </c>
      <c r="D110" s="37" t="s">
        <v>580</v>
      </c>
      <c r="E110" s="37" t="s">
        <v>613</v>
      </c>
      <c r="F110" s="37" t="s">
        <v>582</v>
      </c>
      <c r="G110" s="37" t="s">
        <v>597</v>
      </c>
      <c r="H110" s="37" t="s">
        <v>598</v>
      </c>
      <c r="I110" s="37" t="s">
        <v>596</v>
      </c>
      <c r="J110" s="37" t="s">
        <v>586</v>
      </c>
      <c r="K110" s="61"/>
      <c r="L110" s="61"/>
      <c r="M110" s="61"/>
      <c r="N110" s="61"/>
      <c r="O110" s="61"/>
      <c r="P110" s="61"/>
      <c r="Q110" s="61"/>
      <c r="R110" s="61"/>
      <c r="S110" s="61"/>
      <c r="T110" s="61"/>
      <c r="U110" s="61"/>
      <c r="V110" s="61"/>
      <c r="W110" s="61"/>
      <c r="X110" s="37">
        <v>0</v>
      </c>
      <c r="Y110" s="37" t="s">
        <v>587</v>
      </c>
      <c r="Z110" s="37" t="s">
        <v>588</v>
      </c>
    </row>
    <row r="111" spans="1:26" ht="276" x14ac:dyDescent="0.25">
      <c r="A111" s="44" t="s">
        <v>314</v>
      </c>
      <c r="B111" s="34" t="s">
        <v>578</v>
      </c>
      <c r="C111" s="34" t="s">
        <v>579</v>
      </c>
      <c r="D111" s="37" t="s">
        <v>580</v>
      </c>
      <c r="E111" s="37" t="s">
        <v>613</v>
      </c>
      <c r="F111" s="37" t="s">
        <v>582</v>
      </c>
      <c r="G111" s="37" t="s">
        <v>597</v>
      </c>
      <c r="H111" s="37" t="s">
        <v>598</v>
      </c>
      <c r="I111" s="37" t="s">
        <v>596</v>
      </c>
      <c r="J111" s="37" t="s">
        <v>586</v>
      </c>
      <c r="K111" s="61"/>
      <c r="L111" s="61"/>
      <c r="M111" s="61"/>
      <c r="N111" s="61"/>
      <c r="O111" s="61"/>
      <c r="P111" s="61"/>
      <c r="Q111" s="61"/>
      <c r="R111" s="61"/>
      <c r="S111" s="61"/>
      <c r="T111" s="61"/>
      <c r="U111" s="61"/>
      <c r="V111" s="61"/>
      <c r="W111" s="61"/>
      <c r="X111" s="37">
        <v>0</v>
      </c>
      <c r="Y111" s="37" t="s">
        <v>587</v>
      </c>
      <c r="Z111" s="37" t="s">
        <v>588</v>
      </c>
    </row>
    <row r="112" spans="1:26" ht="276" x14ac:dyDescent="0.25">
      <c r="A112" s="44" t="s">
        <v>314</v>
      </c>
      <c r="B112" s="34" t="s">
        <v>578</v>
      </c>
      <c r="C112" s="34" t="s">
        <v>579</v>
      </c>
      <c r="D112" s="37" t="s">
        <v>580</v>
      </c>
      <c r="E112" s="37" t="s">
        <v>613</v>
      </c>
      <c r="F112" s="37" t="s">
        <v>582</v>
      </c>
      <c r="G112" s="37" t="s">
        <v>597</v>
      </c>
      <c r="H112" s="37" t="s">
        <v>598</v>
      </c>
      <c r="I112" s="37" t="s">
        <v>596</v>
      </c>
      <c r="J112" s="37" t="s">
        <v>586</v>
      </c>
      <c r="K112" s="61"/>
      <c r="L112" s="61"/>
      <c r="M112" s="61"/>
      <c r="N112" s="61"/>
      <c r="O112" s="61"/>
      <c r="P112" s="61"/>
      <c r="Q112" s="61"/>
      <c r="R112" s="61"/>
      <c r="S112" s="61"/>
      <c r="T112" s="61"/>
      <c r="U112" s="61"/>
      <c r="V112" s="61"/>
      <c r="W112" s="61"/>
      <c r="X112" s="37">
        <v>0</v>
      </c>
      <c r="Y112" s="37" t="s">
        <v>587</v>
      </c>
      <c r="Z112" s="37" t="s">
        <v>588</v>
      </c>
    </row>
    <row r="113" spans="1:26" ht="276" x14ac:dyDescent="0.25">
      <c r="A113" s="44" t="s">
        <v>314</v>
      </c>
      <c r="B113" s="34" t="s">
        <v>578</v>
      </c>
      <c r="C113" s="34" t="s">
        <v>579</v>
      </c>
      <c r="D113" s="37" t="s">
        <v>580</v>
      </c>
      <c r="E113" s="37" t="s">
        <v>613</v>
      </c>
      <c r="F113" s="37" t="s">
        <v>582</v>
      </c>
      <c r="G113" s="37" t="s">
        <v>597</v>
      </c>
      <c r="H113" s="37" t="s">
        <v>598</v>
      </c>
      <c r="I113" s="37" t="s">
        <v>596</v>
      </c>
      <c r="J113" s="37" t="s">
        <v>586</v>
      </c>
      <c r="K113" s="61"/>
      <c r="L113" s="61"/>
      <c r="M113" s="61"/>
      <c r="N113" s="61"/>
      <c r="O113" s="61"/>
      <c r="P113" s="61"/>
      <c r="Q113" s="61"/>
      <c r="R113" s="61"/>
      <c r="S113" s="61"/>
      <c r="T113" s="61"/>
      <c r="U113" s="61"/>
      <c r="V113" s="61"/>
      <c r="W113" s="61"/>
      <c r="X113" s="37">
        <v>0</v>
      </c>
      <c r="Y113" s="37" t="s">
        <v>587</v>
      </c>
      <c r="Z113" s="37" t="s">
        <v>588</v>
      </c>
    </row>
    <row r="114" spans="1:26" ht="276" x14ac:dyDescent="0.25">
      <c r="A114" s="44" t="s">
        <v>314</v>
      </c>
      <c r="B114" s="34" t="s">
        <v>578</v>
      </c>
      <c r="C114" s="34" t="s">
        <v>579</v>
      </c>
      <c r="D114" s="37" t="s">
        <v>580</v>
      </c>
      <c r="E114" s="37" t="s">
        <v>613</v>
      </c>
      <c r="F114" s="37" t="s">
        <v>582</v>
      </c>
      <c r="G114" s="37" t="s">
        <v>597</v>
      </c>
      <c r="H114" s="37" t="s">
        <v>598</v>
      </c>
      <c r="I114" s="37" t="s">
        <v>596</v>
      </c>
      <c r="J114" s="37" t="s">
        <v>586</v>
      </c>
      <c r="K114" s="61"/>
      <c r="L114" s="61"/>
      <c r="M114" s="61"/>
      <c r="N114" s="61"/>
      <c r="O114" s="61"/>
      <c r="P114" s="61"/>
      <c r="Q114" s="61"/>
      <c r="R114" s="61"/>
      <c r="S114" s="61"/>
      <c r="T114" s="61"/>
      <c r="U114" s="61"/>
      <c r="V114" s="61"/>
      <c r="W114" s="61"/>
      <c r="X114" s="37">
        <v>0</v>
      </c>
      <c r="Y114" s="37" t="s">
        <v>587</v>
      </c>
      <c r="Z114" s="37" t="s">
        <v>588</v>
      </c>
    </row>
    <row r="115" spans="1:26" ht="276" x14ac:dyDescent="0.25">
      <c r="A115" s="44" t="s">
        <v>314</v>
      </c>
      <c r="B115" s="34" t="s">
        <v>578</v>
      </c>
      <c r="C115" s="34" t="s">
        <v>579</v>
      </c>
      <c r="D115" s="37" t="s">
        <v>580</v>
      </c>
      <c r="E115" s="37" t="s">
        <v>613</v>
      </c>
      <c r="F115" s="37" t="s">
        <v>582</v>
      </c>
      <c r="G115" s="37" t="s">
        <v>594</v>
      </c>
      <c r="H115" s="37" t="s">
        <v>595</v>
      </c>
      <c r="I115" s="37" t="s">
        <v>596</v>
      </c>
      <c r="J115" s="37" t="s">
        <v>586</v>
      </c>
      <c r="K115" s="61"/>
      <c r="L115" s="61"/>
      <c r="M115" s="61"/>
      <c r="N115" s="61"/>
      <c r="O115" s="61"/>
      <c r="P115" s="61"/>
      <c r="Q115" s="61"/>
      <c r="R115" s="61"/>
      <c r="S115" s="61"/>
      <c r="T115" s="61"/>
      <c r="U115" s="61"/>
      <c r="V115" s="61"/>
      <c r="W115" s="61"/>
      <c r="X115" s="37">
        <v>0</v>
      </c>
      <c r="Y115" s="37" t="s">
        <v>587</v>
      </c>
      <c r="Z115" s="37" t="s">
        <v>588</v>
      </c>
    </row>
    <row r="116" spans="1:26" ht="276.75" thickBot="1" x14ac:dyDescent="0.3">
      <c r="A116" s="45" t="s">
        <v>314</v>
      </c>
      <c r="B116" s="34" t="s">
        <v>578</v>
      </c>
      <c r="C116" s="34" t="s">
        <v>579</v>
      </c>
      <c r="D116" s="37" t="s">
        <v>580</v>
      </c>
      <c r="E116" s="37" t="s">
        <v>613</v>
      </c>
      <c r="F116" s="37" t="s">
        <v>582</v>
      </c>
      <c r="G116" s="37" t="s">
        <v>594</v>
      </c>
      <c r="H116" s="37" t="s">
        <v>595</v>
      </c>
      <c r="I116" s="37" t="s">
        <v>596</v>
      </c>
      <c r="J116" s="37" t="s">
        <v>586</v>
      </c>
      <c r="K116" s="61"/>
      <c r="L116" s="61"/>
      <c r="M116" s="61"/>
      <c r="N116" s="61"/>
      <c r="O116" s="61"/>
      <c r="P116" s="61"/>
      <c r="Q116" s="61"/>
      <c r="R116" s="61"/>
      <c r="S116" s="61"/>
      <c r="T116" s="61"/>
      <c r="U116" s="61"/>
      <c r="V116" s="61"/>
      <c r="W116" s="61"/>
      <c r="X116" s="37">
        <v>0</v>
      </c>
      <c r="Y116" s="37" t="s">
        <v>587</v>
      </c>
      <c r="Z116" s="37" t="s">
        <v>588</v>
      </c>
    </row>
    <row r="117" spans="1:26" ht="144" x14ac:dyDescent="0.25">
      <c r="A117" s="46" t="s">
        <v>364</v>
      </c>
      <c r="B117" s="33" t="s">
        <v>578</v>
      </c>
      <c r="C117" s="33" t="s">
        <v>579</v>
      </c>
      <c r="D117" s="37" t="s">
        <v>603</v>
      </c>
      <c r="E117" s="37" t="s">
        <v>608</v>
      </c>
      <c r="F117" s="37" t="s">
        <v>609</v>
      </c>
      <c r="G117" s="37" t="s">
        <v>610</v>
      </c>
      <c r="H117" s="37" t="s">
        <v>611</v>
      </c>
      <c r="I117" s="37" t="s">
        <v>612</v>
      </c>
      <c r="J117" s="37" t="s">
        <v>586</v>
      </c>
      <c r="K117" s="61"/>
      <c r="L117" s="61"/>
      <c r="M117" s="61"/>
      <c r="N117" s="61"/>
      <c r="O117" s="61"/>
      <c r="P117" s="61"/>
      <c r="Q117" s="61"/>
      <c r="R117" s="61"/>
      <c r="S117" s="61"/>
      <c r="T117" s="61"/>
      <c r="U117" s="61"/>
      <c r="V117" s="61"/>
      <c r="W117" s="61"/>
      <c r="X117" s="37">
        <v>0</v>
      </c>
      <c r="Y117" s="37" t="s">
        <v>601</v>
      </c>
      <c r="Z117" s="37" t="s">
        <v>602</v>
      </c>
    </row>
    <row r="118" spans="1:26" ht="144" x14ac:dyDescent="0.25">
      <c r="A118" s="47" t="s">
        <v>364</v>
      </c>
      <c r="B118" s="33" t="s">
        <v>578</v>
      </c>
      <c r="C118" s="33" t="s">
        <v>579</v>
      </c>
      <c r="D118" s="37" t="s">
        <v>603</v>
      </c>
      <c r="E118" s="37" t="s">
        <v>608</v>
      </c>
      <c r="F118" s="37" t="s">
        <v>609</v>
      </c>
      <c r="G118" s="37" t="s">
        <v>610</v>
      </c>
      <c r="H118" s="37" t="s">
        <v>611</v>
      </c>
      <c r="I118" s="37" t="s">
        <v>612</v>
      </c>
      <c r="J118" s="37" t="s">
        <v>586</v>
      </c>
      <c r="K118" s="61"/>
      <c r="L118" s="61"/>
      <c r="M118" s="61"/>
      <c r="N118" s="61"/>
      <c r="O118" s="61"/>
      <c r="P118" s="61"/>
      <c r="Q118" s="61"/>
      <c r="R118" s="61"/>
      <c r="S118" s="61"/>
      <c r="T118" s="61"/>
      <c r="U118" s="61"/>
      <c r="V118" s="61"/>
      <c r="W118" s="61"/>
      <c r="X118" s="37">
        <v>0</v>
      </c>
      <c r="Y118" s="37" t="s">
        <v>601</v>
      </c>
      <c r="Z118" s="37" t="s">
        <v>602</v>
      </c>
    </row>
    <row r="119" spans="1:26" ht="144" x14ac:dyDescent="0.25">
      <c r="A119" s="47" t="s">
        <v>364</v>
      </c>
      <c r="B119" s="33" t="s">
        <v>578</v>
      </c>
      <c r="C119" s="33" t="s">
        <v>579</v>
      </c>
      <c r="D119" s="37" t="s">
        <v>603</v>
      </c>
      <c r="E119" s="37" t="s">
        <v>608</v>
      </c>
      <c r="F119" s="37" t="s">
        <v>609</v>
      </c>
      <c r="G119" s="37" t="s">
        <v>610</v>
      </c>
      <c r="H119" s="37" t="s">
        <v>611</v>
      </c>
      <c r="I119" s="37" t="s">
        <v>612</v>
      </c>
      <c r="J119" s="37" t="s">
        <v>586</v>
      </c>
      <c r="K119" s="61"/>
      <c r="L119" s="61"/>
      <c r="M119" s="61"/>
      <c r="N119" s="61"/>
      <c r="O119" s="61"/>
      <c r="P119" s="61"/>
      <c r="Q119" s="61"/>
      <c r="R119" s="61"/>
      <c r="S119" s="61"/>
      <c r="T119" s="61"/>
      <c r="U119" s="61"/>
      <c r="V119" s="61"/>
      <c r="W119" s="61"/>
      <c r="X119" s="37">
        <v>0</v>
      </c>
      <c r="Y119" s="37" t="s">
        <v>601</v>
      </c>
      <c r="Z119" s="37" t="s">
        <v>602</v>
      </c>
    </row>
    <row r="120" spans="1:26" ht="144" x14ac:dyDescent="0.25">
      <c r="A120" s="47" t="s">
        <v>364</v>
      </c>
      <c r="B120" s="33" t="s">
        <v>578</v>
      </c>
      <c r="C120" s="33" t="s">
        <v>579</v>
      </c>
      <c r="D120" s="37" t="s">
        <v>603</v>
      </c>
      <c r="E120" s="37" t="s">
        <v>608</v>
      </c>
      <c r="F120" s="37" t="s">
        <v>609</v>
      </c>
      <c r="G120" s="37" t="s">
        <v>610</v>
      </c>
      <c r="H120" s="37" t="s">
        <v>611</v>
      </c>
      <c r="I120" s="37" t="s">
        <v>612</v>
      </c>
      <c r="J120" s="37" t="s">
        <v>586</v>
      </c>
      <c r="K120" s="61"/>
      <c r="L120" s="61"/>
      <c r="M120" s="61"/>
      <c r="N120" s="61"/>
      <c r="O120" s="61"/>
      <c r="P120" s="61"/>
      <c r="Q120" s="61"/>
      <c r="R120" s="61"/>
      <c r="S120" s="61"/>
      <c r="T120" s="61"/>
      <c r="U120" s="61"/>
      <c r="V120" s="61"/>
      <c r="W120" s="61"/>
      <c r="X120" s="37">
        <v>0</v>
      </c>
      <c r="Y120" s="37" t="s">
        <v>601</v>
      </c>
      <c r="Z120" s="37" t="s">
        <v>602</v>
      </c>
    </row>
    <row r="121" spans="1:26" ht="144.75" thickBot="1" x14ac:dyDescent="0.3">
      <c r="A121" s="48" t="s">
        <v>364</v>
      </c>
      <c r="B121" s="33" t="s">
        <v>578</v>
      </c>
      <c r="C121" s="33" t="s">
        <v>579</v>
      </c>
      <c r="D121" s="37" t="s">
        <v>603</v>
      </c>
      <c r="E121" s="37" t="s">
        <v>608</v>
      </c>
      <c r="F121" s="37" t="s">
        <v>609</v>
      </c>
      <c r="G121" s="37" t="s">
        <v>610</v>
      </c>
      <c r="H121" s="37" t="s">
        <v>611</v>
      </c>
      <c r="I121" s="37" t="s">
        <v>612</v>
      </c>
      <c r="J121" s="37" t="s">
        <v>586</v>
      </c>
      <c r="K121" s="61"/>
      <c r="L121" s="61"/>
      <c r="M121" s="61"/>
      <c r="N121" s="61"/>
      <c r="O121" s="61"/>
      <c r="P121" s="61"/>
      <c r="Q121" s="61"/>
      <c r="R121" s="61"/>
      <c r="S121" s="61"/>
      <c r="T121" s="61"/>
      <c r="U121" s="61"/>
      <c r="V121" s="61"/>
      <c r="W121" s="61"/>
      <c r="X121" s="37">
        <v>0</v>
      </c>
      <c r="Y121" s="37" t="s">
        <v>601</v>
      </c>
      <c r="Z121" s="37" t="s">
        <v>602</v>
      </c>
    </row>
    <row r="122" spans="1:26" ht="144" x14ac:dyDescent="0.25">
      <c r="A122" s="40" t="s">
        <v>374</v>
      </c>
      <c r="B122" s="32" t="s">
        <v>578</v>
      </c>
      <c r="C122" s="32" t="s">
        <v>579</v>
      </c>
      <c r="D122" s="37" t="s">
        <v>603</v>
      </c>
      <c r="E122" s="37" t="s">
        <v>604</v>
      </c>
      <c r="F122" s="37" t="s">
        <v>605</v>
      </c>
      <c r="G122" s="37">
        <v>0</v>
      </c>
      <c r="H122" s="37">
        <v>0</v>
      </c>
      <c r="I122" s="37">
        <v>0</v>
      </c>
      <c r="J122" s="37">
        <v>0</v>
      </c>
      <c r="K122" s="61"/>
      <c r="L122" s="61"/>
      <c r="M122" s="61"/>
      <c r="N122" s="61"/>
      <c r="O122" s="61"/>
      <c r="P122" s="61"/>
      <c r="Q122" s="61"/>
      <c r="R122" s="61"/>
      <c r="S122" s="61"/>
      <c r="T122" s="61"/>
      <c r="U122" s="61"/>
      <c r="V122" s="61"/>
      <c r="W122" s="61"/>
      <c r="X122" s="37">
        <v>0</v>
      </c>
      <c r="Y122" s="37" t="s">
        <v>601</v>
      </c>
      <c r="Z122" s="37" t="s">
        <v>602</v>
      </c>
    </row>
    <row r="123" spans="1:26" ht="144" x14ac:dyDescent="0.25">
      <c r="A123" s="40" t="s">
        <v>374</v>
      </c>
      <c r="B123" s="32" t="s">
        <v>578</v>
      </c>
      <c r="C123" s="32" t="s">
        <v>579</v>
      </c>
      <c r="D123" s="37" t="s">
        <v>603</v>
      </c>
      <c r="E123" s="37" t="s">
        <v>604</v>
      </c>
      <c r="F123" s="37" t="s">
        <v>605</v>
      </c>
      <c r="G123" s="37">
        <v>0</v>
      </c>
      <c r="H123" s="37">
        <v>0</v>
      </c>
      <c r="I123" s="37">
        <v>0</v>
      </c>
      <c r="J123" s="37">
        <v>0</v>
      </c>
      <c r="K123" s="61"/>
      <c r="L123" s="61"/>
      <c r="M123" s="61"/>
      <c r="N123" s="61"/>
      <c r="O123" s="61"/>
      <c r="P123" s="61"/>
      <c r="Q123" s="61"/>
      <c r="R123" s="61"/>
      <c r="S123" s="61"/>
      <c r="T123" s="61"/>
      <c r="U123" s="61"/>
      <c r="V123" s="61"/>
      <c r="W123" s="61"/>
      <c r="X123" s="37">
        <v>0</v>
      </c>
      <c r="Y123" s="37" t="s">
        <v>601</v>
      </c>
      <c r="Z123" s="37" t="s">
        <v>602</v>
      </c>
    </row>
    <row r="124" spans="1:26" ht="144" x14ac:dyDescent="0.25">
      <c r="A124" s="40" t="s">
        <v>374</v>
      </c>
      <c r="B124" s="32" t="s">
        <v>578</v>
      </c>
      <c r="C124" s="32" t="s">
        <v>579</v>
      </c>
      <c r="D124" s="37" t="s">
        <v>603</v>
      </c>
      <c r="E124" s="37" t="s">
        <v>604</v>
      </c>
      <c r="F124" s="37" t="s">
        <v>605</v>
      </c>
      <c r="G124" s="37">
        <v>0</v>
      </c>
      <c r="H124" s="37">
        <v>0</v>
      </c>
      <c r="I124" s="37">
        <v>0</v>
      </c>
      <c r="J124" s="37">
        <v>0</v>
      </c>
      <c r="K124" s="61"/>
      <c r="L124" s="61"/>
      <c r="M124" s="61"/>
      <c r="N124" s="61"/>
      <c r="O124" s="61"/>
      <c r="P124" s="61"/>
      <c r="Q124" s="61"/>
      <c r="R124" s="61"/>
      <c r="S124" s="61"/>
      <c r="T124" s="61"/>
      <c r="U124" s="61"/>
      <c r="V124" s="61"/>
      <c r="W124" s="61"/>
      <c r="X124" s="37">
        <v>0</v>
      </c>
      <c r="Y124" s="37" t="s">
        <v>601</v>
      </c>
      <c r="Z124" s="37" t="s">
        <v>602</v>
      </c>
    </row>
    <row r="125" spans="1:26" ht="144" x14ac:dyDescent="0.25">
      <c r="A125" s="40" t="s">
        <v>374</v>
      </c>
      <c r="B125" s="32" t="s">
        <v>578</v>
      </c>
      <c r="C125" s="32" t="s">
        <v>579</v>
      </c>
      <c r="D125" s="37" t="s">
        <v>603</v>
      </c>
      <c r="E125" s="37" t="s">
        <v>604</v>
      </c>
      <c r="F125" s="37" t="s">
        <v>605</v>
      </c>
      <c r="G125" s="37" t="s">
        <v>606</v>
      </c>
      <c r="H125" s="37" t="s">
        <v>607</v>
      </c>
      <c r="I125" s="37" t="s">
        <v>585</v>
      </c>
      <c r="J125" s="37" t="s">
        <v>586</v>
      </c>
      <c r="K125" s="61"/>
      <c r="L125" s="61"/>
      <c r="M125" s="61"/>
      <c r="N125" s="61"/>
      <c r="O125" s="61"/>
      <c r="P125" s="61"/>
      <c r="Q125" s="61"/>
      <c r="R125" s="61"/>
      <c r="S125" s="61"/>
      <c r="T125" s="61"/>
      <c r="U125" s="61"/>
      <c r="V125" s="61"/>
      <c r="W125" s="61"/>
      <c r="X125" s="37">
        <v>0</v>
      </c>
      <c r="Y125" s="37" t="s">
        <v>601</v>
      </c>
      <c r="Z125" s="37" t="s">
        <v>602</v>
      </c>
    </row>
    <row r="126" spans="1:26" ht="144" x14ac:dyDescent="0.25">
      <c r="A126" s="40" t="s">
        <v>374</v>
      </c>
      <c r="B126" s="32" t="s">
        <v>578</v>
      </c>
      <c r="C126" s="32" t="s">
        <v>579</v>
      </c>
      <c r="D126" s="37" t="s">
        <v>603</v>
      </c>
      <c r="E126" s="37" t="s">
        <v>604</v>
      </c>
      <c r="F126" s="37" t="s">
        <v>605</v>
      </c>
      <c r="G126" s="37" t="s">
        <v>606</v>
      </c>
      <c r="H126" s="37" t="s">
        <v>607</v>
      </c>
      <c r="I126" s="37" t="s">
        <v>585</v>
      </c>
      <c r="J126" s="37" t="s">
        <v>586</v>
      </c>
      <c r="K126" s="61"/>
      <c r="L126" s="61"/>
      <c r="M126" s="61"/>
      <c r="N126" s="61"/>
      <c r="O126" s="61"/>
      <c r="P126" s="61"/>
      <c r="Q126" s="61"/>
      <c r="R126" s="61"/>
      <c r="S126" s="61"/>
      <c r="T126" s="61"/>
      <c r="U126" s="61"/>
      <c r="V126" s="61"/>
      <c r="W126" s="61"/>
      <c r="X126" s="37">
        <v>0</v>
      </c>
      <c r="Y126" s="37" t="s">
        <v>601</v>
      </c>
      <c r="Z126" s="37" t="s">
        <v>602</v>
      </c>
    </row>
    <row r="127" spans="1:26" ht="144.75" thickBot="1" x14ac:dyDescent="0.3">
      <c r="A127" s="41" t="s">
        <v>374</v>
      </c>
      <c r="B127" s="32" t="s">
        <v>578</v>
      </c>
      <c r="C127" s="32" t="s">
        <v>579</v>
      </c>
      <c r="D127" s="37" t="s">
        <v>603</v>
      </c>
      <c r="E127" s="37" t="s">
        <v>604</v>
      </c>
      <c r="F127" s="37" t="s">
        <v>605</v>
      </c>
      <c r="G127" s="37" t="s">
        <v>606</v>
      </c>
      <c r="H127" s="37" t="s">
        <v>607</v>
      </c>
      <c r="I127" s="37" t="s">
        <v>585</v>
      </c>
      <c r="J127" s="37" t="s">
        <v>586</v>
      </c>
      <c r="K127" s="61"/>
      <c r="L127" s="61"/>
      <c r="M127" s="61"/>
      <c r="N127" s="61"/>
      <c r="O127" s="61"/>
      <c r="P127" s="61"/>
      <c r="Q127" s="61"/>
      <c r="R127" s="61"/>
      <c r="S127" s="61"/>
      <c r="T127" s="61"/>
      <c r="U127" s="61"/>
      <c r="V127" s="61"/>
      <c r="W127" s="61"/>
      <c r="X127" s="37">
        <v>0</v>
      </c>
      <c r="Y127" s="37" t="s">
        <v>601</v>
      </c>
      <c r="Z127" s="37" t="s">
        <v>602</v>
      </c>
    </row>
    <row r="128" spans="1:26" ht="144" x14ac:dyDescent="0.25">
      <c r="A128" s="42" t="s">
        <v>374</v>
      </c>
      <c r="B128" s="32" t="s">
        <v>578</v>
      </c>
      <c r="C128" s="32" t="s">
        <v>579</v>
      </c>
      <c r="D128" s="37" t="s">
        <v>603</v>
      </c>
      <c r="E128" s="37" t="s">
        <v>604</v>
      </c>
      <c r="F128" s="37" t="s">
        <v>605</v>
      </c>
      <c r="G128" s="37" t="s">
        <v>606</v>
      </c>
      <c r="H128" s="37" t="s">
        <v>607</v>
      </c>
      <c r="I128" s="37" t="s">
        <v>585</v>
      </c>
      <c r="J128" s="37" t="s">
        <v>586</v>
      </c>
      <c r="K128" s="61"/>
      <c r="L128" s="61"/>
      <c r="M128" s="61"/>
      <c r="N128" s="61"/>
      <c r="O128" s="61"/>
      <c r="P128" s="61"/>
      <c r="Q128" s="61"/>
      <c r="R128" s="61"/>
      <c r="S128" s="61"/>
      <c r="T128" s="61"/>
      <c r="U128" s="61"/>
      <c r="V128" s="61"/>
      <c r="W128" s="61"/>
      <c r="X128" s="37">
        <v>0</v>
      </c>
      <c r="Y128" s="37" t="s">
        <v>601</v>
      </c>
      <c r="Z128" s="37" t="s">
        <v>602</v>
      </c>
    </row>
    <row r="129" spans="1:26" ht="144" x14ac:dyDescent="0.25">
      <c r="A129" s="40" t="s">
        <v>374</v>
      </c>
      <c r="B129" s="32" t="s">
        <v>578</v>
      </c>
      <c r="C129" s="32" t="s">
        <v>579</v>
      </c>
      <c r="D129" s="37" t="s">
        <v>603</v>
      </c>
      <c r="E129" s="37" t="s">
        <v>604</v>
      </c>
      <c r="F129" s="37" t="s">
        <v>605</v>
      </c>
      <c r="G129" s="37" t="s">
        <v>606</v>
      </c>
      <c r="H129" s="37" t="s">
        <v>607</v>
      </c>
      <c r="I129" s="37" t="s">
        <v>585</v>
      </c>
      <c r="J129" s="37" t="s">
        <v>586</v>
      </c>
      <c r="K129" s="61"/>
      <c r="L129" s="61"/>
      <c r="M129" s="61"/>
      <c r="N129" s="61"/>
      <c r="O129" s="61"/>
      <c r="P129" s="61"/>
      <c r="Q129" s="61"/>
      <c r="R129" s="61"/>
      <c r="S129" s="61"/>
      <c r="T129" s="61"/>
      <c r="U129" s="61"/>
      <c r="V129" s="61"/>
      <c r="W129" s="61"/>
      <c r="X129" s="37">
        <v>0</v>
      </c>
      <c r="Y129" s="37" t="s">
        <v>601</v>
      </c>
      <c r="Z129" s="37" t="s">
        <v>602</v>
      </c>
    </row>
    <row r="130" spans="1:26" ht="144" x14ac:dyDescent="0.25">
      <c r="A130" s="40" t="s">
        <v>374</v>
      </c>
      <c r="B130" s="32" t="s">
        <v>578</v>
      </c>
      <c r="C130" s="32" t="s">
        <v>579</v>
      </c>
      <c r="D130" s="37" t="s">
        <v>603</v>
      </c>
      <c r="E130" s="37" t="s">
        <v>604</v>
      </c>
      <c r="F130" s="37" t="s">
        <v>605</v>
      </c>
      <c r="G130" s="37" t="s">
        <v>606</v>
      </c>
      <c r="H130" s="37" t="s">
        <v>607</v>
      </c>
      <c r="I130" s="37" t="s">
        <v>585</v>
      </c>
      <c r="J130" s="37" t="s">
        <v>586</v>
      </c>
      <c r="K130" s="61"/>
      <c r="L130" s="61"/>
      <c r="M130" s="61"/>
      <c r="N130" s="61"/>
      <c r="O130" s="61"/>
      <c r="P130" s="61"/>
      <c r="Q130" s="61"/>
      <c r="R130" s="61"/>
      <c r="S130" s="61"/>
      <c r="T130" s="61"/>
      <c r="U130" s="61"/>
      <c r="V130" s="61"/>
      <c r="W130" s="61"/>
      <c r="X130" s="37">
        <v>0</v>
      </c>
      <c r="Y130" s="37" t="s">
        <v>601</v>
      </c>
      <c r="Z130" s="37" t="s">
        <v>602</v>
      </c>
    </row>
    <row r="131" spans="1:26" ht="144.75" thickBot="1" x14ac:dyDescent="0.3">
      <c r="A131" s="41" t="s">
        <v>374</v>
      </c>
      <c r="B131" s="32" t="s">
        <v>578</v>
      </c>
      <c r="C131" s="32" t="s">
        <v>579</v>
      </c>
      <c r="D131" s="37" t="s">
        <v>603</v>
      </c>
      <c r="E131" s="37" t="s">
        <v>604</v>
      </c>
      <c r="F131" s="37" t="s">
        <v>605</v>
      </c>
      <c r="G131" s="37" t="s">
        <v>606</v>
      </c>
      <c r="H131" s="37" t="s">
        <v>607</v>
      </c>
      <c r="I131" s="37" t="s">
        <v>585</v>
      </c>
      <c r="J131" s="37" t="s">
        <v>586</v>
      </c>
      <c r="K131" s="61"/>
      <c r="L131" s="61"/>
      <c r="M131" s="61"/>
      <c r="N131" s="61"/>
      <c r="O131" s="61"/>
      <c r="P131" s="61"/>
      <c r="Q131" s="61"/>
      <c r="R131" s="61"/>
      <c r="S131" s="61"/>
      <c r="T131" s="61"/>
      <c r="U131" s="61"/>
      <c r="V131" s="61"/>
      <c r="W131" s="61"/>
      <c r="X131" s="37">
        <v>0</v>
      </c>
      <c r="Y131" s="37" t="s">
        <v>601</v>
      </c>
      <c r="Z131" s="37" t="s">
        <v>602</v>
      </c>
    </row>
    <row r="132" spans="1:26" ht="144" x14ac:dyDescent="0.25">
      <c r="A132" s="40" t="s">
        <v>374</v>
      </c>
      <c r="B132" s="32" t="s">
        <v>578</v>
      </c>
      <c r="C132" s="32" t="s">
        <v>579</v>
      </c>
      <c r="D132" s="37" t="s">
        <v>603</v>
      </c>
      <c r="E132" s="37" t="s">
        <v>604</v>
      </c>
      <c r="F132" s="37" t="s">
        <v>605</v>
      </c>
      <c r="G132" s="37" t="s">
        <v>616</v>
      </c>
      <c r="H132" s="37" t="s">
        <v>617</v>
      </c>
      <c r="I132" s="37" t="s">
        <v>585</v>
      </c>
      <c r="J132" s="37" t="s">
        <v>586</v>
      </c>
      <c r="K132" s="61"/>
      <c r="L132" s="61"/>
      <c r="M132" s="61"/>
      <c r="N132" s="61"/>
      <c r="O132" s="61"/>
      <c r="P132" s="61"/>
      <c r="Q132" s="61"/>
      <c r="R132" s="61"/>
      <c r="S132" s="61"/>
      <c r="T132" s="61"/>
      <c r="U132" s="61"/>
      <c r="V132" s="61"/>
      <c r="W132" s="61"/>
      <c r="X132" s="37">
        <v>0</v>
      </c>
      <c r="Y132" s="37" t="s">
        <v>601</v>
      </c>
      <c r="Z132" s="37" t="s">
        <v>602</v>
      </c>
    </row>
    <row r="133" spans="1:26" ht="144" x14ac:dyDescent="0.25">
      <c r="A133" s="40" t="s">
        <v>374</v>
      </c>
      <c r="B133" s="32" t="s">
        <v>578</v>
      </c>
      <c r="C133" s="32" t="s">
        <v>579</v>
      </c>
      <c r="D133" s="37" t="s">
        <v>603</v>
      </c>
      <c r="E133" s="37" t="s">
        <v>604</v>
      </c>
      <c r="F133" s="37" t="s">
        <v>605</v>
      </c>
      <c r="G133" s="37" t="s">
        <v>618</v>
      </c>
      <c r="H133" s="37" t="s">
        <v>619</v>
      </c>
      <c r="I133" s="37" t="s">
        <v>585</v>
      </c>
      <c r="J133" s="37" t="s">
        <v>586</v>
      </c>
      <c r="K133" s="61"/>
      <c r="L133" s="61"/>
      <c r="M133" s="61"/>
      <c r="N133" s="61"/>
      <c r="O133" s="61"/>
      <c r="P133" s="61"/>
      <c r="Q133" s="61"/>
      <c r="R133" s="61"/>
      <c r="S133" s="61"/>
      <c r="T133" s="61"/>
      <c r="U133" s="61"/>
      <c r="V133" s="61"/>
      <c r="W133" s="61"/>
      <c r="X133" s="37">
        <v>0</v>
      </c>
      <c r="Y133" s="37" t="s">
        <v>601</v>
      </c>
      <c r="Z133" s="37" t="s">
        <v>602</v>
      </c>
    </row>
    <row r="134" spans="1:26" ht="144" x14ac:dyDescent="0.25">
      <c r="A134" s="40" t="s">
        <v>374</v>
      </c>
      <c r="B134" s="32" t="s">
        <v>578</v>
      </c>
      <c r="C134" s="32" t="s">
        <v>579</v>
      </c>
      <c r="D134" s="37" t="s">
        <v>603</v>
      </c>
      <c r="E134" s="37" t="s">
        <v>604</v>
      </c>
      <c r="F134" s="37" t="s">
        <v>605</v>
      </c>
      <c r="G134" s="37" t="s">
        <v>618</v>
      </c>
      <c r="H134" s="37" t="s">
        <v>619</v>
      </c>
      <c r="I134" s="37" t="s">
        <v>585</v>
      </c>
      <c r="J134" s="37" t="s">
        <v>586</v>
      </c>
      <c r="K134" s="61"/>
      <c r="L134" s="61"/>
      <c r="M134" s="61"/>
      <c r="N134" s="61"/>
      <c r="O134" s="61"/>
      <c r="P134" s="61"/>
      <c r="Q134" s="61"/>
      <c r="R134" s="61"/>
      <c r="S134" s="61"/>
      <c r="T134" s="61"/>
      <c r="U134" s="61"/>
      <c r="V134" s="61"/>
      <c r="W134" s="61"/>
      <c r="X134" s="37">
        <v>0</v>
      </c>
      <c r="Y134" s="37" t="s">
        <v>601</v>
      </c>
      <c r="Z134" s="37" t="s">
        <v>602</v>
      </c>
    </row>
    <row r="135" spans="1:26" ht="144" x14ac:dyDescent="0.25">
      <c r="A135" s="40" t="s">
        <v>374</v>
      </c>
      <c r="B135" s="32" t="s">
        <v>578</v>
      </c>
      <c r="C135" s="32" t="s">
        <v>579</v>
      </c>
      <c r="D135" s="37" t="s">
        <v>603</v>
      </c>
      <c r="E135" s="37" t="s">
        <v>608</v>
      </c>
      <c r="F135" s="37" t="s">
        <v>609</v>
      </c>
      <c r="G135" s="37" t="s">
        <v>610</v>
      </c>
      <c r="H135" s="37" t="s">
        <v>611</v>
      </c>
      <c r="I135" s="37" t="s">
        <v>612</v>
      </c>
      <c r="J135" s="37" t="s">
        <v>586</v>
      </c>
      <c r="K135" s="61"/>
      <c r="L135" s="61"/>
      <c r="M135" s="61"/>
      <c r="N135" s="61"/>
      <c r="O135" s="61"/>
      <c r="P135" s="61"/>
      <c r="Q135" s="61"/>
      <c r="R135" s="61"/>
      <c r="S135" s="61"/>
      <c r="T135" s="61"/>
      <c r="U135" s="61"/>
      <c r="V135" s="61"/>
      <c r="W135" s="61"/>
      <c r="X135" s="37">
        <v>0</v>
      </c>
      <c r="Y135" s="37" t="s">
        <v>601</v>
      </c>
      <c r="Z135" s="37" t="s">
        <v>602</v>
      </c>
    </row>
    <row r="136" spans="1:26" ht="144" x14ac:dyDescent="0.25">
      <c r="A136" s="40" t="s">
        <v>374</v>
      </c>
      <c r="B136" s="32" t="s">
        <v>578</v>
      </c>
      <c r="C136" s="32" t="s">
        <v>579</v>
      </c>
      <c r="D136" s="37" t="s">
        <v>603</v>
      </c>
      <c r="E136" s="37" t="s">
        <v>608</v>
      </c>
      <c r="F136" s="37" t="s">
        <v>609</v>
      </c>
      <c r="G136" s="37" t="s">
        <v>610</v>
      </c>
      <c r="H136" s="37" t="s">
        <v>611</v>
      </c>
      <c r="I136" s="37" t="s">
        <v>612</v>
      </c>
      <c r="J136" s="37" t="s">
        <v>586</v>
      </c>
      <c r="K136" s="61"/>
      <c r="L136" s="61"/>
      <c r="M136" s="61"/>
      <c r="N136" s="61"/>
      <c r="O136" s="61"/>
      <c r="P136" s="61"/>
      <c r="Q136" s="61"/>
      <c r="R136" s="61"/>
      <c r="S136" s="61"/>
      <c r="T136" s="61"/>
      <c r="U136" s="61"/>
      <c r="V136" s="61"/>
      <c r="W136" s="61"/>
      <c r="X136" s="37">
        <v>0</v>
      </c>
      <c r="Y136" s="37" t="s">
        <v>601</v>
      </c>
      <c r="Z136" s="37" t="s">
        <v>602</v>
      </c>
    </row>
    <row r="137" spans="1:26" ht="144.75" thickBot="1" x14ac:dyDescent="0.3">
      <c r="A137" s="41" t="s">
        <v>374</v>
      </c>
      <c r="B137" s="32" t="s">
        <v>578</v>
      </c>
      <c r="C137" s="32" t="s">
        <v>579</v>
      </c>
      <c r="D137" s="37" t="s">
        <v>603</v>
      </c>
      <c r="E137" s="37" t="s">
        <v>608</v>
      </c>
      <c r="F137" s="37" t="s">
        <v>609</v>
      </c>
      <c r="G137" s="37" t="s">
        <v>610</v>
      </c>
      <c r="H137" s="37" t="s">
        <v>611</v>
      </c>
      <c r="I137" s="37" t="s">
        <v>612</v>
      </c>
      <c r="J137" s="37" t="s">
        <v>586</v>
      </c>
      <c r="K137" s="61"/>
      <c r="L137" s="61"/>
      <c r="M137" s="61"/>
      <c r="N137" s="61"/>
      <c r="O137" s="61"/>
      <c r="P137" s="61"/>
      <c r="Q137" s="61"/>
      <c r="R137" s="61"/>
      <c r="S137" s="61"/>
      <c r="T137" s="61"/>
      <c r="U137" s="61"/>
      <c r="V137" s="61"/>
      <c r="W137" s="61"/>
      <c r="X137" s="37">
        <v>0</v>
      </c>
      <c r="Y137" s="37" t="s">
        <v>601</v>
      </c>
      <c r="Z137" s="37" t="s">
        <v>602</v>
      </c>
    </row>
    <row r="138" spans="1:26" ht="144" x14ac:dyDescent="0.25">
      <c r="A138" s="49" t="s">
        <v>405</v>
      </c>
      <c r="B138" s="34" t="s">
        <v>578</v>
      </c>
      <c r="C138" s="34" t="s">
        <v>579</v>
      </c>
      <c r="D138" s="37" t="s">
        <v>620</v>
      </c>
      <c r="E138" s="37" t="s">
        <v>621</v>
      </c>
      <c r="F138" s="37" t="s">
        <v>622</v>
      </c>
      <c r="G138" s="37" t="s">
        <v>623</v>
      </c>
      <c r="H138" s="37" t="s">
        <v>624</v>
      </c>
      <c r="I138" s="37" t="s">
        <v>585</v>
      </c>
      <c r="J138" s="37" t="s">
        <v>586</v>
      </c>
      <c r="K138" s="61"/>
      <c r="L138" s="61"/>
      <c r="M138" s="61"/>
      <c r="N138" s="61"/>
      <c r="O138" s="61"/>
      <c r="P138" s="61"/>
      <c r="Q138" s="61"/>
      <c r="R138" s="61"/>
      <c r="S138" s="61"/>
      <c r="T138" s="61"/>
      <c r="U138" s="61"/>
      <c r="V138" s="61"/>
      <c r="W138" s="61"/>
      <c r="X138" s="37">
        <v>0</v>
      </c>
      <c r="Y138" s="37" t="s">
        <v>625</v>
      </c>
      <c r="Z138" s="37" t="s">
        <v>626</v>
      </c>
    </row>
    <row r="139" spans="1:26" ht="144" x14ac:dyDescent="0.25">
      <c r="A139" s="50" t="s">
        <v>405</v>
      </c>
      <c r="B139" s="34" t="s">
        <v>578</v>
      </c>
      <c r="C139" s="34" t="s">
        <v>579</v>
      </c>
      <c r="D139" s="37" t="s">
        <v>620</v>
      </c>
      <c r="E139" s="37" t="s">
        <v>621</v>
      </c>
      <c r="F139" s="37" t="s">
        <v>622</v>
      </c>
      <c r="G139" s="37" t="s">
        <v>623</v>
      </c>
      <c r="H139" s="37" t="s">
        <v>624</v>
      </c>
      <c r="I139" s="37" t="s">
        <v>585</v>
      </c>
      <c r="J139" s="37" t="s">
        <v>586</v>
      </c>
      <c r="K139" s="61"/>
      <c r="L139" s="61"/>
      <c r="M139" s="61"/>
      <c r="N139" s="61"/>
      <c r="O139" s="61"/>
      <c r="P139" s="61"/>
      <c r="Q139" s="61"/>
      <c r="R139" s="61"/>
      <c r="S139" s="61"/>
      <c r="T139" s="61"/>
      <c r="U139" s="61"/>
      <c r="V139" s="61"/>
      <c r="W139" s="61"/>
      <c r="X139" s="37">
        <v>0</v>
      </c>
      <c r="Y139" s="37" t="s">
        <v>625</v>
      </c>
      <c r="Z139" s="37" t="s">
        <v>626</v>
      </c>
    </row>
    <row r="140" spans="1:26" ht="144" x14ac:dyDescent="0.25">
      <c r="A140" s="50" t="s">
        <v>405</v>
      </c>
      <c r="B140" s="34" t="s">
        <v>578</v>
      </c>
      <c r="C140" s="34" t="s">
        <v>579</v>
      </c>
      <c r="D140" s="37" t="s">
        <v>620</v>
      </c>
      <c r="E140" s="37" t="s">
        <v>621</v>
      </c>
      <c r="F140" s="37" t="s">
        <v>622</v>
      </c>
      <c r="G140" s="37" t="s">
        <v>623</v>
      </c>
      <c r="H140" s="37" t="s">
        <v>624</v>
      </c>
      <c r="I140" s="37" t="s">
        <v>585</v>
      </c>
      <c r="J140" s="37" t="s">
        <v>586</v>
      </c>
      <c r="K140" s="61"/>
      <c r="L140" s="61"/>
      <c r="M140" s="61"/>
      <c r="N140" s="61"/>
      <c r="O140" s="61"/>
      <c r="P140" s="61"/>
      <c r="Q140" s="61"/>
      <c r="R140" s="61"/>
      <c r="S140" s="61"/>
      <c r="T140" s="61"/>
      <c r="U140" s="61"/>
      <c r="V140" s="61"/>
      <c r="W140" s="61"/>
      <c r="X140" s="37">
        <v>0</v>
      </c>
      <c r="Y140" s="37" t="s">
        <v>625</v>
      </c>
      <c r="Z140" s="37" t="s">
        <v>626</v>
      </c>
    </row>
    <row r="141" spans="1:26" ht="144" x14ac:dyDescent="0.25">
      <c r="A141" s="50" t="s">
        <v>405</v>
      </c>
      <c r="B141" s="34" t="s">
        <v>578</v>
      </c>
      <c r="C141" s="34" t="s">
        <v>579</v>
      </c>
      <c r="D141" s="37" t="s">
        <v>620</v>
      </c>
      <c r="E141" s="37" t="s">
        <v>621</v>
      </c>
      <c r="F141" s="37" t="s">
        <v>622</v>
      </c>
      <c r="G141" s="37" t="s">
        <v>623</v>
      </c>
      <c r="H141" s="37" t="s">
        <v>624</v>
      </c>
      <c r="I141" s="37" t="s">
        <v>585</v>
      </c>
      <c r="J141" s="37" t="s">
        <v>586</v>
      </c>
      <c r="K141" s="61"/>
      <c r="L141" s="61"/>
      <c r="M141" s="61"/>
      <c r="N141" s="61"/>
      <c r="O141" s="61"/>
      <c r="P141" s="61"/>
      <c r="Q141" s="61"/>
      <c r="R141" s="61"/>
      <c r="S141" s="61"/>
      <c r="T141" s="61"/>
      <c r="U141" s="61"/>
      <c r="V141" s="61"/>
      <c r="W141" s="61"/>
      <c r="X141" s="37">
        <v>0</v>
      </c>
      <c r="Y141" s="37" t="s">
        <v>625</v>
      </c>
      <c r="Z141" s="37" t="s">
        <v>626</v>
      </c>
    </row>
    <row r="142" spans="1:26" ht="144" x14ac:dyDescent="0.25">
      <c r="A142" s="51" t="s">
        <v>418</v>
      </c>
      <c r="B142" s="34" t="s">
        <v>578</v>
      </c>
      <c r="C142" s="34" t="s">
        <v>579</v>
      </c>
      <c r="D142" s="37" t="s">
        <v>620</v>
      </c>
      <c r="E142" s="37" t="s">
        <v>621</v>
      </c>
      <c r="F142" s="37" t="s">
        <v>622</v>
      </c>
      <c r="G142" s="37">
        <v>0</v>
      </c>
      <c r="H142" s="37">
        <v>0</v>
      </c>
      <c r="I142" s="37">
        <v>0</v>
      </c>
      <c r="J142" s="37">
        <v>0</v>
      </c>
      <c r="K142" s="61"/>
      <c r="L142" s="61"/>
      <c r="M142" s="61"/>
      <c r="N142" s="61"/>
      <c r="O142" s="61"/>
      <c r="P142" s="61"/>
      <c r="Q142" s="61"/>
      <c r="R142" s="61"/>
      <c r="S142" s="61"/>
      <c r="T142" s="61"/>
      <c r="U142" s="61"/>
      <c r="V142" s="61"/>
      <c r="W142" s="61"/>
      <c r="X142" s="37">
        <v>0</v>
      </c>
      <c r="Y142" s="37" t="s">
        <v>625</v>
      </c>
      <c r="Z142" s="37" t="s">
        <v>626</v>
      </c>
    </row>
    <row r="143" spans="1:26" ht="144" x14ac:dyDescent="0.25">
      <c r="A143" s="51" t="s">
        <v>418</v>
      </c>
      <c r="B143" s="34" t="s">
        <v>578</v>
      </c>
      <c r="C143" s="34" t="s">
        <v>579</v>
      </c>
      <c r="D143" s="37" t="s">
        <v>620</v>
      </c>
      <c r="E143" s="37" t="s">
        <v>621</v>
      </c>
      <c r="F143" s="37" t="s">
        <v>622</v>
      </c>
      <c r="G143" s="37">
        <v>0</v>
      </c>
      <c r="H143" s="37">
        <v>0</v>
      </c>
      <c r="I143" s="37">
        <v>0</v>
      </c>
      <c r="J143" s="37">
        <v>0</v>
      </c>
      <c r="K143" s="61"/>
      <c r="L143" s="61"/>
      <c r="M143" s="61"/>
      <c r="N143" s="61"/>
      <c r="O143" s="61"/>
      <c r="P143" s="61"/>
      <c r="Q143" s="61"/>
      <c r="R143" s="61"/>
      <c r="S143" s="61"/>
      <c r="T143" s="61"/>
      <c r="U143" s="61"/>
      <c r="V143" s="61"/>
      <c r="W143" s="61"/>
      <c r="X143" s="37">
        <v>0</v>
      </c>
      <c r="Y143" s="37" t="s">
        <v>625</v>
      </c>
      <c r="Z143" s="37" t="s">
        <v>626</v>
      </c>
    </row>
    <row r="144" spans="1:26" ht="144" x14ac:dyDescent="0.25">
      <c r="A144" s="50" t="s">
        <v>405</v>
      </c>
      <c r="B144" s="34" t="s">
        <v>578</v>
      </c>
      <c r="C144" s="34" t="s">
        <v>579</v>
      </c>
      <c r="D144" s="37" t="s">
        <v>620</v>
      </c>
      <c r="E144" s="37" t="s">
        <v>621</v>
      </c>
      <c r="F144" s="37" t="s">
        <v>622</v>
      </c>
      <c r="G144" s="37">
        <v>0</v>
      </c>
      <c r="H144" s="37">
        <v>0</v>
      </c>
      <c r="I144" s="37">
        <v>0</v>
      </c>
      <c r="J144" s="37">
        <v>0</v>
      </c>
      <c r="K144" s="61"/>
      <c r="L144" s="61"/>
      <c r="M144" s="61"/>
      <c r="N144" s="61"/>
      <c r="O144" s="61"/>
      <c r="P144" s="61"/>
      <c r="Q144" s="61"/>
      <c r="R144" s="61"/>
      <c r="S144" s="61"/>
      <c r="T144" s="61"/>
      <c r="U144" s="61"/>
      <c r="V144" s="61"/>
      <c r="W144" s="61"/>
      <c r="X144" s="37">
        <v>0</v>
      </c>
      <c r="Y144" s="37" t="s">
        <v>625</v>
      </c>
      <c r="Z144" s="37" t="s">
        <v>626</v>
      </c>
    </row>
    <row r="145" spans="1:26" ht="144" x14ac:dyDescent="0.25">
      <c r="A145" s="50" t="s">
        <v>405</v>
      </c>
      <c r="B145" s="34" t="s">
        <v>578</v>
      </c>
      <c r="C145" s="34" t="s">
        <v>579</v>
      </c>
      <c r="D145" s="37" t="s">
        <v>620</v>
      </c>
      <c r="E145" s="37" t="s">
        <v>621</v>
      </c>
      <c r="F145" s="37" t="s">
        <v>622</v>
      </c>
      <c r="G145" s="37">
        <v>0</v>
      </c>
      <c r="H145" s="37">
        <v>0</v>
      </c>
      <c r="I145" s="37">
        <v>0</v>
      </c>
      <c r="J145" s="37">
        <v>0</v>
      </c>
      <c r="K145" s="61"/>
      <c r="L145" s="61"/>
      <c r="M145" s="61"/>
      <c r="N145" s="61"/>
      <c r="O145" s="61"/>
      <c r="P145" s="61"/>
      <c r="Q145" s="61"/>
      <c r="R145" s="61"/>
      <c r="S145" s="61"/>
      <c r="T145" s="61"/>
      <c r="U145" s="61"/>
      <c r="V145" s="61"/>
      <c r="W145" s="61"/>
      <c r="X145" s="37">
        <v>0</v>
      </c>
      <c r="Y145" s="37" t="s">
        <v>625</v>
      </c>
      <c r="Z145" s="37" t="s">
        <v>626</v>
      </c>
    </row>
    <row r="146" spans="1:26" ht="144.75" thickBot="1" x14ac:dyDescent="0.3">
      <c r="A146" s="52" t="s">
        <v>405</v>
      </c>
      <c r="B146" s="34" t="s">
        <v>578</v>
      </c>
      <c r="C146" s="34" t="s">
        <v>579</v>
      </c>
      <c r="D146" s="37" t="s">
        <v>620</v>
      </c>
      <c r="E146" s="37" t="s">
        <v>621</v>
      </c>
      <c r="F146" s="37" t="s">
        <v>622</v>
      </c>
      <c r="G146" s="37">
        <v>0</v>
      </c>
      <c r="H146" s="37">
        <v>0</v>
      </c>
      <c r="I146" s="37">
        <v>0</v>
      </c>
      <c r="J146" s="37">
        <v>0</v>
      </c>
      <c r="K146" s="61"/>
      <c r="L146" s="61"/>
      <c r="M146" s="61"/>
      <c r="N146" s="61"/>
      <c r="O146" s="61"/>
      <c r="P146" s="61"/>
      <c r="Q146" s="61"/>
      <c r="R146" s="61"/>
      <c r="S146" s="61"/>
      <c r="T146" s="61"/>
      <c r="U146" s="61"/>
      <c r="V146" s="61"/>
      <c r="W146" s="61"/>
      <c r="X146" s="37">
        <v>0</v>
      </c>
      <c r="Y146" s="37" t="s">
        <v>625</v>
      </c>
      <c r="Z146" s="37" t="s">
        <v>626</v>
      </c>
    </row>
    <row r="147" spans="1:26" ht="144" x14ac:dyDescent="0.25">
      <c r="A147" s="49" t="s">
        <v>425</v>
      </c>
      <c r="B147" s="34" t="s">
        <v>578</v>
      </c>
      <c r="C147" s="34" t="s">
        <v>579</v>
      </c>
      <c r="D147" s="37" t="s">
        <v>620</v>
      </c>
      <c r="E147" s="37" t="s">
        <v>621</v>
      </c>
      <c r="F147" s="37" t="s">
        <v>622</v>
      </c>
      <c r="G147" s="37">
        <v>0</v>
      </c>
      <c r="H147" s="37">
        <v>0</v>
      </c>
      <c r="I147" s="37">
        <v>0</v>
      </c>
      <c r="J147" s="37">
        <v>0</v>
      </c>
      <c r="K147" s="61"/>
      <c r="L147" s="61"/>
      <c r="M147" s="61"/>
      <c r="N147" s="61"/>
      <c r="O147" s="61"/>
      <c r="P147" s="61"/>
      <c r="Q147" s="61"/>
      <c r="R147" s="61"/>
      <c r="S147" s="61"/>
      <c r="T147" s="61"/>
      <c r="U147" s="61"/>
      <c r="V147" s="61"/>
      <c r="W147" s="61"/>
      <c r="X147" s="37">
        <v>0</v>
      </c>
      <c r="Y147" s="37" t="s">
        <v>625</v>
      </c>
      <c r="Z147" s="37" t="s">
        <v>626</v>
      </c>
    </row>
    <row r="148" spans="1:26" ht="144" x14ac:dyDescent="0.25">
      <c r="A148" s="50" t="s">
        <v>425</v>
      </c>
      <c r="B148" s="34" t="s">
        <v>578</v>
      </c>
      <c r="C148" s="34" t="s">
        <v>579</v>
      </c>
      <c r="D148" s="37" t="s">
        <v>620</v>
      </c>
      <c r="E148" s="37" t="s">
        <v>621</v>
      </c>
      <c r="F148" s="37" t="s">
        <v>622</v>
      </c>
      <c r="G148" s="37">
        <v>0</v>
      </c>
      <c r="H148" s="37">
        <v>0</v>
      </c>
      <c r="I148" s="37">
        <v>0</v>
      </c>
      <c r="J148" s="37">
        <v>0</v>
      </c>
      <c r="K148" s="61"/>
      <c r="L148" s="61"/>
      <c r="M148" s="61"/>
      <c r="N148" s="61"/>
      <c r="O148" s="61"/>
      <c r="P148" s="61"/>
      <c r="Q148" s="61"/>
      <c r="R148" s="61"/>
      <c r="S148" s="61"/>
      <c r="T148" s="61"/>
      <c r="U148" s="61"/>
      <c r="V148" s="61"/>
      <c r="W148" s="61"/>
      <c r="X148" s="37">
        <v>0</v>
      </c>
      <c r="Y148" s="37" t="s">
        <v>625</v>
      </c>
      <c r="Z148" s="37" t="s">
        <v>626</v>
      </c>
    </row>
    <row r="149" spans="1:26" ht="144" x14ac:dyDescent="0.25">
      <c r="A149" s="50" t="s">
        <v>425</v>
      </c>
      <c r="B149" s="34" t="s">
        <v>578</v>
      </c>
      <c r="C149" s="34" t="s">
        <v>579</v>
      </c>
      <c r="D149" s="37" t="s">
        <v>620</v>
      </c>
      <c r="E149" s="37" t="s">
        <v>621</v>
      </c>
      <c r="F149" s="37" t="s">
        <v>622</v>
      </c>
      <c r="G149" s="37" t="s">
        <v>623</v>
      </c>
      <c r="H149" s="37" t="s">
        <v>624</v>
      </c>
      <c r="I149" s="37" t="s">
        <v>585</v>
      </c>
      <c r="J149" s="37" t="s">
        <v>586</v>
      </c>
      <c r="K149" s="61"/>
      <c r="L149" s="61"/>
      <c r="M149" s="61"/>
      <c r="N149" s="61"/>
      <c r="O149" s="61"/>
      <c r="P149" s="61"/>
      <c r="Q149" s="61"/>
      <c r="R149" s="61"/>
      <c r="S149" s="61"/>
      <c r="T149" s="61"/>
      <c r="U149" s="61"/>
      <c r="V149" s="61"/>
      <c r="W149" s="61"/>
      <c r="X149" s="37">
        <v>0</v>
      </c>
      <c r="Y149" s="37" t="s">
        <v>625</v>
      </c>
      <c r="Z149" s="37" t="s">
        <v>626</v>
      </c>
    </row>
    <row r="150" spans="1:26" ht="144" x14ac:dyDescent="0.25">
      <c r="A150" s="50" t="s">
        <v>425</v>
      </c>
      <c r="B150" s="34" t="s">
        <v>578</v>
      </c>
      <c r="C150" s="34" t="s">
        <v>579</v>
      </c>
      <c r="D150" s="37" t="s">
        <v>620</v>
      </c>
      <c r="E150" s="37" t="s">
        <v>621</v>
      </c>
      <c r="F150" s="37" t="s">
        <v>622</v>
      </c>
      <c r="G150" s="37" t="s">
        <v>623</v>
      </c>
      <c r="H150" s="37" t="s">
        <v>624</v>
      </c>
      <c r="I150" s="37" t="s">
        <v>585</v>
      </c>
      <c r="J150" s="37" t="s">
        <v>586</v>
      </c>
      <c r="K150" s="61"/>
      <c r="L150" s="61"/>
      <c r="M150" s="61"/>
      <c r="N150" s="61"/>
      <c r="O150" s="61"/>
      <c r="P150" s="61"/>
      <c r="Q150" s="61"/>
      <c r="R150" s="61"/>
      <c r="S150" s="61"/>
      <c r="T150" s="61"/>
      <c r="U150" s="61"/>
      <c r="V150" s="61"/>
      <c r="W150" s="61"/>
      <c r="X150" s="37">
        <v>0</v>
      </c>
      <c r="Y150" s="37" t="s">
        <v>625</v>
      </c>
      <c r="Z150" s="37" t="s">
        <v>626</v>
      </c>
    </row>
    <row r="151" spans="1:26" ht="144" x14ac:dyDescent="0.25">
      <c r="A151" s="50" t="s">
        <v>425</v>
      </c>
      <c r="B151" s="34" t="s">
        <v>578</v>
      </c>
      <c r="C151" s="34" t="s">
        <v>579</v>
      </c>
      <c r="D151" s="37" t="s">
        <v>620</v>
      </c>
      <c r="E151" s="37" t="s">
        <v>621</v>
      </c>
      <c r="F151" s="37" t="s">
        <v>622</v>
      </c>
      <c r="G151" s="37" t="s">
        <v>623</v>
      </c>
      <c r="H151" s="37" t="s">
        <v>624</v>
      </c>
      <c r="I151" s="37" t="s">
        <v>585</v>
      </c>
      <c r="J151" s="37" t="s">
        <v>586</v>
      </c>
      <c r="K151" s="61"/>
      <c r="L151" s="61"/>
      <c r="M151" s="61"/>
      <c r="N151" s="61"/>
      <c r="O151" s="61"/>
      <c r="P151" s="61"/>
      <c r="Q151" s="61"/>
      <c r="R151" s="61"/>
      <c r="S151" s="61"/>
      <c r="T151" s="61"/>
      <c r="U151" s="61"/>
      <c r="V151" s="61"/>
      <c r="W151" s="61"/>
      <c r="X151" s="37">
        <v>0</v>
      </c>
      <c r="Y151" s="37" t="s">
        <v>625</v>
      </c>
      <c r="Z151" s="37" t="s">
        <v>626</v>
      </c>
    </row>
    <row r="152" spans="1:26" ht="144" x14ac:dyDescent="0.25">
      <c r="A152" s="50" t="s">
        <v>425</v>
      </c>
      <c r="B152" s="34" t="s">
        <v>578</v>
      </c>
      <c r="C152" s="34" t="s">
        <v>579</v>
      </c>
      <c r="D152" s="37" t="s">
        <v>620</v>
      </c>
      <c r="E152" s="37" t="s">
        <v>621</v>
      </c>
      <c r="F152" s="37" t="s">
        <v>622</v>
      </c>
      <c r="G152" s="37">
        <v>0</v>
      </c>
      <c r="H152" s="37">
        <v>0</v>
      </c>
      <c r="I152" s="37">
        <v>0</v>
      </c>
      <c r="J152" s="37">
        <v>0</v>
      </c>
      <c r="K152" s="61"/>
      <c r="L152" s="61"/>
      <c r="M152" s="61"/>
      <c r="N152" s="61"/>
      <c r="O152" s="61"/>
      <c r="P152" s="61"/>
      <c r="Q152" s="61"/>
      <c r="R152" s="61"/>
      <c r="S152" s="61"/>
      <c r="T152" s="61"/>
      <c r="U152" s="61"/>
      <c r="V152" s="61"/>
      <c r="W152" s="61"/>
      <c r="X152" s="37">
        <v>0</v>
      </c>
      <c r="Y152" s="37" t="s">
        <v>625</v>
      </c>
      <c r="Z152" s="37" t="s">
        <v>626</v>
      </c>
    </row>
    <row r="153" spans="1:26" ht="144" x14ac:dyDescent="0.25">
      <c r="A153" s="50" t="s">
        <v>425</v>
      </c>
      <c r="B153" s="34" t="s">
        <v>578</v>
      </c>
      <c r="C153" s="34" t="s">
        <v>579</v>
      </c>
      <c r="D153" s="37" t="s">
        <v>620</v>
      </c>
      <c r="E153" s="37" t="s">
        <v>621</v>
      </c>
      <c r="F153" s="37" t="s">
        <v>622</v>
      </c>
      <c r="G153" s="37">
        <v>0</v>
      </c>
      <c r="H153" s="37">
        <v>0</v>
      </c>
      <c r="I153" s="37">
        <v>0</v>
      </c>
      <c r="J153" s="37">
        <v>0</v>
      </c>
      <c r="K153" s="61"/>
      <c r="L153" s="61"/>
      <c r="M153" s="61"/>
      <c r="N153" s="61"/>
      <c r="O153" s="61"/>
      <c r="P153" s="61"/>
      <c r="Q153" s="61"/>
      <c r="R153" s="61"/>
      <c r="S153" s="61"/>
      <c r="T153" s="61"/>
      <c r="U153" s="61"/>
      <c r="V153" s="61"/>
      <c r="W153" s="61"/>
      <c r="X153" s="37">
        <v>0</v>
      </c>
      <c r="Y153" s="37" t="s">
        <v>625</v>
      </c>
      <c r="Z153" s="37" t="s">
        <v>626</v>
      </c>
    </row>
    <row r="154" spans="1:26" ht="144" x14ac:dyDescent="0.25">
      <c r="A154" s="50" t="s">
        <v>425</v>
      </c>
      <c r="B154" s="34" t="s">
        <v>578</v>
      </c>
      <c r="C154" s="34" t="s">
        <v>579</v>
      </c>
      <c r="D154" s="37" t="s">
        <v>620</v>
      </c>
      <c r="E154" s="37" t="s">
        <v>621</v>
      </c>
      <c r="F154" s="37" t="s">
        <v>622</v>
      </c>
      <c r="G154" s="37">
        <v>0</v>
      </c>
      <c r="H154" s="37">
        <v>0</v>
      </c>
      <c r="I154" s="37">
        <v>0</v>
      </c>
      <c r="J154" s="37">
        <v>0</v>
      </c>
      <c r="K154" s="61"/>
      <c r="L154" s="61"/>
      <c r="M154" s="61"/>
      <c r="N154" s="61"/>
      <c r="O154" s="61"/>
      <c r="P154" s="61"/>
      <c r="Q154" s="61"/>
      <c r="R154" s="61"/>
      <c r="S154" s="61"/>
      <c r="T154" s="61"/>
      <c r="U154" s="61"/>
      <c r="V154" s="61"/>
      <c r="W154" s="61"/>
      <c r="X154" s="37">
        <v>0</v>
      </c>
      <c r="Y154" s="37" t="s">
        <v>625</v>
      </c>
      <c r="Z154" s="37" t="s">
        <v>626</v>
      </c>
    </row>
    <row r="155" spans="1:26" ht="144" x14ac:dyDescent="0.25">
      <c r="A155" s="50" t="s">
        <v>425</v>
      </c>
      <c r="B155" s="34" t="s">
        <v>578</v>
      </c>
      <c r="C155" s="34" t="s">
        <v>579</v>
      </c>
      <c r="D155" s="37" t="s">
        <v>620</v>
      </c>
      <c r="E155" s="37" t="s">
        <v>621</v>
      </c>
      <c r="F155" s="37" t="s">
        <v>622</v>
      </c>
      <c r="G155" s="37">
        <v>0</v>
      </c>
      <c r="H155" s="37">
        <v>0</v>
      </c>
      <c r="I155" s="37">
        <v>0</v>
      </c>
      <c r="J155" s="37">
        <v>0</v>
      </c>
      <c r="K155" s="61"/>
      <c r="L155" s="61"/>
      <c r="M155" s="61"/>
      <c r="N155" s="61"/>
      <c r="O155" s="61"/>
      <c r="P155" s="61"/>
      <c r="Q155" s="61"/>
      <c r="R155" s="61"/>
      <c r="S155" s="61"/>
      <c r="T155" s="61"/>
      <c r="U155" s="61"/>
      <c r="V155" s="61"/>
      <c r="W155" s="61"/>
      <c r="X155" s="37">
        <v>0</v>
      </c>
      <c r="Y155" s="37" t="s">
        <v>625</v>
      </c>
      <c r="Z155" s="37" t="s">
        <v>626</v>
      </c>
    </row>
    <row r="156" spans="1:26" ht="144" x14ac:dyDescent="0.25">
      <c r="A156" s="50" t="s">
        <v>425</v>
      </c>
      <c r="B156" s="34" t="s">
        <v>578</v>
      </c>
      <c r="C156" s="34" t="s">
        <v>579</v>
      </c>
      <c r="D156" s="37" t="s">
        <v>620</v>
      </c>
      <c r="E156" s="37" t="s">
        <v>621</v>
      </c>
      <c r="F156" s="37" t="s">
        <v>622</v>
      </c>
      <c r="G156" s="37">
        <v>0</v>
      </c>
      <c r="H156" s="37">
        <v>0</v>
      </c>
      <c r="I156" s="37">
        <v>0</v>
      </c>
      <c r="J156" s="37">
        <v>0</v>
      </c>
      <c r="K156" s="61"/>
      <c r="L156" s="61"/>
      <c r="M156" s="61"/>
      <c r="N156" s="61"/>
      <c r="O156" s="61"/>
      <c r="P156" s="61"/>
      <c r="Q156" s="61"/>
      <c r="R156" s="61"/>
      <c r="S156" s="61"/>
      <c r="T156" s="61"/>
      <c r="U156" s="61"/>
      <c r="V156" s="61"/>
      <c r="W156" s="61"/>
      <c r="X156" s="37">
        <v>0</v>
      </c>
      <c r="Y156" s="37" t="s">
        <v>625</v>
      </c>
      <c r="Z156" s="37" t="s">
        <v>626</v>
      </c>
    </row>
    <row r="157" spans="1:26" ht="144" x14ac:dyDescent="0.25">
      <c r="A157" s="50" t="s">
        <v>425</v>
      </c>
      <c r="B157" s="34" t="s">
        <v>578</v>
      </c>
      <c r="C157" s="34" t="s">
        <v>579</v>
      </c>
      <c r="D157" s="37" t="s">
        <v>620</v>
      </c>
      <c r="E157" s="37" t="s">
        <v>621</v>
      </c>
      <c r="F157" s="37" t="s">
        <v>622</v>
      </c>
      <c r="G157" s="37">
        <v>0</v>
      </c>
      <c r="H157" s="37">
        <v>0</v>
      </c>
      <c r="I157" s="37">
        <v>0</v>
      </c>
      <c r="J157" s="37">
        <v>0</v>
      </c>
      <c r="K157" s="61"/>
      <c r="L157" s="61"/>
      <c r="M157" s="61"/>
      <c r="N157" s="61"/>
      <c r="O157" s="61"/>
      <c r="P157" s="61"/>
      <c r="Q157" s="61"/>
      <c r="R157" s="61"/>
      <c r="S157" s="61"/>
      <c r="T157" s="61"/>
      <c r="U157" s="61"/>
      <c r="V157" s="61"/>
      <c r="W157" s="61"/>
      <c r="X157" s="37">
        <v>0</v>
      </c>
      <c r="Y157" s="37" t="s">
        <v>625</v>
      </c>
      <c r="Z157" s="37" t="s">
        <v>626</v>
      </c>
    </row>
    <row r="158" spans="1:26" ht="144" x14ac:dyDescent="0.25">
      <c r="A158" s="50" t="s">
        <v>425</v>
      </c>
      <c r="B158" s="34" t="s">
        <v>578</v>
      </c>
      <c r="C158" s="34" t="s">
        <v>579</v>
      </c>
      <c r="D158" s="37" t="s">
        <v>620</v>
      </c>
      <c r="E158" s="37" t="s">
        <v>621</v>
      </c>
      <c r="F158" s="37" t="s">
        <v>622</v>
      </c>
      <c r="G158" s="37">
        <v>0</v>
      </c>
      <c r="H158" s="37">
        <v>0</v>
      </c>
      <c r="I158" s="37">
        <v>0</v>
      </c>
      <c r="J158" s="37">
        <v>0</v>
      </c>
      <c r="K158" s="61"/>
      <c r="L158" s="61"/>
      <c r="M158" s="61"/>
      <c r="N158" s="61"/>
      <c r="O158" s="61"/>
      <c r="P158" s="61"/>
      <c r="Q158" s="61"/>
      <c r="R158" s="61"/>
      <c r="S158" s="61"/>
      <c r="T158" s="61"/>
      <c r="U158" s="61"/>
      <c r="V158" s="61"/>
      <c r="W158" s="61"/>
      <c r="X158" s="37">
        <v>0</v>
      </c>
      <c r="Y158" s="37" t="s">
        <v>625</v>
      </c>
      <c r="Z158" s="37" t="s">
        <v>626</v>
      </c>
    </row>
    <row r="159" spans="1:26" ht="144" x14ac:dyDescent="0.25">
      <c r="A159" s="50" t="s">
        <v>425</v>
      </c>
      <c r="B159" s="34" t="s">
        <v>578</v>
      </c>
      <c r="C159" s="34" t="s">
        <v>579</v>
      </c>
      <c r="D159" s="37" t="s">
        <v>620</v>
      </c>
      <c r="E159" s="37" t="s">
        <v>621</v>
      </c>
      <c r="F159" s="37" t="s">
        <v>622</v>
      </c>
      <c r="G159" s="37">
        <v>0</v>
      </c>
      <c r="H159" s="37">
        <v>0</v>
      </c>
      <c r="I159" s="37">
        <v>0</v>
      </c>
      <c r="J159" s="37">
        <v>0</v>
      </c>
      <c r="K159" s="61"/>
      <c r="L159" s="61"/>
      <c r="M159" s="61"/>
      <c r="N159" s="61"/>
      <c r="O159" s="61"/>
      <c r="P159" s="61"/>
      <c r="Q159" s="61"/>
      <c r="R159" s="61"/>
      <c r="S159" s="61"/>
      <c r="T159" s="61"/>
      <c r="U159" s="61"/>
      <c r="V159" s="61"/>
      <c r="W159" s="61"/>
      <c r="X159" s="37">
        <v>0</v>
      </c>
      <c r="Y159" s="37" t="s">
        <v>625</v>
      </c>
      <c r="Z159" s="37" t="s">
        <v>626</v>
      </c>
    </row>
    <row r="160" spans="1:26" ht="144" x14ac:dyDescent="0.25">
      <c r="A160" s="50" t="s">
        <v>425</v>
      </c>
      <c r="B160" s="34" t="s">
        <v>578</v>
      </c>
      <c r="C160" s="34" t="s">
        <v>579</v>
      </c>
      <c r="D160" s="37" t="s">
        <v>620</v>
      </c>
      <c r="E160" s="37" t="s">
        <v>621</v>
      </c>
      <c r="F160" s="37" t="s">
        <v>622</v>
      </c>
      <c r="G160" s="37">
        <v>0</v>
      </c>
      <c r="H160" s="37">
        <v>0</v>
      </c>
      <c r="I160" s="37">
        <v>0</v>
      </c>
      <c r="J160" s="37">
        <v>0</v>
      </c>
      <c r="K160" s="61"/>
      <c r="L160" s="61"/>
      <c r="M160" s="61"/>
      <c r="N160" s="61"/>
      <c r="O160" s="61"/>
      <c r="P160" s="61"/>
      <c r="Q160" s="61"/>
      <c r="R160" s="61"/>
      <c r="S160" s="61"/>
      <c r="T160" s="61"/>
      <c r="U160" s="61"/>
      <c r="V160" s="61"/>
      <c r="W160" s="61"/>
      <c r="X160" s="37">
        <v>0</v>
      </c>
      <c r="Y160" s="37" t="s">
        <v>625</v>
      </c>
      <c r="Z160" s="37" t="s">
        <v>626</v>
      </c>
    </row>
    <row r="161" spans="1:26" ht="144.75" thickBot="1" x14ac:dyDescent="0.3">
      <c r="A161" s="52" t="s">
        <v>425</v>
      </c>
      <c r="B161" s="34" t="s">
        <v>578</v>
      </c>
      <c r="C161" s="34" t="s">
        <v>579</v>
      </c>
      <c r="D161" s="37" t="s">
        <v>620</v>
      </c>
      <c r="E161" s="37" t="s">
        <v>621</v>
      </c>
      <c r="F161" s="37" t="s">
        <v>622</v>
      </c>
      <c r="G161" s="37">
        <v>0</v>
      </c>
      <c r="H161" s="37">
        <v>0</v>
      </c>
      <c r="I161" s="37">
        <v>0</v>
      </c>
      <c r="J161" s="37">
        <v>0</v>
      </c>
      <c r="K161" s="61"/>
      <c r="L161" s="61"/>
      <c r="M161" s="61"/>
      <c r="N161" s="61"/>
      <c r="O161" s="61"/>
      <c r="P161" s="61"/>
      <c r="Q161" s="61"/>
      <c r="R161" s="61"/>
      <c r="S161" s="61"/>
      <c r="T161" s="61"/>
      <c r="U161" s="61"/>
      <c r="V161" s="61"/>
      <c r="W161" s="61"/>
      <c r="X161" s="37">
        <v>0</v>
      </c>
      <c r="Y161" s="37" t="s">
        <v>625</v>
      </c>
      <c r="Z161" s="37" t="s">
        <v>626</v>
      </c>
    </row>
    <row r="162" spans="1:26" ht="144" x14ac:dyDescent="0.25">
      <c r="A162" s="43" t="s">
        <v>425</v>
      </c>
      <c r="B162" s="34" t="s">
        <v>578</v>
      </c>
      <c r="C162" s="34" t="s">
        <v>579</v>
      </c>
      <c r="D162" s="37" t="s">
        <v>620</v>
      </c>
      <c r="E162" s="37" t="s">
        <v>621</v>
      </c>
      <c r="F162" s="37" t="s">
        <v>622</v>
      </c>
      <c r="G162" s="37">
        <v>0</v>
      </c>
      <c r="H162" s="37">
        <v>0</v>
      </c>
      <c r="I162" s="37">
        <v>0</v>
      </c>
      <c r="J162" s="37">
        <v>0</v>
      </c>
      <c r="K162" s="61"/>
      <c r="L162" s="61"/>
      <c r="M162" s="61"/>
      <c r="N162" s="61"/>
      <c r="O162" s="61"/>
      <c r="P162" s="61"/>
      <c r="Q162" s="61"/>
      <c r="R162" s="61"/>
      <c r="S162" s="61"/>
      <c r="T162" s="61"/>
      <c r="U162" s="61"/>
      <c r="V162" s="61"/>
      <c r="W162" s="61"/>
      <c r="X162" s="37">
        <v>0</v>
      </c>
      <c r="Y162" s="37" t="s">
        <v>625</v>
      </c>
      <c r="Z162" s="37" t="s">
        <v>626</v>
      </c>
    </row>
    <row r="163" spans="1:26" ht="144" x14ac:dyDescent="0.25">
      <c r="A163" s="44" t="s">
        <v>425</v>
      </c>
      <c r="B163" s="34" t="s">
        <v>578</v>
      </c>
      <c r="C163" s="34" t="s">
        <v>579</v>
      </c>
      <c r="D163" s="37" t="s">
        <v>620</v>
      </c>
      <c r="E163" s="37" t="s">
        <v>621</v>
      </c>
      <c r="F163" s="37" t="s">
        <v>622</v>
      </c>
      <c r="G163" s="37">
        <v>0</v>
      </c>
      <c r="H163" s="37">
        <v>0</v>
      </c>
      <c r="I163" s="37">
        <v>0</v>
      </c>
      <c r="J163" s="37">
        <v>0</v>
      </c>
      <c r="K163" s="61"/>
      <c r="L163" s="61"/>
      <c r="M163" s="61"/>
      <c r="N163" s="61"/>
      <c r="O163" s="61"/>
      <c r="P163" s="61"/>
      <c r="Q163" s="61"/>
      <c r="R163" s="61"/>
      <c r="S163" s="61"/>
      <c r="T163" s="61"/>
      <c r="U163" s="61"/>
      <c r="V163" s="61"/>
      <c r="W163" s="61"/>
      <c r="X163" s="37">
        <v>0</v>
      </c>
      <c r="Y163" s="37" t="s">
        <v>625</v>
      </c>
      <c r="Z163" s="37" t="s">
        <v>626</v>
      </c>
    </row>
    <row r="164" spans="1:26" ht="144" x14ac:dyDescent="0.25">
      <c r="A164" s="44" t="s">
        <v>425</v>
      </c>
      <c r="B164" s="34" t="s">
        <v>578</v>
      </c>
      <c r="C164" s="34" t="s">
        <v>579</v>
      </c>
      <c r="D164" s="37" t="s">
        <v>620</v>
      </c>
      <c r="E164" s="37" t="s">
        <v>621</v>
      </c>
      <c r="F164" s="37" t="s">
        <v>622</v>
      </c>
      <c r="G164" s="37">
        <v>0</v>
      </c>
      <c r="H164" s="37">
        <v>0</v>
      </c>
      <c r="I164" s="37">
        <v>0</v>
      </c>
      <c r="J164" s="37">
        <v>0</v>
      </c>
      <c r="K164" s="61"/>
      <c r="L164" s="61"/>
      <c r="M164" s="61"/>
      <c r="N164" s="61"/>
      <c r="O164" s="61"/>
      <c r="P164" s="61"/>
      <c r="Q164" s="61"/>
      <c r="R164" s="61"/>
      <c r="S164" s="61"/>
      <c r="T164" s="61"/>
      <c r="U164" s="61"/>
      <c r="V164" s="61"/>
      <c r="W164" s="61"/>
      <c r="X164" s="37">
        <v>0</v>
      </c>
      <c r="Y164" s="37" t="s">
        <v>625</v>
      </c>
      <c r="Z164" s="37" t="s">
        <v>626</v>
      </c>
    </row>
    <row r="165" spans="1:26" ht="144" x14ac:dyDescent="0.25">
      <c r="A165" s="44" t="s">
        <v>425</v>
      </c>
      <c r="B165" s="34" t="s">
        <v>578</v>
      </c>
      <c r="C165" s="34" t="s">
        <v>579</v>
      </c>
      <c r="D165" s="37" t="s">
        <v>620</v>
      </c>
      <c r="E165" s="37" t="s">
        <v>621</v>
      </c>
      <c r="F165" s="37" t="s">
        <v>622</v>
      </c>
      <c r="G165" s="37">
        <v>0</v>
      </c>
      <c r="H165" s="37">
        <v>0</v>
      </c>
      <c r="I165" s="37">
        <v>0</v>
      </c>
      <c r="J165" s="37">
        <v>0</v>
      </c>
      <c r="K165" s="61"/>
      <c r="L165" s="61"/>
      <c r="M165" s="61"/>
      <c r="N165" s="61"/>
      <c r="O165" s="61"/>
      <c r="P165" s="61"/>
      <c r="Q165" s="61"/>
      <c r="R165" s="61"/>
      <c r="S165" s="61"/>
      <c r="T165" s="61"/>
      <c r="U165" s="61"/>
      <c r="V165" s="61"/>
      <c r="W165" s="61"/>
      <c r="X165" s="37">
        <v>0</v>
      </c>
      <c r="Y165" s="37" t="s">
        <v>625</v>
      </c>
      <c r="Z165" s="37" t="s">
        <v>626</v>
      </c>
    </row>
    <row r="166" spans="1:26" ht="144" x14ac:dyDescent="0.25">
      <c r="A166" s="44" t="s">
        <v>425</v>
      </c>
      <c r="B166" s="34" t="s">
        <v>578</v>
      </c>
      <c r="C166" s="34" t="s">
        <v>579</v>
      </c>
      <c r="D166" s="37" t="s">
        <v>620</v>
      </c>
      <c r="E166" s="37" t="s">
        <v>621</v>
      </c>
      <c r="F166" s="37" t="s">
        <v>622</v>
      </c>
      <c r="G166" s="37">
        <v>0</v>
      </c>
      <c r="H166" s="37">
        <v>0</v>
      </c>
      <c r="I166" s="37">
        <v>0</v>
      </c>
      <c r="J166" s="37">
        <v>0</v>
      </c>
      <c r="K166" s="61"/>
      <c r="L166" s="61"/>
      <c r="M166" s="61"/>
      <c r="N166" s="61"/>
      <c r="O166" s="61"/>
      <c r="P166" s="61"/>
      <c r="Q166" s="61"/>
      <c r="R166" s="61"/>
      <c r="S166" s="61"/>
      <c r="T166" s="61"/>
      <c r="U166" s="61"/>
      <c r="V166" s="61"/>
      <c r="W166" s="61"/>
      <c r="X166" s="37">
        <v>0</v>
      </c>
      <c r="Y166" s="37" t="s">
        <v>625</v>
      </c>
      <c r="Z166" s="37" t="s">
        <v>626</v>
      </c>
    </row>
    <row r="167" spans="1:26" ht="144" x14ac:dyDescent="0.25">
      <c r="A167" s="44" t="s">
        <v>425</v>
      </c>
      <c r="B167" s="34" t="s">
        <v>578</v>
      </c>
      <c r="C167" s="34" t="s">
        <v>579</v>
      </c>
      <c r="D167" s="37" t="s">
        <v>620</v>
      </c>
      <c r="E167" s="37" t="s">
        <v>621</v>
      </c>
      <c r="F167" s="37" t="s">
        <v>622</v>
      </c>
      <c r="G167" s="37">
        <v>0</v>
      </c>
      <c r="H167" s="37">
        <v>0</v>
      </c>
      <c r="I167" s="37">
        <v>0</v>
      </c>
      <c r="J167" s="37">
        <v>0</v>
      </c>
      <c r="K167" s="61"/>
      <c r="L167" s="61"/>
      <c r="M167" s="61"/>
      <c r="N167" s="61"/>
      <c r="O167" s="61"/>
      <c r="P167" s="61"/>
      <c r="Q167" s="61"/>
      <c r="R167" s="61"/>
      <c r="S167" s="61"/>
      <c r="T167" s="61"/>
      <c r="U167" s="61"/>
      <c r="V167" s="61"/>
      <c r="W167" s="61"/>
      <c r="X167" s="37">
        <v>0</v>
      </c>
      <c r="Y167" s="37" t="s">
        <v>625</v>
      </c>
      <c r="Z167" s="37" t="s">
        <v>626</v>
      </c>
    </row>
    <row r="168" spans="1:26" ht="144" x14ac:dyDescent="0.25">
      <c r="A168" s="44" t="s">
        <v>425</v>
      </c>
      <c r="B168" s="34" t="s">
        <v>578</v>
      </c>
      <c r="C168" s="34" t="s">
        <v>579</v>
      </c>
      <c r="D168" s="37" t="s">
        <v>620</v>
      </c>
      <c r="E168" s="37" t="s">
        <v>621</v>
      </c>
      <c r="F168" s="37" t="s">
        <v>622</v>
      </c>
      <c r="G168" s="37">
        <v>0</v>
      </c>
      <c r="H168" s="37">
        <v>0</v>
      </c>
      <c r="I168" s="37">
        <v>0</v>
      </c>
      <c r="J168" s="37">
        <v>0</v>
      </c>
      <c r="K168" s="61"/>
      <c r="L168" s="61"/>
      <c r="M168" s="61"/>
      <c r="N168" s="61"/>
      <c r="O168" s="61"/>
      <c r="P168" s="61"/>
      <c r="Q168" s="61"/>
      <c r="R168" s="61"/>
      <c r="S168" s="61"/>
      <c r="T168" s="61"/>
      <c r="U168" s="61"/>
      <c r="V168" s="61"/>
      <c r="W168" s="61"/>
      <c r="X168" s="37">
        <v>0</v>
      </c>
      <c r="Y168" s="37" t="s">
        <v>625</v>
      </c>
      <c r="Z168" s="37" t="s">
        <v>626</v>
      </c>
    </row>
    <row r="169" spans="1:26" ht="144" x14ac:dyDescent="0.25">
      <c r="A169" s="44" t="s">
        <v>425</v>
      </c>
      <c r="B169" s="34" t="s">
        <v>578</v>
      </c>
      <c r="C169" s="34" t="s">
        <v>579</v>
      </c>
      <c r="D169" s="37" t="s">
        <v>620</v>
      </c>
      <c r="E169" s="37" t="s">
        <v>621</v>
      </c>
      <c r="F169" s="37" t="s">
        <v>622</v>
      </c>
      <c r="G169" s="37">
        <v>0</v>
      </c>
      <c r="H169" s="37">
        <v>0</v>
      </c>
      <c r="I169" s="37">
        <v>0</v>
      </c>
      <c r="J169" s="37">
        <v>0</v>
      </c>
      <c r="K169" s="61"/>
      <c r="L169" s="61"/>
      <c r="M169" s="61"/>
      <c r="N169" s="61"/>
      <c r="O169" s="61"/>
      <c r="P169" s="61"/>
      <c r="Q169" s="61"/>
      <c r="R169" s="61"/>
      <c r="S169" s="61"/>
      <c r="T169" s="61"/>
      <c r="U169" s="61"/>
      <c r="V169" s="61"/>
      <c r="W169" s="61"/>
      <c r="X169" s="37">
        <v>0</v>
      </c>
      <c r="Y169" s="37" t="s">
        <v>625</v>
      </c>
      <c r="Z169" s="37" t="s">
        <v>626</v>
      </c>
    </row>
    <row r="170" spans="1:26" ht="144" x14ac:dyDescent="0.25">
      <c r="A170" s="44" t="s">
        <v>425</v>
      </c>
      <c r="B170" s="34" t="s">
        <v>578</v>
      </c>
      <c r="C170" s="34" t="s">
        <v>579</v>
      </c>
      <c r="D170" s="37" t="s">
        <v>620</v>
      </c>
      <c r="E170" s="37" t="s">
        <v>627</v>
      </c>
      <c r="F170" s="37" t="s">
        <v>628</v>
      </c>
      <c r="G170" s="37" t="s">
        <v>629</v>
      </c>
      <c r="H170" s="37" t="s">
        <v>630</v>
      </c>
      <c r="I170" s="37" t="s">
        <v>585</v>
      </c>
      <c r="J170" s="37" t="s">
        <v>586</v>
      </c>
      <c r="K170" s="61"/>
      <c r="L170" s="61"/>
      <c r="M170" s="61"/>
      <c r="N170" s="61"/>
      <c r="O170" s="61"/>
      <c r="P170" s="61"/>
      <c r="Q170" s="61"/>
      <c r="R170" s="61"/>
      <c r="S170" s="61"/>
      <c r="T170" s="61"/>
      <c r="U170" s="61"/>
      <c r="V170" s="61"/>
      <c r="W170" s="61"/>
      <c r="X170" s="37">
        <v>0</v>
      </c>
      <c r="Y170" s="37" t="s">
        <v>625</v>
      </c>
      <c r="Z170" s="37" t="s">
        <v>626</v>
      </c>
    </row>
    <row r="171" spans="1:26" ht="144.75" thickBot="1" x14ac:dyDescent="0.3">
      <c r="A171" s="53" t="s">
        <v>425</v>
      </c>
      <c r="B171" s="34" t="s">
        <v>578</v>
      </c>
      <c r="C171" s="34" t="s">
        <v>579</v>
      </c>
      <c r="D171" s="37" t="s">
        <v>620</v>
      </c>
      <c r="E171" s="37" t="s">
        <v>627</v>
      </c>
      <c r="F171" s="37" t="s">
        <v>628</v>
      </c>
      <c r="G171" s="37" t="s">
        <v>629</v>
      </c>
      <c r="H171" s="37" t="s">
        <v>630</v>
      </c>
      <c r="I171" s="37" t="s">
        <v>585</v>
      </c>
      <c r="J171" s="37" t="s">
        <v>586</v>
      </c>
      <c r="K171" s="61"/>
      <c r="L171" s="61"/>
      <c r="M171" s="61"/>
      <c r="N171" s="61"/>
      <c r="O171" s="61"/>
      <c r="P171" s="61"/>
      <c r="Q171" s="61"/>
      <c r="R171" s="61"/>
      <c r="S171" s="61"/>
      <c r="T171" s="61"/>
      <c r="U171" s="61"/>
      <c r="V171" s="61"/>
      <c r="W171" s="61"/>
      <c r="X171" s="37">
        <v>0</v>
      </c>
      <c r="Y171" s="37" t="s">
        <v>625</v>
      </c>
      <c r="Z171" s="37" t="s">
        <v>626</v>
      </c>
    </row>
    <row r="172" spans="1:26" ht="144" x14ac:dyDescent="0.25">
      <c r="A172" s="54" t="s">
        <v>474</v>
      </c>
      <c r="B172" s="55" t="s">
        <v>578</v>
      </c>
      <c r="C172" s="55" t="s">
        <v>579</v>
      </c>
      <c r="D172" s="37" t="s">
        <v>620</v>
      </c>
      <c r="E172" s="37" t="s">
        <v>627</v>
      </c>
      <c r="F172" s="37" t="s">
        <v>628</v>
      </c>
      <c r="G172" s="37" t="s">
        <v>629</v>
      </c>
      <c r="H172" s="37" t="s">
        <v>630</v>
      </c>
      <c r="I172" s="37" t="s">
        <v>585</v>
      </c>
      <c r="J172" s="37" t="s">
        <v>586</v>
      </c>
      <c r="K172" s="61"/>
      <c r="L172" s="61"/>
      <c r="M172" s="61"/>
      <c r="N172" s="61"/>
      <c r="O172" s="61"/>
      <c r="P172" s="61"/>
      <c r="Q172" s="61"/>
      <c r="R172" s="61"/>
      <c r="S172" s="61"/>
      <c r="T172" s="61"/>
      <c r="U172" s="61"/>
      <c r="V172" s="61"/>
      <c r="W172" s="61"/>
      <c r="X172" s="37">
        <v>0</v>
      </c>
      <c r="Y172" s="37" t="s">
        <v>625</v>
      </c>
      <c r="Z172" s="37" t="s">
        <v>626</v>
      </c>
    </row>
    <row r="173" spans="1:26" ht="144" x14ac:dyDescent="0.25">
      <c r="A173" s="54" t="s">
        <v>474</v>
      </c>
      <c r="B173" s="55" t="s">
        <v>578</v>
      </c>
      <c r="C173" s="55" t="s">
        <v>579</v>
      </c>
      <c r="D173" s="37" t="s">
        <v>620</v>
      </c>
      <c r="E173" s="37" t="s">
        <v>627</v>
      </c>
      <c r="F173" s="37" t="s">
        <v>628</v>
      </c>
      <c r="G173" s="37" t="s">
        <v>629</v>
      </c>
      <c r="H173" s="37" t="s">
        <v>630</v>
      </c>
      <c r="I173" s="37" t="s">
        <v>585</v>
      </c>
      <c r="J173" s="37" t="s">
        <v>586</v>
      </c>
      <c r="K173" s="61"/>
      <c r="L173" s="61"/>
      <c r="M173" s="61"/>
      <c r="N173" s="61"/>
      <c r="O173" s="61"/>
      <c r="P173" s="61"/>
      <c r="Q173" s="61"/>
      <c r="R173" s="61"/>
      <c r="S173" s="61"/>
      <c r="T173" s="61"/>
      <c r="U173" s="61"/>
      <c r="V173" s="61"/>
      <c r="W173" s="61"/>
      <c r="X173" s="37">
        <v>0</v>
      </c>
      <c r="Y173" s="37" t="s">
        <v>625</v>
      </c>
      <c r="Z173" s="37" t="s">
        <v>626</v>
      </c>
    </row>
    <row r="174" spans="1:26" ht="144" x14ac:dyDescent="0.25">
      <c r="A174" s="56" t="s">
        <v>480</v>
      </c>
      <c r="B174" s="55" t="s">
        <v>578</v>
      </c>
      <c r="C174" s="55" t="s">
        <v>579</v>
      </c>
      <c r="D174" s="37" t="s">
        <v>620</v>
      </c>
      <c r="E174" s="37" t="s">
        <v>627</v>
      </c>
      <c r="F174" s="37" t="s">
        <v>628</v>
      </c>
      <c r="G174" s="37">
        <v>0</v>
      </c>
      <c r="H174" s="37">
        <v>0</v>
      </c>
      <c r="I174" s="37">
        <v>0</v>
      </c>
      <c r="J174" s="37">
        <v>0</v>
      </c>
      <c r="K174" s="61"/>
      <c r="L174" s="61"/>
      <c r="M174" s="61"/>
      <c r="N174" s="61"/>
      <c r="O174" s="61"/>
      <c r="P174" s="61"/>
      <c r="Q174" s="61"/>
      <c r="R174" s="61"/>
      <c r="S174" s="61"/>
      <c r="T174" s="61"/>
      <c r="U174" s="61"/>
      <c r="V174" s="61"/>
      <c r="W174" s="61"/>
      <c r="X174" s="37">
        <v>0</v>
      </c>
      <c r="Y174" s="37" t="s">
        <v>625</v>
      </c>
      <c r="Z174" s="37" t="s">
        <v>626</v>
      </c>
    </row>
    <row r="175" spans="1:26" ht="144.75" thickBot="1" x14ac:dyDescent="0.3">
      <c r="A175" s="57" t="s">
        <v>480</v>
      </c>
      <c r="B175" s="55" t="s">
        <v>578</v>
      </c>
      <c r="C175" s="55" t="s">
        <v>579</v>
      </c>
      <c r="D175" s="37" t="s">
        <v>620</v>
      </c>
      <c r="E175" s="37" t="s">
        <v>627</v>
      </c>
      <c r="F175" s="37" t="s">
        <v>628</v>
      </c>
      <c r="G175" s="37">
        <v>0</v>
      </c>
      <c r="H175" s="37">
        <v>0</v>
      </c>
      <c r="I175" s="37">
        <v>0</v>
      </c>
      <c r="J175" s="37">
        <v>0</v>
      </c>
      <c r="K175" s="61"/>
      <c r="L175" s="61"/>
      <c r="M175" s="61"/>
      <c r="N175" s="61"/>
      <c r="O175" s="61"/>
      <c r="P175" s="61"/>
      <c r="Q175" s="61"/>
      <c r="R175" s="61"/>
      <c r="S175" s="61"/>
      <c r="T175" s="61"/>
      <c r="U175" s="61"/>
      <c r="V175" s="61"/>
      <c r="W175" s="61"/>
      <c r="X175" s="37">
        <v>0</v>
      </c>
      <c r="Y175" s="37" t="s">
        <v>625</v>
      </c>
      <c r="Z175" s="37" t="s">
        <v>626</v>
      </c>
    </row>
    <row r="176" spans="1:26" ht="144" x14ac:dyDescent="0.25">
      <c r="A176" s="49" t="s">
        <v>487</v>
      </c>
      <c r="B176" s="35" t="s">
        <v>578</v>
      </c>
      <c r="C176" s="35" t="s">
        <v>579</v>
      </c>
      <c r="D176" s="37" t="s">
        <v>620</v>
      </c>
      <c r="E176" s="37" t="s">
        <v>627</v>
      </c>
      <c r="F176" s="37" t="s">
        <v>628</v>
      </c>
      <c r="G176" s="37" t="s">
        <v>629</v>
      </c>
      <c r="H176" s="37" t="s">
        <v>630</v>
      </c>
      <c r="I176" s="37" t="s">
        <v>585</v>
      </c>
      <c r="J176" s="37" t="s">
        <v>586</v>
      </c>
      <c r="K176" s="61"/>
      <c r="L176" s="61"/>
      <c r="M176" s="61"/>
      <c r="N176" s="61"/>
      <c r="O176" s="61"/>
      <c r="P176" s="61"/>
      <c r="Q176" s="61"/>
      <c r="R176" s="61"/>
      <c r="S176" s="61"/>
      <c r="T176" s="61"/>
      <c r="U176" s="61"/>
      <c r="V176" s="61"/>
      <c r="W176" s="61"/>
      <c r="X176" s="37">
        <v>0</v>
      </c>
      <c r="Y176" s="37" t="s">
        <v>625</v>
      </c>
      <c r="Z176" s="37" t="s">
        <v>626</v>
      </c>
    </row>
    <row r="177" spans="1:26" ht="144" x14ac:dyDescent="0.25">
      <c r="A177" s="50" t="s">
        <v>487</v>
      </c>
      <c r="B177" s="35" t="s">
        <v>578</v>
      </c>
      <c r="C177" s="35" t="s">
        <v>579</v>
      </c>
      <c r="D177" s="37" t="s">
        <v>620</v>
      </c>
      <c r="E177" s="37" t="s">
        <v>627</v>
      </c>
      <c r="F177" s="37" t="s">
        <v>628</v>
      </c>
      <c r="G177" s="37" t="s">
        <v>629</v>
      </c>
      <c r="H177" s="37" t="s">
        <v>630</v>
      </c>
      <c r="I177" s="37" t="s">
        <v>585</v>
      </c>
      <c r="J177" s="37" t="s">
        <v>586</v>
      </c>
      <c r="K177" s="61"/>
      <c r="L177" s="61"/>
      <c r="M177" s="61"/>
      <c r="N177" s="61"/>
      <c r="O177" s="61"/>
      <c r="P177" s="61"/>
      <c r="Q177" s="61"/>
      <c r="R177" s="61"/>
      <c r="S177" s="61"/>
      <c r="T177" s="61"/>
      <c r="U177" s="61"/>
      <c r="V177" s="61"/>
      <c r="W177" s="61"/>
      <c r="X177" s="37">
        <v>0</v>
      </c>
      <c r="Y177" s="37" t="s">
        <v>625</v>
      </c>
      <c r="Z177" s="37" t="s">
        <v>626</v>
      </c>
    </row>
    <row r="178" spans="1:26" ht="144" x14ac:dyDescent="0.25">
      <c r="A178" s="50" t="s">
        <v>487</v>
      </c>
      <c r="B178" s="35" t="s">
        <v>578</v>
      </c>
      <c r="C178" s="35" t="s">
        <v>579</v>
      </c>
      <c r="D178" s="37" t="s">
        <v>620</v>
      </c>
      <c r="E178" s="37" t="s">
        <v>627</v>
      </c>
      <c r="F178" s="37" t="s">
        <v>628</v>
      </c>
      <c r="G178" s="37" t="s">
        <v>629</v>
      </c>
      <c r="H178" s="37" t="s">
        <v>630</v>
      </c>
      <c r="I178" s="37" t="s">
        <v>585</v>
      </c>
      <c r="J178" s="37" t="s">
        <v>586</v>
      </c>
      <c r="K178" s="61"/>
      <c r="L178" s="61"/>
      <c r="M178" s="61"/>
      <c r="N178" s="61"/>
      <c r="O178" s="61"/>
      <c r="P178" s="61"/>
      <c r="Q178" s="61"/>
      <c r="R178" s="61"/>
      <c r="S178" s="61"/>
      <c r="T178" s="61"/>
      <c r="U178" s="61"/>
      <c r="V178" s="61"/>
      <c r="W178" s="61"/>
      <c r="X178" s="37">
        <v>0</v>
      </c>
      <c r="Y178" s="37" t="s">
        <v>625</v>
      </c>
      <c r="Z178" s="37" t="s">
        <v>626</v>
      </c>
    </row>
    <row r="179" spans="1:26" ht="144" x14ac:dyDescent="0.25">
      <c r="A179" s="50" t="s">
        <v>487</v>
      </c>
      <c r="B179" s="35" t="s">
        <v>578</v>
      </c>
      <c r="C179" s="35" t="s">
        <v>579</v>
      </c>
      <c r="D179" s="37" t="s">
        <v>620</v>
      </c>
      <c r="E179" s="37" t="s">
        <v>627</v>
      </c>
      <c r="F179" s="37" t="s">
        <v>628</v>
      </c>
      <c r="G179" s="37">
        <v>0</v>
      </c>
      <c r="H179" s="37">
        <v>0</v>
      </c>
      <c r="I179" s="37">
        <v>0</v>
      </c>
      <c r="J179" s="37">
        <v>0</v>
      </c>
      <c r="K179" s="61"/>
      <c r="L179" s="61"/>
      <c r="M179" s="61"/>
      <c r="N179" s="61"/>
      <c r="O179" s="61"/>
      <c r="P179" s="61"/>
      <c r="Q179" s="61"/>
      <c r="R179" s="61"/>
      <c r="S179" s="61"/>
      <c r="T179" s="61"/>
      <c r="U179" s="61"/>
      <c r="V179" s="61"/>
      <c r="W179" s="61"/>
      <c r="X179" s="37">
        <v>0</v>
      </c>
      <c r="Y179" s="37" t="s">
        <v>625</v>
      </c>
      <c r="Z179" s="37" t="s">
        <v>626</v>
      </c>
    </row>
    <row r="180" spans="1:26" ht="144" x14ac:dyDescent="0.25">
      <c r="A180" s="50" t="s">
        <v>487</v>
      </c>
      <c r="B180" s="35" t="s">
        <v>578</v>
      </c>
      <c r="C180" s="35" t="s">
        <v>579</v>
      </c>
      <c r="D180" s="37" t="s">
        <v>620</v>
      </c>
      <c r="E180" s="37" t="s">
        <v>627</v>
      </c>
      <c r="F180" s="37" t="s">
        <v>628</v>
      </c>
      <c r="G180" s="37">
        <v>0</v>
      </c>
      <c r="H180" s="37">
        <v>0</v>
      </c>
      <c r="I180" s="37">
        <v>0</v>
      </c>
      <c r="J180" s="37">
        <v>0</v>
      </c>
      <c r="K180" s="61"/>
      <c r="L180" s="61"/>
      <c r="M180" s="61"/>
      <c r="N180" s="61"/>
      <c r="O180" s="61"/>
      <c r="P180" s="61"/>
      <c r="Q180" s="61"/>
      <c r="R180" s="61"/>
      <c r="S180" s="61"/>
      <c r="T180" s="61"/>
      <c r="U180" s="61"/>
      <c r="V180" s="61"/>
      <c r="W180" s="61"/>
      <c r="X180" s="37">
        <v>0</v>
      </c>
      <c r="Y180" s="37" t="s">
        <v>625</v>
      </c>
      <c r="Z180" s="37" t="s">
        <v>626</v>
      </c>
    </row>
    <row r="181" spans="1:26" ht="144" x14ac:dyDescent="0.25">
      <c r="A181" s="51" t="s">
        <v>496</v>
      </c>
      <c r="B181" s="35" t="s">
        <v>578</v>
      </c>
      <c r="C181" s="35" t="s">
        <v>579</v>
      </c>
      <c r="D181" s="37" t="s">
        <v>620</v>
      </c>
      <c r="E181" s="37" t="s">
        <v>627</v>
      </c>
      <c r="F181" s="37" t="s">
        <v>628</v>
      </c>
      <c r="G181" s="37">
        <v>0</v>
      </c>
      <c r="H181" s="37">
        <v>0</v>
      </c>
      <c r="I181" s="37">
        <v>0</v>
      </c>
      <c r="J181" s="37">
        <v>0</v>
      </c>
      <c r="K181" s="61"/>
      <c r="L181" s="61"/>
      <c r="M181" s="61"/>
      <c r="N181" s="61"/>
      <c r="O181" s="61"/>
      <c r="P181" s="61"/>
      <c r="Q181" s="61"/>
      <c r="R181" s="61"/>
      <c r="S181" s="61"/>
      <c r="T181" s="61"/>
      <c r="U181" s="61"/>
      <c r="V181" s="61"/>
      <c r="W181" s="61"/>
      <c r="X181" s="37">
        <v>0</v>
      </c>
      <c r="Y181" s="37" t="s">
        <v>625</v>
      </c>
      <c r="Z181" s="37" t="s">
        <v>626</v>
      </c>
    </row>
    <row r="182" spans="1:26" ht="144" x14ac:dyDescent="0.25">
      <c r="A182" s="51" t="s">
        <v>496</v>
      </c>
      <c r="B182" s="35" t="s">
        <v>578</v>
      </c>
      <c r="C182" s="35" t="s">
        <v>579</v>
      </c>
      <c r="D182" s="37" t="s">
        <v>620</v>
      </c>
      <c r="E182" s="37" t="s">
        <v>627</v>
      </c>
      <c r="F182" s="37" t="s">
        <v>628</v>
      </c>
      <c r="G182" s="37">
        <v>0</v>
      </c>
      <c r="H182" s="37">
        <v>0</v>
      </c>
      <c r="I182" s="37">
        <v>0</v>
      </c>
      <c r="J182" s="37">
        <v>0</v>
      </c>
      <c r="K182" s="61"/>
      <c r="L182" s="61"/>
      <c r="M182" s="61"/>
      <c r="N182" s="61"/>
      <c r="O182" s="61"/>
      <c r="P182" s="61"/>
      <c r="Q182" s="61"/>
      <c r="R182" s="61"/>
      <c r="S182" s="61"/>
      <c r="T182" s="61"/>
      <c r="U182" s="61"/>
      <c r="V182" s="61"/>
      <c r="W182" s="61"/>
      <c r="X182" s="37">
        <v>0</v>
      </c>
      <c r="Y182" s="37" t="s">
        <v>625</v>
      </c>
      <c r="Z182" s="37" t="s">
        <v>626</v>
      </c>
    </row>
    <row r="183" spans="1:26" ht="144.75" thickBot="1" x14ac:dyDescent="0.3">
      <c r="A183" s="58" t="s">
        <v>496</v>
      </c>
      <c r="B183" s="35" t="s">
        <v>578</v>
      </c>
      <c r="C183" s="35" t="s">
        <v>579</v>
      </c>
      <c r="D183" s="37" t="s">
        <v>620</v>
      </c>
      <c r="E183" s="37" t="s">
        <v>627</v>
      </c>
      <c r="F183" s="37" t="s">
        <v>628</v>
      </c>
      <c r="G183" s="37">
        <v>0</v>
      </c>
      <c r="H183" s="37">
        <v>0</v>
      </c>
      <c r="I183" s="37">
        <v>0</v>
      </c>
      <c r="J183" s="37">
        <v>0</v>
      </c>
      <c r="K183" s="61"/>
      <c r="L183" s="61"/>
      <c r="M183" s="61"/>
      <c r="N183" s="61"/>
      <c r="O183" s="61"/>
      <c r="P183" s="61"/>
      <c r="Q183" s="61"/>
      <c r="R183" s="61"/>
      <c r="S183" s="61"/>
      <c r="T183" s="61"/>
      <c r="U183" s="61"/>
      <c r="V183" s="61"/>
      <c r="W183" s="61"/>
      <c r="X183" s="37">
        <v>0</v>
      </c>
      <c r="Y183" s="37" t="s">
        <v>625</v>
      </c>
      <c r="Z183" s="37" t="s">
        <v>626</v>
      </c>
    </row>
    <row r="184" spans="1:26" ht="276" x14ac:dyDescent="0.25">
      <c r="A184" s="42" t="s">
        <v>508</v>
      </c>
      <c r="B184" s="35" t="s">
        <v>578</v>
      </c>
      <c r="C184" s="35" t="s">
        <v>579</v>
      </c>
      <c r="D184" s="37" t="s">
        <v>580</v>
      </c>
      <c r="E184" s="37" t="s">
        <v>581</v>
      </c>
      <c r="F184" s="37" t="s">
        <v>582</v>
      </c>
      <c r="G184" s="37">
        <v>0</v>
      </c>
      <c r="H184" s="37">
        <v>0</v>
      </c>
      <c r="I184" s="37">
        <v>0</v>
      </c>
      <c r="J184" s="37">
        <v>0</v>
      </c>
      <c r="K184" s="61"/>
      <c r="L184" s="61"/>
      <c r="M184" s="61"/>
      <c r="N184" s="61"/>
      <c r="O184" s="61"/>
      <c r="P184" s="61"/>
      <c r="Q184" s="61"/>
      <c r="R184" s="61"/>
      <c r="S184" s="61"/>
      <c r="T184" s="61"/>
      <c r="U184" s="61"/>
      <c r="V184" s="61"/>
      <c r="W184" s="61"/>
      <c r="X184" s="37">
        <v>0</v>
      </c>
      <c r="Y184" s="37" t="s">
        <v>587</v>
      </c>
      <c r="Z184" s="37" t="s">
        <v>588</v>
      </c>
    </row>
    <row r="185" spans="1:26" ht="276" x14ac:dyDescent="0.25">
      <c r="A185" s="40" t="s">
        <v>508</v>
      </c>
      <c r="B185" s="35" t="s">
        <v>578</v>
      </c>
      <c r="C185" s="35" t="s">
        <v>579</v>
      </c>
      <c r="D185" s="37" t="s">
        <v>580</v>
      </c>
      <c r="E185" s="37" t="s">
        <v>581</v>
      </c>
      <c r="F185" s="37" t="s">
        <v>582</v>
      </c>
      <c r="G185" s="37">
        <v>0</v>
      </c>
      <c r="H185" s="37">
        <v>0</v>
      </c>
      <c r="I185" s="37">
        <v>0</v>
      </c>
      <c r="J185" s="37">
        <v>0</v>
      </c>
      <c r="K185" s="61"/>
      <c r="L185" s="61"/>
      <c r="M185" s="61"/>
      <c r="N185" s="61"/>
      <c r="O185" s="61"/>
      <c r="P185" s="61"/>
      <c r="Q185" s="61"/>
      <c r="R185" s="61"/>
      <c r="S185" s="61"/>
      <c r="T185" s="61"/>
      <c r="U185" s="61"/>
      <c r="V185" s="61"/>
      <c r="W185" s="61"/>
      <c r="X185" s="37">
        <v>0</v>
      </c>
      <c r="Y185" s="37" t="s">
        <v>587</v>
      </c>
      <c r="Z185" s="37" t="s">
        <v>588</v>
      </c>
    </row>
    <row r="186" spans="1:26" ht="276" x14ac:dyDescent="0.25">
      <c r="A186" s="40" t="s">
        <v>508</v>
      </c>
      <c r="B186" s="35" t="s">
        <v>578</v>
      </c>
      <c r="C186" s="35" t="s">
        <v>579</v>
      </c>
      <c r="D186" s="37" t="s">
        <v>580</v>
      </c>
      <c r="E186" s="37" t="s">
        <v>581</v>
      </c>
      <c r="F186" s="37" t="s">
        <v>582</v>
      </c>
      <c r="G186" s="37">
        <v>0</v>
      </c>
      <c r="H186" s="37">
        <v>0</v>
      </c>
      <c r="I186" s="37">
        <v>0</v>
      </c>
      <c r="J186" s="37">
        <v>0</v>
      </c>
      <c r="K186" s="61"/>
      <c r="L186" s="61"/>
      <c r="M186" s="61"/>
      <c r="N186" s="61"/>
      <c r="O186" s="61"/>
      <c r="P186" s="61"/>
      <c r="Q186" s="61"/>
      <c r="R186" s="61"/>
      <c r="S186" s="61"/>
      <c r="T186" s="61"/>
      <c r="U186" s="61"/>
      <c r="V186" s="61"/>
      <c r="W186" s="61"/>
      <c r="X186" s="37">
        <v>0</v>
      </c>
      <c r="Y186" s="37" t="s">
        <v>587</v>
      </c>
      <c r="Z186" s="37" t="s">
        <v>588</v>
      </c>
    </row>
    <row r="187" spans="1:26" ht="276" x14ac:dyDescent="0.25">
      <c r="A187" s="40" t="s">
        <v>508</v>
      </c>
      <c r="B187" s="35" t="s">
        <v>578</v>
      </c>
      <c r="C187" s="35" t="s">
        <v>579</v>
      </c>
      <c r="D187" s="37" t="s">
        <v>580</v>
      </c>
      <c r="E187" s="37" t="s">
        <v>581</v>
      </c>
      <c r="F187" s="37" t="s">
        <v>582</v>
      </c>
      <c r="G187" s="37" t="s">
        <v>631</v>
      </c>
      <c r="H187" s="37" t="s">
        <v>632</v>
      </c>
      <c r="I187" s="37" t="s">
        <v>596</v>
      </c>
      <c r="J187" s="37" t="s">
        <v>586</v>
      </c>
      <c r="K187" s="61"/>
      <c r="L187" s="61"/>
      <c r="M187" s="61"/>
      <c r="N187" s="61"/>
      <c r="O187" s="61"/>
      <c r="P187" s="61"/>
      <c r="Q187" s="61"/>
      <c r="R187" s="61"/>
      <c r="S187" s="61"/>
      <c r="T187" s="61"/>
      <c r="U187" s="61"/>
      <c r="V187" s="61"/>
      <c r="W187" s="61"/>
      <c r="X187" s="37">
        <v>0</v>
      </c>
      <c r="Y187" s="37" t="s">
        <v>587</v>
      </c>
      <c r="Z187" s="37" t="s">
        <v>588</v>
      </c>
    </row>
    <row r="188" spans="1:26" ht="276" x14ac:dyDescent="0.25">
      <c r="A188" s="40" t="s">
        <v>508</v>
      </c>
      <c r="B188" s="35" t="s">
        <v>578</v>
      </c>
      <c r="C188" s="35" t="s">
        <v>579</v>
      </c>
      <c r="D188" s="37" t="s">
        <v>580</v>
      </c>
      <c r="E188" s="37" t="s">
        <v>581</v>
      </c>
      <c r="F188" s="37" t="s">
        <v>582</v>
      </c>
      <c r="G188" s="37">
        <v>0</v>
      </c>
      <c r="H188" s="37">
        <v>0</v>
      </c>
      <c r="I188" s="37">
        <v>0</v>
      </c>
      <c r="J188" s="37">
        <v>0</v>
      </c>
      <c r="K188" s="61"/>
      <c r="L188" s="61"/>
      <c r="M188" s="61"/>
      <c r="N188" s="61"/>
      <c r="O188" s="61"/>
      <c r="P188" s="61"/>
      <c r="Q188" s="61"/>
      <c r="R188" s="61"/>
      <c r="S188" s="61"/>
      <c r="T188" s="61"/>
      <c r="U188" s="61"/>
      <c r="V188" s="61"/>
      <c r="W188" s="61"/>
      <c r="X188" s="37">
        <v>0</v>
      </c>
      <c r="Y188" s="37" t="s">
        <v>587</v>
      </c>
      <c r="Z188" s="37" t="s">
        <v>588</v>
      </c>
    </row>
    <row r="189" spans="1:26" ht="276" x14ac:dyDescent="0.25">
      <c r="A189" s="40" t="s">
        <v>508</v>
      </c>
      <c r="B189" s="35" t="s">
        <v>578</v>
      </c>
      <c r="C189" s="35" t="s">
        <v>579</v>
      </c>
      <c r="D189" s="37" t="s">
        <v>580</v>
      </c>
      <c r="E189" s="37" t="s">
        <v>581</v>
      </c>
      <c r="F189" s="37" t="s">
        <v>582</v>
      </c>
      <c r="G189" s="37">
        <v>0</v>
      </c>
      <c r="H189" s="37">
        <v>0</v>
      </c>
      <c r="I189" s="37">
        <v>0</v>
      </c>
      <c r="J189" s="37">
        <v>0</v>
      </c>
      <c r="K189" s="61"/>
      <c r="L189" s="61"/>
      <c r="M189" s="61"/>
      <c r="N189" s="61"/>
      <c r="O189" s="61"/>
      <c r="P189" s="61"/>
      <c r="Q189" s="61"/>
      <c r="R189" s="61"/>
      <c r="S189" s="61"/>
      <c r="T189" s="61"/>
      <c r="U189" s="61"/>
      <c r="V189" s="61"/>
      <c r="W189" s="61"/>
      <c r="X189" s="37">
        <v>0</v>
      </c>
      <c r="Y189" s="37" t="s">
        <v>587</v>
      </c>
      <c r="Z189" s="37" t="s">
        <v>588</v>
      </c>
    </row>
    <row r="190" spans="1:26" ht="276.75" thickBot="1" x14ac:dyDescent="0.3">
      <c r="A190" s="41" t="s">
        <v>508</v>
      </c>
      <c r="B190" s="35" t="s">
        <v>578</v>
      </c>
      <c r="C190" s="35" t="s">
        <v>579</v>
      </c>
      <c r="D190" s="37" t="s">
        <v>580</v>
      </c>
      <c r="E190" s="37" t="s">
        <v>581</v>
      </c>
      <c r="F190" s="37" t="s">
        <v>582</v>
      </c>
      <c r="G190" s="37">
        <v>0</v>
      </c>
      <c r="H190" s="37">
        <v>0</v>
      </c>
      <c r="I190" s="37">
        <v>0</v>
      </c>
      <c r="J190" s="37">
        <v>0</v>
      </c>
      <c r="K190" s="61"/>
      <c r="L190" s="61"/>
      <c r="M190" s="61"/>
      <c r="N190" s="61"/>
      <c r="O190" s="61"/>
      <c r="P190" s="61"/>
      <c r="Q190" s="61"/>
      <c r="R190" s="61"/>
      <c r="S190" s="61"/>
      <c r="T190" s="61"/>
      <c r="U190" s="61"/>
      <c r="V190" s="61"/>
      <c r="W190" s="61"/>
      <c r="X190" s="37">
        <v>0</v>
      </c>
      <c r="Y190" s="37" t="s">
        <v>587</v>
      </c>
      <c r="Z190" s="37" t="s">
        <v>588</v>
      </c>
    </row>
    <row r="191" spans="1:26" ht="276" x14ac:dyDescent="0.25">
      <c r="A191" s="44" t="s">
        <v>528</v>
      </c>
      <c r="B191" s="35" t="s">
        <v>578</v>
      </c>
      <c r="C191" s="35" t="s">
        <v>579</v>
      </c>
      <c r="D191" s="37" t="s">
        <v>580</v>
      </c>
      <c r="E191" s="37" t="s">
        <v>581</v>
      </c>
      <c r="F191" s="37" t="s">
        <v>582</v>
      </c>
      <c r="G191" s="37">
        <v>0</v>
      </c>
      <c r="H191" s="37">
        <v>0</v>
      </c>
      <c r="I191" s="37">
        <v>0</v>
      </c>
      <c r="J191" s="37">
        <v>0</v>
      </c>
      <c r="K191" s="61"/>
      <c r="L191" s="61"/>
      <c r="M191" s="61"/>
      <c r="N191" s="61"/>
      <c r="O191" s="61"/>
      <c r="P191" s="61"/>
      <c r="Q191" s="61"/>
      <c r="R191" s="61"/>
      <c r="S191" s="61"/>
      <c r="T191" s="61"/>
      <c r="U191" s="61"/>
      <c r="V191" s="61"/>
      <c r="W191" s="61"/>
      <c r="X191" s="37">
        <v>0</v>
      </c>
      <c r="Y191" s="37" t="s">
        <v>587</v>
      </c>
      <c r="Z191" s="37" t="s">
        <v>588</v>
      </c>
    </row>
    <row r="192" spans="1:26" ht="276" x14ac:dyDescent="0.25">
      <c r="A192" s="44" t="s">
        <v>528</v>
      </c>
      <c r="B192" s="35" t="s">
        <v>578</v>
      </c>
      <c r="C192" s="35" t="s">
        <v>579</v>
      </c>
      <c r="D192" s="37" t="s">
        <v>580</v>
      </c>
      <c r="E192" s="37" t="s">
        <v>581</v>
      </c>
      <c r="F192" s="37" t="s">
        <v>582</v>
      </c>
      <c r="G192" s="37">
        <v>0</v>
      </c>
      <c r="H192" s="37">
        <v>0</v>
      </c>
      <c r="I192" s="37">
        <v>0</v>
      </c>
      <c r="J192" s="37">
        <v>0</v>
      </c>
      <c r="K192" s="61"/>
      <c r="L192" s="61"/>
      <c r="M192" s="61"/>
      <c r="N192" s="61"/>
      <c r="O192" s="61"/>
      <c r="P192" s="61"/>
      <c r="Q192" s="61"/>
      <c r="R192" s="61"/>
      <c r="S192" s="61"/>
      <c r="T192" s="61"/>
      <c r="U192" s="61"/>
      <c r="V192" s="61"/>
      <c r="W192" s="61"/>
      <c r="X192" s="37">
        <v>0</v>
      </c>
      <c r="Y192" s="37" t="s">
        <v>587</v>
      </c>
      <c r="Z192" s="37" t="s">
        <v>588</v>
      </c>
    </row>
    <row r="193" spans="1:26" ht="276" x14ac:dyDescent="0.25">
      <c r="A193" s="44" t="s">
        <v>528</v>
      </c>
      <c r="B193" s="35" t="s">
        <v>578</v>
      </c>
      <c r="C193" s="35" t="s">
        <v>579</v>
      </c>
      <c r="D193" s="37" t="s">
        <v>580</v>
      </c>
      <c r="E193" s="37" t="s">
        <v>581</v>
      </c>
      <c r="F193" s="37" t="s">
        <v>582</v>
      </c>
      <c r="G193" s="37">
        <v>0</v>
      </c>
      <c r="H193" s="37">
        <v>0</v>
      </c>
      <c r="I193" s="37">
        <v>0</v>
      </c>
      <c r="J193" s="37">
        <v>0</v>
      </c>
      <c r="K193" s="61"/>
      <c r="L193" s="61"/>
      <c r="M193" s="61"/>
      <c r="N193" s="61"/>
      <c r="O193" s="61"/>
      <c r="P193" s="61"/>
      <c r="Q193" s="61"/>
      <c r="R193" s="61"/>
      <c r="S193" s="61"/>
      <c r="T193" s="61"/>
      <c r="U193" s="61"/>
      <c r="V193" s="61"/>
      <c r="W193" s="61"/>
      <c r="X193" s="37">
        <v>0</v>
      </c>
      <c r="Y193" s="37" t="s">
        <v>587</v>
      </c>
      <c r="Z193" s="37" t="s">
        <v>588</v>
      </c>
    </row>
    <row r="194" spans="1:26" ht="276" x14ac:dyDescent="0.25">
      <c r="A194" s="44" t="s">
        <v>528</v>
      </c>
      <c r="B194" s="35" t="s">
        <v>578</v>
      </c>
      <c r="C194" s="35" t="s">
        <v>579</v>
      </c>
      <c r="D194" s="37" t="s">
        <v>580</v>
      </c>
      <c r="E194" s="37" t="s">
        <v>581</v>
      </c>
      <c r="F194" s="37" t="s">
        <v>582</v>
      </c>
      <c r="G194" s="37" t="s">
        <v>631</v>
      </c>
      <c r="H194" s="37" t="s">
        <v>632</v>
      </c>
      <c r="I194" s="37" t="s">
        <v>596</v>
      </c>
      <c r="J194" s="37" t="s">
        <v>586</v>
      </c>
      <c r="K194" s="61"/>
      <c r="L194" s="61"/>
      <c r="M194" s="61"/>
      <c r="N194" s="61"/>
      <c r="O194" s="61"/>
      <c r="P194" s="61"/>
      <c r="Q194" s="61"/>
      <c r="R194" s="61"/>
      <c r="S194" s="61"/>
      <c r="T194" s="61"/>
      <c r="U194" s="61"/>
      <c r="V194" s="61"/>
      <c r="W194" s="61"/>
      <c r="X194" s="37">
        <v>0</v>
      </c>
      <c r="Y194" s="37" t="s">
        <v>587</v>
      </c>
      <c r="Z194" s="37" t="s">
        <v>588</v>
      </c>
    </row>
    <row r="195" spans="1:26" ht="276" x14ac:dyDescent="0.25">
      <c r="A195" s="44" t="s">
        <v>528</v>
      </c>
      <c r="B195" s="35" t="s">
        <v>578</v>
      </c>
      <c r="C195" s="35" t="s">
        <v>579</v>
      </c>
      <c r="D195" s="37" t="s">
        <v>580</v>
      </c>
      <c r="E195" s="37" t="s">
        <v>581</v>
      </c>
      <c r="F195" s="37" t="s">
        <v>582</v>
      </c>
      <c r="G195" s="37" t="s">
        <v>631</v>
      </c>
      <c r="H195" s="37" t="s">
        <v>632</v>
      </c>
      <c r="I195" s="37" t="s">
        <v>596</v>
      </c>
      <c r="J195" s="37" t="s">
        <v>586</v>
      </c>
      <c r="K195" s="61"/>
      <c r="L195" s="61"/>
      <c r="M195" s="61"/>
      <c r="N195" s="61"/>
      <c r="O195" s="61"/>
      <c r="P195" s="61"/>
      <c r="Q195" s="61"/>
      <c r="R195" s="61"/>
      <c r="S195" s="61"/>
      <c r="T195" s="61"/>
      <c r="U195" s="61"/>
      <c r="V195" s="61"/>
      <c r="W195" s="61"/>
      <c r="X195" s="37">
        <v>0</v>
      </c>
      <c r="Y195" s="37" t="s">
        <v>587</v>
      </c>
      <c r="Z195" s="37" t="s">
        <v>588</v>
      </c>
    </row>
    <row r="196" spans="1:26" ht="276" x14ac:dyDescent="0.25">
      <c r="A196" s="44" t="s">
        <v>528</v>
      </c>
      <c r="B196" s="35" t="s">
        <v>578</v>
      </c>
      <c r="C196" s="35" t="s">
        <v>579</v>
      </c>
      <c r="D196" s="37" t="s">
        <v>580</v>
      </c>
      <c r="E196" s="37" t="s">
        <v>581</v>
      </c>
      <c r="F196" s="37" t="s">
        <v>582</v>
      </c>
      <c r="G196" s="37">
        <v>0</v>
      </c>
      <c r="H196" s="37">
        <v>0</v>
      </c>
      <c r="I196" s="37">
        <v>0</v>
      </c>
      <c r="J196" s="37">
        <v>0</v>
      </c>
      <c r="K196" s="61"/>
      <c r="L196" s="61"/>
      <c r="M196" s="61"/>
      <c r="N196" s="61"/>
      <c r="O196" s="61"/>
      <c r="P196" s="61"/>
      <c r="Q196" s="61"/>
      <c r="R196" s="61"/>
      <c r="S196" s="61"/>
      <c r="T196" s="61"/>
      <c r="U196" s="61"/>
      <c r="V196" s="61"/>
      <c r="W196" s="61"/>
      <c r="X196" s="37">
        <v>0</v>
      </c>
      <c r="Y196" s="37" t="s">
        <v>587</v>
      </c>
      <c r="Z196" s="37" t="s">
        <v>588</v>
      </c>
    </row>
    <row r="197" spans="1:26" ht="276.75" thickBot="1" x14ac:dyDescent="0.3">
      <c r="A197" s="45" t="s">
        <v>528</v>
      </c>
      <c r="B197" s="35" t="s">
        <v>578</v>
      </c>
      <c r="C197" s="35" t="s">
        <v>579</v>
      </c>
      <c r="D197" s="37" t="s">
        <v>580</v>
      </c>
      <c r="E197" s="37" t="s">
        <v>581</v>
      </c>
      <c r="F197" s="37" t="s">
        <v>582</v>
      </c>
      <c r="G197" s="37">
        <v>0</v>
      </c>
      <c r="H197" s="37">
        <v>0</v>
      </c>
      <c r="I197" s="37">
        <v>0</v>
      </c>
      <c r="J197" s="37">
        <v>0</v>
      </c>
      <c r="K197" s="61"/>
      <c r="L197" s="61"/>
      <c r="M197" s="61"/>
      <c r="N197" s="61"/>
      <c r="O197" s="61"/>
      <c r="P197" s="61"/>
      <c r="Q197" s="61"/>
      <c r="R197" s="61"/>
      <c r="S197" s="61"/>
      <c r="T197" s="61"/>
      <c r="U197" s="61"/>
      <c r="V197" s="61"/>
      <c r="W197" s="61"/>
      <c r="X197" s="37">
        <v>0</v>
      </c>
      <c r="Y197" s="37" t="s">
        <v>587</v>
      </c>
      <c r="Z197" s="37" t="s">
        <v>588</v>
      </c>
    </row>
    <row r="198" spans="1:26" ht="276" x14ac:dyDescent="0.25">
      <c r="A198" s="42" t="s">
        <v>544</v>
      </c>
      <c r="B198" s="35" t="s">
        <v>578</v>
      </c>
      <c r="C198" s="35" t="s">
        <v>579</v>
      </c>
      <c r="D198" s="37" t="s">
        <v>580</v>
      </c>
      <c r="E198" s="37" t="s">
        <v>581</v>
      </c>
      <c r="F198" s="37" t="s">
        <v>582</v>
      </c>
      <c r="G198" s="37" t="s">
        <v>597</v>
      </c>
      <c r="H198" s="37" t="s">
        <v>598</v>
      </c>
      <c r="I198" s="37" t="s">
        <v>596</v>
      </c>
      <c r="J198" s="37" t="s">
        <v>586</v>
      </c>
      <c r="K198" s="61"/>
      <c r="L198" s="61"/>
      <c r="M198" s="61"/>
      <c r="N198" s="61"/>
      <c r="O198" s="61"/>
      <c r="P198" s="61"/>
      <c r="Q198" s="61"/>
      <c r="R198" s="61"/>
      <c r="S198" s="61"/>
      <c r="T198" s="61"/>
      <c r="U198" s="61"/>
      <c r="V198" s="61"/>
      <c r="W198" s="61"/>
      <c r="X198" s="37">
        <v>0</v>
      </c>
      <c r="Y198" s="37" t="s">
        <v>587</v>
      </c>
      <c r="Z198" s="37" t="s">
        <v>588</v>
      </c>
    </row>
    <row r="199" spans="1:26" ht="276" x14ac:dyDescent="0.25">
      <c r="A199" s="40" t="s">
        <v>544</v>
      </c>
      <c r="B199" s="35" t="s">
        <v>578</v>
      </c>
      <c r="C199" s="35" t="s">
        <v>579</v>
      </c>
      <c r="D199" s="37" t="s">
        <v>580</v>
      </c>
      <c r="E199" s="37" t="s">
        <v>581</v>
      </c>
      <c r="F199" s="37" t="s">
        <v>582</v>
      </c>
      <c r="G199" s="37" t="s">
        <v>597</v>
      </c>
      <c r="H199" s="37" t="s">
        <v>598</v>
      </c>
      <c r="I199" s="37" t="s">
        <v>596</v>
      </c>
      <c r="J199" s="37" t="s">
        <v>586</v>
      </c>
      <c r="K199" s="61"/>
      <c r="L199" s="61"/>
      <c r="M199" s="61"/>
      <c r="N199" s="61"/>
      <c r="O199" s="61"/>
      <c r="P199" s="61"/>
      <c r="Q199" s="61"/>
      <c r="R199" s="61"/>
      <c r="S199" s="61"/>
      <c r="T199" s="61"/>
      <c r="U199" s="61"/>
      <c r="V199" s="61"/>
      <c r="W199" s="61"/>
      <c r="X199" s="37">
        <v>0</v>
      </c>
      <c r="Y199" s="37" t="s">
        <v>587</v>
      </c>
      <c r="Z199" s="37" t="s">
        <v>588</v>
      </c>
    </row>
    <row r="200" spans="1:26" ht="276.75" thickBot="1" x14ac:dyDescent="0.3">
      <c r="A200" s="41" t="s">
        <v>544</v>
      </c>
      <c r="B200" s="35" t="s">
        <v>578</v>
      </c>
      <c r="C200" s="35" t="s">
        <v>579</v>
      </c>
      <c r="D200" s="37" t="s">
        <v>580</v>
      </c>
      <c r="E200" s="37" t="s">
        <v>581</v>
      </c>
      <c r="F200" s="37" t="s">
        <v>582</v>
      </c>
      <c r="G200" s="37" t="s">
        <v>597</v>
      </c>
      <c r="H200" s="37" t="s">
        <v>598</v>
      </c>
      <c r="I200" s="37" t="s">
        <v>596</v>
      </c>
      <c r="J200" s="37" t="s">
        <v>586</v>
      </c>
      <c r="K200" s="61"/>
      <c r="L200" s="61"/>
      <c r="M200" s="61"/>
      <c r="N200" s="61"/>
      <c r="O200" s="61"/>
      <c r="P200" s="61"/>
      <c r="Q200" s="61"/>
      <c r="R200" s="61"/>
      <c r="S200" s="61"/>
      <c r="T200" s="61"/>
      <c r="U200" s="61"/>
      <c r="V200" s="61"/>
      <c r="W200" s="61"/>
      <c r="X200" s="37">
        <v>0</v>
      </c>
      <c r="Y200" s="37" t="s">
        <v>587</v>
      </c>
      <c r="Z200" s="37" t="s">
        <v>588</v>
      </c>
    </row>
    <row r="201" spans="1:26" ht="180" x14ac:dyDescent="0.25">
      <c r="A201" s="40" t="s">
        <v>544</v>
      </c>
      <c r="B201" s="35" t="s">
        <v>578</v>
      </c>
      <c r="C201" s="35" t="s">
        <v>579</v>
      </c>
      <c r="D201" s="37" t="s">
        <v>620</v>
      </c>
      <c r="E201" s="37" t="s">
        <v>621</v>
      </c>
      <c r="F201" s="37" t="s">
        <v>622</v>
      </c>
      <c r="G201" s="37" t="s">
        <v>623</v>
      </c>
      <c r="H201" s="37" t="s">
        <v>624</v>
      </c>
      <c r="I201" s="37" t="s">
        <v>585</v>
      </c>
      <c r="J201" s="37" t="s">
        <v>586</v>
      </c>
      <c r="K201" s="61"/>
      <c r="L201" s="61"/>
      <c r="M201" s="61"/>
      <c r="N201" s="61"/>
      <c r="O201" s="61"/>
      <c r="P201" s="61"/>
      <c r="Q201" s="61"/>
      <c r="R201" s="61"/>
      <c r="S201" s="61"/>
      <c r="T201" s="61"/>
      <c r="U201" s="61"/>
      <c r="V201" s="61"/>
      <c r="W201" s="61"/>
      <c r="X201" s="37">
        <v>0</v>
      </c>
      <c r="Y201" s="37" t="s">
        <v>625</v>
      </c>
      <c r="Z201" s="37" t="s">
        <v>626</v>
      </c>
    </row>
    <row r="202" spans="1:26" ht="180" x14ac:dyDescent="0.25">
      <c r="A202" s="40" t="s">
        <v>544</v>
      </c>
      <c r="B202" s="35" t="s">
        <v>578</v>
      </c>
      <c r="C202" s="35" t="s">
        <v>579</v>
      </c>
      <c r="D202" s="37" t="s">
        <v>620</v>
      </c>
      <c r="E202" s="37" t="s">
        <v>621</v>
      </c>
      <c r="F202" s="37" t="s">
        <v>622</v>
      </c>
      <c r="G202" s="37" t="s">
        <v>623</v>
      </c>
      <c r="H202" s="37" t="s">
        <v>624</v>
      </c>
      <c r="I202" s="37" t="s">
        <v>585</v>
      </c>
      <c r="J202" s="37" t="s">
        <v>586</v>
      </c>
      <c r="K202" s="61"/>
      <c r="L202" s="61"/>
      <c r="M202" s="61"/>
      <c r="N202" s="61"/>
      <c r="O202" s="61"/>
      <c r="P202" s="61"/>
      <c r="Q202" s="61"/>
      <c r="R202" s="61"/>
      <c r="S202" s="61"/>
      <c r="T202" s="61"/>
      <c r="U202" s="61"/>
      <c r="V202" s="61"/>
      <c r="W202" s="61"/>
      <c r="X202" s="37">
        <v>0</v>
      </c>
      <c r="Y202" s="37" t="s">
        <v>625</v>
      </c>
      <c r="Z202" s="37" t="s">
        <v>626</v>
      </c>
    </row>
    <row r="203" spans="1:26" ht="180.75" thickBot="1" x14ac:dyDescent="0.3">
      <c r="A203" s="41" t="s">
        <v>544</v>
      </c>
      <c r="B203" s="35" t="s">
        <v>578</v>
      </c>
      <c r="C203" s="35" t="s">
        <v>579</v>
      </c>
      <c r="D203" s="37" t="s">
        <v>620</v>
      </c>
      <c r="E203" s="37" t="s">
        <v>621</v>
      </c>
      <c r="F203" s="37" t="s">
        <v>622</v>
      </c>
      <c r="G203" s="37" t="s">
        <v>623</v>
      </c>
      <c r="H203" s="37" t="s">
        <v>624</v>
      </c>
      <c r="I203" s="37" t="s">
        <v>585</v>
      </c>
      <c r="J203" s="37" t="s">
        <v>586</v>
      </c>
      <c r="K203" s="61"/>
      <c r="L203" s="61"/>
      <c r="M203" s="61"/>
      <c r="N203" s="61"/>
      <c r="O203" s="61"/>
      <c r="P203" s="61"/>
      <c r="Q203" s="61"/>
      <c r="R203" s="61"/>
      <c r="S203" s="61"/>
      <c r="T203" s="61"/>
      <c r="U203" s="61"/>
      <c r="V203" s="61"/>
      <c r="W203" s="61"/>
      <c r="X203" s="37">
        <v>0</v>
      </c>
      <c r="Y203" s="37" t="s">
        <v>625</v>
      </c>
      <c r="Z203" s="37" t="s">
        <v>626</v>
      </c>
    </row>
    <row r="204" spans="1:26" ht="180" x14ac:dyDescent="0.25">
      <c r="A204" s="40" t="s">
        <v>544</v>
      </c>
      <c r="B204" s="35" t="s">
        <v>578</v>
      </c>
      <c r="C204" s="35" t="s">
        <v>579</v>
      </c>
      <c r="D204" s="37" t="s">
        <v>620</v>
      </c>
      <c r="E204" s="37" t="s">
        <v>621</v>
      </c>
      <c r="F204" s="37" t="s">
        <v>622</v>
      </c>
      <c r="G204" s="37" t="s">
        <v>623</v>
      </c>
      <c r="H204" s="37" t="s">
        <v>624</v>
      </c>
      <c r="I204" s="37" t="s">
        <v>585</v>
      </c>
      <c r="J204" s="37" t="s">
        <v>586</v>
      </c>
      <c r="K204" s="61"/>
      <c r="L204" s="61"/>
      <c r="M204" s="61"/>
      <c r="N204" s="61"/>
      <c r="O204" s="61"/>
      <c r="P204" s="61"/>
      <c r="Q204" s="61"/>
      <c r="R204" s="61"/>
      <c r="S204" s="61"/>
      <c r="T204" s="61"/>
      <c r="U204" s="61"/>
      <c r="V204" s="61"/>
      <c r="W204" s="61"/>
      <c r="X204" s="37">
        <v>0</v>
      </c>
      <c r="Y204" s="37" t="s">
        <v>625</v>
      </c>
      <c r="Z204" s="37" t="s">
        <v>626</v>
      </c>
    </row>
    <row r="205" spans="1:26" ht="180.75" thickBot="1" x14ac:dyDescent="0.3">
      <c r="A205" s="41" t="s">
        <v>544</v>
      </c>
      <c r="B205" s="35" t="s">
        <v>578</v>
      </c>
      <c r="C205" s="35" t="s">
        <v>579</v>
      </c>
      <c r="D205" s="37" t="s">
        <v>620</v>
      </c>
      <c r="E205" s="37" t="s">
        <v>621</v>
      </c>
      <c r="F205" s="37" t="s">
        <v>622</v>
      </c>
      <c r="G205" s="37" t="s">
        <v>623</v>
      </c>
      <c r="H205" s="37" t="s">
        <v>624</v>
      </c>
      <c r="I205" s="37" t="s">
        <v>585</v>
      </c>
      <c r="J205" s="37" t="s">
        <v>586</v>
      </c>
      <c r="K205" s="61"/>
      <c r="L205" s="61"/>
      <c r="M205" s="61"/>
      <c r="N205" s="61"/>
      <c r="O205" s="61"/>
      <c r="P205" s="61"/>
      <c r="Q205" s="61"/>
      <c r="R205" s="61"/>
      <c r="S205" s="61"/>
      <c r="T205" s="61"/>
      <c r="U205" s="61"/>
      <c r="V205" s="61"/>
      <c r="W205" s="61"/>
      <c r="X205" s="37">
        <v>0</v>
      </c>
      <c r="Y205" s="37" t="s">
        <v>625</v>
      </c>
      <c r="Z205" s="37" t="s">
        <v>626</v>
      </c>
    </row>
  </sheetData>
  <mergeCells count="9">
    <mergeCell ref="Y6:Z7"/>
    <mergeCell ref="A6:X7"/>
    <mergeCell ref="A5:B5"/>
    <mergeCell ref="A1:B4"/>
    <mergeCell ref="C1:Y1"/>
    <mergeCell ref="C2:Y2"/>
    <mergeCell ref="C3:Y3"/>
    <mergeCell ref="C4:Y4"/>
    <mergeCell ref="C5:Z5"/>
  </mergeCells>
  <dataValidations count="1">
    <dataValidation type="list" allowBlank="1" showInputMessage="1" showErrorMessage="1" sqref="W9:W113" xr:uid="{00000000-0002-0000-0200-000000000000}">
      <formula1>$AC$10:$AC$13</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69CD6-DD8F-4C61-85F5-DE875C7953D5}">
  <sheetPr>
    <tabColor theme="4" tint="0.39997558519241921"/>
  </sheetPr>
  <dimension ref="A1:AY231"/>
  <sheetViews>
    <sheetView topLeftCell="A8" zoomScale="30" zoomScaleNormal="20" workbookViewId="0">
      <pane ySplit="1" topLeftCell="A212" activePane="bottomLeft" state="frozen"/>
      <selection activeCell="A8" sqref="A8"/>
      <selection pane="bottomLeft" activeCell="F212" sqref="F212:F218"/>
    </sheetView>
  </sheetViews>
  <sheetFormatPr baseColWidth="10" defaultColWidth="11.42578125" defaultRowHeight="23.25" x14ac:dyDescent="0.35"/>
  <cols>
    <col min="1" max="1" width="37.7109375" style="118" customWidth="1"/>
    <col min="2" max="3" width="23.28515625" style="118" customWidth="1"/>
    <col min="4" max="4" width="20.42578125" style="118" customWidth="1"/>
    <col min="5" max="5" width="29.5703125" style="118" customWidth="1"/>
    <col min="6" max="6" width="39.85546875" style="118" customWidth="1"/>
    <col min="7" max="7" width="41.140625" style="118" bestFit="1" customWidth="1"/>
    <col min="8" max="8" width="36" style="118" customWidth="1"/>
    <col min="9" max="9" width="31.85546875" style="118" bestFit="1" customWidth="1"/>
    <col min="10" max="10" width="26.28515625" style="118" customWidth="1"/>
    <col min="11" max="11" width="26.5703125" style="118" hidden="1" customWidth="1"/>
    <col min="12" max="12" width="31.85546875" style="118" customWidth="1"/>
    <col min="13" max="13" width="45.140625" style="118" customWidth="1"/>
    <col min="14" max="14" width="45.140625" style="118" hidden="1" customWidth="1"/>
    <col min="15" max="15" width="31.140625" style="117" customWidth="1"/>
    <col min="16" max="16" width="29" style="564" hidden="1" customWidth="1"/>
    <col min="17" max="17" width="45.42578125" style="565" customWidth="1"/>
    <col min="18" max="18" width="45" style="566" customWidth="1"/>
    <col min="19" max="19" width="36.140625" style="118" hidden="1" customWidth="1"/>
    <col min="20" max="20" width="24.85546875" style="118" hidden="1" customWidth="1"/>
    <col min="21" max="21" width="24.85546875" style="567" customWidth="1"/>
    <col min="22" max="22" width="21.140625" style="118" customWidth="1"/>
    <col min="23" max="23" width="21.5703125" style="118" customWidth="1"/>
    <col min="24" max="24" width="20.85546875" style="118" customWidth="1"/>
    <col min="25" max="25" width="27.140625" style="118" customWidth="1"/>
    <col min="26" max="26" width="24" style="118" customWidth="1"/>
    <col min="27" max="27" width="25.85546875" style="118" customWidth="1"/>
    <col min="28" max="28" width="20.5703125" style="118" customWidth="1"/>
    <col min="29" max="29" width="30.28515625" style="118" customWidth="1"/>
    <col min="30" max="30" width="24.28515625" style="118" customWidth="1"/>
    <col min="31" max="31" width="71.85546875" style="118" customWidth="1"/>
    <col min="32" max="32" width="27.28515625" style="118" customWidth="1"/>
    <col min="33" max="34" width="23.42578125" style="118" customWidth="1"/>
    <col min="35" max="35" width="23.42578125" style="143" customWidth="1"/>
    <col min="36" max="36" width="40.28515625" style="118" bestFit="1" customWidth="1"/>
    <col min="37" max="37" width="36.42578125" style="118" customWidth="1"/>
    <col min="38" max="38" width="33.5703125" style="118" customWidth="1"/>
    <col min="39" max="39" width="34.140625" style="118" customWidth="1"/>
    <col min="40" max="40" width="36.140625" style="118" customWidth="1"/>
    <col min="41" max="42" width="30.85546875" style="118" customWidth="1"/>
    <col min="43" max="43" width="26.5703125" style="118" bestFit="1" customWidth="1"/>
    <col min="44" max="44" width="41" style="118" bestFit="1" customWidth="1"/>
    <col min="45" max="45" width="41" style="118" customWidth="1"/>
    <col min="46" max="46" width="76.7109375" style="568" customWidth="1"/>
    <col min="47" max="47" width="74.140625" style="568" customWidth="1"/>
    <col min="48" max="48" width="41" style="569" customWidth="1"/>
    <col min="49" max="49" width="40.28515625" style="117" customWidth="1"/>
    <col min="50" max="50" width="38.5703125" style="118" customWidth="1"/>
    <col min="51" max="51" width="30.140625" style="118" customWidth="1"/>
    <col min="52" max="16384" width="11.42578125" style="118"/>
  </cols>
  <sheetData>
    <row r="1" spans="1:51" s="119" customFormat="1" ht="23.25" hidden="1" customHeight="1" thickBot="1" x14ac:dyDescent="0.4">
      <c r="A1" s="702" t="s">
        <v>633</v>
      </c>
      <c r="B1" s="702"/>
      <c r="C1" s="703" t="s">
        <v>125</v>
      </c>
      <c r="D1" s="704"/>
      <c r="E1" s="704"/>
      <c r="F1" s="704"/>
      <c r="G1" s="704"/>
      <c r="H1" s="704"/>
      <c r="I1" s="704"/>
      <c r="J1" s="704"/>
      <c r="K1" s="704"/>
      <c r="L1" s="704"/>
      <c r="M1" s="704"/>
      <c r="N1" s="704"/>
      <c r="O1" s="704"/>
      <c r="P1" s="704"/>
      <c r="Q1" s="704"/>
      <c r="R1" s="704"/>
      <c r="S1" s="704"/>
      <c r="T1" s="704"/>
      <c r="U1" s="704"/>
      <c r="V1" s="704"/>
      <c r="W1" s="704"/>
      <c r="X1" s="704"/>
      <c r="Y1" s="704"/>
      <c r="Z1" s="704"/>
      <c r="AA1" s="704"/>
      <c r="AB1" s="704"/>
      <c r="AC1" s="704"/>
      <c r="AD1" s="704"/>
      <c r="AE1" s="704"/>
      <c r="AF1" s="704"/>
      <c r="AG1" s="704"/>
      <c r="AH1" s="704"/>
      <c r="AI1" s="704"/>
      <c r="AJ1" s="704"/>
      <c r="AK1" s="704"/>
      <c r="AL1" s="704"/>
      <c r="AM1" s="704"/>
      <c r="AN1" s="704"/>
      <c r="AO1" s="704"/>
      <c r="AP1" s="704"/>
      <c r="AQ1" s="705"/>
      <c r="AR1" s="113" t="s">
        <v>126</v>
      </c>
      <c r="AS1" s="114"/>
      <c r="AT1" s="115"/>
      <c r="AU1" s="115"/>
      <c r="AV1" s="116"/>
      <c r="AW1" s="117"/>
      <c r="AX1" s="118"/>
    </row>
    <row r="2" spans="1:51" s="119" customFormat="1" ht="23.25" hidden="1" customHeight="1" thickBot="1" x14ac:dyDescent="0.4">
      <c r="A2" s="702"/>
      <c r="B2" s="702"/>
      <c r="C2" s="703" t="s">
        <v>127</v>
      </c>
      <c r="D2" s="704"/>
      <c r="E2" s="704"/>
      <c r="F2" s="704"/>
      <c r="G2" s="704"/>
      <c r="H2" s="704"/>
      <c r="I2" s="704"/>
      <c r="J2" s="704"/>
      <c r="K2" s="704"/>
      <c r="L2" s="704"/>
      <c r="M2" s="704"/>
      <c r="N2" s="704"/>
      <c r="O2" s="704"/>
      <c r="P2" s="704"/>
      <c r="Q2" s="704"/>
      <c r="R2" s="704"/>
      <c r="S2" s="704"/>
      <c r="T2" s="704"/>
      <c r="U2" s="704"/>
      <c r="V2" s="704"/>
      <c r="W2" s="704"/>
      <c r="X2" s="704"/>
      <c r="Y2" s="704"/>
      <c r="Z2" s="704"/>
      <c r="AA2" s="704"/>
      <c r="AB2" s="704"/>
      <c r="AC2" s="704"/>
      <c r="AD2" s="704"/>
      <c r="AE2" s="704"/>
      <c r="AF2" s="704"/>
      <c r="AG2" s="704"/>
      <c r="AH2" s="704"/>
      <c r="AI2" s="704"/>
      <c r="AJ2" s="704"/>
      <c r="AK2" s="704"/>
      <c r="AL2" s="704"/>
      <c r="AM2" s="704"/>
      <c r="AN2" s="704"/>
      <c r="AO2" s="704"/>
      <c r="AP2" s="704"/>
      <c r="AQ2" s="705"/>
      <c r="AR2" s="113" t="s">
        <v>128</v>
      </c>
      <c r="AS2" s="114"/>
      <c r="AT2" s="115"/>
      <c r="AU2" s="115"/>
      <c r="AV2" s="116"/>
      <c r="AW2" s="117"/>
      <c r="AX2" s="118"/>
    </row>
    <row r="3" spans="1:51" s="119" customFormat="1" ht="23.25" hidden="1" customHeight="1" thickBot="1" x14ac:dyDescent="0.4">
      <c r="A3" s="702"/>
      <c r="B3" s="702"/>
      <c r="C3" s="703" t="s">
        <v>129</v>
      </c>
      <c r="D3" s="704"/>
      <c r="E3" s="704"/>
      <c r="F3" s="704"/>
      <c r="G3" s="704"/>
      <c r="H3" s="704"/>
      <c r="I3" s="704"/>
      <c r="J3" s="704"/>
      <c r="K3" s="704"/>
      <c r="L3" s="704"/>
      <c r="M3" s="704"/>
      <c r="N3" s="704"/>
      <c r="O3" s="704"/>
      <c r="P3" s="704"/>
      <c r="Q3" s="704"/>
      <c r="R3" s="704"/>
      <c r="S3" s="704"/>
      <c r="T3" s="704"/>
      <c r="U3" s="704"/>
      <c r="V3" s="704"/>
      <c r="W3" s="704"/>
      <c r="X3" s="704"/>
      <c r="Y3" s="704"/>
      <c r="Z3" s="704"/>
      <c r="AA3" s="704"/>
      <c r="AB3" s="704"/>
      <c r="AC3" s="704"/>
      <c r="AD3" s="704"/>
      <c r="AE3" s="704"/>
      <c r="AF3" s="704"/>
      <c r="AG3" s="704"/>
      <c r="AH3" s="704"/>
      <c r="AI3" s="704"/>
      <c r="AJ3" s="704"/>
      <c r="AK3" s="704"/>
      <c r="AL3" s="704"/>
      <c r="AM3" s="704"/>
      <c r="AN3" s="704"/>
      <c r="AO3" s="704"/>
      <c r="AP3" s="704"/>
      <c r="AQ3" s="705"/>
      <c r="AR3" s="113" t="s">
        <v>130</v>
      </c>
      <c r="AS3" s="114"/>
      <c r="AT3" s="115"/>
      <c r="AU3" s="115"/>
      <c r="AV3" s="116"/>
      <c r="AW3" s="117"/>
      <c r="AX3" s="118"/>
    </row>
    <row r="4" spans="1:51" s="119" customFormat="1" ht="23.25" hidden="1" customHeight="1" thickBot="1" x14ac:dyDescent="0.4">
      <c r="A4" s="702"/>
      <c r="B4" s="702"/>
      <c r="C4" s="703" t="s">
        <v>131</v>
      </c>
      <c r="D4" s="704"/>
      <c r="E4" s="704"/>
      <c r="F4" s="704"/>
      <c r="G4" s="704"/>
      <c r="H4" s="704"/>
      <c r="I4" s="704"/>
      <c r="J4" s="704"/>
      <c r="K4" s="704"/>
      <c r="L4" s="704"/>
      <c r="M4" s="704"/>
      <c r="N4" s="704"/>
      <c r="O4" s="704"/>
      <c r="P4" s="704"/>
      <c r="Q4" s="704"/>
      <c r="R4" s="704"/>
      <c r="S4" s="704"/>
      <c r="T4" s="704"/>
      <c r="U4" s="704"/>
      <c r="V4" s="704"/>
      <c r="W4" s="704"/>
      <c r="X4" s="704"/>
      <c r="Y4" s="704"/>
      <c r="Z4" s="704"/>
      <c r="AA4" s="704"/>
      <c r="AB4" s="704"/>
      <c r="AC4" s="704"/>
      <c r="AD4" s="704"/>
      <c r="AE4" s="704"/>
      <c r="AF4" s="704"/>
      <c r="AG4" s="704"/>
      <c r="AH4" s="704"/>
      <c r="AI4" s="704"/>
      <c r="AJ4" s="704"/>
      <c r="AK4" s="704"/>
      <c r="AL4" s="704"/>
      <c r="AM4" s="704"/>
      <c r="AN4" s="704"/>
      <c r="AO4" s="704"/>
      <c r="AP4" s="704"/>
      <c r="AQ4" s="705"/>
      <c r="AR4" s="113" t="s">
        <v>634</v>
      </c>
      <c r="AS4" s="114"/>
      <c r="AT4" s="115"/>
      <c r="AU4" s="115"/>
      <c r="AV4" s="116"/>
      <c r="AW4" s="117"/>
      <c r="AX4" s="118"/>
    </row>
    <row r="5" spans="1:51" s="119" customFormat="1" ht="26.25" hidden="1" customHeight="1" thickBot="1" x14ac:dyDescent="0.4">
      <c r="A5" s="702" t="s">
        <v>559</v>
      </c>
      <c r="B5" s="702"/>
      <c r="C5" s="703"/>
      <c r="D5" s="704"/>
      <c r="E5" s="704"/>
      <c r="F5" s="704"/>
      <c r="G5" s="704"/>
      <c r="H5" s="704"/>
      <c r="I5" s="704"/>
      <c r="J5" s="704"/>
      <c r="K5" s="704"/>
      <c r="L5" s="704"/>
      <c r="M5" s="704"/>
      <c r="N5" s="704"/>
      <c r="O5" s="704"/>
      <c r="P5" s="704"/>
      <c r="Q5" s="704"/>
      <c r="R5" s="704"/>
      <c r="S5" s="704"/>
      <c r="T5" s="704"/>
      <c r="U5" s="704"/>
      <c r="V5" s="704"/>
      <c r="W5" s="704"/>
      <c r="X5" s="704"/>
      <c r="Y5" s="704"/>
      <c r="Z5" s="704"/>
      <c r="AA5" s="704"/>
      <c r="AB5" s="704"/>
      <c r="AC5" s="704"/>
      <c r="AD5" s="704"/>
      <c r="AE5" s="704"/>
      <c r="AF5" s="704"/>
      <c r="AG5" s="704"/>
      <c r="AH5" s="704"/>
      <c r="AI5" s="704"/>
      <c r="AJ5" s="704"/>
      <c r="AK5" s="704"/>
      <c r="AL5" s="704"/>
      <c r="AM5" s="704"/>
      <c r="AN5" s="704"/>
      <c r="AO5" s="704"/>
      <c r="AP5" s="704"/>
      <c r="AQ5" s="704"/>
      <c r="AR5" s="705"/>
      <c r="AS5" s="120"/>
      <c r="AT5" s="121"/>
      <c r="AU5" s="121"/>
      <c r="AV5" s="122"/>
      <c r="AW5" s="117"/>
      <c r="AX5" s="118"/>
    </row>
    <row r="6" spans="1:51" ht="15" hidden="1" customHeight="1" thickBot="1" x14ac:dyDescent="0.4">
      <c r="A6" s="706" t="s">
        <v>635</v>
      </c>
      <c r="B6" s="706"/>
      <c r="C6" s="706"/>
      <c r="D6" s="706"/>
      <c r="E6" s="706"/>
      <c r="F6" s="706"/>
      <c r="G6" s="706"/>
      <c r="H6" s="706"/>
      <c r="I6" s="706"/>
      <c r="J6" s="706"/>
      <c r="K6" s="706"/>
      <c r="L6" s="706"/>
      <c r="M6" s="706"/>
      <c r="N6" s="706"/>
      <c r="O6" s="706"/>
      <c r="P6" s="706"/>
      <c r="Q6" s="706"/>
      <c r="R6" s="706"/>
      <c r="S6" s="706"/>
      <c r="T6" s="706"/>
      <c r="U6" s="706"/>
      <c r="V6" s="706"/>
      <c r="W6" s="706"/>
      <c r="X6" s="706"/>
      <c r="Y6" s="706"/>
      <c r="Z6" s="706"/>
      <c r="AA6" s="706"/>
      <c r="AB6" s="706"/>
      <c r="AC6" s="707"/>
      <c r="AD6" s="710" t="s">
        <v>636</v>
      </c>
      <c r="AE6" s="711"/>
      <c r="AF6" s="711"/>
      <c r="AG6" s="711"/>
      <c r="AH6" s="711"/>
      <c r="AI6" s="711"/>
      <c r="AJ6" s="123"/>
      <c r="AK6" s="714" t="s">
        <v>637</v>
      </c>
      <c r="AL6" s="714"/>
      <c r="AM6" s="714"/>
      <c r="AN6" s="714"/>
      <c r="AO6" s="714"/>
      <c r="AP6" s="714"/>
      <c r="AQ6" s="714"/>
      <c r="AR6" s="714"/>
      <c r="AS6" s="124"/>
      <c r="AT6" s="125"/>
      <c r="AU6" s="125"/>
      <c r="AV6" s="126"/>
    </row>
    <row r="7" spans="1:51" ht="15" hidden="1" customHeight="1" thickBot="1" x14ac:dyDescent="0.4">
      <c r="A7" s="708"/>
      <c r="B7" s="708"/>
      <c r="C7" s="708"/>
      <c r="D7" s="708"/>
      <c r="E7" s="708"/>
      <c r="F7" s="708"/>
      <c r="G7" s="708"/>
      <c r="H7" s="708"/>
      <c r="I7" s="708"/>
      <c r="J7" s="708"/>
      <c r="K7" s="708"/>
      <c r="L7" s="708"/>
      <c r="M7" s="708"/>
      <c r="N7" s="708"/>
      <c r="O7" s="708"/>
      <c r="P7" s="708"/>
      <c r="Q7" s="708"/>
      <c r="R7" s="708"/>
      <c r="S7" s="708"/>
      <c r="T7" s="708"/>
      <c r="U7" s="708"/>
      <c r="V7" s="708"/>
      <c r="W7" s="708"/>
      <c r="X7" s="708"/>
      <c r="Y7" s="708"/>
      <c r="Z7" s="708"/>
      <c r="AA7" s="708"/>
      <c r="AB7" s="708"/>
      <c r="AC7" s="709"/>
      <c r="AD7" s="712"/>
      <c r="AE7" s="713"/>
      <c r="AF7" s="713"/>
      <c r="AG7" s="713"/>
      <c r="AH7" s="713"/>
      <c r="AI7" s="713"/>
      <c r="AJ7" s="127"/>
      <c r="AK7" s="714"/>
      <c r="AL7" s="714"/>
      <c r="AM7" s="714"/>
      <c r="AN7" s="714"/>
      <c r="AO7" s="714"/>
      <c r="AP7" s="714"/>
      <c r="AQ7" s="714"/>
      <c r="AR7" s="714"/>
      <c r="AS7" s="124"/>
      <c r="AT7" s="125"/>
      <c r="AU7" s="125"/>
      <c r="AV7" s="126"/>
    </row>
    <row r="8" spans="1:51" s="143" customFormat="1" ht="59.25" customHeight="1" thickBot="1" x14ac:dyDescent="0.4">
      <c r="A8" s="128" t="s">
        <v>10</v>
      </c>
      <c r="B8" s="128" t="s">
        <v>138</v>
      </c>
      <c r="C8" s="128" t="s">
        <v>14</v>
      </c>
      <c r="D8" s="129" t="s">
        <v>638</v>
      </c>
      <c r="E8" s="129" t="s">
        <v>65</v>
      </c>
      <c r="F8" s="130" t="s">
        <v>67</v>
      </c>
      <c r="G8" s="129" t="s">
        <v>69</v>
      </c>
      <c r="H8" s="129" t="s">
        <v>639</v>
      </c>
      <c r="I8" s="129" t="s">
        <v>73</v>
      </c>
      <c r="J8" s="131" t="s">
        <v>1349</v>
      </c>
      <c r="K8" s="129" t="s">
        <v>640</v>
      </c>
      <c r="L8" s="129" t="s">
        <v>641</v>
      </c>
      <c r="M8" s="131" t="s">
        <v>642</v>
      </c>
      <c r="N8" s="131" t="s">
        <v>79</v>
      </c>
      <c r="O8" s="131" t="s">
        <v>81</v>
      </c>
      <c r="P8" s="132" t="s">
        <v>643</v>
      </c>
      <c r="Q8" s="130" t="s">
        <v>643</v>
      </c>
      <c r="R8" s="131" t="s">
        <v>644</v>
      </c>
      <c r="S8" s="133" t="s">
        <v>644</v>
      </c>
      <c r="T8" s="133" t="s">
        <v>645</v>
      </c>
      <c r="U8" s="134" t="s">
        <v>646</v>
      </c>
      <c r="V8" s="135" t="s">
        <v>647</v>
      </c>
      <c r="W8" s="135" t="s">
        <v>648</v>
      </c>
      <c r="X8" s="128" t="s">
        <v>89</v>
      </c>
      <c r="Y8" s="130" t="s">
        <v>91</v>
      </c>
      <c r="Z8" s="130" t="s">
        <v>93</v>
      </c>
      <c r="AA8" s="130" t="s">
        <v>95</v>
      </c>
      <c r="AB8" s="130" t="s">
        <v>97</v>
      </c>
      <c r="AC8" s="128" t="s">
        <v>99</v>
      </c>
      <c r="AD8" s="136" t="s">
        <v>102</v>
      </c>
      <c r="AE8" s="136" t="s">
        <v>649</v>
      </c>
      <c r="AF8" s="136" t="s">
        <v>106</v>
      </c>
      <c r="AG8" s="136" t="s">
        <v>108</v>
      </c>
      <c r="AH8" s="136" t="s">
        <v>110</v>
      </c>
      <c r="AI8" s="136" t="s">
        <v>112</v>
      </c>
      <c r="AJ8" s="137" t="s">
        <v>650</v>
      </c>
      <c r="AK8" s="128" t="s">
        <v>115</v>
      </c>
      <c r="AL8" s="128" t="s">
        <v>651</v>
      </c>
      <c r="AM8" s="129" t="s">
        <v>652</v>
      </c>
      <c r="AN8" s="137" t="s">
        <v>653</v>
      </c>
      <c r="AO8" s="129" t="s">
        <v>654</v>
      </c>
      <c r="AP8" s="137" t="s">
        <v>655</v>
      </c>
      <c r="AQ8" s="128" t="s">
        <v>119</v>
      </c>
      <c r="AR8" s="128" t="s">
        <v>121</v>
      </c>
      <c r="AS8" s="138" t="s">
        <v>1447</v>
      </c>
      <c r="AT8" s="139" t="s">
        <v>656</v>
      </c>
      <c r="AU8" s="139" t="s">
        <v>657</v>
      </c>
      <c r="AV8" s="140" t="s">
        <v>658</v>
      </c>
      <c r="AW8" s="141" t="s">
        <v>1350</v>
      </c>
      <c r="AX8" s="141" t="s">
        <v>1351</v>
      </c>
      <c r="AY8" s="142" t="s">
        <v>95</v>
      </c>
    </row>
    <row r="9" spans="1:51" ht="348.75" x14ac:dyDescent="0.35">
      <c r="A9" s="689" t="s">
        <v>153</v>
      </c>
      <c r="B9" s="689" t="s">
        <v>154</v>
      </c>
      <c r="C9" s="689" t="s">
        <v>155</v>
      </c>
      <c r="D9" s="689">
        <v>3430</v>
      </c>
      <c r="E9" s="689" t="s">
        <v>659</v>
      </c>
      <c r="F9" s="716">
        <v>2024130010145</v>
      </c>
      <c r="G9" s="689" t="s">
        <v>660</v>
      </c>
      <c r="H9" s="718" t="s">
        <v>661</v>
      </c>
      <c r="I9" s="718" t="s">
        <v>662</v>
      </c>
      <c r="J9" s="718">
        <v>464</v>
      </c>
      <c r="K9" s="719"/>
      <c r="L9" s="722">
        <v>0.5</v>
      </c>
      <c r="M9" s="144" t="s">
        <v>663</v>
      </c>
      <c r="N9" s="145" t="s">
        <v>664</v>
      </c>
      <c r="O9" s="144" t="s">
        <v>665</v>
      </c>
      <c r="P9" s="146"/>
      <c r="Q9" s="147">
        <v>1</v>
      </c>
      <c r="R9" s="148">
        <v>0</v>
      </c>
      <c r="S9" s="149"/>
      <c r="T9" s="149"/>
      <c r="U9" s="150">
        <f>+R9/Q9</f>
        <v>0</v>
      </c>
      <c r="V9" s="151">
        <v>45474</v>
      </c>
      <c r="W9" s="151">
        <v>45657</v>
      </c>
      <c r="X9" s="152">
        <f t="shared" ref="X9:X78" si="0">+W9-V9</f>
        <v>183</v>
      </c>
      <c r="Y9" s="149"/>
      <c r="Z9" s="149"/>
      <c r="AA9" s="153" t="s">
        <v>666</v>
      </c>
      <c r="AB9" s="153" t="s">
        <v>667</v>
      </c>
      <c r="AC9" s="153" t="s">
        <v>668</v>
      </c>
      <c r="AD9" s="154" t="s">
        <v>669</v>
      </c>
      <c r="AE9" s="144" t="s">
        <v>670</v>
      </c>
      <c r="AF9" s="155">
        <f>68968000+63400000</f>
        <v>132368000</v>
      </c>
      <c r="AG9" s="147" t="s">
        <v>671</v>
      </c>
      <c r="AH9" s="156" t="s">
        <v>672</v>
      </c>
      <c r="AI9" s="156" t="s">
        <v>673</v>
      </c>
      <c r="AJ9" s="157" t="s">
        <v>674</v>
      </c>
      <c r="AK9" s="158">
        <v>132367506.79000001</v>
      </c>
      <c r="AL9" s="158">
        <v>272367506.79000002</v>
      </c>
      <c r="AM9" s="159">
        <v>21200000</v>
      </c>
      <c r="AN9" s="160"/>
      <c r="AO9" s="159">
        <v>0</v>
      </c>
      <c r="AP9" s="156"/>
      <c r="AQ9" s="153" t="s">
        <v>675</v>
      </c>
      <c r="AR9" s="161" t="s">
        <v>676</v>
      </c>
      <c r="AS9" s="162" t="s">
        <v>1448</v>
      </c>
      <c r="AT9" s="163">
        <v>0</v>
      </c>
      <c r="AU9" s="163">
        <v>0</v>
      </c>
      <c r="AV9" s="164">
        <v>0</v>
      </c>
      <c r="AW9" s="165" t="s">
        <v>1352</v>
      </c>
      <c r="AX9" s="147" t="s">
        <v>1353</v>
      </c>
      <c r="AY9" s="166" t="s">
        <v>666</v>
      </c>
    </row>
    <row r="10" spans="1:51" ht="115.5" customHeight="1" x14ac:dyDescent="0.35">
      <c r="A10" s="690"/>
      <c r="B10" s="690"/>
      <c r="C10" s="690"/>
      <c r="D10" s="690"/>
      <c r="E10" s="690"/>
      <c r="F10" s="717"/>
      <c r="G10" s="690"/>
      <c r="H10" s="659"/>
      <c r="I10" s="659"/>
      <c r="J10" s="659"/>
      <c r="K10" s="720"/>
      <c r="L10" s="723"/>
      <c r="M10" s="169" t="s">
        <v>677</v>
      </c>
      <c r="N10" s="170" t="s">
        <v>664</v>
      </c>
      <c r="O10" s="169" t="s">
        <v>678</v>
      </c>
      <c r="P10" s="171">
        <v>1000</v>
      </c>
      <c r="Q10" s="172">
        <v>120</v>
      </c>
      <c r="R10" s="173">
        <v>49</v>
      </c>
      <c r="S10" s="174"/>
      <c r="T10" s="174"/>
      <c r="U10" s="150">
        <f t="shared" ref="U10:U78" si="1">+R10/Q10</f>
        <v>0.40833333333333333</v>
      </c>
      <c r="V10" s="175">
        <v>45474</v>
      </c>
      <c r="W10" s="175">
        <v>45657</v>
      </c>
      <c r="X10" s="176">
        <f t="shared" si="0"/>
        <v>183</v>
      </c>
      <c r="Y10" s="177">
        <v>1000</v>
      </c>
      <c r="Z10" s="174"/>
      <c r="AA10" s="166" t="s">
        <v>666</v>
      </c>
      <c r="AB10" s="166" t="s">
        <v>667</v>
      </c>
      <c r="AC10" s="166" t="s">
        <v>668</v>
      </c>
      <c r="AD10" s="178" t="s">
        <v>669</v>
      </c>
      <c r="AE10" s="169" t="s">
        <v>679</v>
      </c>
      <c r="AF10" s="179">
        <v>47400000</v>
      </c>
      <c r="AG10" s="172" t="s">
        <v>680</v>
      </c>
      <c r="AH10" s="180" t="s">
        <v>672</v>
      </c>
      <c r="AI10" s="180" t="s">
        <v>681</v>
      </c>
      <c r="AJ10" s="174"/>
      <c r="AK10" s="181">
        <v>56800000</v>
      </c>
      <c r="AL10" s="181">
        <v>46800000</v>
      </c>
      <c r="AM10" s="182">
        <v>0</v>
      </c>
      <c r="AN10" s="183"/>
      <c r="AO10" s="182">
        <v>0</v>
      </c>
      <c r="AP10" s="180"/>
      <c r="AQ10" s="166" t="s">
        <v>675</v>
      </c>
      <c r="AR10" s="184" t="s">
        <v>676</v>
      </c>
      <c r="AS10" s="185"/>
      <c r="AT10" s="186"/>
      <c r="AU10" s="186"/>
      <c r="AV10" s="164"/>
      <c r="AW10" s="187" t="s">
        <v>1352</v>
      </c>
      <c r="AX10" s="188" t="s">
        <v>1354</v>
      </c>
      <c r="AY10" s="166" t="s">
        <v>666</v>
      </c>
    </row>
    <row r="11" spans="1:51" ht="232.5" x14ac:dyDescent="0.35">
      <c r="A11" s="690"/>
      <c r="B11" s="690"/>
      <c r="C11" s="690"/>
      <c r="D11" s="690"/>
      <c r="E11" s="690"/>
      <c r="F11" s="717"/>
      <c r="G11" s="690"/>
      <c r="H11" s="660"/>
      <c r="I11" s="660"/>
      <c r="J11" s="660"/>
      <c r="K11" s="721"/>
      <c r="L11" s="724"/>
      <c r="M11" s="169" t="s">
        <v>683</v>
      </c>
      <c r="N11" s="170" t="s">
        <v>664</v>
      </c>
      <c r="O11" s="169" t="s">
        <v>684</v>
      </c>
      <c r="P11" s="171">
        <v>2</v>
      </c>
      <c r="Q11" s="172">
        <v>1</v>
      </c>
      <c r="R11" s="173">
        <v>0</v>
      </c>
      <c r="S11" s="174"/>
      <c r="T11" s="174"/>
      <c r="U11" s="150">
        <f t="shared" si="1"/>
        <v>0</v>
      </c>
      <c r="V11" s="175">
        <v>45474</v>
      </c>
      <c r="W11" s="175">
        <v>45646</v>
      </c>
      <c r="X11" s="176">
        <f t="shared" si="0"/>
        <v>172</v>
      </c>
      <c r="Y11" s="177">
        <v>2100</v>
      </c>
      <c r="Z11" s="174"/>
      <c r="AA11" s="166" t="s">
        <v>666</v>
      </c>
      <c r="AB11" s="166" t="s">
        <v>667</v>
      </c>
      <c r="AC11" s="166" t="s">
        <v>668</v>
      </c>
      <c r="AD11" s="178" t="s">
        <v>685</v>
      </c>
      <c r="AE11" s="172" t="s">
        <v>686</v>
      </c>
      <c r="AF11" s="179">
        <v>170000000</v>
      </c>
      <c r="AG11" s="172" t="s">
        <v>687</v>
      </c>
      <c r="AH11" s="180" t="s">
        <v>672</v>
      </c>
      <c r="AI11" s="180" t="s">
        <v>681</v>
      </c>
      <c r="AJ11" s="157" t="s">
        <v>674</v>
      </c>
      <c r="AK11" s="181">
        <v>170000000</v>
      </c>
      <c r="AL11" s="181">
        <v>170000000</v>
      </c>
      <c r="AM11" s="182">
        <v>15649212</v>
      </c>
      <c r="AN11" s="183"/>
      <c r="AO11" s="182">
        <v>0</v>
      </c>
      <c r="AP11" s="180"/>
      <c r="AQ11" s="166" t="s">
        <v>675</v>
      </c>
      <c r="AR11" s="184" t="s">
        <v>676</v>
      </c>
      <c r="AS11" s="185" t="s">
        <v>1449</v>
      </c>
      <c r="AT11" s="186">
        <v>1572685826.21</v>
      </c>
      <c r="AU11" s="186">
        <v>962736825.63999999</v>
      </c>
      <c r="AV11" s="164">
        <f t="shared" ref="AV11:AV73" si="2">+AU11/AT11</f>
        <v>0.61216093487666889</v>
      </c>
      <c r="AW11" s="187" t="s">
        <v>1352</v>
      </c>
      <c r="AX11" s="188" t="s">
        <v>1355</v>
      </c>
      <c r="AY11" s="166" t="s">
        <v>666</v>
      </c>
    </row>
    <row r="12" spans="1:51" ht="215.25" customHeight="1" x14ac:dyDescent="0.35">
      <c r="A12" s="690"/>
      <c r="B12" s="690"/>
      <c r="C12" s="690"/>
      <c r="D12" s="690"/>
      <c r="E12" s="690"/>
      <c r="F12" s="717"/>
      <c r="G12" s="690"/>
      <c r="H12" s="172" t="s">
        <v>688</v>
      </c>
      <c r="I12" s="172" t="s">
        <v>689</v>
      </c>
      <c r="J12" s="172">
        <v>25</v>
      </c>
      <c r="K12" s="172"/>
      <c r="L12" s="192">
        <v>0.35</v>
      </c>
      <c r="M12" s="169" t="s">
        <v>690</v>
      </c>
      <c r="N12" s="170" t="s">
        <v>664</v>
      </c>
      <c r="O12" s="169" t="s">
        <v>691</v>
      </c>
      <c r="P12" s="171">
        <v>200</v>
      </c>
      <c r="Q12" s="172">
        <v>50</v>
      </c>
      <c r="R12" s="173">
        <v>25</v>
      </c>
      <c r="S12" s="174"/>
      <c r="T12" s="174"/>
      <c r="U12" s="150">
        <f t="shared" si="1"/>
        <v>0.5</v>
      </c>
      <c r="V12" s="175">
        <v>45474</v>
      </c>
      <c r="W12" s="175">
        <v>45657</v>
      </c>
      <c r="X12" s="176">
        <f t="shared" si="0"/>
        <v>183</v>
      </c>
      <c r="Y12" s="177">
        <v>200</v>
      </c>
      <c r="Z12" s="174"/>
      <c r="AA12" s="166" t="s">
        <v>666</v>
      </c>
      <c r="AB12" s="166" t="s">
        <v>667</v>
      </c>
      <c r="AC12" s="166" t="s">
        <v>668</v>
      </c>
      <c r="AD12" s="178" t="s">
        <v>669</v>
      </c>
      <c r="AE12" s="172" t="s">
        <v>692</v>
      </c>
      <c r="AF12" s="179">
        <v>150000000</v>
      </c>
      <c r="AG12" s="172" t="s">
        <v>693</v>
      </c>
      <c r="AH12" s="180" t="s">
        <v>672</v>
      </c>
      <c r="AI12" s="180" t="s">
        <v>694</v>
      </c>
      <c r="AJ12" s="174"/>
      <c r="AK12" s="181">
        <v>450000000</v>
      </c>
      <c r="AL12" s="181">
        <v>150000000</v>
      </c>
      <c r="AM12" s="182">
        <v>0</v>
      </c>
      <c r="AN12" s="183"/>
      <c r="AO12" s="182">
        <v>0</v>
      </c>
      <c r="AP12" s="180"/>
      <c r="AQ12" s="166" t="s">
        <v>675</v>
      </c>
      <c r="AR12" s="184" t="s">
        <v>676</v>
      </c>
      <c r="AS12" s="185"/>
      <c r="AT12" s="186"/>
      <c r="AU12" s="186"/>
      <c r="AV12" s="164"/>
      <c r="AW12" s="187" t="s">
        <v>1356</v>
      </c>
      <c r="AX12" s="172" t="s">
        <v>1357</v>
      </c>
      <c r="AY12" s="166" t="s">
        <v>666</v>
      </c>
    </row>
    <row r="13" spans="1:51" ht="348.75" x14ac:dyDescent="0.35">
      <c r="A13" s="690"/>
      <c r="B13" s="690"/>
      <c r="C13" s="690"/>
      <c r="D13" s="690"/>
      <c r="E13" s="690"/>
      <c r="F13" s="717"/>
      <c r="G13" s="690"/>
      <c r="H13" s="658" t="s">
        <v>699</v>
      </c>
      <c r="I13" s="658" t="s">
        <v>700</v>
      </c>
      <c r="J13" s="725">
        <v>0</v>
      </c>
      <c r="K13" s="725"/>
      <c r="L13" s="727">
        <v>0.15</v>
      </c>
      <c r="M13" s="169" t="s">
        <v>695</v>
      </c>
      <c r="N13" s="170" t="s">
        <v>664</v>
      </c>
      <c r="O13" s="169" t="s">
        <v>696</v>
      </c>
      <c r="P13" s="171">
        <v>4</v>
      </c>
      <c r="Q13" s="172">
        <v>1</v>
      </c>
      <c r="R13" s="173">
        <v>0</v>
      </c>
      <c r="S13" s="174"/>
      <c r="T13" s="174"/>
      <c r="U13" s="150">
        <f t="shared" si="1"/>
        <v>0</v>
      </c>
      <c r="V13" s="175">
        <v>45474</v>
      </c>
      <c r="W13" s="175">
        <v>45641</v>
      </c>
      <c r="X13" s="176">
        <f t="shared" si="0"/>
        <v>167</v>
      </c>
      <c r="Y13" s="174"/>
      <c r="Z13" s="174"/>
      <c r="AA13" s="166" t="s">
        <v>666</v>
      </c>
      <c r="AB13" s="166" t="s">
        <v>667</v>
      </c>
      <c r="AC13" s="166" t="s">
        <v>668</v>
      </c>
      <c r="AD13" s="178" t="s">
        <v>669</v>
      </c>
      <c r="AE13" s="172" t="s">
        <v>697</v>
      </c>
      <c r="AF13" s="179">
        <f>16000000+162000000</f>
        <v>178000000</v>
      </c>
      <c r="AG13" s="172" t="s">
        <v>698</v>
      </c>
      <c r="AH13" s="180" t="s">
        <v>672</v>
      </c>
      <c r="AI13" s="180" t="s">
        <v>694</v>
      </c>
      <c r="AJ13" s="157" t="s">
        <v>674</v>
      </c>
      <c r="AK13" s="181">
        <v>8000000</v>
      </c>
      <c r="AL13" s="181">
        <v>178000000</v>
      </c>
      <c r="AM13" s="182">
        <v>5550788</v>
      </c>
      <c r="AN13" s="183"/>
      <c r="AO13" s="182">
        <v>0</v>
      </c>
      <c r="AP13" s="180"/>
      <c r="AQ13" s="166" t="s">
        <v>675</v>
      </c>
      <c r="AR13" s="184" t="s">
        <v>676</v>
      </c>
      <c r="AS13" s="185" t="s">
        <v>1450</v>
      </c>
      <c r="AT13" s="186">
        <v>920234173.78999996</v>
      </c>
      <c r="AU13" s="186">
        <v>0</v>
      </c>
      <c r="AV13" s="164">
        <f t="shared" si="2"/>
        <v>0</v>
      </c>
      <c r="AW13" s="195"/>
      <c r="AX13" s="172" t="s">
        <v>1358</v>
      </c>
      <c r="AY13" s="166" t="s">
        <v>666</v>
      </c>
    </row>
    <row r="14" spans="1:51" ht="279.75" thickBot="1" x14ac:dyDescent="0.4">
      <c r="A14" s="715"/>
      <c r="B14" s="715"/>
      <c r="C14" s="715"/>
      <c r="D14" s="715"/>
      <c r="E14" s="715"/>
      <c r="F14" s="717"/>
      <c r="G14" s="690"/>
      <c r="H14" s="659"/>
      <c r="I14" s="659"/>
      <c r="J14" s="726"/>
      <c r="K14" s="726"/>
      <c r="L14" s="723"/>
      <c r="M14" s="197" t="s">
        <v>701</v>
      </c>
      <c r="N14" s="198" t="s">
        <v>664</v>
      </c>
      <c r="O14" s="197" t="s">
        <v>702</v>
      </c>
      <c r="P14" s="199">
        <v>4</v>
      </c>
      <c r="Q14" s="193">
        <v>1</v>
      </c>
      <c r="R14" s="200">
        <v>0</v>
      </c>
      <c r="S14" s="201"/>
      <c r="T14" s="201"/>
      <c r="U14" s="202">
        <f t="shared" si="1"/>
        <v>0</v>
      </c>
      <c r="V14" s="203">
        <v>45474</v>
      </c>
      <c r="W14" s="203">
        <v>45636</v>
      </c>
      <c r="X14" s="204">
        <f t="shared" si="0"/>
        <v>162</v>
      </c>
      <c r="Y14" s="201"/>
      <c r="Z14" s="201"/>
      <c r="AA14" s="205" t="s">
        <v>666</v>
      </c>
      <c r="AB14" s="205" t="s">
        <v>667</v>
      </c>
      <c r="AC14" s="205" t="s">
        <v>668</v>
      </c>
      <c r="AD14" s="206" t="s">
        <v>669</v>
      </c>
      <c r="AE14" s="193" t="s">
        <v>703</v>
      </c>
      <c r="AF14" s="207">
        <v>102000000</v>
      </c>
      <c r="AG14" s="193" t="s">
        <v>680</v>
      </c>
      <c r="AH14" s="208" t="s">
        <v>672</v>
      </c>
      <c r="AI14" s="208" t="s">
        <v>694</v>
      </c>
      <c r="AJ14" s="201"/>
      <c r="AK14" s="209">
        <v>102000000</v>
      </c>
      <c r="AL14" s="209">
        <v>102000000</v>
      </c>
      <c r="AM14" s="210">
        <v>0</v>
      </c>
      <c r="AN14" s="211"/>
      <c r="AO14" s="210">
        <v>0</v>
      </c>
      <c r="AP14" s="208"/>
      <c r="AQ14" s="205" t="s">
        <v>675</v>
      </c>
      <c r="AR14" s="212" t="s">
        <v>676</v>
      </c>
      <c r="AS14" s="213"/>
      <c r="AT14" s="214"/>
      <c r="AU14" s="214"/>
      <c r="AV14" s="164"/>
      <c r="AW14" s="215"/>
      <c r="AX14" s="193" t="s">
        <v>1358</v>
      </c>
      <c r="AY14" s="166" t="s">
        <v>666</v>
      </c>
    </row>
    <row r="15" spans="1:51" ht="140.25" customHeight="1" thickBot="1" x14ac:dyDescent="0.4">
      <c r="A15" s="172"/>
      <c r="B15" s="172"/>
      <c r="C15" s="172"/>
      <c r="D15" s="172"/>
      <c r="E15" s="172"/>
      <c r="F15" s="731" t="s">
        <v>659</v>
      </c>
      <c r="G15" s="731"/>
      <c r="H15" s="731"/>
      <c r="I15" s="731"/>
      <c r="J15" s="731"/>
      <c r="K15" s="731"/>
      <c r="L15" s="731"/>
      <c r="M15" s="731"/>
      <c r="N15" s="731"/>
      <c r="O15" s="731"/>
      <c r="P15" s="731"/>
      <c r="Q15" s="731"/>
      <c r="R15" s="731"/>
      <c r="S15" s="174"/>
      <c r="T15" s="174"/>
      <c r="U15" s="66">
        <f>AVERAGE(U9:U14)</f>
        <v>0.15138888888888888</v>
      </c>
      <c r="V15" s="175"/>
      <c r="W15" s="175"/>
      <c r="X15" s="176"/>
      <c r="Y15" s="174"/>
      <c r="Z15" s="174"/>
      <c r="AA15" s="166"/>
      <c r="AB15" s="166"/>
      <c r="AC15" s="166"/>
      <c r="AD15" s="180"/>
      <c r="AE15" s="172"/>
      <c r="AF15" s="179"/>
      <c r="AG15" s="172"/>
      <c r="AH15" s="180"/>
      <c r="AI15" s="180"/>
      <c r="AJ15" s="174"/>
      <c r="AK15" s="181"/>
      <c r="AL15" s="181"/>
      <c r="AM15" s="182"/>
      <c r="AN15" s="183"/>
      <c r="AO15" s="182"/>
      <c r="AP15" s="180"/>
      <c r="AQ15" s="166"/>
      <c r="AR15" s="166"/>
      <c r="AS15" s="216"/>
      <c r="AT15" s="217">
        <f>+AT9+AT11+AT13</f>
        <v>2492920000</v>
      </c>
      <c r="AU15" s="217">
        <f>+AU9+AU11+AU13</f>
        <v>962736825.63999999</v>
      </c>
      <c r="AV15" s="218">
        <f t="shared" si="2"/>
        <v>0.38618841584968633</v>
      </c>
      <c r="AW15" s="219"/>
      <c r="AX15" s="172"/>
      <c r="AY15" s="166"/>
    </row>
    <row r="16" spans="1:51" ht="163.5" customHeight="1" x14ac:dyDescent="0.35">
      <c r="A16" s="732" t="s">
        <v>153</v>
      </c>
      <c r="B16" s="734" t="s">
        <v>175</v>
      </c>
      <c r="C16" s="736" t="s">
        <v>176</v>
      </c>
      <c r="D16" s="734">
        <v>3430</v>
      </c>
      <c r="E16" s="738" t="s">
        <v>705</v>
      </c>
      <c r="F16" s="740">
        <v>2024130010157</v>
      </c>
      <c r="G16" s="741" t="s">
        <v>706</v>
      </c>
      <c r="H16" s="729" t="s">
        <v>707</v>
      </c>
      <c r="I16" s="729" t="s">
        <v>708</v>
      </c>
      <c r="J16" s="659">
        <v>0</v>
      </c>
      <c r="K16" s="659"/>
      <c r="L16" s="745">
        <v>1</v>
      </c>
      <c r="M16" s="220" t="s">
        <v>709</v>
      </c>
      <c r="N16" s="221" t="s">
        <v>704</v>
      </c>
      <c r="O16" s="220" t="s">
        <v>665</v>
      </c>
      <c r="P16" s="222">
        <v>200</v>
      </c>
      <c r="Q16" s="189">
        <v>50</v>
      </c>
      <c r="R16" s="223">
        <v>0</v>
      </c>
      <c r="S16" s="224"/>
      <c r="T16" s="224"/>
      <c r="U16" s="225">
        <f t="shared" si="1"/>
        <v>0</v>
      </c>
      <c r="V16" s="226">
        <v>45474</v>
      </c>
      <c r="W16" s="226">
        <v>45657</v>
      </c>
      <c r="X16" s="227">
        <f t="shared" si="0"/>
        <v>183</v>
      </c>
      <c r="Y16" s="228">
        <v>200</v>
      </c>
      <c r="Z16" s="224"/>
      <c r="AA16" s="220" t="s">
        <v>666</v>
      </c>
      <c r="AB16" s="220" t="s">
        <v>710</v>
      </c>
      <c r="AC16" s="220" t="s">
        <v>711</v>
      </c>
      <c r="AD16" s="229" t="s">
        <v>669</v>
      </c>
      <c r="AE16" s="220" t="s">
        <v>712</v>
      </c>
      <c r="AF16" s="230">
        <v>20000000</v>
      </c>
      <c r="AG16" s="220" t="s">
        <v>713</v>
      </c>
      <c r="AH16" s="231" t="s">
        <v>672</v>
      </c>
      <c r="AI16" s="232" t="s">
        <v>681</v>
      </c>
      <c r="AJ16" s="224"/>
      <c r="AK16" s="233">
        <v>20000000</v>
      </c>
      <c r="AL16" s="233">
        <v>20000000</v>
      </c>
      <c r="AM16" s="234">
        <v>0</v>
      </c>
      <c r="AN16" s="235"/>
      <c r="AO16" s="234">
        <v>0</v>
      </c>
      <c r="AP16" s="232"/>
      <c r="AQ16" s="220" t="s">
        <v>714</v>
      </c>
      <c r="AR16" s="236" t="s">
        <v>715</v>
      </c>
      <c r="AS16" s="237"/>
      <c r="AT16" s="238"/>
      <c r="AU16" s="238"/>
      <c r="AV16" s="164" t="e">
        <f t="shared" si="2"/>
        <v>#DIV/0!</v>
      </c>
      <c r="AW16" s="239"/>
      <c r="AX16" s="189" t="s">
        <v>1359</v>
      </c>
      <c r="AY16" s="166" t="s">
        <v>666</v>
      </c>
    </row>
    <row r="17" spans="1:51" ht="212.25" customHeight="1" thickBot="1" x14ac:dyDescent="0.4">
      <c r="A17" s="733"/>
      <c r="B17" s="735"/>
      <c r="C17" s="737"/>
      <c r="D17" s="735"/>
      <c r="E17" s="739"/>
      <c r="F17" s="739"/>
      <c r="G17" s="742"/>
      <c r="H17" s="743"/>
      <c r="I17" s="743"/>
      <c r="J17" s="744"/>
      <c r="K17" s="744"/>
      <c r="L17" s="746"/>
      <c r="M17" s="240" t="s">
        <v>717</v>
      </c>
      <c r="N17" s="241" t="s">
        <v>704</v>
      </c>
      <c r="O17" s="240" t="s">
        <v>718</v>
      </c>
      <c r="P17" s="199">
        <v>4</v>
      </c>
      <c r="Q17" s="193">
        <v>1</v>
      </c>
      <c r="R17" s="200">
        <v>0</v>
      </c>
      <c r="S17" s="201"/>
      <c r="T17" s="201"/>
      <c r="U17" s="202">
        <f t="shared" si="1"/>
        <v>0</v>
      </c>
      <c r="V17" s="203">
        <v>45474</v>
      </c>
      <c r="W17" s="203">
        <v>45646</v>
      </c>
      <c r="X17" s="204">
        <f t="shared" si="0"/>
        <v>172</v>
      </c>
      <c r="Y17" s="201"/>
      <c r="Z17" s="201"/>
      <c r="AA17" s="205" t="s">
        <v>666</v>
      </c>
      <c r="AB17" s="205" t="s">
        <v>710</v>
      </c>
      <c r="AC17" s="205" t="s">
        <v>711</v>
      </c>
      <c r="AD17" s="242" t="s">
        <v>669</v>
      </c>
      <c r="AE17" s="205" t="s">
        <v>719</v>
      </c>
      <c r="AF17" s="243">
        <v>77350000</v>
      </c>
      <c r="AG17" s="205" t="s">
        <v>680</v>
      </c>
      <c r="AH17" s="244" t="s">
        <v>672</v>
      </c>
      <c r="AI17" s="208" t="s">
        <v>681</v>
      </c>
      <c r="AJ17" s="201"/>
      <c r="AK17" s="209">
        <v>77350000</v>
      </c>
      <c r="AL17" s="209">
        <v>77350000</v>
      </c>
      <c r="AM17" s="210">
        <v>0</v>
      </c>
      <c r="AN17" s="211"/>
      <c r="AO17" s="210">
        <v>0</v>
      </c>
      <c r="AP17" s="208"/>
      <c r="AQ17" s="205" t="s">
        <v>714</v>
      </c>
      <c r="AR17" s="212" t="s">
        <v>715</v>
      </c>
      <c r="AS17" s="213" t="s">
        <v>1466</v>
      </c>
      <c r="AT17" s="214">
        <v>97350000</v>
      </c>
      <c r="AU17" s="214"/>
      <c r="AV17" s="164">
        <f t="shared" si="2"/>
        <v>0</v>
      </c>
      <c r="AW17" s="245"/>
      <c r="AX17" s="193" t="s">
        <v>1359</v>
      </c>
      <c r="AY17" s="166" t="s">
        <v>666</v>
      </c>
    </row>
    <row r="18" spans="1:51" ht="135" customHeight="1" x14ac:dyDescent="0.35">
      <c r="A18" s="172"/>
      <c r="B18" s="172"/>
      <c r="C18" s="246"/>
      <c r="D18" s="172"/>
      <c r="E18" s="247"/>
      <c r="F18" s="731" t="s">
        <v>705</v>
      </c>
      <c r="G18" s="731"/>
      <c r="H18" s="731"/>
      <c r="I18" s="731"/>
      <c r="J18" s="731"/>
      <c r="K18" s="731"/>
      <c r="L18" s="731"/>
      <c r="M18" s="731"/>
      <c r="N18" s="731"/>
      <c r="O18" s="731"/>
      <c r="P18" s="731"/>
      <c r="Q18" s="731"/>
      <c r="R18" s="731"/>
      <c r="S18" s="174"/>
      <c r="T18" s="174"/>
      <c r="U18" s="66">
        <f>AVERAGE(U16:U17)</f>
        <v>0</v>
      </c>
      <c r="V18" s="175"/>
      <c r="W18" s="175"/>
      <c r="X18" s="176"/>
      <c r="Y18" s="174"/>
      <c r="Z18" s="174"/>
      <c r="AA18" s="166"/>
      <c r="AB18" s="166"/>
      <c r="AC18" s="166"/>
      <c r="AD18" s="248"/>
      <c r="AE18" s="166"/>
      <c r="AF18" s="249"/>
      <c r="AG18" s="166"/>
      <c r="AH18" s="248"/>
      <c r="AI18" s="180"/>
      <c r="AJ18" s="174"/>
      <c r="AK18" s="181"/>
      <c r="AL18" s="181"/>
      <c r="AM18" s="182"/>
      <c r="AN18" s="183"/>
      <c r="AO18" s="182"/>
      <c r="AP18" s="180"/>
      <c r="AQ18" s="166"/>
      <c r="AR18" s="166"/>
      <c r="AS18" s="216"/>
      <c r="AT18" s="217">
        <v>97350000</v>
      </c>
      <c r="AU18" s="217">
        <v>0</v>
      </c>
      <c r="AV18" s="218">
        <f t="shared" si="2"/>
        <v>0</v>
      </c>
      <c r="AW18" s="195"/>
      <c r="AX18" s="172"/>
      <c r="AY18" s="166"/>
    </row>
    <row r="19" spans="1:51" ht="409.5" x14ac:dyDescent="0.35">
      <c r="A19" s="250" t="s">
        <v>187</v>
      </c>
      <c r="B19" s="189" t="s">
        <v>188</v>
      </c>
      <c r="C19" s="251" t="s">
        <v>189</v>
      </c>
      <c r="D19" s="252">
        <v>14085</v>
      </c>
      <c r="E19" s="658" t="s">
        <v>720</v>
      </c>
      <c r="F19" s="728">
        <v>2024130010180</v>
      </c>
      <c r="G19" s="658" t="s">
        <v>721</v>
      </c>
      <c r="H19" s="728" t="s">
        <v>722</v>
      </c>
      <c r="I19" s="728" t="s">
        <v>723</v>
      </c>
      <c r="J19" s="728">
        <v>3146</v>
      </c>
      <c r="K19" s="224"/>
      <c r="L19" s="728">
        <v>0.8</v>
      </c>
      <c r="M19" s="253" t="s">
        <v>724</v>
      </c>
      <c r="N19" s="189"/>
      <c r="O19" s="220" t="s">
        <v>725</v>
      </c>
      <c r="P19" s="222"/>
      <c r="Q19" s="189">
        <v>1</v>
      </c>
      <c r="R19" s="223">
        <v>0</v>
      </c>
      <c r="S19" s="224"/>
      <c r="T19" s="224"/>
      <c r="U19" s="225">
        <f t="shared" si="1"/>
        <v>0</v>
      </c>
      <c r="V19" s="226">
        <v>45474</v>
      </c>
      <c r="W19" s="226">
        <v>45657</v>
      </c>
      <c r="X19" s="227">
        <f t="shared" si="0"/>
        <v>183</v>
      </c>
      <c r="Y19" s="224"/>
      <c r="Z19" s="224"/>
      <c r="AA19" s="220" t="s">
        <v>726</v>
      </c>
      <c r="AB19" s="220" t="s">
        <v>710</v>
      </c>
      <c r="AC19" s="220" t="s">
        <v>727</v>
      </c>
      <c r="AD19" s="254" t="s">
        <v>669</v>
      </c>
      <c r="AE19" s="167" t="s">
        <v>728</v>
      </c>
      <c r="AF19" s="255">
        <v>1799800000</v>
      </c>
      <c r="AG19" s="189" t="s">
        <v>680</v>
      </c>
      <c r="AH19" s="232" t="s">
        <v>672</v>
      </c>
      <c r="AI19" s="232" t="s">
        <v>673</v>
      </c>
      <c r="AJ19" s="157" t="s">
        <v>729</v>
      </c>
      <c r="AK19" s="233">
        <v>1629681200</v>
      </c>
      <c r="AL19" s="233">
        <v>1799800000</v>
      </c>
      <c r="AM19" s="234">
        <v>449000000</v>
      </c>
      <c r="AN19" s="235"/>
      <c r="AO19" s="234">
        <v>0</v>
      </c>
      <c r="AP19" s="232"/>
      <c r="AQ19" s="220" t="s">
        <v>730</v>
      </c>
      <c r="AR19" s="237" t="s">
        <v>731</v>
      </c>
      <c r="AS19" s="658" t="s">
        <v>1505</v>
      </c>
      <c r="AT19" s="652">
        <v>12988660171.08</v>
      </c>
      <c r="AU19" s="652">
        <v>6380101022.8199997</v>
      </c>
      <c r="AV19" s="655">
        <f t="shared" si="2"/>
        <v>0.49120547760774141</v>
      </c>
      <c r="AW19" s="256" t="s">
        <v>1360</v>
      </c>
      <c r="AX19" s="189" t="s">
        <v>1361</v>
      </c>
      <c r="AY19" s="166" t="s">
        <v>726</v>
      </c>
    </row>
    <row r="20" spans="1:51" ht="409.5" x14ac:dyDescent="0.35">
      <c r="A20" s="257" t="s">
        <v>187</v>
      </c>
      <c r="B20" s="172" t="s">
        <v>188</v>
      </c>
      <c r="C20" s="258" t="s">
        <v>189</v>
      </c>
      <c r="D20" s="172">
        <v>14085</v>
      </c>
      <c r="E20" s="659"/>
      <c r="F20" s="729">
        <v>2024130010180</v>
      </c>
      <c r="G20" s="659" t="s">
        <v>721</v>
      </c>
      <c r="H20" s="729"/>
      <c r="I20" s="729" t="s">
        <v>723</v>
      </c>
      <c r="J20" s="729">
        <v>5600</v>
      </c>
      <c r="K20" s="174"/>
      <c r="L20" s="729">
        <v>0.8</v>
      </c>
      <c r="M20" s="166" t="s">
        <v>732</v>
      </c>
      <c r="N20" s="172"/>
      <c r="O20" s="166" t="s">
        <v>733</v>
      </c>
      <c r="P20" s="171">
        <v>5</v>
      </c>
      <c r="Q20" s="172">
        <v>5</v>
      </c>
      <c r="R20" s="173">
        <v>5</v>
      </c>
      <c r="S20" s="174"/>
      <c r="T20" s="174"/>
      <c r="U20" s="150">
        <f t="shared" si="1"/>
        <v>1</v>
      </c>
      <c r="V20" s="175">
        <v>45474</v>
      </c>
      <c r="W20" s="175">
        <v>45657</v>
      </c>
      <c r="X20" s="176">
        <f t="shared" si="0"/>
        <v>183</v>
      </c>
      <c r="Y20" s="174"/>
      <c r="Z20" s="174"/>
      <c r="AA20" s="166" t="s">
        <v>726</v>
      </c>
      <c r="AB20" s="166" t="s">
        <v>710</v>
      </c>
      <c r="AC20" s="166" t="s">
        <v>727</v>
      </c>
      <c r="AD20" s="178" t="s">
        <v>734</v>
      </c>
      <c r="AE20" s="172" t="s">
        <v>213</v>
      </c>
      <c r="AF20" s="180" t="s">
        <v>213</v>
      </c>
      <c r="AG20" s="172" t="s">
        <v>213</v>
      </c>
      <c r="AH20" s="180" t="s">
        <v>213</v>
      </c>
      <c r="AI20" s="180" t="s">
        <v>213</v>
      </c>
      <c r="AJ20" s="174"/>
      <c r="AK20" s="259">
        <v>74212500</v>
      </c>
      <c r="AL20" s="181">
        <v>0</v>
      </c>
      <c r="AM20" s="182">
        <v>0</v>
      </c>
      <c r="AN20" s="183"/>
      <c r="AO20" s="182">
        <v>0</v>
      </c>
      <c r="AP20" s="180"/>
      <c r="AQ20" s="166" t="s">
        <v>730</v>
      </c>
      <c r="AR20" s="185" t="s">
        <v>731</v>
      </c>
      <c r="AS20" s="659"/>
      <c r="AT20" s="653"/>
      <c r="AU20" s="653"/>
      <c r="AV20" s="656" t="e">
        <f t="shared" si="2"/>
        <v>#DIV/0!</v>
      </c>
      <c r="AW20" s="260" t="s">
        <v>1362</v>
      </c>
      <c r="AX20" s="172" t="s">
        <v>1363</v>
      </c>
      <c r="AY20" s="166" t="s">
        <v>726</v>
      </c>
    </row>
    <row r="21" spans="1:51" ht="409.5" x14ac:dyDescent="0.35">
      <c r="A21" s="257" t="s">
        <v>187</v>
      </c>
      <c r="B21" s="172" t="s">
        <v>188</v>
      </c>
      <c r="C21" s="258" t="s">
        <v>189</v>
      </c>
      <c r="D21" s="172">
        <v>14085</v>
      </c>
      <c r="E21" s="659"/>
      <c r="F21" s="729">
        <v>2024130010180</v>
      </c>
      <c r="G21" s="659" t="s">
        <v>721</v>
      </c>
      <c r="H21" s="729"/>
      <c r="I21" s="729" t="s">
        <v>723</v>
      </c>
      <c r="J21" s="729">
        <v>3146</v>
      </c>
      <c r="K21" s="174"/>
      <c r="L21" s="729">
        <v>0.8</v>
      </c>
      <c r="M21" s="166" t="s">
        <v>735</v>
      </c>
      <c r="N21" s="172"/>
      <c r="O21" s="166" t="s">
        <v>736</v>
      </c>
      <c r="P21" s="171"/>
      <c r="Q21" s="172">
        <v>1</v>
      </c>
      <c r="R21" s="173">
        <v>0</v>
      </c>
      <c r="S21" s="174"/>
      <c r="T21" s="174"/>
      <c r="U21" s="150">
        <f t="shared" si="1"/>
        <v>0</v>
      </c>
      <c r="V21" s="175">
        <v>45474</v>
      </c>
      <c r="W21" s="175">
        <v>45657</v>
      </c>
      <c r="X21" s="176">
        <f t="shared" si="0"/>
        <v>183</v>
      </c>
      <c r="Y21" s="174"/>
      <c r="Z21" s="174"/>
      <c r="AA21" s="166" t="s">
        <v>726</v>
      </c>
      <c r="AB21" s="166" t="s">
        <v>710</v>
      </c>
      <c r="AC21" s="166" t="s">
        <v>727</v>
      </c>
      <c r="AD21" s="178" t="s">
        <v>669</v>
      </c>
      <c r="AE21" s="172" t="s">
        <v>737</v>
      </c>
      <c r="AF21" s="261">
        <v>350000000</v>
      </c>
      <c r="AG21" s="172" t="s">
        <v>680</v>
      </c>
      <c r="AH21" s="180" t="s">
        <v>672</v>
      </c>
      <c r="AI21" s="180" t="s">
        <v>681</v>
      </c>
      <c r="AJ21" s="174"/>
      <c r="AK21" s="259">
        <v>350000000</v>
      </c>
      <c r="AL21" s="181">
        <v>350000000</v>
      </c>
      <c r="AM21" s="182">
        <v>0</v>
      </c>
      <c r="AN21" s="183"/>
      <c r="AO21" s="182">
        <v>0</v>
      </c>
      <c r="AP21" s="180"/>
      <c r="AQ21" s="166" t="s">
        <v>730</v>
      </c>
      <c r="AR21" s="185" t="s">
        <v>731</v>
      </c>
      <c r="AS21" s="659"/>
      <c r="AT21" s="653"/>
      <c r="AU21" s="653"/>
      <c r="AV21" s="656" t="e">
        <f t="shared" si="2"/>
        <v>#DIV/0!</v>
      </c>
      <c r="AW21" s="219"/>
      <c r="AX21" s="173" t="s">
        <v>1364</v>
      </c>
      <c r="AY21" s="166" t="s">
        <v>726</v>
      </c>
    </row>
    <row r="22" spans="1:51" ht="409.5" x14ac:dyDescent="0.35">
      <c r="A22" s="257" t="s">
        <v>187</v>
      </c>
      <c r="B22" s="172" t="s">
        <v>188</v>
      </c>
      <c r="C22" s="258" t="s">
        <v>189</v>
      </c>
      <c r="D22" s="172">
        <v>14085</v>
      </c>
      <c r="E22" s="659"/>
      <c r="F22" s="729">
        <v>2024130010180</v>
      </c>
      <c r="G22" s="659" t="s">
        <v>721</v>
      </c>
      <c r="H22" s="729"/>
      <c r="I22" s="729" t="s">
        <v>723</v>
      </c>
      <c r="J22" s="729">
        <v>5600</v>
      </c>
      <c r="K22" s="174"/>
      <c r="L22" s="729">
        <v>0.8</v>
      </c>
      <c r="M22" s="166" t="s">
        <v>738</v>
      </c>
      <c r="N22" s="172"/>
      <c r="O22" s="166" t="s">
        <v>739</v>
      </c>
      <c r="P22" s="171">
        <v>9875</v>
      </c>
      <c r="Q22" s="172">
        <v>9875</v>
      </c>
      <c r="R22" s="173">
        <v>8746</v>
      </c>
      <c r="S22" s="174"/>
      <c r="T22" s="174"/>
      <c r="U22" s="150">
        <f t="shared" si="1"/>
        <v>0.88567088607594935</v>
      </c>
      <c r="V22" s="175">
        <v>45474</v>
      </c>
      <c r="W22" s="175">
        <v>45657</v>
      </c>
      <c r="X22" s="176">
        <f t="shared" si="0"/>
        <v>183</v>
      </c>
      <c r="Y22" s="177">
        <v>9875</v>
      </c>
      <c r="Z22" s="174"/>
      <c r="AA22" s="166" t="s">
        <v>726</v>
      </c>
      <c r="AB22" s="166" t="s">
        <v>710</v>
      </c>
      <c r="AC22" s="166" t="s">
        <v>727</v>
      </c>
      <c r="AD22" s="178" t="s">
        <v>669</v>
      </c>
      <c r="AE22" s="172" t="s">
        <v>740</v>
      </c>
      <c r="AF22" s="261">
        <v>2100000000</v>
      </c>
      <c r="AG22" s="172" t="s">
        <v>693</v>
      </c>
      <c r="AH22" s="180" t="s">
        <v>672</v>
      </c>
      <c r="AI22" s="180" t="s">
        <v>694</v>
      </c>
      <c r="AJ22" s="174"/>
      <c r="AK22" s="181">
        <v>4929693636</v>
      </c>
      <c r="AL22" s="181">
        <v>2100000000</v>
      </c>
      <c r="AM22" s="182">
        <v>0</v>
      </c>
      <c r="AN22" s="183"/>
      <c r="AO22" s="182">
        <v>0</v>
      </c>
      <c r="AP22" s="180"/>
      <c r="AQ22" s="166" t="s">
        <v>730</v>
      </c>
      <c r="AR22" s="185" t="s">
        <v>731</v>
      </c>
      <c r="AS22" s="659"/>
      <c r="AT22" s="653"/>
      <c r="AU22" s="653"/>
      <c r="AV22" s="656" t="e">
        <f t="shared" si="2"/>
        <v>#DIV/0!</v>
      </c>
      <c r="AW22" s="262" t="s">
        <v>1365</v>
      </c>
      <c r="AX22" s="173" t="s">
        <v>1366</v>
      </c>
      <c r="AY22" s="166" t="s">
        <v>726</v>
      </c>
    </row>
    <row r="23" spans="1:51" ht="409.5" x14ac:dyDescent="0.35">
      <c r="A23" s="257" t="s">
        <v>187</v>
      </c>
      <c r="B23" s="172" t="s">
        <v>188</v>
      </c>
      <c r="C23" s="258" t="s">
        <v>189</v>
      </c>
      <c r="D23" s="172">
        <v>14085</v>
      </c>
      <c r="E23" s="659"/>
      <c r="F23" s="729">
        <v>2024130010180</v>
      </c>
      <c r="G23" s="659" t="s">
        <v>721</v>
      </c>
      <c r="H23" s="729"/>
      <c r="I23" s="729" t="s">
        <v>723</v>
      </c>
      <c r="J23" s="729">
        <v>3146</v>
      </c>
      <c r="K23" s="174"/>
      <c r="L23" s="729">
        <v>0.8</v>
      </c>
      <c r="M23" s="166" t="s">
        <v>741</v>
      </c>
      <c r="N23" s="172"/>
      <c r="O23" s="166" t="s">
        <v>742</v>
      </c>
      <c r="P23" s="171">
        <v>100</v>
      </c>
      <c r="Q23" s="172">
        <v>1</v>
      </c>
      <c r="R23" s="173">
        <v>0</v>
      </c>
      <c r="S23" s="174"/>
      <c r="T23" s="174"/>
      <c r="U23" s="150">
        <f t="shared" si="1"/>
        <v>0</v>
      </c>
      <c r="V23" s="175">
        <v>45536</v>
      </c>
      <c r="W23" s="175">
        <v>45657</v>
      </c>
      <c r="X23" s="176">
        <f t="shared" si="0"/>
        <v>121</v>
      </c>
      <c r="Y23" s="174"/>
      <c r="Z23" s="174"/>
      <c r="AA23" s="166" t="s">
        <v>726</v>
      </c>
      <c r="AB23" s="166" t="s">
        <v>710</v>
      </c>
      <c r="AC23" s="166" t="s">
        <v>727</v>
      </c>
      <c r="AD23" s="178" t="s">
        <v>734</v>
      </c>
      <c r="AE23" s="263" t="s">
        <v>213</v>
      </c>
      <c r="AF23" s="180" t="s">
        <v>213</v>
      </c>
      <c r="AG23" s="172" t="s">
        <v>213</v>
      </c>
      <c r="AH23" s="180" t="s">
        <v>213</v>
      </c>
      <c r="AI23" s="180" t="s">
        <v>213</v>
      </c>
      <c r="AJ23" s="174"/>
      <c r="AK23" s="181">
        <v>1</v>
      </c>
      <c r="AL23" s="181">
        <v>0</v>
      </c>
      <c r="AM23" s="182">
        <v>0</v>
      </c>
      <c r="AN23" s="183"/>
      <c r="AO23" s="182">
        <v>0</v>
      </c>
      <c r="AP23" s="180"/>
      <c r="AQ23" s="166" t="s">
        <v>730</v>
      </c>
      <c r="AR23" s="185" t="s">
        <v>731</v>
      </c>
      <c r="AS23" s="660"/>
      <c r="AT23" s="653"/>
      <c r="AU23" s="653"/>
      <c r="AV23" s="656" t="e">
        <f t="shared" si="2"/>
        <v>#DIV/0!</v>
      </c>
      <c r="AW23" s="219"/>
      <c r="AX23" s="188" t="s">
        <v>1367</v>
      </c>
      <c r="AY23" s="166" t="s">
        <v>726</v>
      </c>
    </row>
    <row r="24" spans="1:51" ht="409.5" x14ac:dyDescent="0.35">
      <c r="A24" s="257" t="s">
        <v>187</v>
      </c>
      <c r="B24" s="172" t="s">
        <v>188</v>
      </c>
      <c r="C24" s="258" t="s">
        <v>189</v>
      </c>
      <c r="D24" s="172">
        <v>14085</v>
      </c>
      <c r="E24" s="659"/>
      <c r="F24" s="729">
        <v>2024130010180</v>
      </c>
      <c r="G24" s="659" t="s">
        <v>721</v>
      </c>
      <c r="H24" s="729"/>
      <c r="I24" s="729" t="s">
        <v>723</v>
      </c>
      <c r="J24" s="729">
        <v>5600</v>
      </c>
      <c r="K24" s="174"/>
      <c r="L24" s="729">
        <v>0.8</v>
      </c>
      <c r="M24" s="166" t="s">
        <v>743</v>
      </c>
      <c r="N24" s="172"/>
      <c r="O24" s="166" t="s">
        <v>744</v>
      </c>
      <c r="P24" s="171">
        <v>10025</v>
      </c>
      <c r="Q24" s="172">
        <v>10025</v>
      </c>
      <c r="R24" s="173">
        <v>0</v>
      </c>
      <c r="S24" s="174"/>
      <c r="T24" s="174"/>
      <c r="U24" s="150">
        <f t="shared" si="1"/>
        <v>0</v>
      </c>
      <c r="V24" s="175">
        <v>45536</v>
      </c>
      <c r="W24" s="175">
        <v>45657</v>
      </c>
      <c r="X24" s="176">
        <f t="shared" si="0"/>
        <v>121</v>
      </c>
      <c r="Y24" s="264">
        <v>10025</v>
      </c>
      <c r="Z24" s="174"/>
      <c r="AA24" s="166" t="s">
        <v>726</v>
      </c>
      <c r="AB24" s="166" t="s">
        <v>710</v>
      </c>
      <c r="AC24" s="166" t="s">
        <v>727</v>
      </c>
      <c r="AD24" s="178" t="s">
        <v>669</v>
      </c>
      <c r="AE24" s="172" t="s">
        <v>745</v>
      </c>
      <c r="AF24" s="261">
        <v>1070000000</v>
      </c>
      <c r="AG24" s="265" t="s">
        <v>746</v>
      </c>
      <c r="AH24" s="180" t="s">
        <v>672</v>
      </c>
      <c r="AI24" s="180" t="s">
        <v>673</v>
      </c>
      <c r="AJ24" s="174"/>
      <c r="AK24" s="181">
        <v>1</v>
      </c>
      <c r="AL24" s="259">
        <v>1070000000</v>
      </c>
      <c r="AM24" s="182">
        <v>0</v>
      </c>
      <c r="AN24" s="183"/>
      <c r="AO24" s="182">
        <v>0</v>
      </c>
      <c r="AP24" s="180"/>
      <c r="AQ24" s="166" t="s">
        <v>730</v>
      </c>
      <c r="AR24" s="185" t="s">
        <v>731</v>
      </c>
      <c r="AS24" s="658" t="s">
        <v>1506</v>
      </c>
      <c r="AT24" s="653"/>
      <c r="AU24" s="653"/>
      <c r="AV24" s="656" t="e">
        <f t="shared" si="2"/>
        <v>#DIV/0!</v>
      </c>
      <c r="AW24" s="219"/>
      <c r="AX24" s="188" t="s">
        <v>1367</v>
      </c>
      <c r="AY24" s="166" t="s">
        <v>726</v>
      </c>
    </row>
    <row r="25" spans="1:51" ht="409.5" x14ac:dyDescent="0.35">
      <c r="A25" s="257" t="s">
        <v>187</v>
      </c>
      <c r="B25" s="172" t="s">
        <v>188</v>
      </c>
      <c r="C25" s="258" t="s">
        <v>189</v>
      </c>
      <c r="D25" s="172">
        <v>14085</v>
      </c>
      <c r="E25" s="659"/>
      <c r="F25" s="729">
        <v>2024130010180</v>
      </c>
      <c r="G25" s="659" t="s">
        <v>721</v>
      </c>
      <c r="H25" s="729"/>
      <c r="I25" s="729" t="s">
        <v>723</v>
      </c>
      <c r="J25" s="729">
        <v>3146</v>
      </c>
      <c r="K25" s="174"/>
      <c r="L25" s="729">
        <v>0.8</v>
      </c>
      <c r="M25" s="166" t="s">
        <v>747</v>
      </c>
      <c r="N25" s="172"/>
      <c r="O25" s="166" t="s">
        <v>748</v>
      </c>
      <c r="P25" s="171">
        <v>10025</v>
      </c>
      <c r="Q25" s="172">
        <v>10025</v>
      </c>
      <c r="R25" s="173">
        <v>0</v>
      </c>
      <c r="S25" s="174"/>
      <c r="T25" s="174"/>
      <c r="U25" s="150">
        <f t="shared" si="1"/>
        <v>0</v>
      </c>
      <c r="V25" s="175">
        <v>45536</v>
      </c>
      <c r="W25" s="175">
        <v>45657</v>
      </c>
      <c r="X25" s="176">
        <f t="shared" si="0"/>
        <v>121</v>
      </c>
      <c r="Y25" s="174"/>
      <c r="Z25" s="174"/>
      <c r="AA25" s="166" t="s">
        <v>726</v>
      </c>
      <c r="AB25" s="166" t="s">
        <v>710</v>
      </c>
      <c r="AC25" s="166" t="s">
        <v>727</v>
      </c>
      <c r="AD25" s="178" t="s">
        <v>669</v>
      </c>
      <c r="AE25" s="172" t="s">
        <v>747</v>
      </c>
      <c r="AF25" s="266">
        <v>200000000</v>
      </c>
      <c r="AG25" s="265" t="s">
        <v>746</v>
      </c>
      <c r="AH25" s="180" t="s">
        <v>672</v>
      </c>
      <c r="AI25" s="180" t="s">
        <v>681</v>
      </c>
      <c r="AJ25" s="174"/>
      <c r="AK25" s="181">
        <v>1</v>
      </c>
      <c r="AL25" s="259">
        <v>200000000</v>
      </c>
      <c r="AM25" s="182">
        <v>0</v>
      </c>
      <c r="AN25" s="183"/>
      <c r="AO25" s="182">
        <v>0</v>
      </c>
      <c r="AP25" s="180"/>
      <c r="AQ25" s="166" t="s">
        <v>730</v>
      </c>
      <c r="AR25" s="185" t="s">
        <v>731</v>
      </c>
      <c r="AS25" s="659"/>
      <c r="AT25" s="653"/>
      <c r="AU25" s="653"/>
      <c r="AV25" s="656" t="e">
        <f t="shared" si="2"/>
        <v>#DIV/0!</v>
      </c>
      <c r="AW25" s="219"/>
      <c r="AX25" s="188" t="s">
        <v>1367</v>
      </c>
      <c r="AY25" s="166" t="s">
        <v>726</v>
      </c>
    </row>
    <row r="26" spans="1:51" ht="409.5" x14ac:dyDescent="0.35">
      <c r="A26" s="257" t="s">
        <v>187</v>
      </c>
      <c r="B26" s="172" t="s">
        <v>188</v>
      </c>
      <c r="C26" s="258" t="s">
        <v>189</v>
      </c>
      <c r="D26" s="172">
        <v>14085</v>
      </c>
      <c r="E26" s="659"/>
      <c r="F26" s="729">
        <v>2024130010180</v>
      </c>
      <c r="G26" s="659" t="s">
        <v>721</v>
      </c>
      <c r="H26" s="730"/>
      <c r="I26" s="730" t="s">
        <v>723</v>
      </c>
      <c r="J26" s="730">
        <v>5600</v>
      </c>
      <c r="K26" s="174"/>
      <c r="L26" s="730">
        <v>0.8</v>
      </c>
      <c r="M26" s="166" t="s">
        <v>749</v>
      </c>
      <c r="N26" s="172"/>
      <c r="O26" s="166" t="s">
        <v>750</v>
      </c>
      <c r="P26" s="171">
        <v>1</v>
      </c>
      <c r="Q26" s="172">
        <v>0.3</v>
      </c>
      <c r="R26" s="173">
        <v>0</v>
      </c>
      <c r="S26" s="174"/>
      <c r="T26" s="174"/>
      <c r="U26" s="150">
        <f t="shared" si="1"/>
        <v>0</v>
      </c>
      <c r="V26" s="175">
        <v>45474</v>
      </c>
      <c r="W26" s="175">
        <v>45657</v>
      </c>
      <c r="X26" s="176">
        <f t="shared" si="0"/>
        <v>183</v>
      </c>
      <c r="Y26" s="174"/>
      <c r="Z26" s="174"/>
      <c r="AA26" s="166" t="s">
        <v>726</v>
      </c>
      <c r="AB26" s="166" t="s">
        <v>710</v>
      </c>
      <c r="AC26" s="166" t="s">
        <v>727</v>
      </c>
      <c r="AD26" s="178" t="s">
        <v>669</v>
      </c>
      <c r="AE26" s="172" t="s">
        <v>751</v>
      </c>
      <c r="AF26" s="267">
        <v>40000000</v>
      </c>
      <c r="AG26" s="172" t="s">
        <v>680</v>
      </c>
      <c r="AH26" s="180" t="s">
        <v>672</v>
      </c>
      <c r="AI26" s="180" t="s">
        <v>681</v>
      </c>
      <c r="AJ26" s="174"/>
      <c r="AK26" s="181">
        <v>168000000</v>
      </c>
      <c r="AL26" s="181">
        <v>40000000</v>
      </c>
      <c r="AM26" s="182">
        <v>0</v>
      </c>
      <c r="AN26" s="183"/>
      <c r="AO26" s="182">
        <v>0</v>
      </c>
      <c r="AP26" s="180"/>
      <c r="AQ26" s="166" t="s">
        <v>730</v>
      </c>
      <c r="AR26" s="185" t="s">
        <v>731</v>
      </c>
      <c r="AS26" s="660"/>
      <c r="AT26" s="654"/>
      <c r="AU26" s="654"/>
      <c r="AV26" s="657" t="e">
        <f t="shared" si="2"/>
        <v>#DIV/0!</v>
      </c>
      <c r="AW26" s="219"/>
      <c r="AX26" s="188" t="s">
        <v>1367</v>
      </c>
      <c r="AY26" s="166" t="s">
        <v>726</v>
      </c>
    </row>
    <row r="27" spans="1:51" ht="409.5" x14ac:dyDescent="0.35">
      <c r="A27" s="257" t="s">
        <v>187</v>
      </c>
      <c r="B27" s="172" t="s">
        <v>188</v>
      </c>
      <c r="C27" s="258" t="s">
        <v>189</v>
      </c>
      <c r="D27" s="172">
        <v>14085</v>
      </c>
      <c r="E27" s="659"/>
      <c r="F27" s="729">
        <v>2024130010180</v>
      </c>
      <c r="G27" s="659" t="s">
        <v>721</v>
      </c>
      <c r="H27" s="728" t="s">
        <v>752</v>
      </c>
      <c r="I27" s="728" t="s">
        <v>753</v>
      </c>
      <c r="J27" s="728">
        <v>0</v>
      </c>
      <c r="K27" s="174"/>
      <c r="L27" s="728">
        <v>0.2</v>
      </c>
      <c r="M27" s="268" t="s">
        <v>754</v>
      </c>
      <c r="N27" s="172"/>
      <c r="O27" s="166" t="s">
        <v>755</v>
      </c>
      <c r="P27" s="171">
        <v>30</v>
      </c>
      <c r="Q27" s="172">
        <v>30</v>
      </c>
      <c r="R27" s="173">
        <v>0</v>
      </c>
      <c r="S27" s="174"/>
      <c r="T27" s="174"/>
      <c r="U27" s="150">
        <f t="shared" si="1"/>
        <v>0</v>
      </c>
      <c r="V27" s="175">
        <v>45536</v>
      </c>
      <c r="W27" s="175">
        <v>45657</v>
      </c>
      <c r="X27" s="176">
        <f t="shared" si="0"/>
        <v>121</v>
      </c>
      <c r="Y27" s="174"/>
      <c r="Z27" s="174"/>
      <c r="AA27" s="166" t="s">
        <v>726</v>
      </c>
      <c r="AB27" s="166" t="s">
        <v>710</v>
      </c>
      <c r="AC27" s="166" t="s">
        <v>727</v>
      </c>
      <c r="AD27" s="178" t="s">
        <v>734</v>
      </c>
      <c r="AE27" s="172" t="s">
        <v>213</v>
      </c>
      <c r="AF27" s="180" t="s">
        <v>213</v>
      </c>
      <c r="AG27" s="172" t="s">
        <v>213</v>
      </c>
      <c r="AH27" s="180" t="s">
        <v>213</v>
      </c>
      <c r="AI27" s="180" t="s">
        <v>213</v>
      </c>
      <c r="AJ27" s="174"/>
      <c r="AK27" s="181">
        <v>1</v>
      </c>
      <c r="AL27" s="181">
        <v>0</v>
      </c>
      <c r="AM27" s="182">
        <v>0</v>
      </c>
      <c r="AN27" s="183"/>
      <c r="AO27" s="182">
        <v>0</v>
      </c>
      <c r="AP27" s="180"/>
      <c r="AQ27" s="166" t="s">
        <v>730</v>
      </c>
      <c r="AR27" s="185" t="s">
        <v>731</v>
      </c>
      <c r="AS27" s="658" t="s">
        <v>1507</v>
      </c>
      <c r="AT27" s="652">
        <v>13306929453.879999</v>
      </c>
      <c r="AU27" s="652">
        <v>90653565</v>
      </c>
      <c r="AV27" s="655">
        <f t="shared" si="2"/>
        <v>6.8125081232445761E-3</v>
      </c>
      <c r="AW27" s="195"/>
      <c r="AX27" s="172" t="s">
        <v>1368</v>
      </c>
      <c r="AY27" s="166" t="s">
        <v>726</v>
      </c>
    </row>
    <row r="28" spans="1:51" ht="409.5" x14ac:dyDescent="0.35">
      <c r="A28" s="257" t="s">
        <v>187</v>
      </c>
      <c r="B28" s="172" t="s">
        <v>188</v>
      </c>
      <c r="C28" s="258" t="s">
        <v>189</v>
      </c>
      <c r="D28" s="172">
        <v>14085</v>
      </c>
      <c r="E28" s="659"/>
      <c r="F28" s="729">
        <v>2024130010180</v>
      </c>
      <c r="G28" s="659" t="s">
        <v>721</v>
      </c>
      <c r="H28" s="729"/>
      <c r="I28" s="729" t="s">
        <v>753</v>
      </c>
      <c r="J28" s="729">
        <v>0</v>
      </c>
      <c r="K28" s="174"/>
      <c r="L28" s="729">
        <v>0.2</v>
      </c>
      <c r="M28" s="268" t="s">
        <v>756</v>
      </c>
      <c r="N28" s="172"/>
      <c r="O28" s="166" t="s">
        <v>757</v>
      </c>
      <c r="P28" s="171">
        <v>30</v>
      </c>
      <c r="Q28" s="172">
        <v>30</v>
      </c>
      <c r="R28" s="173">
        <v>0</v>
      </c>
      <c r="S28" s="174"/>
      <c r="T28" s="174"/>
      <c r="U28" s="150">
        <f t="shared" si="1"/>
        <v>0</v>
      </c>
      <c r="V28" s="175">
        <v>45536</v>
      </c>
      <c r="W28" s="175">
        <v>45657</v>
      </c>
      <c r="X28" s="176">
        <f t="shared" si="0"/>
        <v>121</v>
      </c>
      <c r="Y28" s="174"/>
      <c r="Z28" s="174"/>
      <c r="AA28" s="166" t="s">
        <v>726</v>
      </c>
      <c r="AB28" s="166" t="s">
        <v>710</v>
      </c>
      <c r="AC28" s="166" t="s">
        <v>727</v>
      </c>
      <c r="AD28" s="178" t="s">
        <v>669</v>
      </c>
      <c r="AE28" s="172" t="s">
        <v>756</v>
      </c>
      <c r="AF28" s="261">
        <v>1100000000</v>
      </c>
      <c r="AG28" s="172" t="s">
        <v>687</v>
      </c>
      <c r="AH28" s="180" t="s">
        <v>672</v>
      </c>
      <c r="AI28" s="180" t="s">
        <v>694</v>
      </c>
      <c r="AJ28" s="174"/>
      <c r="AK28" s="181">
        <v>1</v>
      </c>
      <c r="AL28" s="181">
        <v>1100000000</v>
      </c>
      <c r="AM28" s="182">
        <v>0</v>
      </c>
      <c r="AN28" s="183"/>
      <c r="AO28" s="182">
        <v>0</v>
      </c>
      <c r="AP28" s="180"/>
      <c r="AQ28" s="166" t="s">
        <v>730</v>
      </c>
      <c r="AR28" s="185" t="s">
        <v>731</v>
      </c>
      <c r="AS28" s="659"/>
      <c r="AT28" s="653"/>
      <c r="AU28" s="653"/>
      <c r="AV28" s="656" t="e">
        <f t="shared" si="2"/>
        <v>#DIV/0!</v>
      </c>
      <c r="AW28" s="195"/>
      <c r="AX28" s="172" t="s">
        <v>1369</v>
      </c>
      <c r="AY28" s="166" t="s">
        <v>726</v>
      </c>
    </row>
    <row r="29" spans="1:51" ht="409.5" x14ac:dyDescent="0.35">
      <c r="A29" s="257" t="s">
        <v>187</v>
      </c>
      <c r="B29" s="172" t="s">
        <v>188</v>
      </c>
      <c r="C29" s="258" t="s">
        <v>189</v>
      </c>
      <c r="D29" s="172">
        <v>14085</v>
      </c>
      <c r="E29" s="659"/>
      <c r="F29" s="729">
        <v>2024130010180</v>
      </c>
      <c r="G29" s="659" t="s">
        <v>721</v>
      </c>
      <c r="H29" s="729"/>
      <c r="I29" s="729" t="s">
        <v>753</v>
      </c>
      <c r="J29" s="729">
        <v>4</v>
      </c>
      <c r="K29" s="174"/>
      <c r="L29" s="729">
        <v>0.2</v>
      </c>
      <c r="M29" s="166" t="s">
        <v>758</v>
      </c>
      <c r="N29" s="172"/>
      <c r="O29" s="166" t="s">
        <v>759</v>
      </c>
      <c r="P29" s="171">
        <v>10</v>
      </c>
      <c r="Q29" s="172">
        <v>4</v>
      </c>
      <c r="R29" s="173">
        <v>4</v>
      </c>
      <c r="S29" s="174"/>
      <c r="T29" s="174"/>
      <c r="U29" s="150">
        <f t="shared" si="1"/>
        <v>1</v>
      </c>
      <c r="V29" s="175">
        <v>45536</v>
      </c>
      <c r="W29" s="175">
        <v>45657</v>
      </c>
      <c r="X29" s="176">
        <f t="shared" si="0"/>
        <v>121</v>
      </c>
      <c r="Y29" s="174"/>
      <c r="Z29" s="174"/>
      <c r="AA29" s="166" t="s">
        <v>726</v>
      </c>
      <c r="AB29" s="166" t="s">
        <v>710</v>
      </c>
      <c r="AC29" s="166" t="s">
        <v>727</v>
      </c>
      <c r="AD29" s="178" t="s">
        <v>669</v>
      </c>
      <c r="AE29" s="172" t="s">
        <v>758</v>
      </c>
      <c r="AF29" s="269">
        <v>1499999999.999999</v>
      </c>
      <c r="AG29" s="172" t="s">
        <v>687</v>
      </c>
      <c r="AH29" s="180" t="s">
        <v>672</v>
      </c>
      <c r="AI29" s="180" t="s">
        <v>673</v>
      </c>
      <c r="AJ29" s="157" t="s">
        <v>729</v>
      </c>
      <c r="AK29" s="181">
        <v>1452461851.96</v>
      </c>
      <c r="AL29" s="181">
        <v>1499999999.999999</v>
      </c>
      <c r="AM29" s="182">
        <v>1212737491</v>
      </c>
      <c r="AN29" s="183"/>
      <c r="AO29" s="182">
        <v>0</v>
      </c>
      <c r="AP29" s="180"/>
      <c r="AQ29" s="166" t="s">
        <v>730</v>
      </c>
      <c r="AR29" s="185" t="s">
        <v>731</v>
      </c>
      <c r="AS29" s="659"/>
      <c r="AT29" s="653"/>
      <c r="AU29" s="653"/>
      <c r="AV29" s="656" t="e">
        <f t="shared" si="2"/>
        <v>#DIV/0!</v>
      </c>
      <c r="AW29" s="262" t="s">
        <v>1370</v>
      </c>
      <c r="AX29" s="172" t="s">
        <v>1371</v>
      </c>
      <c r="AY29" s="166" t="s">
        <v>726</v>
      </c>
    </row>
    <row r="30" spans="1:51" ht="409.5" x14ac:dyDescent="0.35">
      <c r="A30" s="257" t="s">
        <v>187</v>
      </c>
      <c r="B30" s="172" t="s">
        <v>188</v>
      </c>
      <c r="C30" s="258" t="s">
        <v>189</v>
      </c>
      <c r="D30" s="172">
        <v>14085</v>
      </c>
      <c r="E30" s="659"/>
      <c r="F30" s="729">
        <v>2024130010180</v>
      </c>
      <c r="G30" s="659" t="s">
        <v>721</v>
      </c>
      <c r="H30" s="729"/>
      <c r="I30" s="729" t="s">
        <v>753</v>
      </c>
      <c r="J30" s="729">
        <v>4</v>
      </c>
      <c r="K30" s="174"/>
      <c r="L30" s="729">
        <v>0.2</v>
      </c>
      <c r="M30" s="166" t="s">
        <v>760</v>
      </c>
      <c r="N30" s="172"/>
      <c r="O30" s="166" t="s">
        <v>761</v>
      </c>
      <c r="P30" s="171">
        <v>30</v>
      </c>
      <c r="Q30" s="172">
        <v>1</v>
      </c>
      <c r="R30" s="173">
        <v>0</v>
      </c>
      <c r="S30" s="174"/>
      <c r="T30" s="174"/>
      <c r="U30" s="150">
        <f t="shared" si="1"/>
        <v>0</v>
      </c>
      <c r="V30" s="175">
        <v>45536</v>
      </c>
      <c r="W30" s="175">
        <v>45657</v>
      </c>
      <c r="X30" s="176">
        <f t="shared" si="0"/>
        <v>121</v>
      </c>
      <c r="Y30" s="174"/>
      <c r="Z30" s="174"/>
      <c r="AA30" s="166" t="s">
        <v>726</v>
      </c>
      <c r="AB30" s="166" t="s">
        <v>710</v>
      </c>
      <c r="AC30" s="166" t="s">
        <v>727</v>
      </c>
      <c r="AD30" s="178" t="s">
        <v>734</v>
      </c>
      <c r="AE30" s="172" t="s">
        <v>213</v>
      </c>
      <c r="AF30" s="180" t="s">
        <v>213</v>
      </c>
      <c r="AG30" s="172" t="s">
        <v>213</v>
      </c>
      <c r="AH30" s="180" t="s">
        <v>213</v>
      </c>
      <c r="AI30" s="180" t="s">
        <v>213</v>
      </c>
      <c r="AJ30" s="174"/>
      <c r="AK30" s="181">
        <v>1</v>
      </c>
      <c r="AL30" s="181">
        <v>0</v>
      </c>
      <c r="AM30" s="182">
        <v>0</v>
      </c>
      <c r="AN30" s="183"/>
      <c r="AO30" s="182">
        <v>0</v>
      </c>
      <c r="AP30" s="180"/>
      <c r="AQ30" s="166" t="s">
        <v>730</v>
      </c>
      <c r="AR30" s="185" t="s">
        <v>731</v>
      </c>
      <c r="AS30" s="659"/>
      <c r="AT30" s="653"/>
      <c r="AU30" s="653"/>
      <c r="AV30" s="656" t="e">
        <f t="shared" si="2"/>
        <v>#DIV/0!</v>
      </c>
      <c r="AW30" s="219"/>
      <c r="AX30" s="188"/>
      <c r="AY30" s="166" t="s">
        <v>726</v>
      </c>
    </row>
    <row r="31" spans="1:51" ht="409.5" x14ac:dyDescent="0.35">
      <c r="A31" s="257" t="s">
        <v>187</v>
      </c>
      <c r="B31" s="172" t="s">
        <v>188</v>
      </c>
      <c r="C31" s="258" t="s">
        <v>189</v>
      </c>
      <c r="D31" s="172">
        <v>14085</v>
      </c>
      <c r="E31" s="659"/>
      <c r="F31" s="729">
        <v>2024130010180</v>
      </c>
      <c r="G31" s="659" t="s">
        <v>721</v>
      </c>
      <c r="H31" s="729"/>
      <c r="I31" s="729" t="s">
        <v>753</v>
      </c>
      <c r="J31" s="729">
        <v>4</v>
      </c>
      <c r="K31" s="174"/>
      <c r="L31" s="729">
        <v>0.2</v>
      </c>
      <c r="M31" s="166" t="s">
        <v>762</v>
      </c>
      <c r="N31" s="172"/>
      <c r="O31" s="166" t="s">
        <v>763</v>
      </c>
      <c r="P31" s="171">
        <v>5</v>
      </c>
      <c r="Q31" s="172" t="s">
        <v>206</v>
      </c>
      <c r="R31" s="173" t="s">
        <v>207</v>
      </c>
      <c r="S31" s="174"/>
      <c r="T31" s="174"/>
      <c r="U31" s="150" t="s">
        <v>207</v>
      </c>
      <c r="V31" s="175">
        <v>45474</v>
      </c>
      <c r="W31" s="175">
        <v>45657</v>
      </c>
      <c r="X31" s="176">
        <f t="shared" si="0"/>
        <v>183</v>
      </c>
      <c r="Y31" s="174"/>
      <c r="Z31" s="174"/>
      <c r="AA31" s="166" t="s">
        <v>726</v>
      </c>
      <c r="AB31" s="166" t="s">
        <v>710</v>
      </c>
      <c r="AC31" s="166" t="s">
        <v>727</v>
      </c>
      <c r="AD31" s="178" t="s">
        <v>734</v>
      </c>
      <c r="AE31" s="172" t="s">
        <v>213</v>
      </c>
      <c r="AF31" s="180" t="s">
        <v>213</v>
      </c>
      <c r="AG31" s="172" t="s">
        <v>213</v>
      </c>
      <c r="AH31" s="180" t="s">
        <v>213</v>
      </c>
      <c r="AI31" s="180" t="s">
        <v>213</v>
      </c>
      <c r="AJ31" s="174"/>
      <c r="AK31" s="181">
        <v>500000000</v>
      </c>
      <c r="AL31" s="181">
        <v>0</v>
      </c>
      <c r="AM31" s="182">
        <v>0</v>
      </c>
      <c r="AN31" s="183"/>
      <c r="AO31" s="182">
        <v>0</v>
      </c>
      <c r="AP31" s="180"/>
      <c r="AQ31" s="166" t="s">
        <v>730</v>
      </c>
      <c r="AR31" s="185" t="s">
        <v>731</v>
      </c>
      <c r="AS31" s="659"/>
      <c r="AT31" s="653"/>
      <c r="AU31" s="653"/>
      <c r="AV31" s="656" t="e">
        <f t="shared" si="2"/>
        <v>#DIV/0!</v>
      </c>
      <c r="AW31" s="219"/>
      <c r="AX31" s="188"/>
      <c r="AY31" s="166" t="s">
        <v>726</v>
      </c>
    </row>
    <row r="32" spans="1:51" ht="409.5" x14ac:dyDescent="0.35">
      <c r="A32" s="257" t="s">
        <v>187</v>
      </c>
      <c r="B32" s="172" t="s">
        <v>188</v>
      </c>
      <c r="C32" s="258" t="s">
        <v>189</v>
      </c>
      <c r="D32" s="172">
        <v>14085</v>
      </c>
      <c r="E32" s="659"/>
      <c r="F32" s="729">
        <v>2024130010180</v>
      </c>
      <c r="G32" s="659" t="s">
        <v>721</v>
      </c>
      <c r="H32" s="729"/>
      <c r="I32" s="729" t="s">
        <v>753</v>
      </c>
      <c r="J32" s="729">
        <v>4</v>
      </c>
      <c r="K32" s="174"/>
      <c r="L32" s="729">
        <v>0.2</v>
      </c>
      <c r="M32" s="166" t="s">
        <v>764</v>
      </c>
      <c r="N32" s="172"/>
      <c r="O32" s="166" t="s">
        <v>765</v>
      </c>
      <c r="P32" s="171">
        <v>30</v>
      </c>
      <c r="Q32" s="172">
        <v>4</v>
      </c>
      <c r="R32" s="173">
        <v>0</v>
      </c>
      <c r="S32" s="174"/>
      <c r="T32" s="174"/>
      <c r="U32" s="150">
        <f t="shared" si="1"/>
        <v>0</v>
      </c>
      <c r="V32" s="175">
        <v>45536</v>
      </c>
      <c r="W32" s="175">
        <v>45657</v>
      </c>
      <c r="X32" s="176">
        <f t="shared" si="0"/>
        <v>121</v>
      </c>
      <c r="Y32" s="174"/>
      <c r="Z32" s="174"/>
      <c r="AA32" s="166" t="s">
        <v>726</v>
      </c>
      <c r="AB32" s="166" t="s">
        <v>710</v>
      </c>
      <c r="AC32" s="166" t="s">
        <v>727</v>
      </c>
      <c r="AD32" s="178" t="s">
        <v>669</v>
      </c>
      <c r="AE32" s="172" t="s">
        <v>766</v>
      </c>
      <c r="AF32" s="261">
        <v>480000000</v>
      </c>
      <c r="AG32" s="172" t="s">
        <v>687</v>
      </c>
      <c r="AH32" s="180" t="s">
        <v>672</v>
      </c>
      <c r="AI32" s="180" t="s">
        <v>681</v>
      </c>
      <c r="AJ32" s="174"/>
      <c r="AK32" s="181">
        <v>0</v>
      </c>
      <c r="AL32" s="181">
        <v>480000000</v>
      </c>
      <c r="AM32" s="182">
        <v>0</v>
      </c>
      <c r="AN32" s="183"/>
      <c r="AO32" s="182">
        <v>0</v>
      </c>
      <c r="AP32" s="180"/>
      <c r="AQ32" s="166" t="s">
        <v>730</v>
      </c>
      <c r="AR32" s="185" t="s">
        <v>731</v>
      </c>
      <c r="AS32" s="659"/>
      <c r="AT32" s="653"/>
      <c r="AU32" s="653"/>
      <c r="AV32" s="656" t="e">
        <f t="shared" si="2"/>
        <v>#DIV/0!</v>
      </c>
      <c r="AW32" s="219"/>
      <c r="AX32" s="188"/>
      <c r="AY32" s="166" t="s">
        <v>726</v>
      </c>
    </row>
    <row r="33" spans="1:51" ht="409.5" x14ac:dyDescent="0.35">
      <c r="A33" s="257" t="s">
        <v>187</v>
      </c>
      <c r="B33" s="172" t="s">
        <v>188</v>
      </c>
      <c r="C33" s="258" t="s">
        <v>189</v>
      </c>
      <c r="D33" s="172">
        <v>14085</v>
      </c>
      <c r="E33" s="659"/>
      <c r="F33" s="729">
        <v>2024130010180</v>
      </c>
      <c r="G33" s="659" t="s">
        <v>721</v>
      </c>
      <c r="H33" s="729"/>
      <c r="I33" s="729" t="s">
        <v>753</v>
      </c>
      <c r="J33" s="729">
        <v>4</v>
      </c>
      <c r="K33" s="174"/>
      <c r="L33" s="729">
        <v>0.2</v>
      </c>
      <c r="M33" s="268" t="s">
        <v>767</v>
      </c>
      <c r="N33" s="172"/>
      <c r="O33" s="166" t="s">
        <v>768</v>
      </c>
      <c r="P33" s="171">
        <v>1</v>
      </c>
      <c r="Q33" s="172" t="s">
        <v>206</v>
      </c>
      <c r="R33" s="173" t="s">
        <v>207</v>
      </c>
      <c r="S33" s="174"/>
      <c r="T33" s="174"/>
      <c r="U33" s="150" t="s">
        <v>207</v>
      </c>
      <c r="V33" s="175">
        <v>45474</v>
      </c>
      <c r="W33" s="175">
        <v>45657</v>
      </c>
      <c r="X33" s="176">
        <f t="shared" si="0"/>
        <v>183</v>
      </c>
      <c r="Y33" s="174"/>
      <c r="Z33" s="174"/>
      <c r="AA33" s="166" t="s">
        <v>726</v>
      </c>
      <c r="AB33" s="166" t="s">
        <v>710</v>
      </c>
      <c r="AC33" s="166" t="s">
        <v>727</v>
      </c>
      <c r="AD33" s="178" t="s">
        <v>734</v>
      </c>
      <c r="AE33" s="172" t="s">
        <v>213</v>
      </c>
      <c r="AF33" s="180" t="s">
        <v>213</v>
      </c>
      <c r="AG33" s="172" t="s">
        <v>213</v>
      </c>
      <c r="AH33" s="180" t="s">
        <v>213</v>
      </c>
      <c r="AI33" s="180" t="s">
        <v>213</v>
      </c>
      <c r="AJ33" s="174"/>
      <c r="AK33" s="259">
        <v>168000000</v>
      </c>
      <c r="AL33" s="181">
        <v>0</v>
      </c>
      <c r="AM33" s="182">
        <v>0</v>
      </c>
      <c r="AN33" s="183"/>
      <c r="AO33" s="182">
        <v>0</v>
      </c>
      <c r="AP33" s="180"/>
      <c r="AQ33" s="166" t="s">
        <v>730</v>
      </c>
      <c r="AR33" s="185" t="s">
        <v>731</v>
      </c>
      <c r="AS33" s="660"/>
      <c r="AT33" s="653"/>
      <c r="AU33" s="653"/>
      <c r="AV33" s="656" t="e">
        <f t="shared" si="2"/>
        <v>#DIV/0!</v>
      </c>
      <c r="AW33" s="219"/>
      <c r="AX33" s="188"/>
      <c r="AY33" s="166" t="s">
        <v>726</v>
      </c>
    </row>
    <row r="34" spans="1:51" ht="409.5" x14ac:dyDescent="0.35">
      <c r="A34" s="257" t="s">
        <v>187</v>
      </c>
      <c r="B34" s="172" t="s">
        <v>188</v>
      </c>
      <c r="C34" s="258" t="s">
        <v>189</v>
      </c>
      <c r="D34" s="172">
        <v>14085</v>
      </c>
      <c r="E34" s="659"/>
      <c r="F34" s="729">
        <v>2024130010180</v>
      </c>
      <c r="G34" s="659" t="s">
        <v>721</v>
      </c>
      <c r="H34" s="729"/>
      <c r="I34" s="729" t="s">
        <v>723</v>
      </c>
      <c r="J34" s="729">
        <v>5</v>
      </c>
      <c r="K34" s="174"/>
      <c r="L34" s="729">
        <v>0.8</v>
      </c>
      <c r="M34" s="268" t="s">
        <v>769</v>
      </c>
      <c r="N34" s="172"/>
      <c r="O34" s="166" t="s">
        <v>770</v>
      </c>
      <c r="P34" s="171">
        <v>10025</v>
      </c>
      <c r="Q34" s="172">
        <v>10025</v>
      </c>
      <c r="R34" s="173">
        <v>1263</v>
      </c>
      <c r="S34" s="174"/>
      <c r="T34" s="174"/>
      <c r="U34" s="150">
        <f t="shared" si="1"/>
        <v>0.12598503740648379</v>
      </c>
      <c r="V34" s="175">
        <v>45536</v>
      </c>
      <c r="W34" s="175">
        <v>45657</v>
      </c>
      <c r="X34" s="176">
        <f t="shared" si="0"/>
        <v>121</v>
      </c>
      <c r="Y34" s="174"/>
      <c r="Z34" s="174"/>
      <c r="AA34" s="166" t="s">
        <v>726</v>
      </c>
      <c r="AB34" s="166" t="s">
        <v>710</v>
      </c>
      <c r="AC34" s="166" t="s">
        <v>727</v>
      </c>
      <c r="AD34" s="178" t="s">
        <v>669</v>
      </c>
      <c r="AE34" s="172" t="s">
        <v>771</v>
      </c>
      <c r="AF34" s="261">
        <v>400000000</v>
      </c>
      <c r="AG34" s="172" t="s">
        <v>687</v>
      </c>
      <c r="AH34" s="180" t="s">
        <v>672</v>
      </c>
      <c r="AI34" s="180" t="s">
        <v>694</v>
      </c>
      <c r="AJ34" s="157" t="s">
        <v>729</v>
      </c>
      <c r="AK34" s="181">
        <v>280000000</v>
      </c>
      <c r="AL34" s="181">
        <v>400000000</v>
      </c>
      <c r="AM34" s="182">
        <v>139478000</v>
      </c>
      <c r="AN34" s="183"/>
      <c r="AO34" s="182">
        <v>0</v>
      </c>
      <c r="AP34" s="180"/>
      <c r="AQ34" s="166" t="s">
        <v>730</v>
      </c>
      <c r="AR34" s="185" t="s">
        <v>731</v>
      </c>
      <c r="AS34" s="658" t="s">
        <v>1508</v>
      </c>
      <c r="AT34" s="653"/>
      <c r="AU34" s="653"/>
      <c r="AV34" s="656" t="e">
        <f t="shared" si="2"/>
        <v>#DIV/0!</v>
      </c>
      <c r="AW34" s="260" t="s">
        <v>1372</v>
      </c>
      <c r="AX34" s="172" t="s">
        <v>1373</v>
      </c>
      <c r="AY34" s="166" t="s">
        <v>726</v>
      </c>
    </row>
    <row r="35" spans="1:51" ht="409.5" x14ac:dyDescent="0.35">
      <c r="A35" s="257" t="s">
        <v>187</v>
      </c>
      <c r="B35" s="172" t="s">
        <v>188</v>
      </c>
      <c r="C35" s="258" t="s">
        <v>189</v>
      </c>
      <c r="D35" s="172">
        <v>14085</v>
      </c>
      <c r="E35" s="659"/>
      <c r="F35" s="729">
        <v>2024130010180</v>
      </c>
      <c r="G35" s="659" t="s">
        <v>721</v>
      </c>
      <c r="H35" s="729"/>
      <c r="I35" s="729" t="s">
        <v>723</v>
      </c>
      <c r="J35" s="729">
        <v>0</v>
      </c>
      <c r="K35" s="174"/>
      <c r="L35" s="729">
        <v>0.8</v>
      </c>
      <c r="M35" s="268" t="s">
        <v>772</v>
      </c>
      <c r="N35" s="172"/>
      <c r="O35" s="166" t="s">
        <v>773</v>
      </c>
      <c r="P35" s="270">
        <v>20</v>
      </c>
      <c r="Q35" s="180">
        <v>50</v>
      </c>
      <c r="R35" s="173">
        <v>37</v>
      </c>
      <c r="S35" s="174"/>
      <c r="T35" s="174"/>
      <c r="U35" s="150">
        <f t="shared" si="1"/>
        <v>0.74</v>
      </c>
      <c r="V35" s="175">
        <v>45536</v>
      </c>
      <c r="W35" s="175">
        <v>45657</v>
      </c>
      <c r="X35" s="176">
        <f t="shared" si="0"/>
        <v>121</v>
      </c>
      <c r="Y35" s="174"/>
      <c r="Z35" s="174"/>
      <c r="AA35" s="166" t="s">
        <v>726</v>
      </c>
      <c r="AB35" s="166" t="s">
        <v>710</v>
      </c>
      <c r="AC35" s="166" t="s">
        <v>727</v>
      </c>
      <c r="AD35" s="178" t="s">
        <v>734</v>
      </c>
      <c r="AE35" s="172" t="s">
        <v>213</v>
      </c>
      <c r="AF35" s="180" t="s">
        <v>213</v>
      </c>
      <c r="AG35" s="172" t="s">
        <v>213</v>
      </c>
      <c r="AH35" s="180" t="s">
        <v>213</v>
      </c>
      <c r="AI35" s="180" t="s">
        <v>213</v>
      </c>
      <c r="AJ35" s="174"/>
      <c r="AK35" s="181">
        <v>1</v>
      </c>
      <c r="AL35" s="181">
        <v>0</v>
      </c>
      <c r="AM35" s="182">
        <v>0</v>
      </c>
      <c r="AN35" s="183"/>
      <c r="AO35" s="182">
        <v>0</v>
      </c>
      <c r="AP35" s="180"/>
      <c r="AQ35" s="166" t="s">
        <v>730</v>
      </c>
      <c r="AR35" s="185" t="s">
        <v>731</v>
      </c>
      <c r="AS35" s="659"/>
      <c r="AT35" s="653"/>
      <c r="AU35" s="653"/>
      <c r="AV35" s="656" t="e">
        <f t="shared" si="2"/>
        <v>#DIV/0!</v>
      </c>
      <c r="AW35" s="260" t="s">
        <v>1374</v>
      </c>
      <c r="AX35" s="173" t="s">
        <v>1375</v>
      </c>
      <c r="AY35" s="166" t="s">
        <v>726</v>
      </c>
    </row>
    <row r="36" spans="1:51" ht="409.5" x14ac:dyDescent="0.35">
      <c r="A36" s="257" t="s">
        <v>187</v>
      </c>
      <c r="B36" s="172" t="s">
        <v>188</v>
      </c>
      <c r="C36" s="258" t="s">
        <v>189</v>
      </c>
      <c r="D36" s="172">
        <v>14085</v>
      </c>
      <c r="E36" s="659"/>
      <c r="F36" s="729">
        <v>2024130010180</v>
      </c>
      <c r="G36" s="659" t="s">
        <v>721</v>
      </c>
      <c r="H36" s="729"/>
      <c r="I36" s="729" t="s">
        <v>723</v>
      </c>
      <c r="J36" s="729">
        <v>0</v>
      </c>
      <c r="K36" s="174"/>
      <c r="L36" s="729">
        <v>0.8</v>
      </c>
      <c r="M36" s="268" t="s">
        <v>774</v>
      </c>
      <c r="N36" s="172"/>
      <c r="O36" s="166" t="s">
        <v>775</v>
      </c>
      <c r="P36" s="171">
        <v>2</v>
      </c>
      <c r="Q36" s="172">
        <v>5</v>
      </c>
      <c r="R36" s="173">
        <v>5</v>
      </c>
      <c r="S36" s="174"/>
      <c r="T36" s="174"/>
      <c r="U36" s="150">
        <f t="shared" si="1"/>
        <v>1</v>
      </c>
      <c r="V36" s="175">
        <v>45474</v>
      </c>
      <c r="W36" s="175">
        <v>45657</v>
      </c>
      <c r="X36" s="176">
        <f t="shared" si="0"/>
        <v>183</v>
      </c>
      <c r="Y36" s="174"/>
      <c r="Z36" s="174"/>
      <c r="AA36" s="166" t="s">
        <v>726</v>
      </c>
      <c r="AB36" s="166" t="s">
        <v>710</v>
      </c>
      <c r="AC36" s="166" t="s">
        <v>727</v>
      </c>
      <c r="AD36" s="178" t="s">
        <v>734</v>
      </c>
      <c r="AE36" s="172" t="s">
        <v>213</v>
      </c>
      <c r="AF36" s="180" t="s">
        <v>213</v>
      </c>
      <c r="AG36" s="172" t="s">
        <v>213</v>
      </c>
      <c r="AH36" s="180" t="s">
        <v>213</v>
      </c>
      <c r="AI36" s="180" t="s">
        <v>213</v>
      </c>
      <c r="AJ36" s="174"/>
      <c r="AK36" s="181">
        <v>1</v>
      </c>
      <c r="AL36" s="181">
        <v>0</v>
      </c>
      <c r="AM36" s="182">
        <v>0</v>
      </c>
      <c r="AN36" s="183"/>
      <c r="AO36" s="182">
        <v>0</v>
      </c>
      <c r="AP36" s="180"/>
      <c r="AQ36" s="166" t="s">
        <v>730</v>
      </c>
      <c r="AR36" s="185" t="s">
        <v>731</v>
      </c>
      <c r="AS36" s="659"/>
      <c r="AT36" s="653"/>
      <c r="AU36" s="653"/>
      <c r="AV36" s="656" t="e">
        <f t="shared" si="2"/>
        <v>#DIV/0!</v>
      </c>
      <c r="AW36" s="260" t="s">
        <v>1374</v>
      </c>
      <c r="AX36" s="173" t="s">
        <v>1376</v>
      </c>
      <c r="AY36" s="166" t="s">
        <v>726</v>
      </c>
    </row>
    <row r="37" spans="1:51" ht="409.5" x14ac:dyDescent="0.35">
      <c r="A37" s="257" t="s">
        <v>187</v>
      </c>
      <c r="B37" s="172" t="s">
        <v>188</v>
      </c>
      <c r="C37" s="258" t="s">
        <v>189</v>
      </c>
      <c r="D37" s="172">
        <v>14085</v>
      </c>
      <c r="E37" s="659"/>
      <c r="F37" s="729">
        <v>2024130010180</v>
      </c>
      <c r="G37" s="659" t="s">
        <v>721</v>
      </c>
      <c r="H37" s="729"/>
      <c r="I37" s="729" t="s">
        <v>723</v>
      </c>
      <c r="J37" s="729">
        <v>0</v>
      </c>
      <c r="K37" s="174"/>
      <c r="L37" s="729">
        <v>0.8</v>
      </c>
      <c r="M37" s="268" t="s">
        <v>776</v>
      </c>
      <c r="N37" s="172"/>
      <c r="O37" s="166" t="s">
        <v>777</v>
      </c>
      <c r="P37" s="171">
        <v>1</v>
      </c>
      <c r="Q37" s="172">
        <v>0.6</v>
      </c>
      <c r="R37" s="173">
        <v>0</v>
      </c>
      <c r="S37" s="174"/>
      <c r="T37" s="174"/>
      <c r="U37" s="150">
        <f t="shared" si="1"/>
        <v>0</v>
      </c>
      <c r="V37" s="175">
        <v>45474</v>
      </c>
      <c r="W37" s="175">
        <v>45657</v>
      </c>
      <c r="X37" s="176">
        <f t="shared" si="0"/>
        <v>183</v>
      </c>
      <c r="Y37" s="174"/>
      <c r="Z37" s="174"/>
      <c r="AA37" s="166" t="s">
        <v>726</v>
      </c>
      <c r="AB37" s="166" t="s">
        <v>710</v>
      </c>
      <c r="AC37" s="166" t="s">
        <v>727</v>
      </c>
      <c r="AD37" s="178" t="s">
        <v>669</v>
      </c>
      <c r="AE37" s="172" t="s">
        <v>212</v>
      </c>
      <c r="AF37" s="267">
        <v>265000000</v>
      </c>
      <c r="AG37" s="172" t="s">
        <v>687</v>
      </c>
      <c r="AH37" s="180" t="s">
        <v>672</v>
      </c>
      <c r="AI37" s="180" t="s">
        <v>694</v>
      </c>
      <c r="AJ37" s="174"/>
      <c r="AK37" s="181">
        <v>265000000</v>
      </c>
      <c r="AL37" s="181">
        <v>265000000</v>
      </c>
      <c r="AM37" s="182">
        <v>0</v>
      </c>
      <c r="AN37" s="183"/>
      <c r="AO37" s="182">
        <v>0</v>
      </c>
      <c r="AP37" s="180"/>
      <c r="AQ37" s="166" t="s">
        <v>730</v>
      </c>
      <c r="AR37" s="185" t="s">
        <v>731</v>
      </c>
      <c r="AS37" s="659"/>
      <c r="AT37" s="653"/>
      <c r="AU37" s="653"/>
      <c r="AV37" s="656" t="e">
        <f t="shared" si="2"/>
        <v>#DIV/0!</v>
      </c>
      <c r="AW37" s="219"/>
      <c r="AX37" s="188"/>
      <c r="AY37" s="166" t="s">
        <v>726</v>
      </c>
    </row>
    <row r="38" spans="1:51" ht="409.5" x14ac:dyDescent="0.35">
      <c r="A38" s="257" t="s">
        <v>187</v>
      </c>
      <c r="B38" s="172" t="s">
        <v>188</v>
      </c>
      <c r="C38" s="258" t="s">
        <v>189</v>
      </c>
      <c r="D38" s="172">
        <v>14085</v>
      </c>
      <c r="E38" s="659"/>
      <c r="F38" s="729">
        <v>2024130010180</v>
      </c>
      <c r="G38" s="659" t="s">
        <v>721</v>
      </c>
      <c r="H38" s="729"/>
      <c r="I38" s="729" t="s">
        <v>723</v>
      </c>
      <c r="J38" s="729">
        <v>0</v>
      </c>
      <c r="K38" s="174"/>
      <c r="L38" s="729">
        <v>0.8</v>
      </c>
      <c r="M38" s="166" t="s">
        <v>778</v>
      </c>
      <c r="N38" s="172"/>
      <c r="O38" s="166" t="s">
        <v>779</v>
      </c>
      <c r="P38" s="171">
        <v>142</v>
      </c>
      <c r="Q38" s="172">
        <v>142</v>
      </c>
      <c r="R38" s="173">
        <v>0</v>
      </c>
      <c r="S38" s="174"/>
      <c r="T38" s="174"/>
      <c r="U38" s="150">
        <f t="shared" si="1"/>
        <v>0</v>
      </c>
      <c r="V38" s="175">
        <v>45474</v>
      </c>
      <c r="W38" s="175">
        <v>45657</v>
      </c>
      <c r="X38" s="176">
        <f t="shared" si="0"/>
        <v>183</v>
      </c>
      <c r="Y38" s="174"/>
      <c r="Z38" s="174"/>
      <c r="AA38" s="166" t="s">
        <v>726</v>
      </c>
      <c r="AB38" s="166" t="s">
        <v>710</v>
      </c>
      <c r="AC38" s="166" t="s">
        <v>727</v>
      </c>
      <c r="AD38" s="178" t="s">
        <v>669</v>
      </c>
      <c r="AE38" s="172" t="s">
        <v>778</v>
      </c>
      <c r="AF38" s="266">
        <v>512249197.95999998</v>
      </c>
      <c r="AG38" s="172" t="s">
        <v>687</v>
      </c>
      <c r="AH38" s="180" t="s">
        <v>672</v>
      </c>
      <c r="AI38" s="180" t="s">
        <v>694</v>
      </c>
      <c r="AJ38" s="174"/>
      <c r="AK38" s="181">
        <v>1</v>
      </c>
      <c r="AL38" s="181">
        <v>512249197.95999998</v>
      </c>
      <c r="AM38" s="182">
        <v>0</v>
      </c>
      <c r="AN38" s="183"/>
      <c r="AO38" s="182">
        <v>0</v>
      </c>
      <c r="AP38" s="180"/>
      <c r="AQ38" s="166" t="s">
        <v>730</v>
      </c>
      <c r="AR38" s="185" t="s">
        <v>731</v>
      </c>
      <c r="AS38" s="659"/>
      <c r="AT38" s="653"/>
      <c r="AU38" s="653"/>
      <c r="AV38" s="656" t="e">
        <f t="shared" si="2"/>
        <v>#DIV/0!</v>
      </c>
      <c r="AW38" s="219"/>
      <c r="AX38" s="188"/>
      <c r="AY38" s="166" t="s">
        <v>726</v>
      </c>
    </row>
    <row r="39" spans="1:51" ht="409.5" x14ac:dyDescent="0.35">
      <c r="A39" s="271" t="s">
        <v>187</v>
      </c>
      <c r="B39" s="193" t="s">
        <v>188</v>
      </c>
      <c r="C39" s="272" t="s">
        <v>189</v>
      </c>
      <c r="D39" s="193">
        <v>14085</v>
      </c>
      <c r="E39" s="660"/>
      <c r="F39" s="730">
        <v>2024130010180</v>
      </c>
      <c r="G39" s="660" t="s">
        <v>721</v>
      </c>
      <c r="H39" s="730"/>
      <c r="I39" s="730" t="s">
        <v>723</v>
      </c>
      <c r="J39" s="730">
        <v>0</v>
      </c>
      <c r="K39" s="201"/>
      <c r="L39" s="730">
        <v>0.8</v>
      </c>
      <c r="M39" s="205" t="s">
        <v>780</v>
      </c>
      <c r="N39" s="193"/>
      <c r="O39" s="205" t="s">
        <v>781</v>
      </c>
      <c r="P39" s="199">
        <v>14</v>
      </c>
      <c r="Q39" s="193">
        <v>2</v>
      </c>
      <c r="R39" s="200">
        <v>1</v>
      </c>
      <c r="S39" s="201"/>
      <c r="T39" s="201"/>
      <c r="U39" s="202">
        <f t="shared" si="1"/>
        <v>0.5</v>
      </c>
      <c r="V39" s="203">
        <v>45474</v>
      </c>
      <c r="W39" s="203">
        <v>45657</v>
      </c>
      <c r="X39" s="204">
        <f t="shared" si="0"/>
        <v>183</v>
      </c>
      <c r="Y39" s="201"/>
      <c r="Z39" s="201"/>
      <c r="AA39" s="205" t="s">
        <v>726</v>
      </c>
      <c r="AB39" s="205" t="s">
        <v>710</v>
      </c>
      <c r="AC39" s="205" t="s">
        <v>727</v>
      </c>
      <c r="AD39" s="206" t="s">
        <v>734</v>
      </c>
      <c r="AE39" s="193" t="s">
        <v>213</v>
      </c>
      <c r="AF39" s="208" t="s">
        <v>213</v>
      </c>
      <c r="AG39" s="193" t="s">
        <v>213</v>
      </c>
      <c r="AH39" s="208" t="s">
        <v>213</v>
      </c>
      <c r="AI39" s="208" t="s">
        <v>213</v>
      </c>
      <c r="AJ39" s="201"/>
      <c r="AK39" s="209">
        <v>1</v>
      </c>
      <c r="AL39" s="209">
        <v>0</v>
      </c>
      <c r="AM39" s="210">
        <v>0</v>
      </c>
      <c r="AN39" s="211"/>
      <c r="AO39" s="210">
        <v>0</v>
      </c>
      <c r="AP39" s="208"/>
      <c r="AQ39" s="205" t="s">
        <v>730</v>
      </c>
      <c r="AR39" s="213" t="s">
        <v>731</v>
      </c>
      <c r="AS39" s="659"/>
      <c r="AT39" s="653"/>
      <c r="AU39" s="653"/>
      <c r="AV39" s="656" t="e">
        <f t="shared" si="2"/>
        <v>#DIV/0!</v>
      </c>
      <c r="AW39" s="273" t="s">
        <v>1377</v>
      </c>
      <c r="AX39" s="200" t="s">
        <v>1378</v>
      </c>
      <c r="AY39" s="166" t="s">
        <v>726</v>
      </c>
    </row>
    <row r="40" spans="1:51" ht="117.75" customHeight="1" x14ac:dyDescent="0.35">
      <c r="A40" s="172"/>
      <c r="B40" s="172"/>
      <c r="C40" s="258"/>
      <c r="D40" s="172"/>
      <c r="E40" s="172"/>
      <c r="F40" s="731" t="s">
        <v>720</v>
      </c>
      <c r="G40" s="731"/>
      <c r="H40" s="731"/>
      <c r="I40" s="731"/>
      <c r="J40" s="731"/>
      <c r="K40" s="731"/>
      <c r="L40" s="731"/>
      <c r="M40" s="731"/>
      <c r="N40" s="731"/>
      <c r="O40" s="731"/>
      <c r="P40" s="731"/>
      <c r="Q40" s="731"/>
      <c r="R40" s="731"/>
      <c r="S40" s="174"/>
      <c r="T40" s="174"/>
      <c r="U40" s="66">
        <f>AVERAGE(U19:U39)</f>
        <v>0.27640294334118071</v>
      </c>
      <c r="V40" s="175"/>
      <c r="W40" s="175"/>
      <c r="X40" s="176"/>
      <c r="Y40" s="174"/>
      <c r="Z40" s="174"/>
      <c r="AA40" s="166"/>
      <c r="AB40" s="166"/>
      <c r="AC40" s="166"/>
      <c r="AD40" s="180"/>
      <c r="AE40" s="172"/>
      <c r="AF40" s="180"/>
      <c r="AG40" s="172"/>
      <c r="AH40" s="180"/>
      <c r="AI40" s="180"/>
      <c r="AJ40" s="174"/>
      <c r="AK40" s="181"/>
      <c r="AL40" s="181"/>
      <c r="AM40" s="182"/>
      <c r="AN40" s="183"/>
      <c r="AO40" s="182"/>
      <c r="AP40" s="180"/>
      <c r="AQ40" s="166"/>
      <c r="AR40" s="185"/>
      <c r="AS40" s="659"/>
      <c r="AT40" s="653"/>
      <c r="AU40" s="653"/>
      <c r="AV40" s="656"/>
      <c r="AW40" s="274"/>
      <c r="AX40" s="173"/>
      <c r="AY40" s="166"/>
    </row>
    <row r="41" spans="1:51" ht="90" customHeight="1" x14ac:dyDescent="0.35">
      <c r="A41" s="668" t="s">
        <v>187</v>
      </c>
      <c r="B41" s="668" t="s">
        <v>188</v>
      </c>
      <c r="C41" s="668" t="s">
        <v>189</v>
      </c>
      <c r="D41" s="668">
        <v>14085</v>
      </c>
      <c r="E41" s="668" t="s">
        <v>782</v>
      </c>
      <c r="F41" s="728">
        <v>2024130010116</v>
      </c>
      <c r="G41" s="747" t="s">
        <v>783</v>
      </c>
      <c r="H41" s="747" t="s">
        <v>784</v>
      </c>
      <c r="I41" s="747" t="s">
        <v>723</v>
      </c>
      <c r="J41" s="747">
        <v>120</v>
      </c>
      <c r="K41" s="747"/>
      <c r="L41" s="727">
        <v>1</v>
      </c>
      <c r="M41" s="276" t="s">
        <v>785</v>
      </c>
      <c r="N41" s="223"/>
      <c r="O41" s="276" t="s">
        <v>786</v>
      </c>
      <c r="P41" s="222">
        <v>200</v>
      </c>
      <c r="Q41" s="189">
        <v>150</v>
      </c>
      <c r="R41" s="223">
        <v>120</v>
      </c>
      <c r="S41" s="224"/>
      <c r="T41" s="224"/>
      <c r="U41" s="225">
        <f t="shared" si="1"/>
        <v>0.8</v>
      </c>
      <c r="V41" s="226">
        <v>45474</v>
      </c>
      <c r="W41" s="226">
        <v>45657</v>
      </c>
      <c r="X41" s="227">
        <f t="shared" si="0"/>
        <v>183</v>
      </c>
      <c r="Y41" s="224"/>
      <c r="Z41" s="224"/>
      <c r="AA41" s="220" t="s">
        <v>726</v>
      </c>
      <c r="AB41" s="220" t="s">
        <v>710</v>
      </c>
      <c r="AC41" s="220" t="s">
        <v>787</v>
      </c>
      <c r="AD41" s="239" t="s">
        <v>669</v>
      </c>
      <c r="AE41" s="189" t="s">
        <v>788</v>
      </c>
      <c r="AF41" s="277">
        <v>3489880253.9200001</v>
      </c>
      <c r="AG41" s="189" t="s">
        <v>693</v>
      </c>
      <c r="AH41" s="189" t="s">
        <v>672</v>
      </c>
      <c r="AI41" s="189" t="s">
        <v>673</v>
      </c>
      <c r="AJ41" s="278"/>
      <c r="AK41" s="233">
        <v>3489880253.9200001</v>
      </c>
      <c r="AL41" s="233">
        <v>3489880253.9200001</v>
      </c>
      <c r="AM41" s="234">
        <v>639907515</v>
      </c>
      <c r="AN41" s="235"/>
      <c r="AO41" s="234">
        <v>0</v>
      </c>
      <c r="AP41" s="232"/>
      <c r="AQ41" s="253" t="s">
        <v>789</v>
      </c>
      <c r="AR41" s="279" t="s">
        <v>790</v>
      </c>
      <c r="AS41" s="659"/>
      <c r="AT41" s="653"/>
      <c r="AU41" s="653"/>
      <c r="AV41" s="656" t="e">
        <f t="shared" si="2"/>
        <v>#DIV/0!</v>
      </c>
      <c r="AW41" s="280" t="s">
        <v>1379</v>
      </c>
      <c r="AX41" s="189" t="s">
        <v>1380</v>
      </c>
      <c r="AY41" s="166" t="s">
        <v>726</v>
      </c>
    </row>
    <row r="42" spans="1:51" ht="189" customHeight="1" x14ac:dyDescent="0.35">
      <c r="A42" s="668" t="s">
        <v>187</v>
      </c>
      <c r="B42" s="668" t="s">
        <v>188</v>
      </c>
      <c r="C42" s="668" t="s">
        <v>189</v>
      </c>
      <c r="D42" s="668"/>
      <c r="E42" s="668"/>
      <c r="F42" s="729">
        <v>2024130010116</v>
      </c>
      <c r="G42" s="748" t="s">
        <v>783</v>
      </c>
      <c r="H42" s="748" t="s">
        <v>784</v>
      </c>
      <c r="I42" s="748" t="s">
        <v>723</v>
      </c>
      <c r="J42" s="748">
        <v>0</v>
      </c>
      <c r="K42" s="748"/>
      <c r="L42" s="723"/>
      <c r="M42" s="281" t="s">
        <v>791</v>
      </c>
      <c r="N42" s="173"/>
      <c r="O42" s="281" t="s">
        <v>792</v>
      </c>
      <c r="P42" s="171">
        <v>1</v>
      </c>
      <c r="Q42" s="172" t="s">
        <v>206</v>
      </c>
      <c r="R42" s="173" t="s">
        <v>207</v>
      </c>
      <c r="S42" s="174"/>
      <c r="T42" s="174"/>
      <c r="U42" s="150" t="s">
        <v>207</v>
      </c>
      <c r="V42" s="175">
        <v>45474</v>
      </c>
      <c r="W42" s="175">
        <v>45657</v>
      </c>
      <c r="X42" s="176">
        <f t="shared" si="0"/>
        <v>183</v>
      </c>
      <c r="Y42" s="174"/>
      <c r="Z42" s="174"/>
      <c r="AA42" s="166" t="s">
        <v>726</v>
      </c>
      <c r="AB42" s="166" t="s">
        <v>710</v>
      </c>
      <c r="AC42" s="166" t="s">
        <v>787</v>
      </c>
      <c r="AD42" s="195" t="s">
        <v>734</v>
      </c>
      <c r="AE42" s="172" t="s">
        <v>213</v>
      </c>
      <c r="AF42" s="172" t="s">
        <v>213</v>
      </c>
      <c r="AG42" s="172" t="s">
        <v>213</v>
      </c>
      <c r="AH42" s="172" t="s">
        <v>213</v>
      </c>
      <c r="AI42" s="172" t="s">
        <v>213</v>
      </c>
      <c r="AJ42" s="174"/>
      <c r="AK42" s="181">
        <v>1</v>
      </c>
      <c r="AL42" s="181">
        <v>1</v>
      </c>
      <c r="AM42" s="182">
        <v>0</v>
      </c>
      <c r="AN42" s="183"/>
      <c r="AO42" s="182">
        <v>0</v>
      </c>
      <c r="AP42" s="180"/>
      <c r="AQ42" s="282" t="s">
        <v>789</v>
      </c>
      <c r="AR42" s="283" t="s">
        <v>790</v>
      </c>
      <c r="AS42" s="659"/>
      <c r="AT42" s="653"/>
      <c r="AU42" s="653"/>
      <c r="AV42" s="656" t="e">
        <f t="shared" si="2"/>
        <v>#DIV/0!</v>
      </c>
      <c r="AW42" s="195"/>
      <c r="AX42" s="172"/>
      <c r="AY42" s="166" t="s">
        <v>726</v>
      </c>
    </row>
    <row r="43" spans="1:51" ht="189.75" customHeight="1" thickBot="1" x14ac:dyDescent="0.4">
      <c r="A43" s="668" t="s">
        <v>187</v>
      </c>
      <c r="B43" s="668" t="s">
        <v>188</v>
      </c>
      <c r="C43" s="668" t="s">
        <v>189</v>
      </c>
      <c r="D43" s="668"/>
      <c r="E43" s="668"/>
      <c r="F43" s="730">
        <v>2024130010116</v>
      </c>
      <c r="G43" s="749" t="s">
        <v>783</v>
      </c>
      <c r="H43" s="749" t="s">
        <v>784</v>
      </c>
      <c r="I43" s="749" t="s">
        <v>723</v>
      </c>
      <c r="J43" s="749">
        <v>120</v>
      </c>
      <c r="K43" s="749"/>
      <c r="L43" s="724"/>
      <c r="M43" s="284" t="s">
        <v>793</v>
      </c>
      <c r="N43" s="200"/>
      <c r="O43" s="284" t="s">
        <v>794</v>
      </c>
      <c r="P43" s="199">
        <v>3</v>
      </c>
      <c r="Q43" s="193" t="s">
        <v>206</v>
      </c>
      <c r="R43" s="200" t="s">
        <v>207</v>
      </c>
      <c r="S43" s="201"/>
      <c r="T43" s="201"/>
      <c r="U43" s="150" t="s">
        <v>207</v>
      </c>
      <c r="V43" s="203">
        <v>45474</v>
      </c>
      <c r="W43" s="203">
        <v>45657</v>
      </c>
      <c r="X43" s="204">
        <f t="shared" si="0"/>
        <v>183</v>
      </c>
      <c r="Y43" s="201"/>
      <c r="Z43" s="201"/>
      <c r="AA43" s="205" t="s">
        <v>726</v>
      </c>
      <c r="AB43" s="205" t="s">
        <v>710</v>
      </c>
      <c r="AC43" s="205" t="s">
        <v>787</v>
      </c>
      <c r="AD43" s="245" t="s">
        <v>734</v>
      </c>
      <c r="AE43" s="193" t="s">
        <v>213</v>
      </c>
      <c r="AF43" s="193" t="s">
        <v>213</v>
      </c>
      <c r="AG43" s="193" t="s">
        <v>213</v>
      </c>
      <c r="AH43" s="193" t="s">
        <v>213</v>
      </c>
      <c r="AI43" s="193" t="s">
        <v>213</v>
      </c>
      <c r="AJ43" s="201"/>
      <c r="AK43" s="209">
        <v>1</v>
      </c>
      <c r="AL43" s="209">
        <v>1</v>
      </c>
      <c r="AM43" s="210">
        <v>0</v>
      </c>
      <c r="AN43" s="211"/>
      <c r="AO43" s="210">
        <v>0</v>
      </c>
      <c r="AP43" s="208"/>
      <c r="AQ43" s="285" t="s">
        <v>789</v>
      </c>
      <c r="AR43" s="286" t="s">
        <v>790</v>
      </c>
      <c r="AS43" s="660"/>
      <c r="AT43" s="654"/>
      <c r="AU43" s="654"/>
      <c r="AV43" s="657" t="e">
        <f t="shared" si="2"/>
        <v>#DIV/0!</v>
      </c>
      <c r="AW43" s="287"/>
      <c r="AX43" s="288"/>
      <c r="AY43" s="166" t="s">
        <v>726</v>
      </c>
    </row>
    <row r="44" spans="1:51" ht="66.75" customHeight="1" thickBot="1" x14ac:dyDescent="0.4">
      <c r="A44" s="289"/>
      <c r="B44" s="290"/>
      <c r="C44" s="291"/>
      <c r="D44" s="290"/>
      <c r="E44" s="290"/>
      <c r="F44" s="731" t="s">
        <v>782</v>
      </c>
      <c r="G44" s="731"/>
      <c r="H44" s="731"/>
      <c r="I44" s="731"/>
      <c r="J44" s="731"/>
      <c r="K44" s="731"/>
      <c r="L44" s="731"/>
      <c r="M44" s="731"/>
      <c r="N44" s="731"/>
      <c r="O44" s="731"/>
      <c r="P44" s="731"/>
      <c r="Q44" s="731"/>
      <c r="R44" s="731"/>
      <c r="S44" s="292"/>
      <c r="T44" s="292"/>
      <c r="U44" s="66">
        <f>AVERAGE(U41:U43)</f>
        <v>0.8</v>
      </c>
      <c r="V44" s="293"/>
      <c r="W44" s="293"/>
      <c r="X44" s="294"/>
      <c r="Y44" s="292"/>
      <c r="Z44" s="292"/>
      <c r="AA44" s="295"/>
      <c r="AB44" s="295"/>
      <c r="AC44" s="295"/>
      <c r="AD44" s="296"/>
      <c r="AE44" s="167"/>
      <c r="AF44" s="167"/>
      <c r="AG44" s="167"/>
      <c r="AH44" s="167"/>
      <c r="AI44" s="167"/>
      <c r="AJ44" s="292"/>
      <c r="AK44" s="297"/>
      <c r="AL44" s="297"/>
      <c r="AM44" s="298"/>
      <c r="AN44" s="299"/>
      <c r="AO44" s="298"/>
      <c r="AP44" s="300"/>
      <c r="AQ44" s="301"/>
      <c r="AR44" s="302"/>
      <c r="AS44" s="216" t="s">
        <v>726</v>
      </c>
      <c r="AT44" s="217">
        <v>26295589624.959999</v>
      </c>
      <c r="AU44" s="217">
        <v>6470754587.8200006</v>
      </c>
      <c r="AV44" s="218">
        <f>+AU44/AT44</f>
        <v>0.24607756205922476</v>
      </c>
      <c r="AW44" s="303"/>
      <c r="AX44" s="196"/>
      <c r="AY44" s="166"/>
    </row>
    <row r="45" spans="1:51" ht="72" customHeight="1" x14ac:dyDescent="0.35">
      <c r="A45" s="668" t="s">
        <v>222</v>
      </c>
      <c r="B45" s="668" t="s">
        <v>223</v>
      </c>
      <c r="C45" s="668" t="s">
        <v>224</v>
      </c>
      <c r="D45" s="668">
        <v>3452</v>
      </c>
      <c r="E45" s="668" t="s">
        <v>795</v>
      </c>
      <c r="F45" s="756">
        <v>2024130010004</v>
      </c>
      <c r="G45" s="750" t="s">
        <v>796</v>
      </c>
      <c r="H45" s="750" t="s">
        <v>797</v>
      </c>
      <c r="I45" s="750" t="s">
        <v>798</v>
      </c>
      <c r="J45" s="750">
        <v>264</v>
      </c>
      <c r="K45" s="750"/>
      <c r="L45" s="762">
        <v>1</v>
      </c>
      <c r="M45" s="750" t="s">
        <v>799</v>
      </c>
      <c r="N45" s="305"/>
      <c r="O45" s="276" t="s">
        <v>800</v>
      </c>
      <c r="P45" s="222">
        <v>3452</v>
      </c>
      <c r="Q45" s="189">
        <v>752</v>
      </c>
      <c r="R45" s="223">
        <v>16</v>
      </c>
      <c r="S45" s="149"/>
      <c r="T45" s="149"/>
      <c r="U45" s="150">
        <f t="shared" si="1"/>
        <v>2.1276595744680851E-2</v>
      </c>
      <c r="V45" s="151">
        <v>45474</v>
      </c>
      <c r="W45" s="151">
        <v>45657</v>
      </c>
      <c r="X45" s="152">
        <f t="shared" si="0"/>
        <v>183</v>
      </c>
      <c r="Y45" s="156">
        <v>3452</v>
      </c>
      <c r="Z45" s="149"/>
      <c r="AA45" s="153" t="s">
        <v>801</v>
      </c>
      <c r="AB45" s="153" t="s">
        <v>802</v>
      </c>
      <c r="AC45" s="153" t="s">
        <v>803</v>
      </c>
      <c r="AD45" s="306" t="s">
        <v>685</v>
      </c>
      <c r="AE45" s="147" t="s">
        <v>804</v>
      </c>
      <c r="AF45" s="307">
        <v>21000000</v>
      </c>
      <c r="AG45" s="147" t="s">
        <v>680</v>
      </c>
      <c r="AH45" s="147" t="s">
        <v>672</v>
      </c>
      <c r="AI45" s="147" t="s">
        <v>673</v>
      </c>
      <c r="AJ45" s="149"/>
      <c r="AK45" s="158">
        <v>21000000</v>
      </c>
      <c r="AL45" s="158">
        <v>21000000</v>
      </c>
      <c r="AM45" s="159">
        <v>0</v>
      </c>
      <c r="AN45" s="160"/>
      <c r="AO45" s="159">
        <v>0</v>
      </c>
      <c r="AP45" s="156"/>
      <c r="AQ45" s="308" t="s">
        <v>805</v>
      </c>
      <c r="AR45" s="309" t="s">
        <v>806</v>
      </c>
      <c r="AS45" s="649" t="s">
        <v>1509</v>
      </c>
      <c r="AT45" s="652">
        <v>341978600</v>
      </c>
      <c r="AU45" s="652">
        <v>215400000</v>
      </c>
      <c r="AV45" s="655">
        <v>0.6298639739445685</v>
      </c>
      <c r="AW45" s="256" t="s">
        <v>1381</v>
      </c>
      <c r="AX45" s="189"/>
      <c r="AY45" s="166" t="s">
        <v>801</v>
      </c>
    </row>
    <row r="46" spans="1:51" ht="72" customHeight="1" x14ac:dyDescent="0.35">
      <c r="A46" s="668"/>
      <c r="B46" s="668"/>
      <c r="C46" s="668"/>
      <c r="D46" s="668"/>
      <c r="E46" s="668"/>
      <c r="F46" s="757"/>
      <c r="G46" s="751"/>
      <c r="H46" s="751"/>
      <c r="I46" s="751"/>
      <c r="J46" s="751"/>
      <c r="K46" s="751"/>
      <c r="L46" s="763"/>
      <c r="M46" s="751"/>
      <c r="N46" s="305"/>
      <c r="O46" s="281" t="s">
        <v>807</v>
      </c>
      <c r="P46" s="171"/>
      <c r="Q46" s="172">
        <v>100</v>
      </c>
      <c r="R46" s="173">
        <v>82</v>
      </c>
      <c r="S46" s="174"/>
      <c r="T46" s="174"/>
      <c r="U46" s="150">
        <f t="shared" si="1"/>
        <v>0.82</v>
      </c>
      <c r="V46" s="175">
        <v>45474</v>
      </c>
      <c r="W46" s="175">
        <v>45657</v>
      </c>
      <c r="X46" s="176">
        <f t="shared" si="0"/>
        <v>183</v>
      </c>
      <c r="Y46" s="174"/>
      <c r="Z46" s="174"/>
      <c r="AA46" s="166" t="s">
        <v>801</v>
      </c>
      <c r="AB46" s="166" t="s">
        <v>802</v>
      </c>
      <c r="AC46" s="166" t="s">
        <v>803</v>
      </c>
      <c r="AD46" s="195" t="s">
        <v>685</v>
      </c>
      <c r="AE46" s="172" t="s">
        <v>804</v>
      </c>
      <c r="AF46" s="311">
        <v>21000000</v>
      </c>
      <c r="AG46" s="172" t="s">
        <v>680</v>
      </c>
      <c r="AH46" s="172" t="s">
        <v>672</v>
      </c>
      <c r="AI46" s="172" t="s">
        <v>673</v>
      </c>
      <c r="AJ46" s="174"/>
      <c r="AK46" s="181">
        <v>21000000</v>
      </c>
      <c r="AL46" s="181">
        <v>21000000</v>
      </c>
      <c r="AM46" s="182">
        <v>0</v>
      </c>
      <c r="AN46" s="183"/>
      <c r="AO46" s="182">
        <v>0</v>
      </c>
      <c r="AP46" s="180"/>
      <c r="AQ46" s="282" t="s">
        <v>805</v>
      </c>
      <c r="AR46" s="312" t="s">
        <v>806</v>
      </c>
      <c r="AS46" s="650"/>
      <c r="AT46" s="653"/>
      <c r="AU46" s="653"/>
      <c r="AV46" s="656" t="e">
        <f t="shared" si="2"/>
        <v>#DIV/0!</v>
      </c>
      <c r="AW46" s="260" t="s">
        <v>1382</v>
      </c>
      <c r="AX46" s="188"/>
      <c r="AY46" s="166" t="s">
        <v>801</v>
      </c>
    </row>
    <row r="47" spans="1:51" ht="72" customHeight="1" x14ac:dyDescent="0.35">
      <c r="A47" s="668"/>
      <c r="B47" s="668"/>
      <c r="C47" s="668"/>
      <c r="D47" s="668"/>
      <c r="E47" s="668"/>
      <c r="F47" s="757"/>
      <c r="G47" s="751"/>
      <c r="H47" s="751"/>
      <c r="I47" s="751"/>
      <c r="J47" s="751"/>
      <c r="K47" s="751"/>
      <c r="L47" s="763"/>
      <c r="M47" s="751"/>
      <c r="N47" s="305"/>
      <c r="O47" s="281" t="s">
        <v>809</v>
      </c>
      <c r="P47" s="171">
        <v>500</v>
      </c>
      <c r="Q47" s="172">
        <v>50</v>
      </c>
      <c r="R47" s="173">
        <v>0</v>
      </c>
      <c r="S47" s="174"/>
      <c r="T47" s="174"/>
      <c r="U47" s="150">
        <f t="shared" si="1"/>
        <v>0</v>
      </c>
      <c r="V47" s="175">
        <v>45474</v>
      </c>
      <c r="W47" s="175">
        <v>45657</v>
      </c>
      <c r="X47" s="176">
        <f t="shared" si="0"/>
        <v>183</v>
      </c>
      <c r="Y47" s="174"/>
      <c r="Z47" s="174"/>
      <c r="AA47" s="166" t="s">
        <v>801</v>
      </c>
      <c r="AB47" s="166" t="s">
        <v>802</v>
      </c>
      <c r="AC47" s="166" t="s">
        <v>803</v>
      </c>
      <c r="AD47" s="195" t="s">
        <v>685</v>
      </c>
      <c r="AE47" s="172" t="s">
        <v>810</v>
      </c>
      <c r="AF47" s="311">
        <v>100000000</v>
      </c>
      <c r="AG47" s="172" t="s">
        <v>687</v>
      </c>
      <c r="AH47" s="172" t="s">
        <v>672</v>
      </c>
      <c r="AI47" s="172" t="s">
        <v>681</v>
      </c>
      <c r="AJ47" s="174"/>
      <c r="AK47" s="181">
        <v>100000000</v>
      </c>
      <c r="AL47" s="181">
        <v>100000000</v>
      </c>
      <c r="AM47" s="182">
        <v>0</v>
      </c>
      <c r="AN47" s="183"/>
      <c r="AO47" s="182">
        <v>0</v>
      </c>
      <c r="AP47" s="180"/>
      <c r="AQ47" s="282" t="s">
        <v>805</v>
      </c>
      <c r="AR47" s="312" t="s">
        <v>806</v>
      </c>
      <c r="AS47" s="650"/>
      <c r="AT47" s="653"/>
      <c r="AU47" s="653"/>
      <c r="AV47" s="656" t="e">
        <f t="shared" si="2"/>
        <v>#DIV/0!</v>
      </c>
      <c r="AW47" s="219"/>
      <c r="AX47" s="188"/>
      <c r="AY47" s="166" t="s">
        <v>801</v>
      </c>
    </row>
    <row r="48" spans="1:51" ht="72" customHeight="1" x14ac:dyDescent="0.35">
      <c r="A48" s="668"/>
      <c r="B48" s="668"/>
      <c r="C48" s="668"/>
      <c r="D48" s="668"/>
      <c r="E48" s="668"/>
      <c r="F48" s="757"/>
      <c r="G48" s="751"/>
      <c r="H48" s="751"/>
      <c r="I48" s="751"/>
      <c r="J48" s="751"/>
      <c r="K48" s="751"/>
      <c r="L48" s="763"/>
      <c r="M48" s="751"/>
      <c r="N48" s="305"/>
      <c r="O48" s="281" t="s">
        <v>811</v>
      </c>
      <c r="P48" s="171">
        <v>130</v>
      </c>
      <c r="Q48" s="172">
        <v>20</v>
      </c>
      <c r="R48" s="173">
        <v>17</v>
      </c>
      <c r="S48" s="174"/>
      <c r="T48" s="174"/>
      <c r="U48" s="150">
        <f t="shared" si="1"/>
        <v>0.85</v>
      </c>
      <c r="V48" s="175">
        <v>45474</v>
      </c>
      <c r="W48" s="175">
        <v>45657</v>
      </c>
      <c r="X48" s="176">
        <f t="shared" si="0"/>
        <v>183</v>
      </c>
      <c r="Y48" s="174"/>
      <c r="Z48" s="174"/>
      <c r="AA48" s="166" t="s">
        <v>801</v>
      </c>
      <c r="AB48" s="166" t="s">
        <v>802</v>
      </c>
      <c r="AC48" s="166" t="s">
        <v>803</v>
      </c>
      <c r="AD48" s="195" t="s">
        <v>685</v>
      </c>
      <c r="AE48" s="172" t="s">
        <v>812</v>
      </c>
      <c r="AF48" s="311">
        <v>68821400</v>
      </c>
      <c r="AG48" s="172" t="s">
        <v>713</v>
      </c>
      <c r="AH48" s="172" t="s">
        <v>672</v>
      </c>
      <c r="AI48" s="172" t="s">
        <v>694</v>
      </c>
      <c r="AJ48" s="174"/>
      <c r="AK48" s="181">
        <v>68821400</v>
      </c>
      <c r="AL48" s="181">
        <v>68821400</v>
      </c>
      <c r="AM48" s="182">
        <v>0</v>
      </c>
      <c r="AN48" s="183"/>
      <c r="AO48" s="182">
        <v>0</v>
      </c>
      <c r="AP48" s="180"/>
      <c r="AQ48" s="282" t="s">
        <v>805</v>
      </c>
      <c r="AR48" s="312" t="s">
        <v>806</v>
      </c>
      <c r="AS48" s="650"/>
      <c r="AT48" s="653"/>
      <c r="AU48" s="653"/>
      <c r="AV48" s="656" t="e">
        <f t="shared" si="2"/>
        <v>#DIV/0!</v>
      </c>
      <c r="AW48" s="260" t="s">
        <v>1383</v>
      </c>
      <c r="AX48" s="188"/>
      <c r="AY48" s="166" t="s">
        <v>801</v>
      </c>
    </row>
    <row r="49" spans="1:51" ht="72" customHeight="1" x14ac:dyDescent="0.35">
      <c r="A49" s="668"/>
      <c r="B49" s="668"/>
      <c r="C49" s="668"/>
      <c r="D49" s="668"/>
      <c r="E49" s="668"/>
      <c r="F49" s="757"/>
      <c r="G49" s="751"/>
      <c r="H49" s="751"/>
      <c r="I49" s="751"/>
      <c r="J49" s="751"/>
      <c r="K49" s="751"/>
      <c r="L49" s="763"/>
      <c r="M49" s="751"/>
      <c r="N49" s="305"/>
      <c r="O49" s="281" t="s">
        <v>813</v>
      </c>
      <c r="P49" s="171"/>
      <c r="Q49" s="172">
        <v>10</v>
      </c>
      <c r="R49" s="173">
        <v>9</v>
      </c>
      <c r="S49" s="174"/>
      <c r="T49" s="174"/>
      <c r="U49" s="150">
        <f t="shared" si="1"/>
        <v>0.9</v>
      </c>
      <c r="V49" s="175">
        <v>45474</v>
      </c>
      <c r="W49" s="175">
        <v>45657</v>
      </c>
      <c r="X49" s="176">
        <f t="shared" si="0"/>
        <v>183</v>
      </c>
      <c r="Y49" s="174"/>
      <c r="Z49" s="174"/>
      <c r="AA49" s="166" t="s">
        <v>801</v>
      </c>
      <c r="AB49" s="166" t="s">
        <v>802</v>
      </c>
      <c r="AC49" s="166" t="s">
        <v>803</v>
      </c>
      <c r="AD49" s="195" t="s">
        <v>685</v>
      </c>
      <c r="AE49" s="172" t="s">
        <v>804</v>
      </c>
      <c r="AF49" s="311">
        <v>10500000</v>
      </c>
      <c r="AG49" s="172" t="s">
        <v>680</v>
      </c>
      <c r="AH49" s="172" t="s">
        <v>672</v>
      </c>
      <c r="AI49" s="172" t="s">
        <v>673</v>
      </c>
      <c r="AJ49" s="174"/>
      <c r="AK49" s="181">
        <v>10500000</v>
      </c>
      <c r="AL49" s="181">
        <v>10500000</v>
      </c>
      <c r="AM49" s="182">
        <v>0</v>
      </c>
      <c r="AN49" s="183"/>
      <c r="AO49" s="182">
        <v>0</v>
      </c>
      <c r="AP49" s="180"/>
      <c r="AQ49" s="282" t="s">
        <v>805</v>
      </c>
      <c r="AR49" s="312" t="s">
        <v>806</v>
      </c>
      <c r="AS49" s="651"/>
      <c r="AT49" s="653"/>
      <c r="AU49" s="653"/>
      <c r="AV49" s="656" t="e">
        <f t="shared" si="2"/>
        <v>#DIV/0!</v>
      </c>
      <c r="AW49" s="260" t="s">
        <v>1384</v>
      </c>
      <c r="AX49" s="188"/>
      <c r="AY49" s="166" t="s">
        <v>801</v>
      </c>
    </row>
    <row r="50" spans="1:51" ht="72" customHeight="1" x14ac:dyDescent="0.35">
      <c r="A50" s="668"/>
      <c r="B50" s="668"/>
      <c r="C50" s="668"/>
      <c r="D50" s="668"/>
      <c r="E50" s="668"/>
      <c r="F50" s="757"/>
      <c r="G50" s="751"/>
      <c r="H50" s="751"/>
      <c r="I50" s="751"/>
      <c r="J50" s="751"/>
      <c r="K50" s="751"/>
      <c r="L50" s="763"/>
      <c r="M50" s="751"/>
      <c r="N50" s="305"/>
      <c r="O50" s="281" t="s">
        <v>814</v>
      </c>
      <c r="P50" s="171">
        <v>1</v>
      </c>
      <c r="Q50" s="172">
        <v>1</v>
      </c>
      <c r="R50" s="173">
        <v>0</v>
      </c>
      <c r="S50" s="174"/>
      <c r="T50" s="174"/>
      <c r="U50" s="150">
        <f t="shared" si="1"/>
        <v>0</v>
      </c>
      <c r="V50" s="175">
        <v>45474</v>
      </c>
      <c r="W50" s="175">
        <v>45657</v>
      </c>
      <c r="X50" s="176">
        <f t="shared" si="0"/>
        <v>183</v>
      </c>
      <c r="Y50" s="174"/>
      <c r="Z50" s="174"/>
      <c r="AA50" s="166" t="s">
        <v>801</v>
      </c>
      <c r="AB50" s="166" t="s">
        <v>802</v>
      </c>
      <c r="AC50" s="166" t="s">
        <v>803</v>
      </c>
      <c r="AD50" s="195" t="s">
        <v>685</v>
      </c>
      <c r="AE50" s="172" t="s">
        <v>815</v>
      </c>
      <c r="AF50" s="313">
        <v>40000000</v>
      </c>
      <c r="AG50" s="172" t="s">
        <v>687</v>
      </c>
      <c r="AH50" s="172" t="s">
        <v>672</v>
      </c>
      <c r="AI50" s="172" t="s">
        <v>681</v>
      </c>
      <c r="AJ50" s="174"/>
      <c r="AK50" s="181">
        <v>40000000</v>
      </c>
      <c r="AL50" s="181">
        <v>40000000</v>
      </c>
      <c r="AM50" s="182">
        <v>0</v>
      </c>
      <c r="AN50" s="183"/>
      <c r="AO50" s="182">
        <v>0</v>
      </c>
      <c r="AP50" s="180"/>
      <c r="AQ50" s="282" t="s">
        <v>805</v>
      </c>
      <c r="AR50" s="312" t="s">
        <v>806</v>
      </c>
      <c r="AS50" s="649" t="s">
        <v>1510</v>
      </c>
      <c r="AT50" s="653"/>
      <c r="AU50" s="653"/>
      <c r="AV50" s="656" t="e">
        <f t="shared" si="2"/>
        <v>#DIV/0!</v>
      </c>
      <c r="AW50" s="219"/>
      <c r="AX50" s="188"/>
      <c r="AY50" s="166" t="s">
        <v>801</v>
      </c>
    </row>
    <row r="51" spans="1:51" ht="72" customHeight="1" x14ac:dyDescent="0.35">
      <c r="A51" s="668"/>
      <c r="B51" s="668"/>
      <c r="C51" s="668"/>
      <c r="D51" s="668"/>
      <c r="E51" s="668"/>
      <c r="F51" s="757"/>
      <c r="G51" s="751"/>
      <c r="H51" s="751"/>
      <c r="I51" s="751"/>
      <c r="J51" s="751"/>
      <c r="K51" s="751"/>
      <c r="L51" s="763"/>
      <c r="M51" s="751"/>
      <c r="N51" s="305"/>
      <c r="O51" s="281" t="s">
        <v>816</v>
      </c>
      <c r="P51" s="171"/>
      <c r="Q51" s="172">
        <v>1</v>
      </c>
      <c r="R51" s="173">
        <v>0</v>
      </c>
      <c r="S51" s="174"/>
      <c r="T51" s="174"/>
      <c r="U51" s="150">
        <f t="shared" si="1"/>
        <v>0</v>
      </c>
      <c r="V51" s="175">
        <v>45474</v>
      </c>
      <c r="W51" s="175">
        <v>45657</v>
      </c>
      <c r="X51" s="176">
        <f t="shared" si="0"/>
        <v>183</v>
      </c>
      <c r="Y51" s="174"/>
      <c r="Z51" s="174"/>
      <c r="AA51" s="166" t="s">
        <v>801</v>
      </c>
      <c r="AB51" s="166" t="s">
        <v>802</v>
      </c>
      <c r="AC51" s="166" t="s">
        <v>803</v>
      </c>
      <c r="AD51" s="195" t="s">
        <v>685</v>
      </c>
      <c r="AE51" s="172" t="s">
        <v>817</v>
      </c>
      <c r="AF51" s="313">
        <v>27200000</v>
      </c>
      <c r="AG51" s="172" t="s">
        <v>818</v>
      </c>
      <c r="AH51" s="172" t="s">
        <v>672</v>
      </c>
      <c r="AI51" s="172" t="s">
        <v>681</v>
      </c>
      <c r="AJ51" s="174"/>
      <c r="AK51" s="181">
        <v>27200000</v>
      </c>
      <c r="AL51" s="181">
        <v>27200000</v>
      </c>
      <c r="AM51" s="182">
        <v>0</v>
      </c>
      <c r="AN51" s="183"/>
      <c r="AO51" s="182">
        <v>0</v>
      </c>
      <c r="AP51" s="180"/>
      <c r="AQ51" s="282" t="s">
        <v>805</v>
      </c>
      <c r="AR51" s="312" t="s">
        <v>806</v>
      </c>
      <c r="AS51" s="650"/>
      <c r="AT51" s="653"/>
      <c r="AU51" s="653"/>
      <c r="AV51" s="656" t="e">
        <f t="shared" si="2"/>
        <v>#DIV/0!</v>
      </c>
      <c r="AW51" s="219"/>
      <c r="AX51" s="188"/>
      <c r="AY51" s="166" t="s">
        <v>801</v>
      </c>
    </row>
    <row r="52" spans="1:51" ht="72" customHeight="1" x14ac:dyDescent="0.35">
      <c r="A52" s="668"/>
      <c r="B52" s="668"/>
      <c r="C52" s="668"/>
      <c r="D52" s="668"/>
      <c r="E52" s="668"/>
      <c r="F52" s="757"/>
      <c r="G52" s="751"/>
      <c r="H52" s="751"/>
      <c r="I52" s="751"/>
      <c r="J52" s="751"/>
      <c r="K52" s="751"/>
      <c r="L52" s="763"/>
      <c r="M52" s="751"/>
      <c r="N52" s="305"/>
      <c r="O52" s="281" t="s">
        <v>819</v>
      </c>
      <c r="P52" s="171">
        <v>4</v>
      </c>
      <c r="Q52" s="172">
        <v>1</v>
      </c>
      <c r="R52" s="173">
        <v>0</v>
      </c>
      <c r="S52" s="174"/>
      <c r="T52" s="174"/>
      <c r="U52" s="150">
        <f t="shared" si="1"/>
        <v>0</v>
      </c>
      <c r="V52" s="175">
        <v>45474</v>
      </c>
      <c r="W52" s="175">
        <v>45657</v>
      </c>
      <c r="X52" s="176">
        <f t="shared" si="0"/>
        <v>183</v>
      </c>
      <c r="Y52" s="174"/>
      <c r="Z52" s="174"/>
      <c r="AA52" s="166" t="s">
        <v>801</v>
      </c>
      <c r="AB52" s="166" t="s">
        <v>802</v>
      </c>
      <c r="AC52" s="166" t="s">
        <v>803</v>
      </c>
      <c r="AD52" s="195" t="s">
        <v>685</v>
      </c>
      <c r="AE52" s="172" t="s">
        <v>804</v>
      </c>
      <c r="AF52" s="314">
        <v>10500000</v>
      </c>
      <c r="AG52" s="172" t="s">
        <v>680</v>
      </c>
      <c r="AH52" s="172" t="s">
        <v>672</v>
      </c>
      <c r="AI52" s="172" t="s">
        <v>673</v>
      </c>
      <c r="AJ52" s="174"/>
      <c r="AK52" s="181">
        <v>10500000</v>
      </c>
      <c r="AL52" s="181">
        <v>10500000</v>
      </c>
      <c r="AM52" s="182">
        <v>0</v>
      </c>
      <c r="AN52" s="183"/>
      <c r="AO52" s="182">
        <v>0</v>
      </c>
      <c r="AP52" s="180"/>
      <c r="AQ52" s="282" t="s">
        <v>805</v>
      </c>
      <c r="AR52" s="312" t="s">
        <v>806</v>
      </c>
      <c r="AS52" s="650"/>
      <c r="AT52" s="653"/>
      <c r="AU52" s="653"/>
      <c r="AV52" s="656" t="e">
        <f t="shared" si="2"/>
        <v>#DIV/0!</v>
      </c>
      <c r="AW52" s="195"/>
      <c r="AX52" s="172"/>
      <c r="AY52" s="166" t="s">
        <v>801</v>
      </c>
    </row>
    <row r="53" spans="1:51" ht="72" customHeight="1" x14ac:dyDescent="0.35">
      <c r="A53" s="668"/>
      <c r="B53" s="668"/>
      <c r="C53" s="668"/>
      <c r="D53" s="668"/>
      <c r="E53" s="668"/>
      <c r="F53" s="757"/>
      <c r="G53" s="751"/>
      <c r="H53" s="751"/>
      <c r="I53" s="751"/>
      <c r="J53" s="751"/>
      <c r="K53" s="751"/>
      <c r="L53" s="763"/>
      <c r="M53" s="751"/>
      <c r="N53" s="305"/>
      <c r="O53" s="281" t="s">
        <v>820</v>
      </c>
      <c r="P53" s="171"/>
      <c r="Q53" s="172">
        <v>1</v>
      </c>
      <c r="R53" s="173">
        <v>0</v>
      </c>
      <c r="S53" s="174"/>
      <c r="T53" s="174"/>
      <c r="U53" s="150">
        <f t="shared" si="1"/>
        <v>0</v>
      </c>
      <c r="V53" s="175">
        <v>45474</v>
      </c>
      <c r="W53" s="175">
        <v>45657</v>
      </c>
      <c r="X53" s="176">
        <f t="shared" si="0"/>
        <v>183</v>
      </c>
      <c r="Y53" s="174"/>
      <c r="Z53" s="174"/>
      <c r="AA53" s="166" t="s">
        <v>801</v>
      </c>
      <c r="AB53" s="166" t="s">
        <v>802</v>
      </c>
      <c r="AC53" s="166" t="s">
        <v>803</v>
      </c>
      <c r="AD53" s="195" t="s">
        <v>685</v>
      </c>
      <c r="AE53" s="172" t="s">
        <v>804</v>
      </c>
      <c r="AF53" s="315">
        <v>15000000</v>
      </c>
      <c r="AG53" s="172" t="s">
        <v>680</v>
      </c>
      <c r="AH53" s="172" t="s">
        <v>672</v>
      </c>
      <c r="AI53" s="172" t="s">
        <v>673</v>
      </c>
      <c r="AJ53" s="174"/>
      <c r="AK53" s="181">
        <v>15000000</v>
      </c>
      <c r="AL53" s="181">
        <v>15000000</v>
      </c>
      <c r="AM53" s="182">
        <v>0</v>
      </c>
      <c r="AN53" s="183"/>
      <c r="AO53" s="182">
        <v>0</v>
      </c>
      <c r="AP53" s="180"/>
      <c r="AQ53" s="282" t="s">
        <v>805</v>
      </c>
      <c r="AR53" s="312" t="s">
        <v>806</v>
      </c>
      <c r="AS53" s="650"/>
      <c r="AT53" s="653"/>
      <c r="AU53" s="653"/>
      <c r="AV53" s="656" t="e">
        <f t="shared" si="2"/>
        <v>#DIV/0!</v>
      </c>
      <c r="AW53" s="219"/>
      <c r="AX53" s="188"/>
      <c r="AY53" s="166" t="s">
        <v>801</v>
      </c>
    </row>
    <row r="54" spans="1:51" ht="72.75" customHeight="1" thickBot="1" x14ac:dyDescent="0.4">
      <c r="A54" s="668"/>
      <c r="B54" s="668"/>
      <c r="C54" s="668"/>
      <c r="D54" s="668"/>
      <c r="E54" s="668"/>
      <c r="F54" s="758"/>
      <c r="G54" s="752"/>
      <c r="H54" s="752"/>
      <c r="I54" s="752"/>
      <c r="J54" s="752"/>
      <c r="K54" s="752"/>
      <c r="L54" s="764"/>
      <c r="M54" s="752"/>
      <c r="N54" s="305"/>
      <c r="O54" s="316" t="s">
        <v>821</v>
      </c>
      <c r="P54" s="317">
        <v>18</v>
      </c>
      <c r="Q54" s="318">
        <v>2</v>
      </c>
      <c r="R54" s="319">
        <v>0</v>
      </c>
      <c r="S54" s="320"/>
      <c r="T54" s="320"/>
      <c r="U54" s="150">
        <f t="shared" si="1"/>
        <v>0</v>
      </c>
      <c r="V54" s="203">
        <v>45474</v>
      </c>
      <c r="W54" s="203">
        <v>45657</v>
      </c>
      <c r="X54" s="204">
        <f t="shared" si="0"/>
        <v>183</v>
      </c>
      <c r="Y54" s="201"/>
      <c r="Z54" s="201"/>
      <c r="AA54" s="205" t="s">
        <v>801</v>
      </c>
      <c r="AB54" s="205" t="s">
        <v>802</v>
      </c>
      <c r="AC54" s="205" t="s">
        <v>803</v>
      </c>
      <c r="AD54" s="245" t="s">
        <v>685</v>
      </c>
      <c r="AE54" s="193" t="s">
        <v>822</v>
      </c>
      <c r="AF54" s="321">
        <v>40000000</v>
      </c>
      <c r="AG54" s="193" t="s">
        <v>687</v>
      </c>
      <c r="AH54" s="193" t="s">
        <v>672</v>
      </c>
      <c r="AI54" s="193" t="s">
        <v>681</v>
      </c>
      <c r="AJ54" s="201"/>
      <c r="AK54" s="209">
        <v>40000000</v>
      </c>
      <c r="AL54" s="209">
        <v>40000000</v>
      </c>
      <c r="AM54" s="210">
        <v>0</v>
      </c>
      <c r="AN54" s="211"/>
      <c r="AO54" s="210">
        <v>0</v>
      </c>
      <c r="AP54" s="208"/>
      <c r="AQ54" s="285" t="s">
        <v>805</v>
      </c>
      <c r="AR54" s="322" t="s">
        <v>806</v>
      </c>
      <c r="AS54" s="651"/>
      <c r="AT54" s="654"/>
      <c r="AU54" s="654"/>
      <c r="AV54" s="657" t="e">
        <f t="shared" si="2"/>
        <v>#DIV/0!</v>
      </c>
      <c r="AW54" s="215"/>
      <c r="AX54" s="194"/>
      <c r="AY54" s="166" t="s">
        <v>801</v>
      </c>
    </row>
    <row r="55" spans="1:51" ht="72.75" customHeight="1" x14ac:dyDescent="0.35">
      <c r="A55" s="668"/>
      <c r="B55" s="668"/>
      <c r="C55" s="668"/>
      <c r="D55" s="668"/>
      <c r="E55" s="668"/>
      <c r="F55" s="731" t="s">
        <v>795</v>
      </c>
      <c r="G55" s="731"/>
      <c r="H55" s="731"/>
      <c r="I55" s="731"/>
      <c r="J55" s="731"/>
      <c r="K55" s="731"/>
      <c r="L55" s="731"/>
      <c r="M55" s="731"/>
      <c r="N55" s="753"/>
      <c r="O55" s="731"/>
      <c r="P55" s="731"/>
      <c r="Q55" s="731"/>
      <c r="R55" s="731"/>
      <c r="S55" s="292"/>
      <c r="T55" s="292"/>
      <c r="U55" s="66">
        <f>AVERAGE(U45:U54)</f>
        <v>0.25912765957446809</v>
      </c>
      <c r="V55" s="175"/>
      <c r="W55" s="175"/>
      <c r="X55" s="176"/>
      <c r="Y55" s="174"/>
      <c r="Z55" s="174"/>
      <c r="AA55" s="166"/>
      <c r="AB55" s="166"/>
      <c r="AC55" s="166"/>
      <c r="AD55" s="172"/>
      <c r="AE55" s="172"/>
      <c r="AF55" s="313"/>
      <c r="AG55" s="172"/>
      <c r="AH55" s="172"/>
      <c r="AI55" s="172"/>
      <c r="AJ55" s="174"/>
      <c r="AK55" s="181"/>
      <c r="AL55" s="181"/>
      <c r="AM55" s="182"/>
      <c r="AN55" s="183"/>
      <c r="AO55" s="182"/>
      <c r="AP55" s="180"/>
      <c r="AQ55" s="282"/>
      <c r="AR55" s="282"/>
      <c r="AS55" s="216" t="s">
        <v>1451</v>
      </c>
      <c r="AT55" s="217">
        <v>341978600</v>
      </c>
      <c r="AU55" s="217">
        <v>215400000</v>
      </c>
      <c r="AV55" s="218">
        <f t="shared" si="2"/>
        <v>0.6298639739445685</v>
      </c>
      <c r="AW55" s="219"/>
      <c r="AX55" s="188"/>
      <c r="AY55" s="166"/>
    </row>
    <row r="56" spans="1:51" ht="147" customHeight="1" x14ac:dyDescent="0.35">
      <c r="A56" s="754" t="s">
        <v>222</v>
      </c>
      <c r="B56" s="754" t="s">
        <v>233</v>
      </c>
      <c r="C56" s="754" t="s">
        <v>234</v>
      </c>
      <c r="D56" s="755">
        <v>3452</v>
      </c>
      <c r="E56" s="755" t="s">
        <v>823</v>
      </c>
      <c r="F56" s="759">
        <v>2024130010047</v>
      </c>
      <c r="G56" s="759" t="s">
        <v>824</v>
      </c>
      <c r="H56" s="759" t="s">
        <v>825</v>
      </c>
      <c r="I56" s="759" t="s">
        <v>826</v>
      </c>
      <c r="J56" s="759">
        <v>0</v>
      </c>
      <c r="K56" s="759"/>
      <c r="L56" s="727">
        <v>0.35</v>
      </c>
      <c r="M56" s="323" t="s">
        <v>827</v>
      </c>
      <c r="N56" s="223"/>
      <c r="O56" s="189" t="s">
        <v>828</v>
      </c>
      <c r="P56" s="222">
        <v>200</v>
      </c>
      <c r="Q56" s="189">
        <v>50</v>
      </c>
      <c r="R56" s="223">
        <v>0</v>
      </c>
      <c r="S56" s="224"/>
      <c r="T56" s="224"/>
      <c r="U56" s="150">
        <f t="shared" si="1"/>
        <v>0</v>
      </c>
      <c r="V56" s="226">
        <v>45474</v>
      </c>
      <c r="W56" s="226">
        <v>45657</v>
      </c>
      <c r="X56" s="227">
        <f t="shared" si="0"/>
        <v>183</v>
      </c>
      <c r="Y56" s="224"/>
      <c r="Z56" s="224"/>
      <c r="AA56" s="220" t="s">
        <v>801</v>
      </c>
      <c r="AB56" s="220" t="s">
        <v>802</v>
      </c>
      <c r="AC56" s="220" t="s">
        <v>803</v>
      </c>
      <c r="AD56" s="239" t="s">
        <v>669</v>
      </c>
      <c r="AE56" s="189" t="s">
        <v>829</v>
      </c>
      <c r="AF56" s="311">
        <v>10500000</v>
      </c>
      <c r="AG56" s="189" t="s">
        <v>680</v>
      </c>
      <c r="AH56" s="189" t="s">
        <v>672</v>
      </c>
      <c r="AI56" s="189" t="s">
        <v>681</v>
      </c>
      <c r="AJ56" s="224"/>
      <c r="AK56" s="233">
        <v>10500000</v>
      </c>
      <c r="AL56" s="233">
        <v>10500000</v>
      </c>
      <c r="AM56" s="234">
        <v>0</v>
      </c>
      <c r="AN56" s="235"/>
      <c r="AO56" s="234">
        <v>0</v>
      </c>
      <c r="AP56" s="232"/>
      <c r="AQ56" s="253" t="s">
        <v>714</v>
      </c>
      <c r="AR56" s="324" t="s">
        <v>830</v>
      </c>
      <c r="AS56" s="649" t="s">
        <v>1511</v>
      </c>
      <c r="AT56" s="661">
        <v>290438680.69999999</v>
      </c>
      <c r="AU56" s="661">
        <v>126871705.8</v>
      </c>
      <c r="AV56" s="662">
        <v>0.29782090563380281</v>
      </c>
      <c r="AW56" s="239"/>
      <c r="AX56" s="189"/>
      <c r="AY56" s="166" t="s">
        <v>801</v>
      </c>
    </row>
    <row r="57" spans="1:51" ht="147" customHeight="1" x14ac:dyDescent="0.35">
      <c r="A57" s="754" t="s">
        <v>222</v>
      </c>
      <c r="B57" s="754" t="s">
        <v>233</v>
      </c>
      <c r="C57" s="754" t="s">
        <v>234</v>
      </c>
      <c r="D57" s="755">
        <v>3452</v>
      </c>
      <c r="E57" s="755"/>
      <c r="F57" s="760">
        <v>2024130010047</v>
      </c>
      <c r="G57" s="760"/>
      <c r="H57" s="760"/>
      <c r="I57" s="760" t="s">
        <v>826</v>
      </c>
      <c r="J57" s="760">
        <v>0</v>
      </c>
      <c r="K57" s="760"/>
      <c r="L57" s="723"/>
      <c r="M57" s="169" t="s">
        <v>831</v>
      </c>
      <c r="N57" s="173"/>
      <c r="O57" s="172" t="s">
        <v>832</v>
      </c>
      <c r="P57" s="171">
        <v>8</v>
      </c>
      <c r="Q57" s="172">
        <v>2</v>
      </c>
      <c r="R57" s="173">
        <v>0</v>
      </c>
      <c r="S57" s="174"/>
      <c r="T57" s="174"/>
      <c r="U57" s="150">
        <f t="shared" si="1"/>
        <v>0</v>
      </c>
      <c r="V57" s="175">
        <v>45474</v>
      </c>
      <c r="W57" s="175">
        <v>45657</v>
      </c>
      <c r="X57" s="176">
        <f t="shared" si="0"/>
        <v>183</v>
      </c>
      <c r="Y57" s="174"/>
      <c r="Z57" s="174"/>
      <c r="AA57" s="166" t="s">
        <v>801</v>
      </c>
      <c r="AB57" s="166" t="s">
        <v>802</v>
      </c>
      <c r="AC57" s="166" t="s">
        <v>803</v>
      </c>
      <c r="AD57" s="195" t="s">
        <v>669</v>
      </c>
      <c r="AE57" s="172" t="s">
        <v>829</v>
      </c>
      <c r="AF57" s="315">
        <v>9000000</v>
      </c>
      <c r="AG57" s="172" t="s">
        <v>680</v>
      </c>
      <c r="AH57" s="172" t="s">
        <v>672</v>
      </c>
      <c r="AI57" s="172" t="s">
        <v>681</v>
      </c>
      <c r="AJ57" s="174"/>
      <c r="AK57" s="181">
        <v>9000000</v>
      </c>
      <c r="AL57" s="181">
        <v>9000000</v>
      </c>
      <c r="AM57" s="182">
        <v>0</v>
      </c>
      <c r="AN57" s="183"/>
      <c r="AO57" s="182">
        <v>0</v>
      </c>
      <c r="AP57" s="180"/>
      <c r="AQ57" s="282" t="s">
        <v>714</v>
      </c>
      <c r="AR57" s="312" t="s">
        <v>830</v>
      </c>
      <c r="AS57" s="650"/>
      <c r="AT57" s="661"/>
      <c r="AU57" s="661"/>
      <c r="AV57" s="662"/>
      <c r="AW57" s="219"/>
      <c r="AX57" s="188"/>
      <c r="AY57" s="166" t="s">
        <v>801</v>
      </c>
    </row>
    <row r="58" spans="1:51" ht="147" customHeight="1" x14ac:dyDescent="0.35">
      <c r="A58" s="754" t="s">
        <v>222</v>
      </c>
      <c r="B58" s="754" t="s">
        <v>233</v>
      </c>
      <c r="C58" s="754" t="s">
        <v>234</v>
      </c>
      <c r="D58" s="755">
        <v>3452</v>
      </c>
      <c r="E58" s="755"/>
      <c r="F58" s="760">
        <v>2024130010047</v>
      </c>
      <c r="G58" s="760"/>
      <c r="H58" s="760"/>
      <c r="I58" s="760" t="s">
        <v>826</v>
      </c>
      <c r="J58" s="760">
        <v>0</v>
      </c>
      <c r="K58" s="760"/>
      <c r="L58" s="723"/>
      <c r="M58" s="166" t="s">
        <v>833</v>
      </c>
      <c r="N58" s="173"/>
      <c r="O58" s="172" t="s">
        <v>834</v>
      </c>
      <c r="P58" s="171">
        <v>300</v>
      </c>
      <c r="Q58" s="172">
        <v>30</v>
      </c>
      <c r="R58" s="173">
        <v>2</v>
      </c>
      <c r="S58" s="174"/>
      <c r="T58" s="174"/>
      <c r="U58" s="150">
        <f t="shared" si="1"/>
        <v>6.6666666666666666E-2</v>
      </c>
      <c r="V58" s="175">
        <v>45474</v>
      </c>
      <c r="W58" s="175">
        <v>45657</v>
      </c>
      <c r="X58" s="176">
        <f t="shared" si="0"/>
        <v>183</v>
      </c>
      <c r="Y58" s="180">
        <v>300</v>
      </c>
      <c r="Z58" s="174"/>
      <c r="AA58" s="166" t="s">
        <v>801</v>
      </c>
      <c r="AB58" s="166" t="s">
        <v>802</v>
      </c>
      <c r="AC58" s="166" t="s">
        <v>803</v>
      </c>
      <c r="AD58" s="195" t="s">
        <v>669</v>
      </c>
      <c r="AE58" s="172" t="s">
        <v>829</v>
      </c>
      <c r="AF58" s="315">
        <v>9000000</v>
      </c>
      <c r="AG58" s="172" t="s">
        <v>680</v>
      </c>
      <c r="AH58" s="172" t="s">
        <v>672</v>
      </c>
      <c r="AI58" s="172" t="s">
        <v>681</v>
      </c>
      <c r="AJ58" s="174"/>
      <c r="AK58" s="181">
        <v>9000000</v>
      </c>
      <c r="AL58" s="181">
        <v>9000000</v>
      </c>
      <c r="AM58" s="182">
        <v>0</v>
      </c>
      <c r="AN58" s="183"/>
      <c r="AO58" s="182">
        <v>0</v>
      </c>
      <c r="AP58" s="180"/>
      <c r="AQ58" s="282" t="s">
        <v>714</v>
      </c>
      <c r="AR58" s="312" t="s">
        <v>830</v>
      </c>
      <c r="AS58" s="650"/>
      <c r="AT58" s="661"/>
      <c r="AU58" s="661"/>
      <c r="AV58" s="662"/>
      <c r="AW58" s="260" t="s">
        <v>1385</v>
      </c>
      <c r="AX58" s="188"/>
      <c r="AY58" s="166" t="s">
        <v>801</v>
      </c>
    </row>
    <row r="59" spans="1:51" ht="147" customHeight="1" x14ac:dyDescent="0.35">
      <c r="A59" s="754" t="s">
        <v>222</v>
      </c>
      <c r="B59" s="754" t="s">
        <v>233</v>
      </c>
      <c r="C59" s="754" t="s">
        <v>234</v>
      </c>
      <c r="D59" s="755">
        <v>3452</v>
      </c>
      <c r="E59" s="755"/>
      <c r="F59" s="760">
        <v>2024130010047</v>
      </c>
      <c r="G59" s="760"/>
      <c r="H59" s="761"/>
      <c r="I59" s="761" t="s">
        <v>826</v>
      </c>
      <c r="J59" s="761">
        <v>0</v>
      </c>
      <c r="K59" s="761"/>
      <c r="L59" s="723"/>
      <c r="M59" s="166" t="s">
        <v>835</v>
      </c>
      <c r="N59" s="173"/>
      <c r="O59" s="172" t="s">
        <v>816</v>
      </c>
      <c r="P59" s="171"/>
      <c r="Q59" s="172">
        <v>1</v>
      </c>
      <c r="R59" s="173">
        <v>0</v>
      </c>
      <c r="S59" s="174"/>
      <c r="T59" s="174"/>
      <c r="U59" s="150">
        <f t="shared" si="1"/>
        <v>0</v>
      </c>
      <c r="V59" s="175">
        <v>45474</v>
      </c>
      <c r="W59" s="175">
        <v>45657</v>
      </c>
      <c r="X59" s="176">
        <f t="shared" si="0"/>
        <v>183</v>
      </c>
      <c r="Y59" s="174"/>
      <c r="Z59" s="174"/>
      <c r="AA59" s="166" t="s">
        <v>801</v>
      </c>
      <c r="AB59" s="166" t="s">
        <v>802</v>
      </c>
      <c r="AC59" s="166" t="s">
        <v>803</v>
      </c>
      <c r="AD59" s="195" t="s">
        <v>669</v>
      </c>
      <c r="AE59" s="172" t="s">
        <v>829</v>
      </c>
      <c r="AF59" s="315">
        <v>7500000</v>
      </c>
      <c r="AG59" s="172" t="s">
        <v>680</v>
      </c>
      <c r="AH59" s="172" t="s">
        <v>672</v>
      </c>
      <c r="AI59" s="172" t="s">
        <v>681</v>
      </c>
      <c r="AJ59" s="174"/>
      <c r="AK59" s="181">
        <v>2000000</v>
      </c>
      <c r="AL59" s="181">
        <v>2000000</v>
      </c>
      <c r="AM59" s="182">
        <v>0</v>
      </c>
      <c r="AN59" s="183"/>
      <c r="AO59" s="182">
        <v>0</v>
      </c>
      <c r="AP59" s="180"/>
      <c r="AQ59" s="282" t="s">
        <v>714</v>
      </c>
      <c r="AR59" s="312" t="s">
        <v>830</v>
      </c>
      <c r="AS59" s="650"/>
      <c r="AT59" s="661"/>
      <c r="AU59" s="661"/>
      <c r="AV59" s="662"/>
      <c r="AW59" s="219"/>
      <c r="AX59" s="188"/>
      <c r="AY59" s="166" t="s">
        <v>801</v>
      </c>
    </row>
    <row r="60" spans="1:51" ht="147" customHeight="1" x14ac:dyDescent="0.35">
      <c r="A60" s="754" t="s">
        <v>222</v>
      </c>
      <c r="B60" s="754" t="s">
        <v>233</v>
      </c>
      <c r="C60" s="754" t="s">
        <v>234</v>
      </c>
      <c r="D60" s="755">
        <v>3452</v>
      </c>
      <c r="E60" s="755"/>
      <c r="F60" s="760">
        <v>2024130010047</v>
      </c>
      <c r="G60" s="760"/>
      <c r="H60" s="759" t="s">
        <v>836</v>
      </c>
      <c r="I60" s="759" t="s">
        <v>837</v>
      </c>
      <c r="J60" s="759">
        <v>2</v>
      </c>
      <c r="K60" s="759"/>
      <c r="L60" s="723"/>
      <c r="M60" s="166" t="s">
        <v>838</v>
      </c>
      <c r="N60" s="173"/>
      <c r="O60" s="172" t="s">
        <v>839</v>
      </c>
      <c r="P60" s="171">
        <v>300</v>
      </c>
      <c r="Q60" s="172">
        <v>30</v>
      </c>
      <c r="R60" s="173">
        <v>0</v>
      </c>
      <c r="S60" s="174"/>
      <c r="T60" s="174"/>
      <c r="U60" s="150">
        <f t="shared" si="1"/>
        <v>0</v>
      </c>
      <c r="V60" s="175">
        <v>45474</v>
      </c>
      <c r="W60" s="175">
        <v>45657</v>
      </c>
      <c r="X60" s="176">
        <f t="shared" si="0"/>
        <v>183</v>
      </c>
      <c r="Y60" s="174"/>
      <c r="Z60" s="174"/>
      <c r="AA60" s="166" t="s">
        <v>801</v>
      </c>
      <c r="AB60" s="166" t="s">
        <v>802</v>
      </c>
      <c r="AC60" s="166" t="s">
        <v>803</v>
      </c>
      <c r="AD60" s="195" t="s">
        <v>669</v>
      </c>
      <c r="AE60" s="172" t="s">
        <v>840</v>
      </c>
      <c r="AF60" s="315">
        <v>2000000</v>
      </c>
      <c r="AG60" s="172" t="s">
        <v>713</v>
      </c>
      <c r="AH60" s="172" t="s">
        <v>672</v>
      </c>
      <c r="AI60" s="172" t="s">
        <v>681</v>
      </c>
      <c r="AJ60" s="174"/>
      <c r="AK60" s="181">
        <v>7500000</v>
      </c>
      <c r="AL60" s="181">
        <v>7500000</v>
      </c>
      <c r="AM60" s="182">
        <v>0</v>
      </c>
      <c r="AN60" s="183"/>
      <c r="AO60" s="182">
        <v>0</v>
      </c>
      <c r="AP60" s="180"/>
      <c r="AQ60" s="282" t="s">
        <v>714</v>
      </c>
      <c r="AR60" s="312" t="s">
        <v>830</v>
      </c>
      <c r="AS60" s="650"/>
      <c r="AT60" s="661"/>
      <c r="AU60" s="661"/>
      <c r="AV60" s="662"/>
      <c r="AW60" s="195"/>
      <c r="AX60" s="172"/>
      <c r="AY60" s="166" t="s">
        <v>801</v>
      </c>
    </row>
    <row r="61" spans="1:51" ht="147" customHeight="1" x14ac:dyDescent="0.35">
      <c r="A61" s="754" t="s">
        <v>222</v>
      </c>
      <c r="B61" s="754" t="s">
        <v>233</v>
      </c>
      <c r="C61" s="754" t="s">
        <v>234</v>
      </c>
      <c r="D61" s="755">
        <v>3452</v>
      </c>
      <c r="E61" s="755"/>
      <c r="F61" s="760">
        <v>2024130010047</v>
      </c>
      <c r="G61" s="760"/>
      <c r="H61" s="760"/>
      <c r="I61" s="760" t="s">
        <v>837</v>
      </c>
      <c r="J61" s="760">
        <v>0</v>
      </c>
      <c r="K61" s="760"/>
      <c r="L61" s="723"/>
      <c r="M61" s="166" t="s">
        <v>841</v>
      </c>
      <c r="N61" s="173"/>
      <c r="O61" s="172" t="s">
        <v>842</v>
      </c>
      <c r="P61" s="171">
        <v>1</v>
      </c>
      <c r="Q61" s="172">
        <v>0.3</v>
      </c>
      <c r="R61" s="173">
        <v>0</v>
      </c>
      <c r="S61" s="174"/>
      <c r="T61" s="174"/>
      <c r="U61" s="150">
        <f t="shared" si="1"/>
        <v>0</v>
      </c>
      <c r="V61" s="175">
        <v>45474</v>
      </c>
      <c r="W61" s="175">
        <v>45657</v>
      </c>
      <c r="X61" s="176">
        <f t="shared" si="0"/>
        <v>183</v>
      </c>
      <c r="Y61" s="174"/>
      <c r="Z61" s="174"/>
      <c r="AA61" s="166" t="s">
        <v>801</v>
      </c>
      <c r="AB61" s="166" t="s">
        <v>802</v>
      </c>
      <c r="AC61" s="166" t="s">
        <v>803</v>
      </c>
      <c r="AD61" s="195" t="s">
        <v>669</v>
      </c>
      <c r="AE61" s="172" t="s">
        <v>829</v>
      </c>
      <c r="AF61" s="315">
        <v>7500000</v>
      </c>
      <c r="AG61" s="172" t="s">
        <v>680</v>
      </c>
      <c r="AH61" s="172" t="s">
        <v>672</v>
      </c>
      <c r="AI61" s="172" t="s">
        <v>681</v>
      </c>
      <c r="AJ61" s="174"/>
      <c r="AK61" s="181">
        <v>9000000</v>
      </c>
      <c r="AL61" s="181">
        <v>9000000</v>
      </c>
      <c r="AM61" s="182">
        <v>0</v>
      </c>
      <c r="AN61" s="183"/>
      <c r="AO61" s="182">
        <v>0</v>
      </c>
      <c r="AP61" s="180"/>
      <c r="AQ61" s="282" t="s">
        <v>714</v>
      </c>
      <c r="AR61" s="312" t="s">
        <v>830</v>
      </c>
      <c r="AS61" s="650"/>
      <c r="AT61" s="661"/>
      <c r="AU61" s="661"/>
      <c r="AV61" s="662"/>
      <c r="AW61" s="219"/>
      <c r="AX61" s="188"/>
      <c r="AY61" s="166" t="s">
        <v>801</v>
      </c>
    </row>
    <row r="62" spans="1:51" ht="168" customHeight="1" x14ac:dyDescent="0.35">
      <c r="A62" s="754" t="s">
        <v>222</v>
      </c>
      <c r="B62" s="754" t="s">
        <v>233</v>
      </c>
      <c r="C62" s="754" t="s">
        <v>234</v>
      </c>
      <c r="D62" s="755">
        <v>3452</v>
      </c>
      <c r="E62" s="755"/>
      <c r="F62" s="760">
        <v>2024130010047</v>
      </c>
      <c r="G62" s="760"/>
      <c r="H62" s="761"/>
      <c r="I62" s="761" t="s">
        <v>837</v>
      </c>
      <c r="J62" s="761">
        <v>0</v>
      </c>
      <c r="K62" s="761"/>
      <c r="L62" s="723"/>
      <c r="M62" s="166" t="s">
        <v>843</v>
      </c>
      <c r="N62" s="173"/>
      <c r="O62" s="172" t="s">
        <v>844</v>
      </c>
      <c r="P62" s="171">
        <v>200</v>
      </c>
      <c r="Q62" s="172">
        <v>50</v>
      </c>
      <c r="R62" s="173">
        <v>0</v>
      </c>
      <c r="S62" s="174"/>
      <c r="T62" s="174"/>
      <c r="U62" s="150">
        <f t="shared" si="1"/>
        <v>0</v>
      </c>
      <c r="V62" s="175">
        <v>45474</v>
      </c>
      <c r="W62" s="175">
        <v>45657</v>
      </c>
      <c r="X62" s="176">
        <f t="shared" si="0"/>
        <v>183</v>
      </c>
      <c r="Y62" s="174"/>
      <c r="Z62" s="174"/>
      <c r="AA62" s="166" t="s">
        <v>801</v>
      </c>
      <c r="AB62" s="166" t="s">
        <v>802</v>
      </c>
      <c r="AC62" s="166" t="s">
        <v>803</v>
      </c>
      <c r="AD62" s="195" t="s">
        <v>669</v>
      </c>
      <c r="AE62" s="172" t="s">
        <v>845</v>
      </c>
      <c r="AF62" s="315">
        <v>40000000</v>
      </c>
      <c r="AG62" s="172" t="s">
        <v>713</v>
      </c>
      <c r="AH62" s="172" t="s">
        <v>672</v>
      </c>
      <c r="AI62" s="172" t="s">
        <v>681</v>
      </c>
      <c r="AJ62" s="174"/>
      <c r="AK62" s="181">
        <v>7500000</v>
      </c>
      <c r="AL62" s="181">
        <v>7500000</v>
      </c>
      <c r="AM62" s="182">
        <v>0</v>
      </c>
      <c r="AN62" s="183"/>
      <c r="AO62" s="182">
        <v>0</v>
      </c>
      <c r="AP62" s="180"/>
      <c r="AQ62" s="282" t="s">
        <v>714</v>
      </c>
      <c r="AR62" s="312" t="s">
        <v>830</v>
      </c>
      <c r="AS62" s="650"/>
      <c r="AT62" s="661"/>
      <c r="AU62" s="661"/>
      <c r="AV62" s="662"/>
      <c r="AW62" s="219"/>
      <c r="AX62" s="188"/>
      <c r="AY62" s="166" t="s">
        <v>801</v>
      </c>
    </row>
    <row r="63" spans="1:51" ht="147" customHeight="1" x14ac:dyDescent="0.35">
      <c r="A63" s="754" t="s">
        <v>222</v>
      </c>
      <c r="B63" s="754" t="s">
        <v>233</v>
      </c>
      <c r="C63" s="754" t="s">
        <v>234</v>
      </c>
      <c r="D63" s="755">
        <v>3452</v>
      </c>
      <c r="E63" s="755"/>
      <c r="F63" s="760">
        <v>2024130010047</v>
      </c>
      <c r="G63" s="760"/>
      <c r="H63" s="765" t="s">
        <v>846</v>
      </c>
      <c r="I63" s="765" t="s">
        <v>847</v>
      </c>
      <c r="J63" s="765">
        <v>0</v>
      </c>
      <c r="K63" s="765"/>
      <c r="L63" s="723"/>
      <c r="M63" s="166" t="s">
        <v>848</v>
      </c>
      <c r="N63" s="173"/>
      <c r="O63" s="172" t="s">
        <v>849</v>
      </c>
      <c r="P63" s="171">
        <v>200</v>
      </c>
      <c r="Q63" s="172">
        <v>50</v>
      </c>
      <c r="R63" s="173">
        <v>0</v>
      </c>
      <c r="S63" s="174"/>
      <c r="T63" s="174"/>
      <c r="U63" s="150">
        <f t="shared" si="1"/>
        <v>0</v>
      </c>
      <c r="V63" s="175">
        <v>45474</v>
      </c>
      <c r="W63" s="175">
        <v>45657</v>
      </c>
      <c r="X63" s="176">
        <f t="shared" si="0"/>
        <v>183</v>
      </c>
      <c r="Y63" s="180">
        <v>200</v>
      </c>
      <c r="Z63" s="174"/>
      <c r="AA63" s="166" t="s">
        <v>801</v>
      </c>
      <c r="AB63" s="166" t="s">
        <v>802</v>
      </c>
      <c r="AC63" s="166" t="s">
        <v>803</v>
      </c>
      <c r="AD63" s="195" t="s">
        <v>669</v>
      </c>
      <c r="AE63" s="172" t="s">
        <v>850</v>
      </c>
      <c r="AF63" s="315">
        <v>8061319.2999999998</v>
      </c>
      <c r="AG63" s="172" t="s">
        <v>713</v>
      </c>
      <c r="AH63" s="172" t="s">
        <v>672</v>
      </c>
      <c r="AI63" s="172" t="s">
        <v>681</v>
      </c>
      <c r="AJ63" s="174"/>
      <c r="AK63" s="181">
        <v>40000000</v>
      </c>
      <c r="AL63" s="181">
        <v>40000000</v>
      </c>
      <c r="AM63" s="182">
        <v>0</v>
      </c>
      <c r="AN63" s="183"/>
      <c r="AO63" s="182">
        <v>0</v>
      </c>
      <c r="AP63" s="180"/>
      <c r="AQ63" s="282" t="s">
        <v>714</v>
      </c>
      <c r="AR63" s="312" t="s">
        <v>830</v>
      </c>
      <c r="AS63" s="650"/>
      <c r="AT63" s="661"/>
      <c r="AU63" s="661"/>
      <c r="AV63" s="662"/>
      <c r="AW63" s="195"/>
      <c r="AX63" s="172"/>
      <c r="AY63" s="166" t="s">
        <v>801</v>
      </c>
    </row>
    <row r="64" spans="1:51" ht="232.5" x14ac:dyDescent="0.35">
      <c r="A64" s="754" t="s">
        <v>222</v>
      </c>
      <c r="B64" s="754" t="s">
        <v>233</v>
      </c>
      <c r="C64" s="754" t="s">
        <v>234</v>
      </c>
      <c r="D64" s="755">
        <v>3452</v>
      </c>
      <c r="E64" s="755"/>
      <c r="F64" s="760">
        <v>2024130010047</v>
      </c>
      <c r="G64" s="760"/>
      <c r="H64" s="766"/>
      <c r="I64" s="766" t="s">
        <v>847</v>
      </c>
      <c r="J64" s="766">
        <v>0</v>
      </c>
      <c r="K64" s="766"/>
      <c r="L64" s="723"/>
      <c r="M64" s="166" t="s">
        <v>851</v>
      </c>
      <c r="N64" s="173"/>
      <c r="O64" s="172" t="s">
        <v>852</v>
      </c>
      <c r="P64" s="171">
        <v>20</v>
      </c>
      <c r="Q64" s="172">
        <v>5</v>
      </c>
      <c r="R64" s="173">
        <v>0</v>
      </c>
      <c r="S64" s="174"/>
      <c r="T64" s="174"/>
      <c r="U64" s="150">
        <f t="shared" si="1"/>
        <v>0</v>
      </c>
      <c r="V64" s="175">
        <v>45474</v>
      </c>
      <c r="W64" s="175">
        <v>45657</v>
      </c>
      <c r="X64" s="176">
        <f t="shared" si="0"/>
        <v>183</v>
      </c>
      <c r="Y64" s="174"/>
      <c r="Z64" s="174"/>
      <c r="AA64" s="166" t="s">
        <v>801</v>
      </c>
      <c r="AB64" s="166" t="s">
        <v>802</v>
      </c>
      <c r="AC64" s="166" t="s">
        <v>803</v>
      </c>
      <c r="AD64" s="195" t="s">
        <v>669</v>
      </c>
      <c r="AE64" s="172" t="s">
        <v>829</v>
      </c>
      <c r="AF64" s="315">
        <v>7500000</v>
      </c>
      <c r="AG64" s="172" t="s">
        <v>680</v>
      </c>
      <c r="AH64" s="172" t="s">
        <v>672</v>
      </c>
      <c r="AI64" s="172" t="s">
        <v>681</v>
      </c>
      <c r="AJ64" s="174"/>
      <c r="AK64" s="181">
        <v>7500000</v>
      </c>
      <c r="AL64" s="181">
        <v>7500000</v>
      </c>
      <c r="AM64" s="182">
        <v>0</v>
      </c>
      <c r="AN64" s="183"/>
      <c r="AO64" s="182">
        <v>0</v>
      </c>
      <c r="AP64" s="180"/>
      <c r="AQ64" s="282" t="s">
        <v>714</v>
      </c>
      <c r="AR64" s="312" t="s">
        <v>830</v>
      </c>
      <c r="AS64" s="651"/>
      <c r="AT64" s="661"/>
      <c r="AU64" s="661"/>
      <c r="AV64" s="662"/>
      <c r="AW64" s="219"/>
      <c r="AX64" s="188"/>
      <c r="AY64" s="166" t="s">
        <v>801</v>
      </c>
    </row>
    <row r="65" spans="1:51" ht="147" customHeight="1" x14ac:dyDescent="0.35">
      <c r="A65" s="754" t="s">
        <v>222</v>
      </c>
      <c r="B65" s="754" t="s">
        <v>233</v>
      </c>
      <c r="C65" s="754" t="s">
        <v>234</v>
      </c>
      <c r="D65" s="755">
        <v>3452</v>
      </c>
      <c r="E65" s="755"/>
      <c r="F65" s="760">
        <v>2024130010047</v>
      </c>
      <c r="G65" s="760"/>
      <c r="H65" s="766"/>
      <c r="I65" s="766" t="s">
        <v>847</v>
      </c>
      <c r="J65" s="766">
        <v>0</v>
      </c>
      <c r="K65" s="766"/>
      <c r="L65" s="723"/>
      <c r="M65" s="166" t="s">
        <v>853</v>
      </c>
      <c r="N65" s="173"/>
      <c r="O65" s="172" t="s">
        <v>854</v>
      </c>
      <c r="P65" s="171">
        <v>8</v>
      </c>
      <c r="Q65" s="172">
        <v>2</v>
      </c>
      <c r="R65" s="173">
        <v>0</v>
      </c>
      <c r="S65" s="174"/>
      <c r="T65" s="174"/>
      <c r="U65" s="150">
        <f t="shared" si="1"/>
        <v>0</v>
      </c>
      <c r="V65" s="175">
        <v>45474</v>
      </c>
      <c r="W65" s="175">
        <v>45657</v>
      </c>
      <c r="X65" s="176">
        <f t="shared" si="0"/>
        <v>183</v>
      </c>
      <c r="Y65" s="174"/>
      <c r="Z65" s="174"/>
      <c r="AA65" s="166" t="s">
        <v>801</v>
      </c>
      <c r="AB65" s="166" t="s">
        <v>802</v>
      </c>
      <c r="AC65" s="166" t="s">
        <v>803</v>
      </c>
      <c r="AD65" s="195" t="s">
        <v>669</v>
      </c>
      <c r="AE65" s="172" t="s">
        <v>829</v>
      </c>
      <c r="AF65" s="315">
        <v>9000000</v>
      </c>
      <c r="AG65" s="172" t="s">
        <v>680</v>
      </c>
      <c r="AH65" s="172" t="s">
        <v>672</v>
      </c>
      <c r="AI65" s="172" t="s">
        <v>681</v>
      </c>
      <c r="AJ65" s="174"/>
      <c r="AK65" s="181">
        <v>8061319.2999999998</v>
      </c>
      <c r="AL65" s="181">
        <v>8061319.2999999998</v>
      </c>
      <c r="AM65" s="182">
        <v>0</v>
      </c>
      <c r="AN65" s="183"/>
      <c r="AO65" s="182">
        <v>0</v>
      </c>
      <c r="AP65" s="180"/>
      <c r="AQ65" s="282" t="s">
        <v>714</v>
      </c>
      <c r="AR65" s="312" t="s">
        <v>830</v>
      </c>
      <c r="AS65" s="649" t="s">
        <v>1512</v>
      </c>
      <c r="AT65" s="652">
        <v>135561319.30000001</v>
      </c>
      <c r="AU65" s="652">
        <v>0</v>
      </c>
      <c r="AV65" s="655">
        <f>+AU65/AT65</f>
        <v>0</v>
      </c>
      <c r="AW65" s="219"/>
      <c r="AX65" s="188"/>
      <c r="AY65" s="166" t="s">
        <v>801</v>
      </c>
    </row>
    <row r="66" spans="1:51" ht="168" customHeight="1" x14ac:dyDescent="0.35">
      <c r="A66" s="754" t="s">
        <v>222</v>
      </c>
      <c r="B66" s="754" t="s">
        <v>233</v>
      </c>
      <c r="C66" s="754" t="s">
        <v>234</v>
      </c>
      <c r="D66" s="755">
        <v>3452</v>
      </c>
      <c r="E66" s="755"/>
      <c r="F66" s="760">
        <v>2024130010047</v>
      </c>
      <c r="G66" s="760"/>
      <c r="H66" s="766"/>
      <c r="I66" s="766" t="s">
        <v>847</v>
      </c>
      <c r="J66" s="766">
        <v>1</v>
      </c>
      <c r="K66" s="766"/>
      <c r="L66" s="723"/>
      <c r="M66" s="166" t="s">
        <v>855</v>
      </c>
      <c r="N66" s="173"/>
      <c r="O66" s="172" t="s">
        <v>856</v>
      </c>
      <c r="P66" s="171">
        <v>16</v>
      </c>
      <c r="Q66" s="172">
        <v>4</v>
      </c>
      <c r="R66" s="173">
        <v>1</v>
      </c>
      <c r="S66" s="174"/>
      <c r="T66" s="174"/>
      <c r="U66" s="150">
        <f t="shared" si="1"/>
        <v>0.25</v>
      </c>
      <c r="V66" s="175">
        <v>45474</v>
      </c>
      <c r="W66" s="175">
        <v>45657</v>
      </c>
      <c r="X66" s="176">
        <f t="shared" si="0"/>
        <v>183</v>
      </c>
      <c r="Y66" s="174"/>
      <c r="Z66" s="174"/>
      <c r="AA66" s="166" t="s">
        <v>801</v>
      </c>
      <c r="AB66" s="166" t="s">
        <v>802</v>
      </c>
      <c r="AC66" s="166" t="s">
        <v>803</v>
      </c>
      <c r="AD66" s="195" t="s">
        <v>669</v>
      </c>
      <c r="AE66" s="172" t="s">
        <v>829</v>
      </c>
      <c r="AF66" s="315">
        <v>7500000</v>
      </c>
      <c r="AG66" s="172" t="s">
        <v>680</v>
      </c>
      <c r="AH66" s="172" t="s">
        <v>672</v>
      </c>
      <c r="AI66" s="172" t="s">
        <v>681</v>
      </c>
      <c r="AJ66" s="174"/>
      <c r="AK66" s="181">
        <v>7500000</v>
      </c>
      <c r="AL66" s="181">
        <v>7500000</v>
      </c>
      <c r="AM66" s="182">
        <v>0</v>
      </c>
      <c r="AN66" s="183"/>
      <c r="AO66" s="182">
        <v>0</v>
      </c>
      <c r="AP66" s="180"/>
      <c r="AQ66" s="282" t="s">
        <v>714</v>
      </c>
      <c r="AR66" s="312" t="s">
        <v>830</v>
      </c>
      <c r="AS66" s="650"/>
      <c r="AT66" s="653"/>
      <c r="AU66" s="653"/>
      <c r="AV66" s="656"/>
      <c r="AW66" s="195"/>
      <c r="AX66" s="172"/>
      <c r="AY66" s="166" t="s">
        <v>801</v>
      </c>
    </row>
    <row r="67" spans="1:51" ht="255.75" x14ac:dyDescent="0.35">
      <c r="A67" s="754" t="s">
        <v>222</v>
      </c>
      <c r="B67" s="754" t="s">
        <v>233</v>
      </c>
      <c r="C67" s="754" t="s">
        <v>234</v>
      </c>
      <c r="D67" s="755">
        <v>3452</v>
      </c>
      <c r="E67" s="755"/>
      <c r="F67" s="760">
        <v>2024130010047</v>
      </c>
      <c r="G67" s="760"/>
      <c r="H67" s="766"/>
      <c r="I67" s="766" t="s">
        <v>847</v>
      </c>
      <c r="J67" s="766">
        <v>0</v>
      </c>
      <c r="K67" s="766"/>
      <c r="L67" s="723"/>
      <c r="M67" s="166" t="s">
        <v>857</v>
      </c>
      <c r="N67" s="173"/>
      <c r="O67" s="172" t="s">
        <v>858</v>
      </c>
      <c r="P67" s="171">
        <v>120</v>
      </c>
      <c r="Q67" s="172">
        <v>30</v>
      </c>
      <c r="R67" s="173">
        <v>0</v>
      </c>
      <c r="S67" s="174"/>
      <c r="T67" s="174"/>
      <c r="U67" s="150">
        <f t="shared" si="1"/>
        <v>0</v>
      </c>
      <c r="V67" s="175">
        <v>45474</v>
      </c>
      <c r="W67" s="175">
        <v>45657</v>
      </c>
      <c r="X67" s="176">
        <f t="shared" si="0"/>
        <v>183</v>
      </c>
      <c r="Y67" s="180">
        <v>120</v>
      </c>
      <c r="Z67" s="174"/>
      <c r="AA67" s="166" t="s">
        <v>801</v>
      </c>
      <c r="AB67" s="166" t="s">
        <v>802</v>
      </c>
      <c r="AC67" s="166" t="s">
        <v>803</v>
      </c>
      <c r="AD67" s="195" t="s">
        <v>669</v>
      </c>
      <c r="AE67" s="172" t="s">
        <v>829</v>
      </c>
      <c r="AF67" s="315">
        <v>9000000</v>
      </c>
      <c r="AG67" s="172" t="s">
        <v>680</v>
      </c>
      <c r="AH67" s="172" t="s">
        <v>672</v>
      </c>
      <c r="AI67" s="172" t="s">
        <v>681</v>
      </c>
      <c r="AJ67" s="174"/>
      <c r="AK67" s="181">
        <v>9000000</v>
      </c>
      <c r="AL67" s="181">
        <v>9000000</v>
      </c>
      <c r="AM67" s="182">
        <v>0</v>
      </c>
      <c r="AN67" s="183"/>
      <c r="AO67" s="182">
        <v>0</v>
      </c>
      <c r="AP67" s="180"/>
      <c r="AQ67" s="282" t="s">
        <v>714</v>
      </c>
      <c r="AR67" s="312" t="s">
        <v>830</v>
      </c>
      <c r="AS67" s="650"/>
      <c r="AT67" s="653"/>
      <c r="AU67" s="653"/>
      <c r="AV67" s="656"/>
      <c r="AW67" s="260" t="s">
        <v>1386</v>
      </c>
      <c r="AX67" s="188"/>
      <c r="AY67" s="166" t="s">
        <v>801</v>
      </c>
    </row>
    <row r="68" spans="1:51" ht="372.75" thickBot="1" x14ac:dyDescent="0.4">
      <c r="A68" s="754" t="s">
        <v>222</v>
      </c>
      <c r="B68" s="754" t="s">
        <v>233</v>
      </c>
      <c r="C68" s="754" t="s">
        <v>234</v>
      </c>
      <c r="D68" s="755">
        <v>3452</v>
      </c>
      <c r="E68" s="755"/>
      <c r="F68" s="760">
        <v>2024130010047</v>
      </c>
      <c r="G68" s="760"/>
      <c r="H68" s="766"/>
      <c r="I68" s="766" t="s">
        <v>847</v>
      </c>
      <c r="J68" s="766">
        <v>0</v>
      </c>
      <c r="K68" s="766"/>
      <c r="L68" s="723"/>
      <c r="M68" s="205" t="s">
        <v>859</v>
      </c>
      <c r="N68" s="200"/>
      <c r="O68" s="193" t="s">
        <v>860</v>
      </c>
      <c r="P68" s="199"/>
      <c r="Q68" s="193">
        <v>1</v>
      </c>
      <c r="R68" s="200">
        <v>0</v>
      </c>
      <c r="S68" s="320"/>
      <c r="T68" s="320"/>
      <c r="U68" s="150">
        <f t="shared" si="1"/>
        <v>0</v>
      </c>
      <c r="V68" s="203">
        <v>45474</v>
      </c>
      <c r="W68" s="203">
        <v>45657</v>
      </c>
      <c r="X68" s="204">
        <f t="shared" si="0"/>
        <v>183</v>
      </c>
      <c r="Y68" s="201"/>
      <c r="Z68" s="201"/>
      <c r="AA68" s="205" t="s">
        <v>801</v>
      </c>
      <c r="AB68" s="205" t="s">
        <v>802</v>
      </c>
      <c r="AC68" s="205" t="s">
        <v>803</v>
      </c>
      <c r="AD68" s="245" t="s">
        <v>669</v>
      </c>
      <c r="AE68" s="193" t="s">
        <v>829</v>
      </c>
      <c r="AF68" s="325">
        <v>9000000</v>
      </c>
      <c r="AG68" s="193" t="s">
        <v>680</v>
      </c>
      <c r="AH68" s="193" t="s">
        <v>672</v>
      </c>
      <c r="AI68" s="193" t="s">
        <v>681</v>
      </c>
      <c r="AJ68" s="201"/>
      <c r="AK68" s="209">
        <v>9000000</v>
      </c>
      <c r="AL68" s="209">
        <v>9000000</v>
      </c>
      <c r="AM68" s="210">
        <v>0</v>
      </c>
      <c r="AN68" s="211"/>
      <c r="AO68" s="210">
        <v>0</v>
      </c>
      <c r="AP68" s="208"/>
      <c r="AQ68" s="285" t="s">
        <v>714</v>
      </c>
      <c r="AR68" s="322" t="s">
        <v>830</v>
      </c>
      <c r="AS68" s="651"/>
      <c r="AT68" s="654"/>
      <c r="AU68" s="654"/>
      <c r="AV68" s="657"/>
      <c r="AW68" s="215"/>
      <c r="AX68" s="194"/>
      <c r="AY68" s="166" t="s">
        <v>801</v>
      </c>
    </row>
    <row r="69" spans="1:51" ht="126" customHeight="1" x14ac:dyDescent="0.35">
      <c r="A69" s="754"/>
      <c r="B69" s="754"/>
      <c r="C69" s="754"/>
      <c r="D69" s="755"/>
      <c r="E69" s="755"/>
      <c r="F69" s="731" t="s">
        <v>823</v>
      </c>
      <c r="G69" s="731"/>
      <c r="H69" s="731"/>
      <c r="I69" s="731"/>
      <c r="J69" s="731"/>
      <c r="K69" s="731"/>
      <c r="L69" s="731"/>
      <c r="M69" s="731"/>
      <c r="N69" s="731"/>
      <c r="O69" s="731"/>
      <c r="P69" s="731"/>
      <c r="Q69" s="731"/>
      <c r="R69" s="731"/>
      <c r="S69" s="292"/>
      <c r="T69" s="292"/>
      <c r="U69" s="66">
        <f>AVERAGE(U56:U68)</f>
        <v>2.4358974358974359E-2</v>
      </c>
      <c r="V69" s="175"/>
      <c r="W69" s="175"/>
      <c r="X69" s="176"/>
      <c r="Y69" s="174"/>
      <c r="Z69" s="174"/>
      <c r="AA69" s="166"/>
      <c r="AB69" s="166"/>
      <c r="AC69" s="166"/>
      <c r="AD69" s="172"/>
      <c r="AE69" s="172"/>
      <c r="AF69" s="315"/>
      <c r="AG69" s="172"/>
      <c r="AH69" s="172"/>
      <c r="AI69" s="172"/>
      <c r="AJ69" s="174"/>
      <c r="AK69" s="181"/>
      <c r="AL69" s="181"/>
      <c r="AM69" s="182"/>
      <c r="AN69" s="183"/>
      <c r="AO69" s="182"/>
      <c r="AP69" s="180"/>
      <c r="AQ69" s="282"/>
      <c r="AR69" s="282"/>
      <c r="AS69" s="216" t="s">
        <v>1452</v>
      </c>
      <c r="AT69" s="217">
        <v>426000000</v>
      </c>
      <c r="AU69" s="217">
        <v>126871705.8</v>
      </c>
      <c r="AV69" s="218">
        <f t="shared" si="2"/>
        <v>0.29782090563380281</v>
      </c>
      <c r="AW69" s="219"/>
      <c r="AX69" s="188"/>
      <c r="AY69" s="166"/>
    </row>
    <row r="70" spans="1:51" ht="409.5" x14ac:dyDescent="0.35">
      <c r="A70" s="668" t="s">
        <v>249</v>
      </c>
      <c r="B70" s="668" t="s">
        <v>250</v>
      </c>
      <c r="C70" s="668" t="s">
        <v>251</v>
      </c>
      <c r="D70" s="668">
        <v>849</v>
      </c>
      <c r="E70" s="668" t="s">
        <v>861</v>
      </c>
      <c r="F70" s="756">
        <v>2024130010181</v>
      </c>
      <c r="G70" s="326" t="s">
        <v>862</v>
      </c>
      <c r="H70" s="327" t="s">
        <v>863</v>
      </c>
      <c r="I70" s="328" t="s">
        <v>864</v>
      </c>
      <c r="J70" s="189">
        <v>0.5</v>
      </c>
      <c r="K70" s="224"/>
      <c r="L70" s="191">
        <v>1</v>
      </c>
      <c r="M70" s="220" t="s">
        <v>865</v>
      </c>
      <c r="N70" s="223"/>
      <c r="O70" s="189" t="s">
        <v>866</v>
      </c>
      <c r="P70" s="222">
        <v>1</v>
      </c>
      <c r="Q70" s="189">
        <v>1</v>
      </c>
      <c r="R70" s="223">
        <v>0.5</v>
      </c>
      <c r="S70" s="224"/>
      <c r="T70" s="224"/>
      <c r="U70" s="150">
        <f t="shared" si="1"/>
        <v>0.5</v>
      </c>
      <c r="V70" s="226">
        <v>45474</v>
      </c>
      <c r="W70" s="226">
        <v>45657</v>
      </c>
      <c r="X70" s="227">
        <f t="shared" si="0"/>
        <v>183</v>
      </c>
      <c r="Y70" s="224"/>
      <c r="Z70" s="224"/>
      <c r="AA70" s="220" t="s">
        <v>867</v>
      </c>
      <c r="AB70" s="220" t="s">
        <v>710</v>
      </c>
      <c r="AC70" s="220" t="s">
        <v>787</v>
      </c>
      <c r="AD70" s="239" t="s">
        <v>669</v>
      </c>
      <c r="AE70" s="189" t="s">
        <v>868</v>
      </c>
      <c r="AF70" s="311">
        <v>196709</v>
      </c>
      <c r="AG70" s="311" t="s">
        <v>687</v>
      </c>
      <c r="AH70" s="189" t="s">
        <v>672</v>
      </c>
      <c r="AI70" s="189" t="s">
        <v>681</v>
      </c>
      <c r="AJ70" s="224"/>
      <c r="AK70" s="233">
        <v>196709</v>
      </c>
      <c r="AL70" s="572">
        <v>196709</v>
      </c>
      <c r="AM70" s="234">
        <v>0</v>
      </c>
      <c r="AN70" s="235"/>
      <c r="AO70" s="234">
        <v>0</v>
      </c>
      <c r="AP70" s="232"/>
      <c r="AQ70" s="253" t="s">
        <v>869</v>
      </c>
      <c r="AR70" s="324" t="s">
        <v>870</v>
      </c>
      <c r="AS70" s="649" t="s">
        <v>1467</v>
      </c>
      <c r="AT70" s="652">
        <v>215990000</v>
      </c>
      <c r="AU70" s="652">
        <v>127176412.81999999</v>
      </c>
      <c r="AV70" s="655">
        <f t="shared" si="2"/>
        <v>0.58880694856243343</v>
      </c>
      <c r="AW70" s="329" t="s">
        <v>1387</v>
      </c>
      <c r="AX70" s="330" t="s">
        <v>1388</v>
      </c>
      <c r="AY70" s="166" t="s">
        <v>867</v>
      </c>
    </row>
    <row r="71" spans="1:51" ht="409.5" x14ac:dyDescent="0.35">
      <c r="A71" s="668" t="s">
        <v>249</v>
      </c>
      <c r="B71" s="668" t="s">
        <v>250</v>
      </c>
      <c r="C71" s="668" t="s">
        <v>251</v>
      </c>
      <c r="D71" s="668">
        <v>849</v>
      </c>
      <c r="E71" s="668"/>
      <c r="F71" s="757"/>
      <c r="G71" s="331" t="s">
        <v>862</v>
      </c>
      <c r="H71" s="332" t="s">
        <v>863</v>
      </c>
      <c r="I71" s="333" t="s">
        <v>864</v>
      </c>
      <c r="J71" s="188">
        <v>0.5</v>
      </c>
      <c r="K71" s="174"/>
      <c r="L71" s="334">
        <v>1</v>
      </c>
      <c r="M71" s="166" t="s">
        <v>871</v>
      </c>
      <c r="N71" s="173"/>
      <c r="O71" s="172" t="s">
        <v>872</v>
      </c>
      <c r="P71" s="171">
        <v>1</v>
      </c>
      <c r="Q71" s="172">
        <v>1</v>
      </c>
      <c r="R71" s="173">
        <v>0.5</v>
      </c>
      <c r="S71" s="174"/>
      <c r="T71" s="174"/>
      <c r="U71" s="150">
        <f t="shared" si="1"/>
        <v>0.5</v>
      </c>
      <c r="V71" s="175">
        <v>45474</v>
      </c>
      <c r="W71" s="175">
        <v>45657</v>
      </c>
      <c r="X71" s="176">
        <f t="shared" si="0"/>
        <v>183</v>
      </c>
      <c r="Y71" s="180">
        <v>849</v>
      </c>
      <c r="Z71" s="174"/>
      <c r="AA71" s="166" t="s">
        <v>867</v>
      </c>
      <c r="AB71" s="166" t="s">
        <v>710</v>
      </c>
      <c r="AC71" s="166" t="s">
        <v>787</v>
      </c>
      <c r="AD71" s="195" t="s">
        <v>669</v>
      </c>
      <c r="AE71" s="172" t="s">
        <v>868</v>
      </c>
      <c r="AF71" s="315">
        <v>4312557</v>
      </c>
      <c r="AG71" s="315" t="s">
        <v>687</v>
      </c>
      <c r="AH71" s="172" t="s">
        <v>672</v>
      </c>
      <c r="AI71" s="172" t="s">
        <v>681</v>
      </c>
      <c r="AJ71" s="174"/>
      <c r="AK71" s="181">
        <v>4312557</v>
      </c>
      <c r="AL71" s="570">
        <v>4312557</v>
      </c>
      <c r="AM71" s="182">
        <v>0</v>
      </c>
      <c r="AN71" s="183"/>
      <c r="AO71" s="182">
        <v>0</v>
      </c>
      <c r="AP71" s="180"/>
      <c r="AQ71" s="282" t="s">
        <v>869</v>
      </c>
      <c r="AR71" s="312" t="s">
        <v>870</v>
      </c>
      <c r="AS71" s="650"/>
      <c r="AT71" s="653"/>
      <c r="AU71" s="653"/>
      <c r="AV71" s="656" t="e">
        <f t="shared" si="2"/>
        <v>#DIV/0!</v>
      </c>
      <c r="AW71" s="335" t="s">
        <v>1387</v>
      </c>
      <c r="AX71" s="336" t="s">
        <v>1389</v>
      </c>
      <c r="AY71" s="166" t="s">
        <v>867</v>
      </c>
    </row>
    <row r="72" spans="1:51" ht="409.5" x14ac:dyDescent="0.35">
      <c r="A72" s="668" t="s">
        <v>249</v>
      </c>
      <c r="B72" s="668" t="s">
        <v>250</v>
      </c>
      <c r="C72" s="668" t="s">
        <v>251</v>
      </c>
      <c r="D72" s="668">
        <v>849</v>
      </c>
      <c r="E72" s="668"/>
      <c r="F72" s="757"/>
      <c r="G72" s="331" t="s">
        <v>862</v>
      </c>
      <c r="H72" s="332" t="s">
        <v>863</v>
      </c>
      <c r="I72" s="333" t="s">
        <v>864</v>
      </c>
      <c r="J72" s="172">
        <v>2</v>
      </c>
      <c r="K72" s="174"/>
      <c r="L72" s="334">
        <v>1</v>
      </c>
      <c r="M72" s="166" t="s">
        <v>873</v>
      </c>
      <c r="N72" s="173"/>
      <c r="O72" s="172" t="s">
        <v>874</v>
      </c>
      <c r="P72" s="171">
        <v>40</v>
      </c>
      <c r="Q72" s="172">
        <v>10</v>
      </c>
      <c r="R72" s="173">
        <v>8</v>
      </c>
      <c r="S72" s="174"/>
      <c r="T72" s="174"/>
      <c r="U72" s="150">
        <f t="shared" si="1"/>
        <v>0.8</v>
      </c>
      <c r="V72" s="175">
        <v>45474</v>
      </c>
      <c r="W72" s="175">
        <v>45657</v>
      </c>
      <c r="X72" s="176">
        <f t="shared" si="0"/>
        <v>183</v>
      </c>
      <c r="Y72" s="174"/>
      <c r="Z72" s="174"/>
      <c r="AA72" s="166" t="s">
        <v>867</v>
      </c>
      <c r="AB72" s="166" t="s">
        <v>710</v>
      </c>
      <c r="AC72" s="166" t="s">
        <v>787</v>
      </c>
      <c r="AD72" s="195" t="s">
        <v>669</v>
      </c>
      <c r="AE72" s="172" t="s">
        <v>868</v>
      </c>
      <c r="AF72" s="315">
        <v>33500000</v>
      </c>
      <c r="AG72" s="315" t="s">
        <v>687</v>
      </c>
      <c r="AH72" s="172" t="s">
        <v>672</v>
      </c>
      <c r="AI72" s="172" t="s">
        <v>681</v>
      </c>
      <c r="AJ72" s="174"/>
      <c r="AK72" s="181">
        <v>33500000</v>
      </c>
      <c r="AL72" s="570">
        <v>33500000</v>
      </c>
      <c r="AM72" s="182">
        <v>0</v>
      </c>
      <c r="AN72" s="183"/>
      <c r="AO72" s="182">
        <v>0</v>
      </c>
      <c r="AP72" s="180"/>
      <c r="AQ72" s="282" t="s">
        <v>869</v>
      </c>
      <c r="AR72" s="312" t="s">
        <v>870</v>
      </c>
      <c r="AS72" s="651"/>
      <c r="AT72" s="654"/>
      <c r="AU72" s="654"/>
      <c r="AV72" s="657" t="e">
        <f t="shared" si="2"/>
        <v>#DIV/0!</v>
      </c>
      <c r="AW72" s="337" t="s">
        <v>1390</v>
      </c>
      <c r="AX72" s="336" t="s">
        <v>1391</v>
      </c>
      <c r="AY72" s="166" t="s">
        <v>867</v>
      </c>
    </row>
    <row r="73" spans="1:51" ht="409.5" x14ac:dyDescent="0.35">
      <c r="A73" s="668" t="s">
        <v>249</v>
      </c>
      <c r="B73" s="668" t="s">
        <v>250</v>
      </c>
      <c r="C73" s="668" t="s">
        <v>251</v>
      </c>
      <c r="D73" s="668">
        <v>849</v>
      </c>
      <c r="E73" s="668"/>
      <c r="F73" s="757"/>
      <c r="G73" s="331" t="s">
        <v>862</v>
      </c>
      <c r="H73" s="332" t="s">
        <v>863</v>
      </c>
      <c r="I73" s="333" t="s">
        <v>864</v>
      </c>
      <c r="J73" s="188">
        <v>2</v>
      </c>
      <c r="K73" s="174"/>
      <c r="L73" s="334">
        <v>1</v>
      </c>
      <c r="M73" s="166" t="s">
        <v>875</v>
      </c>
      <c r="N73" s="173"/>
      <c r="O73" s="172" t="s">
        <v>876</v>
      </c>
      <c r="P73" s="171">
        <v>40</v>
      </c>
      <c r="Q73" s="172">
        <v>10</v>
      </c>
      <c r="R73" s="173">
        <v>2</v>
      </c>
      <c r="S73" s="174"/>
      <c r="T73" s="174"/>
      <c r="U73" s="150">
        <f t="shared" si="1"/>
        <v>0.2</v>
      </c>
      <c r="V73" s="175">
        <v>45474</v>
      </c>
      <c r="W73" s="175">
        <v>45657</v>
      </c>
      <c r="X73" s="176">
        <f t="shared" si="0"/>
        <v>183</v>
      </c>
      <c r="Y73" s="174"/>
      <c r="Z73" s="174"/>
      <c r="AA73" s="166" t="s">
        <v>867</v>
      </c>
      <c r="AB73" s="166" t="s">
        <v>710</v>
      </c>
      <c r="AC73" s="166" t="s">
        <v>787</v>
      </c>
      <c r="AD73" s="195" t="s">
        <v>669</v>
      </c>
      <c r="AE73" s="172" t="s">
        <v>868</v>
      </c>
      <c r="AF73" s="315">
        <v>75900000</v>
      </c>
      <c r="AG73" s="315" t="s">
        <v>687</v>
      </c>
      <c r="AH73" s="172" t="s">
        <v>672</v>
      </c>
      <c r="AI73" s="172" t="s">
        <v>681</v>
      </c>
      <c r="AJ73" s="174"/>
      <c r="AK73" s="181">
        <v>75900000</v>
      </c>
      <c r="AL73" s="570">
        <v>75900000</v>
      </c>
      <c r="AM73" s="182">
        <v>0</v>
      </c>
      <c r="AN73" s="183"/>
      <c r="AO73" s="182">
        <v>0</v>
      </c>
      <c r="AP73" s="180"/>
      <c r="AQ73" s="282" t="s">
        <v>869</v>
      </c>
      <c r="AR73" s="312" t="s">
        <v>870</v>
      </c>
      <c r="AS73" s="649" t="s">
        <v>1468</v>
      </c>
      <c r="AT73" s="652">
        <v>1209010000</v>
      </c>
      <c r="AU73" s="652">
        <v>0</v>
      </c>
      <c r="AV73" s="655">
        <f t="shared" si="2"/>
        <v>0</v>
      </c>
      <c r="AW73" s="337" t="s">
        <v>1392</v>
      </c>
      <c r="AX73" s="336" t="s">
        <v>1393</v>
      </c>
      <c r="AY73" s="166" t="s">
        <v>867</v>
      </c>
    </row>
    <row r="74" spans="1:51" ht="209.25" x14ac:dyDescent="0.35">
      <c r="A74" s="668" t="s">
        <v>249</v>
      </c>
      <c r="B74" s="668" t="s">
        <v>250</v>
      </c>
      <c r="C74" s="668" t="s">
        <v>251</v>
      </c>
      <c r="D74" s="668">
        <v>849</v>
      </c>
      <c r="E74" s="668"/>
      <c r="F74" s="757"/>
      <c r="G74" s="331" t="s">
        <v>862</v>
      </c>
      <c r="H74" s="332" t="s">
        <v>863</v>
      </c>
      <c r="I74" s="333" t="s">
        <v>864</v>
      </c>
      <c r="J74" s="188">
        <v>2</v>
      </c>
      <c r="K74" s="174"/>
      <c r="L74" s="334">
        <v>1</v>
      </c>
      <c r="M74" s="166" t="s">
        <v>877</v>
      </c>
      <c r="N74" s="173"/>
      <c r="O74" s="172" t="s">
        <v>725</v>
      </c>
      <c r="P74" s="171"/>
      <c r="Q74" s="172">
        <v>1</v>
      </c>
      <c r="R74" s="173">
        <v>0</v>
      </c>
      <c r="S74" s="174"/>
      <c r="T74" s="174"/>
      <c r="U74" s="150">
        <f t="shared" si="1"/>
        <v>0</v>
      </c>
      <c r="V74" s="175">
        <v>45474</v>
      </c>
      <c r="W74" s="175">
        <v>45657</v>
      </c>
      <c r="X74" s="176">
        <f t="shared" si="0"/>
        <v>183</v>
      </c>
      <c r="Y74" s="174"/>
      <c r="Z74" s="174"/>
      <c r="AA74" s="166" t="s">
        <v>867</v>
      </c>
      <c r="AB74" s="166" t="s">
        <v>710</v>
      </c>
      <c r="AC74" s="166" t="s">
        <v>787</v>
      </c>
      <c r="AD74" s="195" t="s">
        <v>669</v>
      </c>
      <c r="AE74" s="172" t="s">
        <v>879</v>
      </c>
      <c r="AF74" s="338">
        <v>241330000</v>
      </c>
      <c r="AG74" s="338" t="s">
        <v>680</v>
      </c>
      <c r="AH74" s="172" t="s">
        <v>672</v>
      </c>
      <c r="AI74" s="172" t="s">
        <v>681</v>
      </c>
      <c r="AJ74" s="174"/>
      <c r="AK74" s="181">
        <v>241330000</v>
      </c>
      <c r="AL74" s="181">
        <v>241330000</v>
      </c>
      <c r="AM74" s="182">
        <v>0</v>
      </c>
      <c r="AN74" s="183"/>
      <c r="AO74" s="182">
        <v>0</v>
      </c>
      <c r="AP74" s="180"/>
      <c r="AQ74" s="282" t="s">
        <v>869</v>
      </c>
      <c r="AR74" s="312" t="s">
        <v>870</v>
      </c>
      <c r="AS74" s="650"/>
      <c r="AT74" s="653"/>
      <c r="AU74" s="653"/>
      <c r="AV74" s="656" t="e">
        <f t="shared" ref="AV74:AV137" si="3">+AU74/AT74</f>
        <v>#DIV/0!</v>
      </c>
      <c r="AW74" s="219"/>
      <c r="AX74" s="336"/>
      <c r="AY74" s="166" t="s">
        <v>867</v>
      </c>
    </row>
    <row r="75" spans="1:51" ht="409.5" x14ac:dyDescent="0.35">
      <c r="A75" s="668" t="s">
        <v>249</v>
      </c>
      <c r="B75" s="668" t="s">
        <v>250</v>
      </c>
      <c r="C75" s="668" t="s">
        <v>251</v>
      </c>
      <c r="D75" s="668">
        <v>849</v>
      </c>
      <c r="E75" s="668"/>
      <c r="F75" s="757"/>
      <c r="G75" s="331" t="s">
        <v>862</v>
      </c>
      <c r="H75" s="332" t="s">
        <v>863</v>
      </c>
      <c r="I75" s="333" t="s">
        <v>864</v>
      </c>
      <c r="J75" s="172">
        <v>72</v>
      </c>
      <c r="K75" s="174"/>
      <c r="L75" s="334">
        <v>1</v>
      </c>
      <c r="M75" s="166" t="s">
        <v>880</v>
      </c>
      <c r="N75" s="173"/>
      <c r="O75" s="172" t="s">
        <v>881</v>
      </c>
      <c r="P75" s="171">
        <v>80</v>
      </c>
      <c r="Q75" s="172">
        <v>80</v>
      </c>
      <c r="R75" s="173">
        <v>72</v>
      </c>
      <c r="S75" s="174"/>
      <c r="T75" s="174"/>
      <c r="U75" s="150">
        <f t="shared" si="1"/>
        <v>0.9</v>
      </c>
      <c r="V75" s="175">
        <v>45474</v>
      </c>
      <c r="W75" s="175">
        <v>45657</v>
      </c>
      <c r="X75" s="176">
        <f t="shared" si="0"/>
        <v>183</v>
      </c>
      <c r="Y75" s="180">
        <v>80</v>
      </c>
      <c r="Z75" s="174"/>
      <c r="AA75" s="166" t="s">
        <v>867</v>
      </c>
      <c r="AB75" s="166" t="s">
        <v>710</v>
      </c>
      <c r="AC75" s="166" t="s">
        <v>787</v>
      </c>
      <c r="AD75" s="195" t="s">
        <v>669</v>
      </c>
      <c r="AE75" s="339" t="s">
        <v>882</v>
      </c>
      <c r="AF75" s="315">
        <v>521452573</v>
      </c>
      <c r="AG75" s="315" t="s">
        <v>693</v>
      </c>
      <c r="AH75" s="172" t="s">
        <v>672</v>
      </c>
      <c r="AI75" s="172" t="s">
        <v>694</v>
      </c>
      <c r="AJ75" s="157" t="s">
        <v>883</v>
      </c>
      <c r="AK75" s="181">
        <v>521452573</v>
      </c>
      <c r="AL75" s="570">
        <v>521452573</v>
      </c>
      <c r="AM75" s="182">
        <v>521452573</v>
      </c>
      <c r="AN75" s="183"/>
      <c r="AO75" s="182">
        <v>0</v>
      </c>
      <c r="AP75" s="180"/>
      <c r="AQ75" s="282" t="s">
        <v>869</v>
      </c>
      <c r="AR75" s="312" t="s">
        <v>870</v>
      </c>
      <c r="AS75" s="650"/>
      <c r="AT75" s="653"/>
      <c r="AU75" s="653"/>
      <c r="AV75" s="656" t="e">
        <f t="shared" si="3"/>
        <v>#DIV/0!</v>
      </c>
      <c r="AW75" s="260" t="s">
        <v>1394</v>
      </c>
      <c r="AX75" s="336" t="s">
        <v>1395</v>
      </c>
      <c r="AY75" s="166" t="s">
        <v>867</v>
      </c>
    </row>
    <row r="76" spans="1:51" ht="209.25" x14ac:dyDescent="0.35">
      <c r="A76" s="668" t="s">
        <v>249</v>
      </c>
      <c r="B76" s="668" t="s">
        <v>250</v>
      </c>
      <c r="C76" s="668" t="s">
        <v>251</v>
      </c>
      <c r="D76" s="668">
        <v>849</v>
      </c>
      <c r="E76" s="668"/>
      <c r="F76" s="757"/>
      <c r="G76" s="331" t="s">
        <v>862</v>
      </c>
      <c r="H76" s="332" t="s">
        <v>863</v>
      </c>
      <c r="I76" s="333" t="s">
        <v>864</v>
      </c>
      <c r="J76" s="188">
        <v>72</v>
      </c>
      <c r="K76" s="174"/>
      <c r="L76" s="334">
        <v>1</v>
      </c>
      <c r="M76" s="166" t="s">
        <v>884</v>
      </c>
      <c r="N76" s="173"/>
      <c r="O76" s="172" t="s">
        <v>885</v>
      </c>
      <c r="P76" s="171">
        <v>80</v>
      </c>
      <c r="Q76" s="172">
        <v>80</v>
      </c>
      <c r="R76" s="173">
        <v>0</v>
      </c>
      <c r="S76" s="174"/>
      <c r="T76" s="174"/>
      <c r="U76" s="150">
        <f t="shared" si="1"/>
        <v>0</v>
      </c>
      <c r="V76" s="175">
        <v>45474</v>
      </c>
      <c r="W76" s="175">
        <v>45657</v>
      </c>
      <c r="X76" s="176">
        <f t="shared" si="0"/>
        <v>183</v>
      </c>
      <c r="Y76" s="174"/>
      <c r="Z76" s="174"/>
      <c r="AA76" s="166" t="s">
        <v>867</v>
      </c>
      <c r="AB76" s="166" t="s">
        <v>710</v>
      </c>
      <c r="AC76" s="166" t="s">
        <v>787</v>
      </c>
      <c r="AD76" s="195" t="s">
        <v>669</v>
      </c>
      <c r="AE76" s="172" t="s">
        <v>884</v>
      </c>
      <c r="AF76" s="315">
        <v>40000000</v>
      </c>
      <c r="AG76" s="315" t="s">
        <v>713</v>
      </c>
      <c r="AH76" s="172" t="s">
        <v>672</v>
      </c>
      <c r="AI76" s="172" t="s">
        <v>694</v>
      </c>
      <c r="AJ76" s="174"/>
      <c r="AK76" s="181">
        <v>40000000</v>
      </c>
      <c r="AL76" s="181">
        <v>40000000</v>
      </c>
      <c r="AM76" s="182">
        <v>0</v>
      </c>
      <c r="AN76" s="183"/>
      <c r="AO76" s="182">
        <v>0</v>
      </c>
      <c r="AP76" s="180"/>
      <c r="AQ76" s="282" t="s">
        <v>869</v>
      </c>
      <c r="AR76" s="312" t="s">
        <v>870</v>
      </c>
      <c r="AS76" s="650"/>
      <c r="AT76" s="653"/>
      <c r="AU76" s="653"/>
      <c r="AV76" s="656" t="e">
        <f t="shared" si="3"/>
        <v>#DIV/0!</v>
      </c>
      <c r="AW76" s="260" t="s">
        <v>1396</v>
      </c>
      <c r="AX76" s="336" t="s">
        <v>1397</v>
      </c>
      <c r="AY76" s="166" t="s">
        <v>867</v>
      </c>
    </row>
    <row r="77" spans="1:51" ht="209.25" x14ac:dyDescent="0.35">
      <c r="A77" s="668" t="s">
        <v>249</v>
      </c>
      <c r="B77" s="668" t="s">
        <v>250</v>
      </c>
      <c r="C77" s="668" t="s">
        <v>251</v>
      </c>
      <c r="D77" s="668">
        <v>849</v>
      </c>
      <c r="E77" s="668"/>
      <c r="F77" s="757"/>
      <c r="G77" s="331" t="s">
        <v>862</v>
      </c>
      <c r="H77" s="332" t="s">
        <v>863</v>
      </c>
      <c r="I77" s="333" t="s">
        <v>864</v>
      </c>
      <c r="J77" s="188">
        <v>72</v>
      </c>
      <c r="K77" s="174"/>
      <c r="L77" s="334">
        <v>1</v>
      </c>
      <c r="M77" s="166" t="s">
        <v>886</v>
      </c>
      <c r="N77" s="173"/>
      <c r="O77" s="172" t="s">
        <v>887</v>
      </c>
      <c r="P77" s="171">
        <v>4</v>
      </c>
      <c r="Q77" s="172">
        <v>1</v>
      </c>
      <c r="R77" s="173">
        <v>0</v>
      </c>
      <c r="S77" s="174"/>
      <c r="T77" s="174"/>
      <c r="U77" s="150">
        <f t="shared" si="1"/>
        <v>0</v>
      </c>
      <c r="V77" s="175">
        <v>45474</v>
      </c>
      <c r="W77" s="175">
        <v>45657</v>
      </c>
      <c r="X77" s="176">
        <f t="shared" si="0"/>
        <v>183</v>
      </c>
      <c r="Y77" s="174"/>
      <c r="Z77" s="174"/>
      <c r="AA77" s="166" t="s">
        <v>867</v>
      </c>
      <c r="AB77" s="166" t="s">
        <v>710</v>
      </c>
      <c r="AC77" s="166" t="s">
        <v>787</v>
      </c>
      <c r="AD77" s="195" t="s">
        <v>669</v>
      </c>
      <c r="AE77" s="172" t="s">
        <v>886</v>
      </c>
      <c r="AF77" s="340">
        <v>34000000</v>
      </c>
      <c r="AG77" s="340" t="s">
        <v>713</v>
      </c>
      <c r="AH77" s="172" t="s">
        <v>672</v>
      </c>
      <c r="AI77" s="172" t="s">
        <v>694</v>
      </c>
      <c r="AJ77" s="174"/>
      <c r="AK77" s="181">
        <v>34000000</v>
      </c>
      <c r="AL77" s="181">
        <v>34000000</v>
      </c>
      <c r="AM77" s="182">
        <v>0</v>
      </c>
      <c r="AN77" s="183"/>
      <c r="AO77" s="182">
        <v>0</v>
      </c>
      <c r="AP77" s="180"/>
      <c r="AQ77" s="282" t="s">
        <v>869</v>
      </c>
      <c r="AR77" s="312" t="s">
        <v>870</v>
      </c>
      <c r="AS77" s="650"/>
      <c r="AT77" s="653"/>
      <c r="AU77" s="653"/>
      <c r="AV77" s="656" t="e">
        <f t="shared" si="3"/>
        <v>#DIV/0!</v>
      </c>
      <c r="AW77" s="219"/>
      <c r="AX77" s="336" t="s">
        <v>1398</v>
      </c>
      <c r="AY77" s="166" t="s">
        <v>867</v>
      </c>
    </row>
    <row r="78" spans="1:51" ht="210" thickBot="1" x14ac:dyDescent="0.4">
      <c r="A78" s="668" t="s">
        <v>249</v>
      </c>
      <c r="B78" s="668" t="s">
        <v>250</v>
      </c>
      <c r="C78" s="668" t="s">
        <v>251</v>
      </c>
      <c r="D78" s="668">
        <v>849</v>
      </c>
      <c r="E78" s="668"/>
      <c r="F78" s="758"/>
      <c r="G78" s="341" t="s">
        <v>862</v>
      </c>
      <c r="H78" s="342" t="s">
        <v>863</v>
      </c>
      <c r="I78" s="343" t="s">
        <v>864</v>
      </c>
      <c r="J78" s="318">
        <v>72</v>
      </c>
      <c r="K78" s="320"/>
      <c r="L78" s="344">
        <v>1</v>
      </c>
      <c r="M78" s="345" t="s">
        <v>888</v>
      </c>
      <c r="N78" s="319"/>
      <c r="O78" s="318" t="s">
        <v>889</v>
      </c>
      <c r="P78" s="317">
        <v>80</v>
      </c>
      <c r="Q78" s="318">
        <v>10</v>
      </c>
      <c r="R78" s="319">
        <v>0</v>
      </c>
      <c r="S78" s="320"/>
      <c r="T78" s="320"/>
      <c r="U78" s="150">
        <f t="shared" si="1"/>
        <v>0</v>
      </c>
      <c r="V78" s="203">
        <v>45474</v>
      </c>
      <c r="W78" s="203">
        <v>45657</v>
      </c>
      <c r="X78" s="204">
        <f t="shared" si="0"/>
        <v>183</v>
      </c>
      <c r="Y78" s="201"/>
      <c r="Z78" s="201"/>
      <c r="AA78" s="205" t="s">
        <v>867</v>
      </c>
      <c r="AB78" s="205" t="s">
        <v>710</v>
      </c>
      <c r="AC78" s="205" t="s">
        <v>787</v>
      </c>
      <c r="AD78" s="245" t="s">
        <v>669</v>
      </c>
      <c r="AE78" s="193" t="s">
        <v>888</v>
      </c>
      <c r="AF78" s="346">
        <v>258318161</v>
      </c>
      <c r="AG78" s="346" t="s">
        <v>687</v>
      </c>
      <c r="AH78" s="193" t="s">
        <v>672</v>
      </c>
      <c r="AI78" s="193" t="s">
        <v>694</v>
      </c>
      <c r="AJ78" s="201"/>
      <c r="AK78" s="209">
        <v>258318161</v>
      </c>
      <c r="AL78" s="571">
        <v>258318161</v>
      </c>
      <c r="AM78" s="210">
        <v>0</v>
      </c>
      <c r="AN78" s="211"/>
      <c r="AO78" s="210">
        <v>0</v>
      </c>
      <c r="AP78" s="208"/>
      <c r="AQ78" s="285" t="s">
        <v>869</v>
      </c>
      <c r="AR78" s="322" t="s">
        <v>870</v>
      </c>
      <c r="AS78" s="651"/>
      <c r="AT78" s="654"/>
      <c r="AU78" s="654"/>
      <c r="AV78" s="657" t="e">
        <f t="shared" si="3"/>
        <v>#DIV/0!</v>
      </c>
      <c r="AW78" s="347" t="s">
        <v>1399</v>
      </c>
      <c r="AX78" s="348" t="s">
        <v>1400</v>
      </c>
      <c r="AY78" s="166" t="s">
        <v>867</v>
      </c>
    </row>
    <row r="79" spans="1:51" ht="66" customHeight="1" x14ac:dyDescent="0.35">
      <c r="A79" s="668"/>
      <c r="B79" s="668"/>
      <c r="C79" s="668"/>
      <c r="D79" s="668"/>
      <c r="E79" s="668"/>
      <c r="F79" s="731" t="s">
        <v>861</v>
      </c>
      <c r="G79" s="731"/>
      <c r="H79" s="731"/>
      <c r="I79" s="731"/>
      <c r="J79" s="731"/>
      <c r="K79" s="731"/>
      <c r="L79" s="731"/>
      <c r="M79" s="731"/>
      <c r="N79" s="731"/>
      <c r="O79" s="731"/>
      <c r="P79" s="731"/>
      <c r="Q79" s="731"/>
      <c r="R79" s="731"/>
      <c r="S79" s="292"/>
      <c r="T79" s="292"/>
      <c r="U79" s="66">
        <f>AVERAGE(U70:U78)</f>
        <v>0.32222222222222219</v>
      </c>
      <c r="V79" s="175"/>
      <c r="W79" s="175"/>
      <c r="X79" s="176"/>
      <c r="Y79" s="174"/>
      <c r="Z79" s="174"/>
      <c r="AA79" s="166"/>
      <c r="AB79" s="166"/>
      <c r="AC79" s="166"/>
      <c r="AD79" s="172"/>
      <c r="AE79" s="172"/>
      <c r="AF79" s="340"/>
      <c r="AG79" s="340"/>
      <c r="AH79" s="172"/>
      <c r="AI79" s="172"/>
      <c r="AJ79" s="174"/>
      <c r="AK79" s="181"/>
      <c r="AL79" s="181"/>
      <c r="AM79" s="182"/>
      <c r="AN79" s="183"/>
      <c r="AO79" s="182"/>
      <c r="AP79" s="180"/>
      <c r="AQ79" s="282"/>
      <c r="AR79" s="282"/>
      <c r="AS79" s="216" t="s">
        <v>1453</v>
      </c>
      <c r="AT79" s="217">
        <v>1425000000</v>
      </c>
      <c r="AU79" s="217">
        <v>127176412.81999999</v>
      </c>
      <c r="AV79" s="218">
        <f t="shared" si="3"/>
        <v>8.9246605487719288E-2</v>
      </c>
      <c r="AW79" s="260"/>
      <c r="AX79" s="336"/>
      <c r="AY79" s="166"/>
    </row>
    <row r="80" spans="1:51" ht="162.75" x14ac:dyDescent="0.35">
      <c r="A80" s="250" t="s">
        <v>267</v>
      </c>
      <c r="B80" s="189" t="s">
        <v>268</v>
      </c>
      <c r="C80" s="349"/>
      <c r="D80" s="350">
        <v>8.5599999999999996E-2</v>
      </c>
      <c r="E80" s="189" t="s">
        <v>890</v>
      </c>
      <c r="F80" s="660" t="s">
        <v>891</v>
      </c>
      <c r="G80" s="189"/>
      <c r="H80" s="351"/>
      <c r="I80" s="224"/>
      <c r="J80" s="223" t="s">
        <v>207</v>
      </c>
      <c r="K80" s="224"/>
      <c r="L80" s="224"/>
      <c r="M80" s="323" t="s">
        <v>892</v>
      </c>
      <c r="N80" s="189" t="s">
        <v>716</v>
      </c>
      <c r="O80" s="323" t="s">
        <v>893</v>
      </c>
      <c r="P80" s="222">
        <v>3534</v>
      </c>
      <c r="Q80" s="189">
        <v>0</v>
      </c>
      <c r="R80" s="223"/>
      <c r="S80" s="224"/>
      <c r="T80" s="224"/>
      <c r="U80" s="150"/>
      <c r="V80" s="226">
        <v>45474</v>
      </c>
      <c r="W80" s="226">
        <v>45657</v>
      </c>
      <c r="X80" s="227">
        <f t="shared" ref="X80:X91" si="4">+W80-V80</f>
        <v>183</v>
      </c>
      <c r="Y80" s="232">
        <v>3554</v>
      </c>
      <c r="Z80" s="224"/>
      <c r="AA80" s="220" t="s">
        <v>894</v>
      </c>
      <c r="AB80" s="220" t="s">
        <v>895</v>
      </c>
      <c r="AC80" s="220" t="s">
        <v>896</v>
      </c>
      <c r="AD80" s="232" t="s">
        <v>734</v>
      </c>
      <c r="AE80" s="352"/>
      <c r="AF80" s="224"/>
      <c r="AG80" s="352"/>
      <c r="AH80" s="224"/>
      <c r="AI80" s="190"/>
      <c r="AJ80" s="224"/>
      <c r="AK80" s="233">
        <v>0</v>
      </c>
      <c r="AL80" s="233">
        <v>0</v>
      </c>
      <c r="AM80" s="234">
        <v>0</v>
      </c>
      <c r="AN80" s="235"/>
      <c r="AO80" s="234">
        <v>0</v>
      </c>
      <c r="AP80" s="232"/>
      <c r="AQ80" s="220" t="s">
        <v>714</v>
      </c>
      <c r="AR80" s="353" t="s">
        <v>891</v>
      </c>
      <c r="AS80" s="354"/>
      <c r="AT80" s="355"/>
      <c r="AU80" s="355"/>
      <c r="AV80" s="164"/>
      <c r="AW80" s="356"/>
      <c r="AX80" s="223" t="s">
        <v>1401</v>
      </c>
      <c r="AY80" s="166" t="s">
        <v>894</v>
      </c>
    </row>
    <row r="81" spans="1:51" ht="162.75" x14ac:dyDescent="0.35">
      <c r="A81" s="257" t="s">
        <v>267</v>
      </c>
      <c r="B81" s="172" t="s">
        <v>268</v>
      </c>
      <c r="C81" s="357"/>
      <c r="D81" s="358">
        <v>8.5599999999999996E-2</v>
      </c>
      <c r="E81" s="172" t="s">
        <v>890</v>
      </c>
      <c r="F81" s="682"/>
      <c r="G81" s="172"/>
      <c r="H81" s="359"/>
      <c r="I81" s="174"/>
      <c r="J81" s="173" t="s">
        <v>207</v>
      </c>
      <c r="K81" s="174"/>
      <c r="L81" s="174"/>
      <c r="M81" s="169" t="s">
        <v>897</v>
      </c>
      <c r="N81" s="172" t="s">
        <v>716</v>
      </c>
      <c r="O81" s="169" t="s">
        <v>898</v>
      </c>
      <c r="P81" s="171">
        <v>55</v>
      </c>
      <c r="Q81" s="172">
        <v>0</v>
      </c>
      <c r="R81" s="173"/>
      <c r="S81" s="174"/>
      <c r="T81" s="174"/>
      <c r="U81" s="150"/>
      <c r="V81" s="175">
        <v>45474</v>
      </c>
      <c r="W81" s="175">
        <v>45657</v>
      </c>
      <c r="X81" s="176">
        <f t="shared" si="4"/>
        <v>183</v>
      </c>
      <c r="Y81" s="180">
        <v>55</v>
      </c>
      <c r="Z81" s="174"/>
      <c r="AA81" s="166" t="s">
        <v>894</v>
      </c>
      <c r="AB81" s="166" t="s">
        <v>895</v>
      </c>
      <c r="AC81" s="166" t="s">
        <v>896</v>
      </c>
      <c r="AD81" s="180" t="s">
        <v>734</v>
      </c>
      <c r="AE81" s="360"/>
      <c r="AF81" s="174"/>
      <c r="AG81" s="360"/>
      <c r="AH81" s="174"/>
      <c r="AI81" s="264"/>
      <c r="AJ81" s="174"/>
      <c r="AK81" s="181">
        <v>0</v>
      </c>
      <c r="AL81" s="181">
        <v>0</v>
      </c>
      <c r="AM81" s="182">
        <v>0</v>
      </c>
      <c r="AN81" s="183"/>
      <c r="AO81" s="182">
        <v>0</v>
      </c>
      <c r="AP81" s="180"/>
      <c r="AQ81" s="166" t="s">
        <v>714</v>
      </c>
      <c r="AR81" s="361" t="s">
        <v>891</v>
      </c>
      <c r="AS81" s="362"/>
      <c r="AT81" s="363"/>
      <c r="AU81" s="363"/>
      <c r="AV81" s="164"/>
      <c r="AW81" s="364"/>
      <c r="AX81" s="173" t="s">
        <v>1401</v>
      </c>
      <c r="AY81" s="166" t="s">
        <v>894</v>
      </c>
    </row>
    <row r="82" spans="1:51" ht="163.5" thickBot="1" x14ac:dyDescent="0.4">
      <c r="A82" s="365" t="s">
        <v>267</v>
      </c>
      <c r="B82" s="318" t="s">
        <v>268</v>
      </c>
      <c r="C82" s="366"/>
      <c r="D82" s="367">
        <v>8.5599999999999996E-2</v>
      </c>
      <c r="E82" s="318" t="s">
        <v>890</v>
      </c>
      <c r="F82" s="767"/>
      <c r="G82" s="318"/>
      <c r="H82" s="368"/>
      <c r="I82" s="320"/>
      <c r="J82" s="288" t="s">
        <v>207</v>
      </c>
      <c r="K82" s="320"/>
      <c r="L82" s="320"/>
      <c r="M82" s="369" t="s">
        <v>899</v>
      </c>
      <c r="N82" s="318" t="s">
        <v>716</v>
      </c>
      <c r="O82" s="369" t="s">
        <v>900</v>
      </c>
      <c r="P82" s="317"/>
      <c r="Q82" s="318"/>
      <c r="R82" s="319"/>
      <c r="S82" s="320"/>
      <c r="T82" s="320"/>
      <c r="U82" s="150"/>
      <c r="V82" s="370">
        <v>45474</v>
      </c>
      <c r="W82" s="370">
        <v>45657</v>
      </c>
      <c r="X82" s="371">
        <f t="shared" si="4"/>
        <v>183</v>
      </c>
      <c r="Y82" s="372"/>
      <c r="Z82" s="320"/>
      <c r="AA82" s="345" t="s">
        <v>894</v>
      </c>
      <c r="AB82" s="345" t="s">
        <v>895</v>
      </c>
      <c r="AC82" s="345" t="s">
        <v>896</v>
      </c>
      <c r="AD82" s="372" t="s">
        <v>734</v>
      </c>
      <c r="AE82" s="373"/>
      <c r="AF82" s="320"/>
      <c r="AG82" s="373"/>
      <c r="AH82" s="320"/>
      <c r="AI82" s="374"/>
      <c r="AJ82" s="320"/>
      <c r="AK82" s="375">
        <v>0</v>
      </c>
      <c r="AL82" s="375">
        <v>0</v>
      </c>
      <c r="AM82" s="376">
        <v>0</v>
      </c>
      <c r="AN82" s="377"/>
      <c r="AO82" s="376">
        <v>0</v>
      </c>
      <c r="AP82" s="372"/>
      <c r="AQ82" s="345" t="s">
        <v>714</v>
      </c>
      <c r="AR82" s="378" t="s">
        <v>891</v>
      </c>
      <c r="AS82" s="379"/>
      <c r="AT82" s="380"/>
      <c r="AU82" s="380"/>
      <c r="AV82" s="164"/>
      <c r="AW82" s="287"/>
      <c r="AX82" s="288" t="s">
        <v>1401</v>
      </c>
      <c r="AY82" s="166" t="s">
        <v>894</v>
      </c>
    </row>
    <row r="83" spans="1:51" ht="372" x14ac:dyDescent="0.35">
      <c r="A83" s="768" t="s">
        <v>278</v>
      </c>
      <c r="B83" s="768" t="s">
        <v>279</v>
      </c>
      <c r="C83" s="768" t="s">
        <v>280</v>
      </c>
      <c r="D83" s="768">
        <v>0.43</v>
      </c>
      <c r="E83" s="768" t="s">
        <v>901</v>
      </c>
      <c r="F83" s="768">
        <v>2024130010156</v>
      </c>
      <c r="G83" s="768" t="s">
        <v>902</v>
      </c>
      <c r="H83" s="769" t="s">
        <v>903</v>
      </c>
      <c r="I83" s="769" t="s">
        <v>904</v>
      </c>
      <c r="J83" s="769">
        <v>0</v>
      </c>
      <c r="K83" s="769"/>
      <c r="L83" s="722">
        <v>0.2</v>
      </c>
      <c r="M83" s="153" t="s">
        <v>905</v>
      </c>
      <c r="N83" s="381"/>
      <c r="O83" s="147" t="s">
        <v>906</v>
      </c>
      <c r="P83" s="146"/>
      <c r="Q83" s="147">
        <v>1</v>
      </c>
      <c r="R83" s="223">
        <v>0</v>
      </c>
      <c r="S83" s="149"/>
      <c r="T83" s="149"/>
      <c r="U83" s="150">
        <f t="shared" ref="U83:U150" si="5">+R83/Q83</f>
        <v>0</v>
      </c>
      <c r="V83" s="151">
        <v>45474</v>
      </c>
      <c r="W83" s="151">
        <v>45657</v>
      </c>
      <c r="X83" s="152">
        <f t="shared" si="4"/>
        <v>183</v>
      </c>
      <c r="Y83" s="149"/>
      <c r="Z83" s="149"/>
      <c r="AA83" s="153" t="s">
        <v>666</v>
      </c>
      <c r="AB83" s="153" t="s">
        <v>907</v>
      </c>
      <c r="AC83" s="153" t="s">
        <v>908</v>
      </c>
      <c r="AD83" s="306" t="s">
        <v>909</v>
      </c>
      <c r="AE83" s="147" t="s">
        <v>910</v>
      </c>
      <c r="AF83" s="382">
        <v>10000000</v>
      </c>
      <c r="AG83" s="147" t="s">
        <v>680</v>
      </c>
      <c r="AH83" s="147" t="s">
        <v>672</v>
      </c>
      <c r="AI83" s="147" t="s">
        <v>681</v>
      </c>
      <c r="AJ83" s="149"/>
      <c r="AK83" s="158">
        <v>10000000</v>
      </c>
      <c r="AL83" s="158">
        <v>10000000</v>
      </c>
      <c r="AM83" s="159">
        <v>0</v>
      </c>
      <c r="AN83" s="160"/>
      <c r="AO83" s="159">
        <v>0</v>
      </c>
      <c r="AP83" s="156"/>
      <c r="AQ83" s="308" t="s">
        <v>805</v>
      </c>
      <c r="AR83" s="309" t="s">
        <v>911</v>
      </c>
      <c r="AS83" s="692" t="s">
        <v>1469</v>
      </c>
      <c r="AT83" s="686">
        <v>22800000</v>
      </c>
      <c r="AU83" s="686">
        <v>22800000</v>
      </c>
      <c r="AV83" s="655">
        <f t="shared" si="3"/>
        <v>1</v>
      </c>
      <c r="AW83" s="239"/>
      <c r="AX83" s="189" t="s">
        <v>1359</v>
      </c>
      <c r="AY83" s="166" t="s">
        <v>666</v>
      </c>
    </row>
    <row r="84" spans="1:51" ht="372" x14ac:dyDescent="0.35">
      <c r="A84" s="751" t="s">
        <v>278</v>
      </c>
      <c r="B84" s="751" t="s">
        <v>279</v>
      </c>
      <c r="C84" s="751" t="s">
        <v>280</v>
      </c>
      <c r="D84" s="751">
        <v>0.43</v>
      </c>
      <c r="E84" s="751"/>
      <c r="F84" s="751">
        <v>2024130010156</v>
      </c>
      <c r="G84" s="751"/>
      <c r="H84" s="749" t="s">
        <v>903</v>
      </c>
      <c r="I84" s="749" t="s">
        <v>904</v>
      </c>
      <c r="J84" s="749">
        <v>0</v>
      </c>
      <c r="K84" s="749"/>
      <c r="L84" s="724"/>
      <c r="M84" s="166" t="s">
        <v>912</v>
      </c>
      <c r="N84" s="331"/>
      <c r="O84" s="172" t="s">
        <v>913</v>
      </c>
      <c r="P84" s="171">
        <v>500</v>
      </c>
      <c r="Q84" s="172">
        <v>10</v>
      </c>
      <c r="R84" s="173">
        <v>0</v>
      </c>
      <c r="S84" s="174"/>
      <c r="T84" s="174"/>
      <c r="U84" s="150">
        <f t="shared" si="5"/>
        <v>0</v>
      </c>
      <c r="V84" s="175">
        <v>45474</v>
      </c>
      <c r="W84" s="175">
        <v>45657</v>
      </c>
      <c r="X84" s="176">
        <f t="shared" si="4"/>
        <v>183</v>
      </c>
      <c r="Y84" s="248">
        <v>500</v>
      </c>
      <c r="Z84" s="174"/>
      <c r="AA84" s="166" t="s">
        <v>666</v>
      </c>
      <c r="AB84" s="166" t="s">
        <v>907</v>
      </c>
      <c r="AC84" s="166" t="s">
        <v>908</v>
      </c>
      <c r="AD84" s="195" t="s">
        <v>734</v>
      </c>
      <c r="AE84" s="172" t="s">
        <v>213</v>
      </c>
      <c r="AF84" s="172" t="s">
        <v>213</v>
      </c>
      <c r="AG84" s="172" t="s">
        <v>213</v>
      </c>
      <c r="AH84" s="172" t="s">
        <v>213</v>
      </c>
      <c r="AI84" s="172" t="s">
        <v>213</v>
      </c>
      <c r="AJ84" s="174"/>
      <c r="AK84" s="181">
        <v>0</v>
      </c>
      <c r="AL84" s="181">
        <v>0</v>
      </c>
      <c r="AM84" s="182">
        <v>0</v>
      </c>
      <c r="AN84" s="183"/>
      <c r="AO84" s="182">
        <v>0</v>
      </c>
      <c r="AP84" s="180"/>
      <c r="AQ84" s="282" t="s">
        <v>805</v>
      </c>
      <c r="AR84" s="312" t="s">
        <v>911</v>
      </c>
      <c r="AS84" s="650"/>
      <c r="AT84" s="653"/>
      <c r="AU84" s="653"/>
      <c r="AV84" s="656"/>
      <c r="AW84" s="219"/>
      <c r="AX84" s="172" t="s">
        <v>1359</v>
      </c>
      <c r="AY84" s="166" t="s">
        <v>666</v>
      </c>
    </row>
    <row r="85" spans="1:51" ht="372" x14ac:dyDescent="0.35">
      <c r="A85" s="751" t="s">
        <v>278</v>
      </c>
      <c r="B85" s="751" t="s">
        <v>279</v>
      </c>
      <c r="C85" s="751" t="s">
        <v>280</v>
      </c>
      <c r="D85" s="751">
        <v>0.43</v>
      </c>
      <c r="E85" s="751"/>
      <c r="F85" s="751">
        <v>2024130010156</v>
      </c>
      <c r="G85" s="751"/>
      <c r="H85" s="747" t="s">
        <v>914</v>
      </c>
      <c r="I85" s="747" t="s">
        <v>915</v>
      </c>
      <c r="J85" s="747">
        <v>0</v>
      </c>
      <c r="K85" s="747"/>
      <c r="L85" s="727">
        <v>0.6</v>
      </c>
      <c r="M85" s="166" t="s">
        <v>916</v>
      </c>
      <c r="N85" s="331"/>
      <c r="O85" s="172" t="s">
        <v>900</v>
      </c>
      <c r="P85" s="171">
        <v>200</v>
      </c>
      <c r="Q85" s="172">
        <v>10</v>
      </c>
      <c r="R85" s="173">
        <v>0</v>
      </c>
      <c r="S85" s="174"/>
      <c r="T85" s="174"/>
      <c r="U85" s="150">
        <f t="shared" si="5"/>
        <v>0</v>
      </c>
      <c r="V85" s="175">
        <v>45474</v>
      </c>
      <c r="W85" s="175">
        <v>45657</v>
      </c>
      <c r="X85" s="176">
        <f t="shared" si="4"/>
        <v>183</v>
      </c>
      <c r="Y85" s="174"/>
      <c r="Z85" s="174"/>
      <c r="AA85" s="166" t="s">
        <v>666</v>
      </c>
      <c r="AB85" s="166" t="s">
        <v>907</v>
      </c>
      <c r="AC85" s="166" t="s">
        <v>908</v>
      </c>
      <c r="AD85" s="195" t="s">
        <v>734</v>
      </c>
      <c r="AE85" s="172" t="s">
        <v>213</v>
      </c>
      <c r="AF85" s="172" t="s">
        <v>213</v>
      </c>
      <c r="AG85" s="172" t="s">
        <v>213</v>
      </c>
      <c r="AH85" s="172" t="s">
        <v>213</v>
      </c>
      <c r="AI85" s="172" t="s">
        <v>213</v>
      </c>
      <c r="AJ85" s="174"/>
      <c r="AK85" s="181">
        <v>0</v>
      </c>
      <c r="AL85" s="181">
        <v>0</v>
      </c>
      <c r="AM85" s="182">
        <v>0</v>
      </c>
      <c r="AN85" s="183"/>
      <c r="AO85" s="182">
        <v>0</v>
      </c>
      <c r="AP85" s="180"/>
      <c r="AQ85" s="282" t="s">
        <v>805</v>
      </c>
      <c r="AR85" s="312" t="s">
        <v>911</v>
      </c>
      <c r="AS85" s="651"/>
      <c r="AT85" s="654"/>
      <c r="AU85" s="654"/>
      <c r="AV85" s="657"/>
      <c r="AW85" s="195"/>
      <c r="AX85" s="172" t="s">
        <v>1359</v>
      </c>
      <c r="AY85" s="166" t="s">
        <v>666</v>
      </c>
    </row>
    <row r="86" spans="1:51" ht="372" x14ac:dyDescent="0.35">
      <c r="A86" s="751" t="s">
        <v>278</v>
      </c>
      <c r="B86" s="751" t="s">
        <v>279</v>
      </c>
      <c r="C86" s="751" t="s">
        <v>280</v>
      </c>
      <c r="D86" s="751">
        <v>0.43</v>
      </c>
      <c r="E86" s="751"/>
      <c r="F86" s="751">
        <v>2024130010156</v>
      </c>
      <c r="G86" s="751"/>
      <c r="H86" s="748" t="s">
        <v>914</v>
      </c>
      <c r="I86" s="748" t="s">
        <v>915</v>
      </c>
      <c r="J86" s="748">
        <v>0</v>
      </c>
      <c r="K86" s="748"/>
      <c r="L86" s="723"/>
      <c r="M86" s="166" t="s">
        <v>917</v>
      </c>
      <c r="N86" s="331"/>
      <c r="O86" s="172" t="s">
        <v>918</v>
      </c>
      <c r="P86" s="171">
        <v>16</v>
      </c>
      <c r="Q86" s="172">
        <v>1</v>
      </c>
      <c r="R86" s="173">
        <v>0</v>
      </c>
      <c r="S86" s="174"/>
      <c r="T86" s="174"/>
      <c r="U86" s="150">
        <f t="shared" si="5"/>
        <v>0</v>
      </c>
      <c r="V86" s="175">
        <v>45474</v>
      </c>
      <c r="W86" s="175">
        <v>45657</v>
      </c>
      <c r="X86" s="176">
        <f t="shared" si="4"/>
        <v>183</v>
      </c>
      <c r="Y86" s="174"/>
      <c r="Z86" s="174"/>
      <c r="AA86" s="166" t="s">
        <v>666</v>
      </c>
      <c r="AB86" s="166" t="s">
        <v>907</v>
      </c>
      <c r="AC86" s="166" t="s">
        <v>908</v>
      </c>
      <c r="AD86" s="195" t="s">
        <v>734</v>
      </c>
      <c r="AE86" s="172" t="s">
        <v>213</v>
      </c>
      <c r="AF86" s="172" t="s">
        <v>213</v>
      </c>
      <c r="AG86" s="172" t="s">
        <v>213</v>
      </c>
      <c r="AH86" s="172" t="s">
        <v>213</v>
      </c>
      <c r="AI86" s="172" t="s">
        <v>213</v>
      </c>
      <c r="AJ86" s="174"/>
      <c r="AK86" s="181">
        <v>0</v>
      </c>
      <c r="AL86" s="181">
        <v>0</v>
      </c>
      <c r="AM86" s="182">
        <v>0</v>
      </c>
      <c r="AN86" s="183"/>
      <c r="AO86" s="182">
        <v>0</v>
      </c>
      <c r="AP86" s="180"/>
      <c r="AQ86" s="282" t="s">
        <v>805</v>
      </c>
      <c r="AR86" s="312" t="s">
        <v>911</v>
      </c>
      <c r="AS86" s="649" t="s">
        <v>1470</v>
      </c>
      <c r="AT86" s="652">
        <v>16890000</v>
      </c>
      <c r="AU86" s="652">
        <v>16890000</v>
      </c>
      <c r="AV86" s="655">
        <f t="shared" si="3"/>
        <v>1</v>
      </c>
      <c r="AW86" s="219"/>
      <c r="AX86" s="172" t="s">
        <v>1359</v>
      </c>
      <c r="AY86" s="166" t="s">
        <v>666</v>
      </c>
    </row>
    <row r="87" spans="1:51" ht="372" x14ac:dyDescent="0.35">
      <c r="A87" s="751" t="s">
        <v>278</v>
      </c>
      <c r="B87" s="751" t="s">
        <v>279</v>
      </c>
      <c r="C87" s="751" t="s">
        <v>280</v>
      </c>
      <c r="D87" s="751">
        <v>0.43</v>
      </c>
      <c r="E87" s="751"/>
      <c r="F87" s="751">
        <v>2024130010156</v>
      </c>
      <c r="G87" s="751"/>
      <c r="H87" s="749" t="s">
        <v>914</v>
      </c>
      <c r="I87" s="749" t="s">
        <v>915</v>
      </c>
      <c r="J87" s="749">
        <v>0</v>
      </c>
      <c r="K87" s="749"/>
      <c r="L87" s="724"/>
      <c r="M87" s="166" t="s">
        <v>919</v>
      </c>
      <c r="N87" s="331"/>
      <c r="O87" s="172" t="s">
        <v>920</v>
      </c>
      <c r="P87" s="171">
        <v>200</v>
      </c>
      <c r="Q87" s="172">
        <v>10</v>
      </c>
      <c r="R87" s="173">
        <v>0</v>
      </c>
      <c r="S87" s="174"/>
      <c r="T87" s="174"/>
      <c r="U87" s="150">
        <f t="shared" si="5"/>
        <v>0</v>
      </c>
      <c r="V87" s="175">
        <v>45474</v>
      </c>
      <c r="W87" s="175">
        <v>45657</v>
      </c>
      <c r="X87" s="176">
        <f t="shared" si="4"/>
        <v>183</v>
      </c>
      <c r="Y87" s="174"/>
      <c r="Z87" s="174"/>
      <c r="AA87" s="166" t="s">
        <v>666</v>
      </c>
      <c r="AB87" s="166" t="s">
        <v>907</v>
      </c>
      <c r="AC87" s="166" t="s">
        <v>908</v>
      </c>
      <c r="AD87" s="195" t="s">
        <v>734</v>
      </c>
      <c r="AE87" s="172" t="s">
        <v>213</v>
      </c>
      <c r="AF87" s="172" t="s">
        <v>213</v>
      </c>
      <c r="AG87" s="172" t="s">
        <v>213</v>
      </c>
      <c r="AH87" s="172" t="s">
        <v>213</v>
      </c>
      <c r="AI87" s="172" t="s">
        <v>213</v>
      </c>
      <c r="AJ87" s="174"/>
      <c r="AK87" s="181">
        <v>0</v>
      </c>
      <c r="AL87" s="181">
        <v>0</v>
      </c>
      <c r="AM87" s="182">
        <v>0</v>
      </c>
      <c r="AN87" s="183"/>
      <c r="AO87" s="182">
        <v>0</v>
      </c>
      <c r="AP87" s="180"/>
      <c r="AQ87" s="282" t="s">
        <v>805</v>
      </c>
      <c r="AR87" s="312" t="s">
        <v>911</v>
      </c>
      <c r="AS87" s="650"/>
      <c r="AT87" s="653"/>
      <c r="AU87" s="653"/>
      <c r="AV87" s="656" t="e">
        <f t="shared" si="3"/>
        <v>#DIV/0!</v>
      </c>
      <c r="AW87" s="219"/>
      <c r="AX87" s="172" t="s">
        <v>1359</v>
      </c>
      <c r="AY87" s="166" t="s">
        <v>666</v>
      </c>
    </row>
    <row r="88" spans="1:51" ht="372" x14ac:dyDescent="0.35">
      <c r="A88" s="751" t="s">
        <v>278</v>
      </c>
      <c r="B88" s="751" t="s">
        <v>279</v>
      </c>
      <c r="C88" s="751" t="s">
        <v>280</v>
      </c>
      <c r="D88" s="751">
        <v>0.43</v>
      </c>
      <c r="E88" s="751"/>
      <c r="F88" s="751">
        <v>2024130010156</v>
      </c>
      <c r="G88" s="751"/>
      <c r="H88" s="747" t="s">
        <v>921</v>
      </c>
      <c r="I88" s="747" t="s">
        <v>922</v>
      </c>
      <c r="J88" s="747">
        <v>0</v>
      </c>
      <c r="K88" s="747"/>
      <c r="L88" s="727">
        <v>0.2</v>
      </c>
      <c r="M88" s="166" t="s">
        <v>923</v>
      </c>
      <c r="N88" s="331"/>
      <c r="O88" s="172" t="s">
        <v>924</v>
      </c>
      <c r="P88" s="171">
        <v>1</v>
      </c>
      <c r="Q88" s="172" t="s">
        <v>1402</v>
      </c>
      <c r="R88" s="173" t="s">
        <v>207</v>
      </c>
      <c r="S88" s="174"/>
      <c r="T88" s="174"/>
      <c r="U88" s="150" t="s">
        <v>207</v>
      </c>
      <c r="V88" s="175">
        <v>45474</v>
      </c>
      <c r="W88" s="175">
        <v>45657</v>
      </c>
      <c r="X88" s="176">
        <f t="shared" si="4"/>
        <v>183</v>
      </c>
      <c r="Y88" s="174"/>
      <c r="Z88" s="174"/>
      <c r="AA88" s="166" t="s">
        <v>666</v>
      </c>
      <c r="AB88" s="166" t="s">
        <v>907</v>
      </c>
      <c r="AC88" s="166" t="s">
        <v>908</v>
      </c>
      <c r="AD88" s="195" t="s">
        <v>734</v>
      </c>
      <c r="AE88" s="172" t="s">
        <v>213</v>
      </c>
      <c r="AF88" s="172" t="s">
        <v>213</v>
      </c>
      <c r="AG88" s="172" t="s">
        <v>213</v>
      </c>
      <c r="AH88" s="172" t="s">
        <v>213</v>
      </c>
      <c r="AI88" s="172" t="s">
        <v>213</v>
      </c>
      <c r="AJ88" s="174"/>
      <c r="AK88" s="181">
        <v>0</v>
      </c>
      <c r="AL88" s="181">
        <v>0</v>
      </c>
      <c r="AM88" s="182">
        <v>0</v>
      </c>
      <c r="AN88" s="183"/>
      <c r="AO88" s="182">
        <v>0</v>
      </c>
      <c r="AP88" s="180"/>
      <c r="AQ88" s="282" t="s">
        <v>805</v>
      </c>
      <c r="AR88" s="312" t="s">
        <v>911</v>
      </c>
      <c r="AS88" s="651"/>
      <c r="AT88" s="654"/>
      <c r="AU88" s="654"/>
      <c r="AV88" s="657" t="e">
        <f t="shared" si="3"/>
        <v>#DIV/0!</v>
      </c>
      <c r="AW88" s="195"/>
      <c r="AX88" s="172" t="s">
        <v>1359</v>
      </c>
      <c r="AY88" s="166" t="s">
        <v>666</v>
      </c>
    </row>
    <row r="89" spans="1:51" ht="372" x14ac:dyDescent="0.35">
      <c r="A89" s="751" t="s">
        <v>278</v>
      </c>
      <c r="B89" s="751" t="s">
        <v>279</v>
      </c>
      <c r="C89" s="751" t="s">
        <v>280</v>
      </c>
      <c r="D89" s="751">
        <v>0.43</v>
      </c>
      <c r="E89" s="751"/>
      <c r="F89" s="751">
        <v>2024130010156</v>
      </c>
      <c r="G89" s="751"/>
      <c r="H89" s="748" t="s">
        <v>921</v>
      </c>
      <c r="I89" s="748" t="s">
        <v>922</v>
      </c>
      <c r="J89" s="748">
        <v>0</v>
      </c>
      <c r="K89" s="748"/>
      <c r="L89" s="723"/>
      <c r="M89" s="166" t="s">
        <v>925</v>
      </c>
      <c r="N89" s="331"/>
      <c r="O89" s="172" t="s">
        <v>926</v>
      </c>
      <c r="P89" s="171">
        <v>1</v>
      </c>
      <c r="Q89" s="172">
        <v>0.2</v>
      </c>
      <c r="R89" s="173">
        <v>0</v>
      </c>
      <c r="S89" s="174"/>
      <c r="T89" s="174"/>
      <c r="U89" s="150">
        <f t="shared" si="5"/>
        <v>0</v>
      </c>
      <c r="V89" s="175">
        <v>45474</v>
      </c>
      <c r="W89" s="175">
        <v>45657</v>
      </c>
      <c r="X89" s="176">
        <f t="shared" si="4"/>
        <v>183</v>
      </c>
      <c r="Y89" s="174"/>
      <c r="Z89" s="174"/>
      <c r="AA89" s="166" t="s">
        <v>666</v>
      </c>
      <c r="AB89" s="166" t="s">
        <v>907</v>
      </c>
      <c r="AC89" s="166" t="s">
        <v>908</v>
      </c>
      <c r="AD89" s="195" t="s">
        <v>669</v>
      </c>
      <c r="AE89" s="172" t="s">
        <v>910</v>
      </c>
      <c r="AF89" s="383">
        <f>20000000+46810000</f>
        <v>66810000</v>
      </c>
      <c r="AG89" s="172" t="s">
        <v>680</v>
      </c>
      <c r="AH89" s="172" t="s">
        <v>672</v>
      </c>
      <c r="AI89" s="172" t="s">
        <v>681</v>
      </c>
      <c r="AJ89" s="174"/>
      <c r="AK89" s="181">
        <v>66810000</v>
      </c>
      <c r="AL89" s="181">
        <v>66810000</v>
      </c>
      <c r="AM89" s="182">
        <v>0</v>
      </c>
      <c r="AN89" s="183"/>
      <c r="AO89" s="182">
        <v>0</v>
      </c>
      <c r="AP89" s="180"/>
      <c r="AQ89" s="282" t="s">
        <v>805</v>
      </c>
      <c r="AR89" s="312" t="s">
        <v>911</v>
      </c>
      <c r="AS89" s="649" t="s">
        <v>1471</v>
      </c>
      <c r="AT89" s="652">
        <v>142810000</v>
      </c>
      <c r="AU89" s="652">
        <v>0</v>
      </c>
      <c r="AV89" s="655">
        <f t="shared" si="3"/>
        <v>0</v>
      </c>
      <c r="AW89" s="219"/>
      <c r="AX89" s="172" t="s">
        <v>1359</v>
      </c>
      <c r="AY89" s="166" t="s">
        <v>666</v>
      </c>
    </row>
    <row r="90" spans="1:51" ht="409.5" x14ac:dyDescent="0.35">
      <c r="A90" s="751" t="s">
        <v>278</v>
      </c>
      <c r="B90" s="751" t="s">
        <v>279</v>
      </c>
      <c r="C90" s="751" t="s">
        <v>280</v>
      </c>
      <c r="D90" s="751">
        <v>0.43</v>
      </c>
      <c r="E90" s="751"/>
      <c r="F90" s="751">
        <v>2024130010156</v>
      </c>
      <c r="G90" s="751"/>
      <c r="H90" s="748" t="s">
        <v>921</v>
      </c>
      <c r="I90" s="748" t="s">
        <v>922</v>
      </c>
      <c r="J90" s="748">
        <v>0</v>
      </c>
      <c r="K90" s="748"/>
      <c r="L90" s="723"/>
      <c r="M90" s="166" t="s">
        <v>927</v>
      </c>
      <c r="N90" s="331"/>
      <c r="O90" s="172" t="s">
        <v>928</v>
      </c>
      <c r="P90" s="171"/>
      <c r="Q90" s="172" t="s">
        <v>206</v>
      </c>
      <c r="R90" s="173" t="s">
        <v>207</v>
      </c>
      <c r="S90" s="174"/>
      <c r="T90" s="174"/>
      <c r="U90" s="150" t="s">
        <v>207</v>
      </c>
      <c r="V90" s="175">
        <v>45474</v>
      </c>
      <c r="W90" s="175">
        <v>45657</v>
      </c>
      <c r="X90" s="176">
        <f t="shared" si="4"/>
        <v>183</v>
      </c>
      <c r="Y90" s="174"/>
      <c r="Z90" s="174"/>
      <c r="AA90" s="166" t="s">
        <v>666</v>
      </c>
      <c r="AB90" s="166" t="s">
        <v>907</v>
      </c>
      <c r="AC90" s="166" t="s">
        <v>908</v>
      </c>
      <c r="AD90" s="195" t="s">
        <v>669</v>
      </c>
      <c r="AE90" s="172" t="s">
        <v>929</v>
      </c>
      <c r="AF90" s="383">
        <f>16000000+50000000</f>
        <v>66000000</v>
      </c>
      <c r="AG90" s="172" t="s">
        <v>930</v>
      </c>
      <c r="AH90" s="172" t="s">
        <v>672</v>
      </c>
      <c r="AI90" s="172" t="s">
        <v>673</v>
      </c>
      <c r="AJ90" s="174"/>
      <c r="AK90" s="181">
        <v>66000000</v>
      </c>
      <c r="AL90" s="181">
        <v>66000000</v>
      </c>
      <c r="AM90" s="182">
        <v>0</v>
      </c>
      <c r="AN90" s="183"/>
      <c r="AO90" s="182">
        <v>0</v>
      </c>
      <c r="AP90" s="180"/>
      <c r="AQ90" s="282" t="s">
        <v>805</v>
      </c>
      <c r="AR90" s="312" t="s">
        <v>911</v>
      </c>
      <c r="AS90" s="650"/>
      <c r="AT90" s="653"/>
      <c r="AU90" s="653"/>
      <c r="AV90" s="656"/>
      <c r="AW90" s="195"/>
      <c r="AX90" s="172" t="s">
        <v>1403</v>
      </c>
      <c r="AY90" s="166" t="s">
        <v>666</v>
      </c>
    </row>
    <row r="91" spans="1:51" ht="372.75" thickBot="1" x14ac:dyDescent="0.4">
      <c r="A91" s="751" t="s">
        <v>278</v>
      </c>
      <c r="B91" s="751" t="s">
        <v>279</v>
      </c>
      <c r="C91" s="751" t="s">
        <v>280</v>
      </c>
      <c r="D91" s="751">
        <v>0.43</v>
      </c>
      <c r="E91" s="751"/>
      <c r="F91" s="751">
        <v>2024130010156</v>
      </c>
      <c r="G91" s="751"/>
      <c r="H91" s="748" t="s">
        <v>921</v>
      </c>
      <c r="I91" s="748" t="s">
        <v>922</v>
      </c>
      <c r="J91" s="748">
        <v>0</v>
      </c>
      <c r="K91" s="748"/>
      <c r="L91" s="723"/>
      <c r="M91" s="205" t="s">
        <v>931</v>
      </c>
      <c r="N91" s="304"/>
      <c r="O91" s="193" t="s">
        <v>932</v>
      </c>
      <c r="P91" s="199">
        <v>8</v>
      </c>
      <c r="Q91" s="193">
        <v>2</v>
      </c>
      <c r="R91" s="200">
        <v>0</v>
      </c>
      <c r="S91" s="201"/>
      <c r="T91" s="201"/>
      <c r="U91" s="150">
        <f t="shared" si="5"/>
        <v>0</v>
      </c>
      <c r="V91" s="203">
        <v>45474</v>
      </c>
      <c r="W91" s="203">
        <v>45657</v>
      </c>
      <c r="X91" s="204">
        <f t="shared" si="4"/>
        <v>183</v>
      </c>
      <c r="Y91" s="201"/>
      <c r="Z91" s="201"/>
      <c r="AA91" s="205" t="s">
        <v>666</v>
      </c>
      <c r="AB91" s="205" t="s">
        <v>907</v>
      </c>
      <c r="AC91" s="205" t="s">
        <v>908</v>
      </c>
      <c r="AD91" s="245" t="s">
        <v>734</v>
      </c>
      <c r="AE91" s="193" t="s">
        <v>213</v>
      </c>
      <c r="AF91" s="193" t="s">
        <v>213</v>
      </c>
      <c r="AG91" s="193" t="s">
        <v>213</v>
      </c>
      <c r="AH91" s="193" t="s">
        <v>213</v>
      </c>
      <c r="AI91" s="193" t="s">
        <v>213</v>
      </c>
      <c r="AJ91" s="201"/>
      <c r="AK91" s="209">
        <v>0</v>
      </c>
      <c r="AL91" s="209">
        <v>0</v>
      </c>
      <c r="AM91" s="210">
        <v>0</v>
      </c>
      <c r="AN91" s="211"/>
      <c r="AO91" s="210">
        <v>0</v>
      </c>
      <c r="AP91" s="208"/>
      <c r="AQ91" s="285" t="s">
        <v>805</v>
      </c>
      <c r="AR91" s="322" t="s">
        <v>911</v>
      </c>
      <c r="AS91" s="651"/>
      <c r="AT91" s="654"/>
      <c r="AU91" s="654"/>
      <c r="AV91" s="657"/>
      <c r="AW91" s="384"/>
      <c r="AX91" s="318" t="s">
        <v>1359</v>
      </c>
      <c r="AY91" s="166" t="s">
        <v>666</v>
      </c>
    </row>
    <row r="92" spans="1:51" ht="96.75" customHeight="1" thickBot="1" x14ac:dyDescent="0.4">
      <c r="A92" s="752"/>
      <c r="B92" s="752"/>
      <c r="C92" s="752"/>
      <c r="D92" s="752"/>
      <c r="E92" s="752"/>
      <c r="F92" s="731" t="s">
        <v>901</v>
      </c>
      <c r="G92" s="731"/>
      <c r="H92" s="731"/>
      <c r="I92" s="731"/>
      <c r="J92" s="731"/>
      <c r="K92" s="731"/>
      <c r="L92" s="731"/>
      <c r="M92" s="731"/>
      <c r="N92" s="731"/>
      <c r="O92" s="731"/>
      <c r="P92" s="731"/>
      <c r="Q92" s="731"/>
      <c r="R92" s="731"/>
      <c r="S92" s="292"/>
      <c r="T92" s="292"/>
      <c r="U92" s="66">
        <f>AVERAGE(U83:U91)</f>
        <v>0</v>
      </c>
      <c r="V92" s="293"/>
      <c r="W92" s="293"/>
      <c r="X92" s="294"/>
      <c r="Y92" s="292"/>
      <c r="Z92" s="292"/>
      <c r="AA92" s="295"/>
      <c r="AB92" s="295"/>
      <c r="AC92" s="295"/>
      <c r="AD92" s="296"/>
      <c r="AE92" s="167"/>
      <c r="AF92" s="167"/>
      <c r="AG92" s="167"/>
      <c r="AH92" s="167"/>
      <c r="AI92" s="167"/>
      <c r="AJ92" s="292"/>
      <c r="AK92" s="297"/>
      <c r="AL92" s="297"/>
      <c r="AM92" s="298"/>
      <c r="AN92" s="299"/>
      <c r="AO92" s="298"/>
      <c r="AP92" s="300"/>
      <c r="AQ92" s="301"/>
      <c r="AR92" s="385"/>
      <c r="AS92" s="216" t="s">
        <v>279</v>
      </c>
      <c r="AT92" s="217">
        <v>182500000</v>
      </c>
      <c r="AU92" s="217">
        <v>39690000</v>
      </c>
      <c r="AV92" s="218">
        <f t="shared" si="3"/>
        <v>0.21747945205479452</v>
      </c>
      <c r="AW92" s="296"/>
      <c r="AX92" s="167"/>
      <c r="AY92" s="166"/>
    </row>
    <row r="93" spans="1:51" ht="139.5" x14ac:dyDescent="0.35">
      <c r="A93" s="386" t="s">
        <v>278</v>
      </c>
      <c r="B93" s="147" t="s">
        <v>297</v>
      </c>
      <c r="C93" s="387" t="s">
        <v>298</v>
      </c>
      <c r="D93" s="388">
        <v>0.43</v>
      </c>
      <c r="E93" s="389" t="s">
        <v>933</v>
      </c>
      <c r="F93" s="326">
        <v>2024130010191</v>
      </c>
      <c r="G93" s="770"/>
      <c r="H93" s="390"/>
      <c r="I93" s="224"/>
      <c r="J93" s="189">
        <v>0</v>
      </c>
      <c r="K93" s="224"/>
      <c r="L93" s="224"/>
      <c r="M93" s="189"/>
      <c r="N93" s="391" t="s">
        <v>664</v>
      </c>
      <c r="O93" s="220"/>
      <c r="P93" s="222"/>
      <c r="Q93" s="189"/>
      <c r="R93" s="223"/>
      <c r="S93" s="149"/>
      <c r="T93" s="149"/>
      <c r="U93" s="150"/>
      <c r="V93" s="149"/>
      <c r="W93" s="149"/>
      <c r="X93" s="149"/>
      <c r="Y93" s="149"/>
      <c r="Z93" s="149"/>
      <c r="AA93" s="153" t="s">
        <v>666</v>
      </c>
      <c r="AB93" s="153"/>
      <c r="AC93" s="153"/>
      <c r="AD93" s="156" t="s">
        <v>734</v>
      </c>
      <c r="AE93" s="392"/>
      <c r="AF93" s="149"/>
      <c r="AG93" s="392"/>
      <c r="AH93" s="149"/>
      <c r="AI93" s="393"/>
      <c r="AJ93" s="149"/>
      <c r="AK93" s="158">
        <v>0</v>
      </c>
      <c r="AL93" s="158">
        <v>0</v>
      </c>
      <c r="AM93" s="159">
        <v>0</v>
      </c>
      <c r="AN93" s="160"/>
      <c r="AO93" s="159">
        <v>0</v>
      </c>
      <c r="AP93" s="156"/>
      <c r="AQ93" s="308" t="s">
        <v>714</v>
      </c>
      <c r="AR93" s="309" t="s">
        <v>934</v>
      </c>
      <c r="AS93" s="279"/>
      <c r="AT93" s="238"/>
      <c r="AU93" s="238"/>
      <c r="AV93" s="164"/>
      <c r="AW93" s="239"/>
      <c r="AX93" s="189"/>
      <c r="AY93" s="166" t="s">
        <v>666</v>
      </c>
    </row>
    <row r="94" spans="1:51" ht="139.5" x14ac:dyDescent="0.35">
      <c r="A94" s="257" t="s">
        <v>278</v>
      </c>
      <c r="B94" s="172" t="s">
        <v>297</v>
      </c>
      <c r="C94" s="394" t="s">
        <v>298</v>
      </c>
      <c r="D94" s="395">
        <v>0.43</v>
      </c>
      <c r="E94" s="396" t="s">
        <v>933</v>
      </c>
      <c r="F94" s="331">
        <v>2024130010191</v>
      </c>
      <c r="G94" s="771"/>
      <c r="H94" s="397"/>
      <c r="I94" s="174"/>
      <c r="J94" s="172">
        <v>0</v>
      </c>
      <c r="K94" s="174"/>
      <c r="L94" s="174"/>
      <c r="M94" s="172"/>
      <c r="N94" s="396" t="s">
        <v>664</v>
      </c>
      <c r="O94" s="166"/>
      <c r="P94" s="171"/>
      <c r="Q94" s="172"/>
      <c r="R94" s="173"/>
      <c r="S94" s="174"/>
      <c r="T94" s="174"/>
      <c r="U94" s="150"/>
      <c r="V94" s="174"/>
      <c r="W94" s="174"/>
      <c r="X94" s="174"/>
      <c r="Y94" s="174"/>
      <c r="Z94" s="174"/>
      <c r="AA94" s="166" t="s">
        <v>666</v>
      </c>
      <c r="AB94" s="166"/>
      <c r="AC94" s="166"/>
      <c r="AD94" s="180" t="s">
        <v>734</v>
      </c>
      <c r="AE94" s="360"/>
      <c r="AF94" s="174"/>
      <c r="AG94" s="360"/>
      <c r="AH94" s="174"/>
      <c r="AI94" s="264"/>
      <c r="AJ94" s="174"/>
      <c r="AK94" s="181">
        <v>0</v>
      </c>
      <c r="AL94" s="181">
        <v>0</v>
      </c>
      <c r="AM94" s="182">
        <v>0</v>
      </c>
      <c r="AN94" s="183"/>
      <c r="AO94" s="182">
        <v>0</v>
      </c>
      <c r="AP94" s="180"/>
      <c r="AQ94" s="282" t="s">
        <v>714</v>
      </c>
      <c r="AR94" s="312" t="s">
        <v>934</v>
      </c>
      <c r="AS94" s="283"/>
      <c r="AT94" s="186"/>
      <c r="AU94" s="186"/>
      <c r="AV94" s="164"/>
      <c r="AW94" s="195"/>
      <c r="AX94" s="172"/>
      <c r="AY94" s="166" t="s">
        <v>666</v>
      </c>
    </row>
    <row r="95" spans="1:51" ht="139.5" x14ac:dyDescent="0.35">
      <c r="A95" s="257" t="s">
        <v>278</v>
      </c>
      <c r="B95" s="172" t="s">
        <v>297</v>
      </c>
      <c r="C95" s="394" t="s">
        <v>298</v>
      </c>
      <c r="D95" s="395">
        <v>0.43</v>
      </c>
      <c r="E95" s="396" t="s">
        <v>933</v>
      </c>
      <c r="F95" s="331">
        <v>2024130010191</v>
      </c>
      <c r="G95" s="771"/>
      <c r="H95" s="397"/>
      <c r="I95" s="174"/>
      <c r="J95" s="172">
        <v>0</v>
      </c>
      <c r="K95" s="174"/>
      <c r="L95" s="174"/>
      <c r="M95" s="172"/>
      <c r="N95" s="396" t="s">
        <v>664</v>
      </c>
      <c r="O95" s="166"/>
      <c r="P95" s="171"/>
      <c r="Q95" s="172"/>
      <c r="R95" s="173"/>
      <c r="S95" s="174"/>
      <c r="T95" s="174"/>
      <c r="U95" s="150"/>
      <c r="V95" s="174"/>
      <c r="W95" s="174"/>
      <c r="X95" s="174"/>
      <c r="Y95" s="174"/>
      <c r="Z95" s="174"/>
      <c r="AA95" s="166" t="s">
        <v>666</v>
      </c>
      <c r="AB95" s="166"/>
      <c r="AC95" s="166"/>
      <c r="AD95" s="180" t="s">
        <v>734</v>
      </c>
      <c r="AE95" s="360"/>
      <c r="AF95" s="174"/>
      <c r="AG95" s="360"/>
      <c r="AH95" s="174"/>
      <c r="AI95" s="264"/>
      <c r="AJ95" s="174"/>
      <c r="AK95" s="181">
        <v>0</v>
      </c>
      <c r="AL95" s="181">
        <v>0</v>
      </c>
      <c r="AM95" s="182">
        <v>0</v>
      </c>
      <c r="AN95" s="183"/>
      <c r="AO95" s="182">
        <v>0</v>
      </c>
      <c r="AP95" s="180"/>
      <c r="AQ95" s="282" t="s">
        <v>714</v>
      </c>
      <c r="AR95" s="312" t="s">
        <v>934</v>
      </c>
      <c r="AS95" s="283"/>
      <c r="AT95" s="186"/>
      <c r="AU95" s="186"/>
      <c r="AV95" s="164"/>
      <c r="AW95" s="195"/>
      <c r="AX95" s="172"/>
      <c r="AY95" s="166" t="s">
        <v>666</v>
      </c>
    </row>
    <row r="96" spans="1:51" ht="140.25" thickBot="1" x14ac:dyDescent="0.4">
      <c r="A96" s="271" t="s">
        <v>278</v>
      </c>
      <c r="B96" s="193" t="s">
        <v>297</v>
      </c>
      <c r="C96" s="398" t="s">
        <v>298</v>
      </c>
      <c r="D96" s="275">
        <v>0.43</v>
      </c>
      <c r="E96" s="399" t="s">
        <v>933</v>
      </c>
      <c r="F96" s="341">
        <v>2024130010191</v>
      </c>
      <c r="G96" s="772"/>
      <c r="H96" s="400"/>
      <c r="I96" s="320"/>
      <c r="J96" s="318">
        <v>0</v>
      </c>
      <c r="K96" s="320"/>
      <c r="L96" s="320"/>
      <c r="M96" s="318"/>
      <c r="N96" s="399" t="s">
        <v>664</v>
      </c>
      <c r="O96" s="345"/>
      <c r="P96" s="317"/>
      <c r="Q96" s="318"/>
      <c r="R96" s="319"/>
      <c r="S96" s="320"/>
      <c r="T96" s="320"/>
      <c r="U96" s="150"/>
      <c r="V96" s="320"/>
      <c r="W96" s="320"/>
      <c r="X96" s="320"/>
      <c r="Y96" s="320"/>
      <c r="Z96" s="320"/>
      <c r="AA96" s="345" t="s">
        <v>666</v>
      </c>
      <c r="AB96" s="345"/>
      <c r="AC96" s="345"/>
      <c r="AD96" s="372" t="s">
        <v>734</v>
      </c>
      <c r="AE96" s="373"/>
      <c r="AF96" s="320"/>
      <c r="AG96" s="373"/>
      <c r="AH96" s="320"/>
      <c r="AI96" s="374"/>
      <c r="AJ96" s="320"/>
      <c r="AK96" s="375">
        <v>0</v>
      </c>
      <c r="AL96" s="375">
        <v>0</v>
      </c>
      <c r="AM96" s="376">
        <v>0</v>
      </c>
      <c r="AN96" s="377"/>
      <c r="AO96" s="376">
        <v>0</v>
      </c>
      <c r="AP96" s="372"/>
      <c r="AQ96" s="401" t="s">
        <v>714</v>
      </c>
      <c r="AR96" s="402" t="s">
        <v>934</v>
      </c>
      <c r="AS96" s="403"/>
      <c r="AT96" s="404"/>
      <c r="AU96" s="404"/>
      <c r="AV96" s="164"/>
      <c r="AW96" s="384"/>
      <c r="AX96" s="318"/>
      <c r="AY96" s="166" t="s">
        <v>666</v>
      </c>
    </row>
    <row r="97" spans="1:51" ht="409.5" x14ac:dyDescent="0.35">
      <c r="A97" s="682" t="s">
        <v>314</v>
      </c>
      <c r="B97" s="682" t="s">
        <v>315</v>
      </c>
      <c r="C97" s="682" t="s">
        <v>316</v>
      </c>
      <c r="D97" s="682">
        <v>0.13</v>
      </c>
      <c r="E97" s="768" t="s">
        <v>935</v>
      </c>
      <c r="F97" s="773">
        <v>2024130010137</v>
      </c>
      <c r="G97" s="768" t="s">
        <v>936</v>
      </c>
      <c r="H97" s="718" t="s">
        <v>937</v>
      </c>
      <c r="I97" s="718" t="s">
        <v>938</v>
      </c>
      <c r="J97" s="147">
        <v>170</v>
      </c>
      <c r="K97" s="224"/>
      <c r="L97" s="191">
        <v>0.7</v>
      </c>
      <c r="M97" s="323" t="s">
        <v>939</v>
      </c>
      <c r="N97" s="223" t="s">
        <v>682</v>
      </c>
      <c r="O97" s="220" t="s">
        <v>940</v>
      </c>
      <c r="P97" s="222">
        <v>2800</v>
      </c>
      <c r="Q97" s="189">
        <v>700</v>
      </c>
      <c r="R97" s="148">
        <v>170</v>
      </c>
      <c r="S97" s="224"/>
      <c r="T97" s="224"/>
      <c r="U97" s="150">
        <f t="shared" si="5"/>
        <v>0.24285714285714285</v>
      </c>
      <c r="V97" s="226">
        <v>45474</v>
      </c>
      <c r="W97" s="226">
        <v>45657</v>
      </c>
      <c r="X97" s="227">
        <f t="shared" ref="X97:X168" si="6">+W97-V97</f>
        <v>183</v>
      </c>
      <c r="Y97" s="232">
        <v>2800</v>
      </c>
      <c r="Z97" s="224"/>
      <c r="AA97" s="220" t="s">
        <v>941</v>
      </c>
      <c r="AB97" s="220" t="s">
        <v>802</v>
      </c>
      <c r="AC97" s="220" t="s">
        <v>942</v>
      </c>
      <c r="AD97" s="239" t="s">
        <v>734</v>
      </c>
      <c r="AE97" s="189" t="s">
        <v>213</v>
      </c>
      <c r="AF97" s="189" t="s">
        <v>213</v>
      </c>
      <c r="AG97" s="189" t="s">
        <v>213</v>
      </c>
      <c r="AH97" s="189" t="s">
        <v>213</v>
      </c>
      <c r="AI97" s="189" t="s">
        <v>213</v>
      </c>
      <c r="AJ97" s="224"/>
      <c r="AK97" s="233">
        <v>6061461.96</v>
      </c>
      <c r="AL97" s="233">
        <v>0</v>
      </c>
      <c r="AM97" s="234">
        <v>0</v>
      </c>
      <c r="AN97" s="235"/>
      <c r="AO97" s="234">
        <v>0</v>
      </c>
      <c r="AP97" s="232"/>
      <c r="AQ97" s="253" t="s">
        <v>943</v>
      </c>
      <c r="AR97" s="324" t="s">
        <v>944</v>
      </c>
      <c r="AS97" s="692" t="s">
        <v>1472</v>
      </c>
      <c r="AT97" s="693">
        <v>531200000</v>
      </c>
      <c r="AU97" s="693">
        <v>363100000</v>
      </c>
      <c r="AV97" s="696">
        <f t="shared" si="3"/>
        <v>0.68354668674698793</v>
      </c>
      <c r="AW97" s="405">
        <v>1</v>
      </c>
      <c r="AX97" s="406" t="s">
        <v>1404</v>
      </c>
      <c r="AY97" s="166" t="s">
        <v>941</v>
      </c>
    </row>
    <row r="98" spans="1:51" ht="409.5" x14ac:dyDescent="0.35">
      <c r="A98" s="682"/>
      <c r="B98" s="682" t="s">
        <v>315</v>
      </c>
      <c r="C98" s="682" t="s">
        <v>316</v>
      </c>
      <c r="D98" s="682">
        <v>0.13</v>
      </c>
      <c r="E98" s="751"/>
      <c r="F98" s="757"/>
      <c r="G98" s="751"/>
      <c r="H98" s="659" t="s">
        <v>937</v>
      </c>
      <c r="I98" s="659"/>
      <c r="J98" s="188">
        <v>170</v>
      </c>
      <c r="K98" s="174"/>
      <c r="L98" s="334">
        <v>0.7</v>
      </c>
      <c r="M98" s="169" t="s">
        <v>945</v>
      </c>
      <c r="N98" s="173" t="s">
        <v>682</v>
      </c>
      <c r="O98" s="166" t="s">
        <v>946</v>
      </c>
      <c r="P98" s="407">
        <v>1200</v>
      </c>
      <c r="Q98" s="173">
        <v>100</v>
      </c>
      <c r="R98" s="173">
        <v>0</v>
      </c>
      <c r="S98" s="174"/>
      <c r="T98" s="174"/>
      <c r="U98" s="150">
        <f t="shared" si="5"/>
        <v>0</v>
      </c>
      <c r="V98" s="175">
        <v>45474</v>
      </c>
      <c r="W98" s="175">
        <v>45657</v>
      </c>
      <c r="X98" s="176">
        <f t="shared" si="6"/>
        <v>183</v>
      </c>
      <c r="Y98" s="180"/>
      <c r="Z98" s="174"/>
      <c r="AA98" s="166" t="s">
        <v>941</v>
      </c>
      <c r="AB98" s="166" t="s">
        <v>802</v>
      </c>
      <c r="AC98" s="166" t="s">
        <v>942</v>
      </c>
      <c r="AD98" s="195" t="s">
        <v>669</v>
      </c>
      <c r="AE98" s="172" t="s">
        <v>945</v>
      </c>
      <c r="AF98" s="315">
        <v>120000000</v>
      </c>
      <c r="AG98" s="172" t="s">
        <v>680</v>
      </c>
      <c r="AH98" s="172" t="s">
        <v>672</v>
      </c>
      <c r="AI98" s="172" t="s">
        <v>947</v>
      </c>
      <c r="AJ98" s="174"/>
      <c r="AK98" s="181">
        <v>206000000</v>
      </c>
      <c r="AL98" s="181">
        <v>120000000</v>
      </c>
      <c r="AM98" s="182">
        <v>0</v>
      </c>
      <c r="AN98" s="183"/>
      <c r="AO98" s="182">
        <v>0</v>
      </c>
      <c r="AP98" s="180"/>
      <c r="AQ98" s="282" t="s">
        <v>943</v>
      </c>
      <c r="AR98" s="312" t="s">
        <v>944</v>
      </c>
      <c r="AS98" s="650"/>
      <c r="AT98" s="694"/>
      <c r="AU98" s="694"/>
      <c r="AV98" s="697" t="e">
        <f t="shared" si="3"/>
        <v>#DIV/0!</v>
      </c>
      <c r="AW98" s="219"/>
      <c r="AX98" s="408"/>
      <c r="AY98" s="166" t="s">
        <v>941</v>
      </c>
    </row>
    <row r="99" spans="1:51" ht="409.5" x14ac:dyDescent="0.35">
      <c r="A99" s="682"/>
      <c r="B99" s="682" t="s">
        <v>315</v>
      </c>
      <c r="C99" s="682" t="s">
        <v>316</v>
      </c>
      <c r="D99" s="682">
        <v>0.13</v>
      </c>
      <c r="E99" s="751"/>
      <c r="F99" s="757"/>
      <c r="G99" s="751"/>
      <c r="H99" s="659" t="s">
        <v>937</v>
      </c>
      <c r="I99" s="659"/>
      <c r="J99" s="188">
        <v>170</v>
      </c>
      <c r="K99" s="174"/>
      <c r="L99" s="334">
        <v>0.7</v>
      </c>
      <c r="M99" s="169" t="s">
        <v>948</v>
      </c>
      <c r="N99" s="173" t="s">
        <v>682</v>
      </c>
      <c r="O99" s="166" t="s">
        <v>949</v>
      </c>
      <c r="P99" s="171"/>
      <c r="Q99" s="172">
        <v>1</v>
      </c>
      <c r="R99" s="173">
        <v>0</v>
      </c>
      <c r="S99" s="174"/>
      <c r="T99" s="174"/>
      <c r="U99" s="150">
        <f t="shared" si="5"/>
        <v>0</v>
      </c>
      <c r="V99" s="175">
        <v>45474</v>
      </c>
      <c r="W99" s="175">
        <v>45657</v>
      </c>
      <c r="X99" s="176">
        <f t="shared" si="6"/>
        <v>183</v>
      </c>
      <c r="Y99" s="180"/>
      <c r="Z99" s="174"/>
      <c r="AA99" s="166" t="s">
        <v>941</v>
      </c>
      <c r="AB99" s="166" t="s">
        <v>802</v>
      </c>
      <c r="AC99" s="166" t="s">
        <v>942</v>
      </c>
      <c r="AD99" s="195" t="s">
        <v>734</v>
      </c>
      <c r="AE99" s="172" t="s">
        <v>213</v>
      </c>
      <c r="AF99" s="172" t="s">
        <v>213</v>
      </c>
      <c r="AG99" s="172" t="s">
        <v>213</v>
      </c>
      <c r="AH99" s="172" t="s">
        <v>213</v>
      </c>
      <c r="AI99" s="172" t="s">
        <v>213</v>
      </c>
      <c r="AJ99" s="174"/>
      <c r="AK99" s="181">
        <v>215564038.61000001</v>
      </c>
      <c r="AL99" s="181">
        <v>0</v>
      </c>
      <c r="AM99" s="182">
        <v>0</v>
      </c>
      <c r="AN99" s="183"/>
      <c r="AO99" s="182">
        <v>0</v>
      </c>
      <c r="AP99" s="180"/>
      <c r="AQ99" s="282" t="s">
        <v>943</v>
      </c>
      <c r="AR99" s="312" t="s">
        <v>944</v>
      </c>
      <c r="AS99" s="650"/>
      <c r="AT99" s="694"/>
      <c r="AU99" s="694"/>
      <c r="AV99" s="697" t="e">
        <f t="shared" si="3"/>
        <v>#DIV/0!</v>
      </c>
      <c r="AW99" s="219"/>
      <c r="AX99" s="408"/>
      <c r="AY99" s="166" t="s">
        <v>941</v>
      </c>
    </row>
    <row r="100" spans="1:51" ht="409.5" x14ac:dyDescent="0.35">
      <c r="A100" s="682"/>
      <c r="B100" s="682" t="s">
        <v>315</v>
      </c>
      <c r="C100" s="682" t="s">
        <v>316</v>
      </c>
      <c r="D100" s="682">
        <v>0.13</v>
      </c>
      <c r="E100" s="751"/>
      <c r="F100" s="757"/>
      <c r="G100" s="751"/>
      <c r="H100" s="659" t="s">
        <v>937</v>
      </c>
      <c r="I100" s="659"/>
      <c r="J100" s="188">
        <v>170</v>
      </c>
      <c r="K100" s="174"/>
      <c r="L100" s="334">
        <v>0.7</v>
      </c>
      <c r="M100" s="169" t="s">
        <v>950</v>
      </c>
      <c r="N100" s="173" t="s">
        <v>682</v>
      </c>
      <c r="O100" s="166" t="s">
        <v>951</v>
      </c>
      <c r="P100" s="171">
        <v>3</v>
      </c>
      <c r="Q100" s="172">
        <v>1</v>
      </c>
      <c r="R100" s="173">
        <v>0</v>
      </c>
      <c r="S100" s="174"/>
      <c r="T100" s="174"/>
      <c r="U100" s="150">
        <f t="shared" si="5"/>
        <v>0</v>
      </c>
      <c r="V100" s="175">
        <v>45474</v>
      </c>
      <c r="W100" s="175">
        <v>45657</v>
      </c>
      <c r="X100" s="176">
        <f t="shared" si="6"/>
        <v>183</v>
      </c>
      <c r="Y100" s="174"/>
      <c r="Z100" s="174"/>
      <c r="AA100" s="166" t="s">
        <v>941</v>
      </c>
      <c r="AB100" s="166" t="s">
        <v>802</v>
      </c>
      <c r="AC100" s="166" t="s">
        <v>942</v>
      </c>
      <c r="AD100" s="195" t="s">
        <v>669</v>
      </c>
      <c r="AE100" s="172" t="s">
        <v>952</v>
      </c>
      <c r="AF100" s="313">
        <v>357000000</v>
      </c>
      <c r="AG100" s="172" t="s">
        <v>687</v>
      </c>
      <c r="AH100" s="172" t="s">
        <v>672</v>
      </c>
      <c r="AI100" s="172" t="s">
        <v>681</v>
      </c>
      <c r="AJ100" s="174"/>
      <c r="AK100" s="181">
        <v>130000000</v>
      </c>
      <c r="AL100" s="181">
        <v>357000000</v>
      </c>
      <c r="AM100" s="182">
        <v>0</v>
      </c>
      <c r="AN100" s="183"/>
      <c r="AO100" s="182">
        <v>0</v>
      </c>
      <c r="AP100" s="180"/>
      <c r="AQ100" s="282" t="s">
        <v>943</v>
      </c>
      <c r="AR100" s="312" t="s">
        <v>944</v>
      </c>
      <c r="AS100" s="651"/>
      <c r="AT100" s="695"/>
      <c r="AU100" s="695"/>
      <c r="AV100" s="698" t="e">
        <f t="shared" si="3"/>
        <v>#DIV/0!</v>
      </c>
      <c r="AW100" s="219"/>
      <c r="AX100" s="408"/>
      <c r="AY100" s="166" t="s">
        <v>941</v>
      </c>
    </row>
    <row r="101" spans="1:51" ht="409.5" x14ac:dyDescent="0.35">
      <c r="A101" s="682"/>
      <c r="B101" s="682" t="s">
        <v>315</v>
      </c>
      <c r="C101" s="682" t="s">
        <v>316</v>
      </c>
      <c r="D101" s="682">
        <v>0.13</v>
      </c>
      <c r="E101" s="751"/>
      <c r="F101" s="757"/>
      <c r="G101" s="751"/>
      <c r="H101" s="659" t="s">
        <v>937</v>
      </c>
      <c r="I101" s="659"/>
      <c r="J101" s="188">
        <v>170</v>
      </c>
      <c r="K101" s="174"/>
      <c r="L101" s="334">
        <v>0.7</v>
      </c>
      <c r="M101" s="409" t="s">
        <v>953</v>
      </c>
      <c r="N101" s="173" t="s">
        <v>682</v>
      </c>
      <c r="O101" s="166" t="s">
        <v>953</v>
      </c>
      <c r="P101" s="171"/>
      <c r="Q101" s="172">
        <v>1</v>
      </c>
      <c r="R101" s="173">
        <v>0</v>
      </c>
      <c r="S101" s="174"/>
      <c r="T101" s="174"/>
      <c r="U101" s="150">
        <f t="shared" si="5"/>
        <v>0</v>
      </c>
      <c r="V101" s="175">
        <v>45474</v>
      </c>
      <c r="W101" s="175">
        <v>45657</v>
      </c>
      <c r="X101" s="176">
        <f t="shared" si="6"/>
        <v>183</v>
      </c>
      <c r="Y101" s="174"/>
      <c r="Z101" s="174"/>
      <c r="AA101" s="166" t="s">
        <v>941</v>
      </c>
      <c r="AB101" s="166" t="s">
        <v>802</v>
      </c>
      <c r="AC101" s="166" t="s">
        <v>942</v>
      </c>
      <c r="AD101" s="195" t="s">
        <v>669</v>
      </c>
      <c r="AE101" s="172" t="s">
        <v>954</v>
      </c>
      <c r="AF101" s="313">
        <v>150073000</v>
      </c>
      <c r="AG101" s="172" t="s">
        <v>818</v>
      </c>
      <c r="AH101" s="172" t="s">
        <v>672</v>
      </c>
      <c r="AI101" s="172" t="s">
        <v>681</v>
      </c>
      <c r="AJ101" s="174"/>
      <c r="AK101" s="181">
        <v>144305962.71000001</v>
      </c>
      <c r="AL101" s="181">
        <v>150073000</v>
      </c>
      <c r="AM101" s="182">
        <v>0</v>
      </c>
      <c r="AN101" s="183"/>
      <c r="AO101" s="182">
        <v>0</v>
      </c>
      <c r="AP101" s="180"/>
      <c r="AQ101" s="282" t="s">
        <v>943</v>
      </c>
      <c r="AR101" s="312" t="s">
        <v>944</v>
      </c>
      <c r="AS101" s="649" t="s">
        <v>1473</v>
      </c>
      <c r="AT101" s="652">
        <v>8053294424.6700001</v>
      </c>
      <c r="AU101" s="652">
        <v>0</v>
      </c>
      <c r="AV101" s="655">
        <f t="shared" si="3"/>
        <v>0</v>
      </c>
      <c r="AW101" s="219"/>
      <c r="AX101" s="408"/>
      <c r="AY101" s="166" t="s">
        <v>941</v>
      </c>
    </row>
    <row r="102" spans="1:51" ht="409.5" x14ac:dyDescent="0.35">
      <c r="A102" s="682"/>
      <c r="B102" s="682" t="s">
        <v>315</v>
      </c>
      <c r="C102" s="682" t="s">
        <v>316</v>
      </c>
      <c r="D102" s="682">
        <v>0.13</v>
      </c>
      <c r="E102" s="751"/>
      <c r="F102" s="757"/>
      <c r="G102" s="751"/>
      <c r="H102" s="659" t="s">
        <v>937</v>
      </c>
      <c r="I102" s="659"/>
      <c r="J102" s="172">
        <v>3039</v>
      </c>
      <c r="K102" s="174"/>
      <c r="L102" s="334">
        <v>0.7</v>
      </c>
      <c r="M102" s="169" t="s">
        <v>955</v>
      </c>
      <c r="N102" s="173" t="s">
        <v>682</v>
      </c>
      <c r="O102" s="166" t="s">
        <v>956</v>
      </c>
      <c r="P102" s="171"/>
      <c r="Q102" s="172">
        <v>1</v>
      </c>
      <c r="R102" s="173">
        <v>0</v>
      </c>
      <c r="S102" s="174"/>
      <c r="T102" s="174"/>
      <c r="U102" s="150">
        <f t="shared" si="5"/>
        <v>0</v>
      </c>
      <c r="V102" s="175">
        <v>45474</v>
      </c>
      <c r="W102" s="175">
        <v>45657</v>
      </c>
      <c r="X102" s="176">
        <f t="shared" si="6"/>
        <v>183</v>
      </c>
      <c r="Y102" s="174"/>
      <c r="Z102" s="174"/>
      <c r="AA102" s="166" t="s">
        <v>941</v>
      </c>
      <c r="AB102" s="166" t="s">
        <v>802</v>
      </c>
      <c r="AC102" s="166" t="s">
        <v>942</v>
      </c>
      <c r="AD102" s="195" t="s">
        <v>669</v>
      </c>
      <c r="AE102" s="172" t="s">
        <v>957</v>
      </c>
      <c r="AF102" s="313">
        <v>424564038.06</v>
      </c>
      <c r="AG102" s="172" t="s">
        <v>693</v>
      </c>
      <c r="AH102" s="172" t="s">
        <v>672</v>
      </c>
      <c r="AI102" s="172" t="s">
        <v>681</v>
      </c>
      <c r="AJ102" s="174"/>
      <c r="AK102" s="181">
        <v>300000000</v>
      </c>
      <c r="AL102" s="181">
        <v>424564038.06</v>
      </c>
      <c r="AM102" s="182">
        <v>0</v>
      </c>
      <c r="AN102" s="183"/>
      <c r="AO102" s="182">
        <v>0</v>
      </c>
      <c r="AP102" s="180"/>
      <c r="AQ102" s="282" t="s">
        <v>943</v>
      </c>
      <c r="AR102" s="312" t="s">
        <v>944</v>
      </c>
      <c r="AS102" s="650"/>
      <c r="AT102" s="653"/>
      <c r="AU102" s="653"/>
      <c r="AV102" s="656" t="e">
        <f t="shared" si="3"/>
        <v>#DIV/0!</v>
      </c>
      <c r="AW102" s="195"/>
      <c r="AX102" s="410"/>
      <c r="AY102" s="166" t="s">
        <v>941</v>
      </c>
    </row>
    <row r="103" spans="1:51" ht="409.5" x14ac:dyDescent="0.35">
      <c r="A103" s="682"/>
      <c r="B103" s="682" t="s">
        <v>315</v>
      </c>
      <c r="C103" s="682" t="s">
        <v>316</v>
      </c>
      <c r="D103" s="682">
        <v>0.13</v>
      </c>
      <c r="E103" s="751"/>
      <c r="F103" s="757"/>
      <c r="G103" s="751"/>
      <c r="H103" s="659" t="s">
        <v>937</v>
      </c>
      <c r="I103" s="659"/>
      <c r="J103" s="188">
        <v>3039</v>
      </c>
      <c r="K103" s="174"/>
      <c r="L103" s="334">
        <v>0.7</v>
      </c>
      <c r="M103" s="169" t="s">
        <v>958</v>
      </c>
      <c r="N103" s="173" t="s">
        <v>682</v>
      </c>
      <c r="O103" s="166" t="s">
        <v>959</v>
      </c>
      <c r="P103" s="407">
        <v>24</v>
      </c>
      <c r="Q103" s="173">
        <v>5</v>
      </c>
      <c r="R103" s="173">
        <v>0</v>
      </c>
      <c r="S103" s="174"/>
      <c r="T103" s="174"/>
      <c r="U103" s="150">
        <f t="shared" si="5"/>
        <v>0</v>
      </c>
      <c r="V103" s="175">
        <v>45474</v>
      </c>
      <c r="W103" s="175">
        <v>45657</v>
      </c>
      <c r="X103" s="176">
        <f t="shared" si="6"/>
        <v>183</v>
      </c>
      <c r="Y103" s="174"/>
      <c r="Z103" s="174"/>
      <c r="AA103" s="166" t="s">
        <v>941</v>
      </c>
      <c r="AB103" s="166" t="s">
        <v>802</v>
      </c>
      <c r="AC103" s="166" t="s">
        <v>942</v>
      </c>
      <c r="AD103" s="195" t="s">
        <v>669</v>
      </c>
      <c r="AE103" s="172" t="s">
        <v>960</v>
      </c>
      <c r="AF103" s="313">
        <v>300000000</v>
      </c>
      <c r="AG103" s="172" t="s">
        <v>687</v>
      </c>
      <c r="AH103" s="172" t="s">
        <v>672</v>
      </c>
      <c r="AI103" s="172" t="s">
        <v>681</v>
      </c>
      <c r="AJ103" s="174"/>
      <c r="AK103" s="181">
        <v>400000000</v>
      </c>
      <c r="AL103" s="181">
        <v>300000000</v>
      </c>
      <c r="AM103" s="182">
        <v>0</v>
      </c>
      <c r="AN103" s="183"/>
      <c r="AO103" s="182">
        <v>0</v>
      </c>
      <c r="AP103" s="180"/>
      <c r="AQ103" s="282" t="s">
        <v>943</v>
      </c>
      <c r="AR103" s="312" t="s">
        <v>944</v>
      </c>
      <c r="AS103" s="650"/>
      <c r="AT103" s="653"/>
      <c r="AU103" s="653"/>
      <c r="AV103" s="656" t="e">
        <f t="shared" si="3"/>
        <v>#DIV/0!</v>
      </c>
      <c r="AW103" s="219"/>
      <c r="AX103" s="408"/>
      <c r="AY103" s="166" t="s">
        <v>941</v>
      </c>
    </row>
    <row r="104" spans="1:51" ht="409.5" x14ac:dyDescent="0.35">
      <c r="A104" s="682"/>
      <c r="B104" s="682" t="s">
        <v>315</v>
      </c>
      <c r="C104" s="682" t="s">
        <v>316</v>
      </c>
      <c r="D104" s="682">
        <v>0.13</v>
      </c>
      <c r="E104" s="751"/>
      <c r="F104" s="757"/>
      <c r="G104" s="751"/>
      <c r="H104" s="660" t="s">
        <v>937</v>
      </c>
      <c r="I104" s="660"/>
      <c r="J104" s="188">
        <v>3039</v>
      </c>
      <c r="K104" s="174"/>
      <c r="L104" s="334">
        <v>0.7</v>
      </c>
      <c r="M104" s="169" t="s">
        <v>961</v>
      </c>
      <c r="N104" s="173" t="s">
        <v>682</v>
      </c>
      <c r="O104" s="166" t="s">
        <v>962</v>
      </c>
      <c r="P104" s="171">
        <v>33822</v>
      </c>
      <c r="Q104" s="172">
        <v>4433</v>
      </c>
      <c r="R104" s="173">
        <v>3039</v>
      </c>
      <c r="S104" s="174"/>
      <c r="T104" s="174"/>
      <c r="U104" s="150">
        <f t="shared" si="5"/>
        <v>0.68554026618542752</v>
      </c>
      <c r="V104" s="175">
        <v>45474</v>
      </c>
      <c r="W104" s="175">
        <v>45657</v>
      </c>
      <c r="X104" s="176">
        <f t="shared" si="6"/>
        <v>183</v>
      </c>
      <c r="Y104" s="180">
        <v>33822</v>
      </c>
      <c r="Z104" s="174"/>
      <c r="AA104" s="166" t="s">
        <v>941</v>
      </c>
      <c r="AB104" s="166" t="s">
        <v>802</v>
      </c>
      <c r="AC104" s="166" t="s">
        <v>942</v>
      </c>
      <c r="AD104" s="195" t="s">
        <v>669</v>
      </c>
      <c r="AE104" s="172" t="s">
        <v>963</v>
      </c>
      <c r="AF104" s="411">
        <v>223000000</v>
      </c>
      <c r="AG104" s="172" t="s">
        <v>680</v>
      </c>
      <c r="AH104" s="172" t="s">
        <v>672</v>
      </c>
      <c r="AI104" s="172" t="s">
        <v>681</v>
      </c>
      <c r="AJ104" s="174"/>
      <c r="AK104" s="181">
        <v>123000000</v>
      </c>
      <c r="AL104" s="181">
        <v>223000000</v>
      </c>
      <c r="AM104" s="182">
        <v>0</v>
      </c>
      <c r="AN104" s="183"/>
      <c r="AO104" s="182">
        <v>0</v>
      </c>
      <c r="AP104" s="180"/>
      <c r="AQ104" s="282" t="s">
        <v>943</v>
      </c>
      <c r="AR104" s="312" t="s">
        <v>944</v>
      </c>
      <c r="AS104" s="650"/>
      <c r="AT104" s="653"/>
      <c r="AU104" s="653"/>
      <c r="AV104" s="656" t="e">
        <f t="shared" si="3"/>
        <v>#DIV/0!</v>
      </c>
      <c r="AW104" s="260" t="s">
        <v>1405</v>
      </c>
      <c r="AX104" s="412" t="s">
        <v>1406</v>
      </c>
      <c r="AY104" s="166" t="s">
        <v>941</v>
      </c>
    </row>
    <row r="105" spans="1:51" ht="409.5" x14ac:dyDescent="0.35">
      <c r="A105" s="682"/>
      <c r="B105" s="682" t="s">
        <v>315</v>
      </c>
      <c r="C105" s="682" t="s">
        <v>316</v>
      </c>
      <c r="D105" s="682">
        <v>0.13</v>
      </c>
      <c r="E105" s="751"/>
      <c r="F105" s="757"/>
      <c r="G105" s="751"/>
      <c r="H105" s="750" t="s">
        <v>964</v>
      </c>
      <c r="I105" s="750" t="s">
        <v>331</v>
      </c>
      <c r="J105" s="750">
        <v>0</v>
      </c>
      <c r="K105" s="750"/>
      <c r="L105" s="762">
        <v>0.3</v>
      </c>
      <c r="M105" s="169" t="s">
        <v>965</v>
      </c>
      <c r="N105" s="173" t="s">
        <v>682</v>
      </c>
      <c r="O105" s="166" t="s">
        <v>966</v>
      </c>
      <c r="P105" s="171">
        <v>2</v>
      </c>
      <c r="Q105" s="172" t="s">
        <v>206</v>
      </c>
      <c r="R105" s="173" t="s">
        <v>207</v>
      </c>
      <c r="S105" s="174"/>
      <c r="T105" s="174"/>
      <c r="U105" s="150" t="s">
        <v>207</v>
      </c>
      <c r="V105" s="175">
        <v>45474</v>
      </c>
      <c r="W105" s="175">
        <v>45657</v>
      </c>
      <c r="X105" s="176">
        <f t="shared" si="6"/>
        <v>183</v>
      </c>
      <c r="Y105" s="174"/>
      <c r="Z105" s="174"/>
      <c r="AA105" s="166" t="s">
        <v>941</v>
      </c>
      <c r="AB105" s="166" t="s">
        <v>802</v>
      </c>
      <c r="AC105" s="166" t="s">
        <v>942</v>
      </c>
      <c r="AD105" s="195" t="s">
        <v>669</v>
      </c>
      <c r="AE105" s="167" t="s">
        <v>967</v>
      </c>
      <c r="AF105" s="413">
        <v>250000000</v>
      </c>
      <c r="AG105" s="167" t="s">
        <v>968</v>
      </c>
      <c r="AH105" s="167" t="s">
        <v>672</v>
      </c>
      <c r="AI105" s="167" t="s">
        <v>694</v>
      </c>
      <c r="AJ105" s="174"/>
      <c r="AK105" s="181">
        <v>600000000</v>
      </c>
      <c r="AL105" s="181">
        <v>250000000</v>
      </c>
      <c r="AM105" s="182">
        <v>0</v>
      </c>
      <c r="AN105" s="183"/>
      <c r="AO105" s="182">
        <v>0</v>
      </c>
      <c r="AP105" s="180"/>
      <c r="AQ105" s="282" t="s">
        <v>943</v>
      </c>
      <c r="AR105" s="312" t="s">
        <v>944</v>
      </c>
      <c r="AS105" s="650"/>
      <c r="AT105" s="653"/>
      <c r="AU105" s="653"/>
      <c r="AV105" s="656" t="e">
        <f t="shared" si="3"/>
        <v>#DIV/0!</v>
      </c>
      <c r="AW105" s="195"/>
      <c r="AX105" s="172"/>
      <c r="AY105" s="166" t="s">
        <v>941</v>
      </c>
    </row>
    <row r="106" spans="1:51" ht="409.5" x14ac:dyDescent="0.35">
      <c r="A106" s="682"/>
      <c r="B106" s="682" t="s">
        <v>315</v>
      </c>
      <c r="C106" s="682" t="s">
        <v>316</v>
      </c>
      <c r="D106" s="682">
        <v>0.13</v>
      </c>
      <c r="E106" s="751"/>
      <c r="F106" s="757"/>
      <c r="G106" s="770"/>
      <c r="H106" s="751"/>
      <c r="I106" s="751" t="s">
        <v>331</v>
      </c>
      <c r="J106" s="751">
        <v>0</v>
      </c>
      <c r="K106" s="751"/>
      <c r="L106" s="763">
        <v>0.3</v>
      </c>
      <c r="M106" s="197" t="s">
        <v>969</v>
      </c>
      <c r="N106" s="200" t="s">
        <v>682</v>
      </c>
      <c r="O106" s="205" t="s">
        <v>970</v>
      </c>
      <c r="P106" s="199">
        <v>3</v>
      </c>
      <c r="Q106" s="193" t="s">
        <v>206</v>
      </c>
      <c r="R106" s="200" t="s">
        <v>207</v>
      </c>
      <c r="S106" s="201"/>
      <c r="T106" s="201"/>
      <c r="U106" s="202" t="s">
        <v>207</v>
      </c>
      <c r="V106" s="203">
        <v>45474</v>
      </c>
      <c r="W106" s="203">
        <v>45657</v>
      </c>
      <c r="X106" s="204">
        <f t="shared" si="6"/>
        <v>183</v>
      </c>
      <c r="Y106" s="201"/>
      <c r="Z106" s="201"/>
      <c r="AA106" s="205" t="s">
        <v>941</v>
      </c>
      <c r="AB106" s="205" t="s">
        <v>802</v>
      </c>
      <c r="AC106" s="205" t="s">
        <v>942</v>
      </c>
      <c r="AD106" s="245" t="s">
        <v>669</v>
      </c>
      <c r="AE106" s="193" t="s">
        <v>971</v>
      </c>
      <c r="AF106" s="321">
        <f>4918362961.39 +1310294425.22</f>
        <v>6228657386.6100006</v>
      </c>
      <c r="AG106" s="193" t="s">
        <v>818</v>
      </c>
      <c r="AH106" s="193" t="s">
        <v>672</v>
      </c>
      <c r="AI106" s="193" t="s">
        <v>681</v>
      </c>
      <c r="AJ106" s="414" t="s">
        <v>972</v>
      </c>
      <c r="AK106" s="209">
        <v>5928362961.3900003</v>
      </c>
      <c r="AL106" s="209">
        <v>6228657386.6099997</v>
      </c>
      <c r="AM106" s="210">
        <v>4043062142</v>
      </c>
      <c r="AN106" s="211"/>
      <c r="AO106" s="210">
        <v>0</v>
      </c>
      <c r="AP106" s="208"/>
      <c r="AQ106" s="285" t="s">
        <v>943</v>
      </c>
      <c r="AR106" s="322" t="s">
        <v>944</v>
      </c>
      <c r="AS106" s="651"/>
      <c r="AT106" s="654"/>
      <c r="AU106" s="654"/>
      <c r="AV106" s="657" t="e">
        <f t="shared" si="3"/>
        <v>#DIV/0!</v>
      </c>
      <c r="AW106" s="245"/>
      <c r="AX106" s="193"/>
      <c r="AY106" s="166" t="s">
        <v>941</v>
      </c>
    </row>
    <row r="107" spans="1:51" ht="118.5" customHeight="1" x14ac:dyDescent="0.35">
      <c r="A107" s="682"/>
      <c r="B107" s="682"/>
      <c r="C107" s="682"/>
      <c r="D107" s="682"/>
      <c r="E107" s="751"/>
      <c r="F107" s="731" t="s">
        <v>935</v>
      </c>
      <c r="G107" s="731"/>
      <c r="H107" s="731"/>
      <c r="I107" s="731"/>
      <c r="J107" s="731"/>
      <c r="K107" s="731"/>
      <c r="L107" s="731"/>
      <c r="M107" s="731"/>
      <c r="N107" s="731"/>
      <c r="O107" s="731"/>
      <c r="P107" s="731"/>
      <c r="Q107" s="731"/>
      <c r="R107" s="731"/>
      <c r="S107" s="174"/>
      <c r="T107" s="174"/>
      <c r="U107" s="66">
        <f>AVERAGE(U97:U106)</f>
        <v>0.1160496761303213</v>
      </c>
      <c r="V107" s="175"/>
      <c r="W107" s="175"/>
      <c r="X107" s="176"/>
      <c r="Y107" s="174"/>
      <c r="Z107" s="174"/>
      <c r="AA107" s="166"/>
      <c r="AB107" s="166"/>
      <c r="AC107" s="166"/>
      <c r="AD107" s="172"/>
      <c r="AE107" s="172"/>
      <c r="AF107" s="313"/>
      <c r="AG107" s="172"/>
      <c r="AH107" s="172"/>
      <c r="AI107" s="172"/>
      <c r="AJ107" s="415"/>
      <c r="AK107" s="181"/>
      <c r="AL107" s="181"/>
      <c r="AM107" s="182"/>
      <c r="AN107" s="183"/>
      <c r="AO107" s="182"/>
      <c r="AP107" s="180"/>
      <c r="AQ107" s="282"/>
      <c r="AR107" s="282"/>
      <c r="AS107" s="216" t="s">
        <v>1454</v>
      </c>
      <c r="AT107" s="217">
        <v>8584494424.6700001</v>
      </c>
      <c r="AU107" s="217">
        <v>363100000</v>
      </c>
      <c r="AV107" s="218">
        <f t="shared" si="3"/>
        <v>4.2297190962874681E-2</v>
      </c>
      <c r="AW107" s="195"/>
      <c r="AX107" s="172"/>
      <c r="AY107" s="166"/>
    </row>
    <row r="108" spans="1:51" ht="325.5" x14ac:dyDescent="0.35">
      <c r="A108" s="668" t="s">
        <v>314</v>
      </c>
      <c r="B108" s="668" t="s">
        <v>333</v>
      </c>
      <c r="C108" s="668" t="s">
        <v>334</v>
      </c>
      <c r="D108" s="668">
        <v>0.13</v>
      </c>
      <c r="E108" s="668" t="s">
        <v>973</v>
      </c>
      <c r="F108" s="750">
        <v>2024130010031</v>
      </c>
      <c r="G108" s="750" t="s">
        <v>974</v>
      </c>
      <c r="H108" s="658" t="s">
        <v>975</v>
      </c>
      <c r="I108" s="658" t="s">
        <v>976</v>
      </c>
      <c r="J108" s="658">
        <v>3372</v>
      </c>
      <c r="K108" s="774"/>
      <c r="L108" s="727">
        <v>0.3</v>
      </c>
      <c r="M108" s="220" t="s">
        <v>977</v>
      </c>
      <c r="N108" s="223" t="s">
        <v>682</v>
      </c>
      <c r="O108" s="220" t="s">
        <v>962</v>
      </c>
      <c r="P108" s="417">
        <v>36000</v>
      </c>
      <c r="Q108" s="223">
        <v>6000</v>
      </c>
      <c r="R108" s="223">
        <v>3372</v>
      </c>
      <c r="S108" s="224"/>
      <c r="T108" s="224"/>
      <c r="U108" s="225">
        <f t="shared" si="5"/>
        <v>0.56200000000000006</v>
      </c>
      <c r="V108" s="226">
        <v>45474</v>
      </c>
      <c r="W108" s="226">
        <v>45657</v>
      </c>
      <c r="X108" s="227">
        <f t="shared" si="6"/>
        <v>183</v>
      </c>
      <c r="Y108" s="224"/>
      <c r="Z108" s="224"/>
      <c r="AA108" s="220" t="s">
        <v>941</v>
      </c>
      <c r="AB108" s="220" t="s">
        <v>895</v>
      </c>
      <c r="AC108" s="220" t="s">
        <v>942</v>
      </c>
      <c r="AD108" s="239" t="s">
        <v>669</v>
      </c>
      <c r="AE108" s="189" t="s">
        <v>978</v>
      </c>
      <c r="AF108" s="418">
        <v>171000000</v>
      </c>
      <c r="AG108" s="189" t="s">
        <v>680</v>
      </c>
      <c r="AH108" s="189" t="s">
        <v>672</v>
      </c>
      <c r="AI108" s="189" t="s">
        <v>681</v>
      </c>
      <c r="AJ108" s="224"/>
      <c r="AK108" s="233">
        <v>322361463</v>
      </c>
      <c r="AL108" s="233">
        <v>171000000</v>
      </c>
      <c r="AM108" s="234">
        <v>0</v>
      </c>
      <c r="AN108" s="235"/>
      <c r="AO108" s="234">
        <v>0</v>
      </c>
      <c r="AP108" s="232"/>
      <c r="AQ108" s="253" t="s">
        <v>805</v>
      </c>
      <c r="AR108" s="324" t="s">
        <v>979</v>
      </c>
      <c r="AS108" s="649" t="s">
        <v>1474</v>
      </c>
      <c r="AT108" s="652">
        <v>28000000</v>
      </c>
      <c r="AU108" s="652">
        <v>17500000</v>
      </c>
      <c r="AV108" s="655">
        <f t="shared" si="3"/>
        <v>0.625</v>
      </c>
      <c r="AW108" s="256" t="s">
        <v>1407</v>
      </c>
      <c r="AX108" s="189" t="s">
        <v>1406</v>
      </c>
      <c r="AY108" s="166" t="s">
        <v>941</v>
      </c>
    </row>
    <row r="109" spans="1:51" ht="162.75" x14ac:dyDescent="0.35">
      <c r="A109" s="668" t="s">
        <v>314</v>
      </c>
      <c r="B109" s="668" t="s">
        <v>333</v>
      </c>
      <c r="C109" s="668" t="s">
        <v>334</v>
      </c>
      <c r="D109" s="668">
        <v>0.13</v>
      </c>
      <c r="E109" s="668"/>
      <c r="F109" s="751">
        <v>2024130010031</v>
      </c>
      <c r="G109" s="751"/>
      <c r="H109" s="659"/>
      <c r="I109" s="659"/>
      <c r="J109" s="659"/>
      <c r="K109" s="720"/>
      <c r="L109" s="723"/>
      <c r="M109" s="166" t="s">
        <v>980</v>
      </c>
      <c r="N109" s="173" t="s">
        <v>682</v>
      </c>
      <c r="O109" s="166" t="s">
        <v>981</v>
      </c>
      <c r="P109" s="407">
        <v>4</v>
      </c>
      <c r="Q109" s="173">
        <v>1</v>
      </c>
      <c r="R109" s="173"/>
      <c r="S109" s="174"/>
      <c r="T109" s="174"/>
      <c r="U109" s="150">
        <f t="shared" si="5"/>
        <v>0</v>
      </c>
      <c r="V109" s="175">
        <v>45474</v>
      </c>
      <c r="W109" s="175">
        <v>45657</v>
      </c>
      <c r="X109" s="176">
        <f t="shared" si="6"/>
        <v>183</v>
      </c>
      <c r="Y109" s="180">
        <v>36000</v>
      </c>
      <c r="Z109" s="174"/>
      <c r="AA109" s="166" t="s">
        <v>941</v>
      </c>
      <c r="AB109" s="166" t="s">
        <v>895</v>
      </c>
      <c r="AC109" s="166" t="s">
        <v>942</v>
      </c>
      <c r="AD109" s="195" t="s">
        <v>669</v>
      </c>
      <c r="AE109" s="172" t="s">
        <v>982</v>
      </c>
      <c r="AF109" s="313">
        <v>302000000</v>
      </c>
      <c r="AG109" s="340" t="s">
        <v>693</v>
      </c>
      <c r="AH109" s="172" t="s">
        <v>672</v>
      </c>
      <c r="AI109" s="172" t="s">
        <v>681</v>
      </c>
      <c r="AJ109" s="174"/>
      <c r="AK109" s="181">
        <v>302000000</v>
      </c>
      <c r="AL109" s="181">
        <v>302000000</v>
      </c>
      <c r="AM109" s="182">
        <v>0</v>
      </c>
      <c r="AN109" s="183"/>
      <c r="AO109" s="182">
        <v>0</v>
      </c>
      <c r="AP109" s="180"/>
      <c r="AQ109" s="282" t="s">
        <v>805</v>
      </c>
      <c r="AR109" s="312" t="s">
        <v>979</v>
      </c>
      <c r="AS109" s="650"/>
      <c r="AT109" s="653"/>
      <c r="AU109" s="653"/>
      <c r="AV109" s="656" t="e">
        <f t="shared" si="3"/>
        <v>#DIV/0!</v>
      </c>
      <c r="AW109" s="219"/>
      <c r="AX109" s="188"/>
      <c r="AY109" s="166" t="s">
        <v>941</v>
      </c>
    </row>
    <row r="110" spans="1:51" ht="162.75" x14ac:dyDescent="0.35">
      <c r="A110" s="668" t="s">
        <v>314</v>
      </c>
      <c r="B110" s="668" t="s">
        <v>333</v>
      </c>
      <c r="C110" s="668" t="s">
        <v>334</v>
      </c>
      <c r="D110" s="668">
        <v>0.13</v>
      </c>
      <c r="E110" s="668"/>
      <c r="F110" s="751">
        <v>2024130010031</v>
      </c>
      <c r="G110" s="751"/>
      <c r="H110" s="660"/>
      <c r="I110" s="660"/>
      <c r="J110" s="660"/>
      <c r="K110" s="721"/>
      <c r="L110" s="724"/>
      <c r="M110" s="166" t="s">
        <v>983</v>
      </c>
      <c r="N110" s="173" t="s">
        <v>682</v>
      </c>
      <c r="O110" s="166" t="s">
        <v>953</v>
      </c>
      <c r="P110" s="407"/>
      <c r="Q110" s="173">
        <v>1</v>
      </c>
      <c r="R110" s="173"/>
      <c r="S110" s="174"/>
      <c r="T110" s="174"/>
      <c r="U110" s="150">
        <f t="shared" si="5"/>
        <v>0</v>
      </c>
      <c r="V110" s="175">
        <v>45474</v>
      </c>
      <c r="W110" s="175">
        <v>45657</v>
      </c>
      <c r="X110" s="176">
        <f t="shared" si="6"/>
        <v>183</v>
      </c>
      <c r="Y110" s="174"/>
      <c r="Z110" s="174"/>
      <c r="AA110" s="166" t="s">
        <v>941</v>
      </c>
      <c r="AB110" s="166" t="s">
        <v>895</v>
      </c>
      <c r="AC110" s="166" t="s">
        <v>942</v>
      </c>
      <c r="AD110" s="195" t="s">
        <v>669</v>
      </c>
      <c r="AE110" s="172" t="s">
        <v>984</v>
      </c>
      <c r="AF110" s="419">
        <v>65000000</v>
      </c>
      <c r="AG110" s="172" t="s">
        <v>818</v>
      </c>
      <c r="AH110" s="172" t="s">
        <v>672</v>
      </c>
      <c r="AI110" s="172" t="s">
        <v>681</v>
      </c>
      <c r="AJ110" s="174"/>
      <c r="AK110" s="181">
        <v>154000000</v>
      </c>
      <c r="AL110" s="181">
        <v>154000000</v>
      </c>
      <c r="AM110" s="182">
        <v>0</v>
      </c>
      <c r="AN110" s="183"/>
      <c r="AO110" s="182">
        <v>0</v>
      </c>
      <c r="AP110" s="180"/>
      <c r="AQ110" s="282" t="s">
        <v>805</v>
      </c>
      <c r="AR110" s="312" t="s">
        <v>979</v>
      </c>
      <c r="AS110" s="650"/>
      <c r="AT110" s="653"/>
      <c r="AU110" s="653"/>
      <c r="AV110" s="656" t="e">
        <f t="shared" si="3"/>
        <v>#DIV/0!</v>
      </c>
      <c r="AW110" s="219"/>
      <c r="AX110" s="188"/>
      <c r="AY110" s="166" t="s">
        <v>941</v>
      </c>
    </row>
    <row r="111" spans="1:51" ht="162.75" x14ac:dyDescent="0.35">
      <c r="A111" s="668" t="s">
        <v>314</v>
      </c>
      <c r="B111" s="668" t="s">
        <v>333</v>
      </c>
      <c r="C111" s="668" t="s">
        <v>334</v>
      </c>
      <c r="D111" s="668">
        <v>0.13</v>
      </c>
      <c r="E111" s="668"/>
      <c r="F111" s="751">
        <v>2024130010031</v>
      </c>
      <c r="G111" s="751"/>
      <c r="H111" s="747" t="s">
        <v>985</v>
      </c>
      <c r="I111" s="747" t="s">
        <v>986</v>
      </c>
      <c r="J111" s="775">
        <v>3372</v>
      </c>
      <c r="K111" s="727"/>
      <c r="L111" s="727">
        <v>0.25</v>
      </c>
      <c r="M111" s="166" t="s">
        <v>987</v>
      </c>
      <c r="N111" s="173" t="s">
        <v>682</v>
      </c>
      <c r="O111" s="166" t="s">
        <v>988</v>
      </c>
      <c r="P111" s="407">
        <v>4</v>
      </c>
      <c r="Q111" s="173">
        <v>1</v>
      </c>
      <c r="R111" s="173"/>
      <c r="S111" s="174"/>
      <c r="T111" s="174"/>
      <c r="U111" s="150">
        <f t="shared" si="5"/>
        <v>0</v>
      </c>
      <c r="V111" s="175">
        <v>45474</v>
      </c>
      <c r="W111" s="175">
        <v>45657</v>
      </c>
      <c r="X111" s="176">
        <f t="shared" si="6"/>
        <v>183</v>
      </c>
      <c r="Y111" s="174"/>
      <c r="Z111" s="174"/>
      <c r="AA111" s="166" t="s">
        <v>941</v>
      </c>
      <c r="AB111" s="166" t="s">
        <v>895</v>
      </c>
      <c r="AC111" s="166" t="s">
        <v>942</v>
      </c>
      <c r="AD111" s="195" t="s">
        <v>669</v>
      </c>
      <c r="AE111" s="172" t="s">
        <v>989</v>
      </c>
      <c r="AF111" s="313">
        <v>126500000</v>
      </c>
      <c r="AG111" s="172" t="s">
        <v>687</v>
      </c>
      <c r="AH111" s="172" t="s">
        <v>672</v>
      </c>
      <c r="AI111" s="172" t="s">
        <v>681</v>
      </c>
      <c r="AJ111" s="174"/>
      <c r="AK111" s="181"/>
      <c r="AL111" s="181">
        <v>126500000</v>
      </c>
      <c r="AM111" s="182">
        <v>0</v>
      </c>
      <c r="AN111" s="183"/>
      <c r="AO111" s="182">
        <v>0</v>
      </c>
      <c r="AP111" s="180"/>
      <c r="AQ111" s="282" t="s">
        <v>805</v>
      </c>
      <c r="AR111" s="312" t="s">
        <v>979</v>
      </c>
      <c r="AS111" s="651"/>
      <c r="AT111" s="654"/>
      <c r="AU111" s="654"/>
      <c r="AV111" s="657" t="e">
        <f t="shared" si="3"/>
        <v>#DIV/0!</v>
      </c>
      <c r="AW111" s="219"/>
      <c r="AX111" s="188"/>
      <c r="AY111" s="166" t="s">
        <v>941</v>
      </c>
    </row>
    <row r="112" spans="1:51" ht="126" customHeight="1" x14ac:dyDescent="0.35">
      <c r="A112" s="668" t="s">
        <v>314</v>
      </c>
      <c r="B112" s="668" t="s">
        <v>333</v>
      </c>
      <c r="C112" s="668" t="s">
        <v>334</v>
      </c>
      <c r="D112" s="668">
        <v>0.13</v>
      </c>
      <c r="E112" s="668"/>
      <c r="F112" s="751">
        <v>2024130010031</v>
      </c>
      <c r="G112" s="751"/>
      <c r="H112" s="749"/>
      <c r="I112" s="749"/>
      <c r="J112" s="776"/>
      <c r="K112" s="724"/>
      <c r="L112" s="724"/>
      <c r="M112" s="166" t="s">
        <v>990</v>
      </c>
      <c r="N112" s="173" t="s">
        <v>682</v>
      </c>
      <c r="O112" s="166" t="s">
        <v>991</v>
      </c>
      <c r="P112" s="407">
        <v>4</v>
      </c>
      <c r="Q112" s="173">
        <v>1</v>
      </c>
      <c r="R112" s="173">
        <v>1</v>
      </c>
      <c r="S112" s="174"/>
      <c r="T112" s="174"/>
      <c r="U112" s="150">
        <f t="shared" si="5"/>
        <v>1</v>
      </c>
      <c r="V112" s="175">
        <v>45474</v>
      </c>
      <c r="W112" s="175">
        <v>45657</v>
      </c>
      <c r="X112" s="176">
        <f t="shared" si="6"/>
        <v>183</v>
      </c>
      <c r="Y112" s="180">
        <v>2000</v>
      </c>
      <c r="Z112" s="174"/>
      <c r="AA112" s="166" t="s">
        <v>941</v>
      </c>
      <c r="AB112" s="166" t="s">
        <v>895</v>
      </c>
      <c r="AC112" s="166" t="s">
        <v>942</v>
      </c>
      <c r="AD112" s="195" t="s">
        <v>669</v>
      </c>
      <c r="AE112" s="172" t="s">
        <v>992</v>
      </c>
      <c r="AF112" s="313">
        <v>320351000</v>
      </c>
      <c r="AG112" s="340" t="s">
        <v>693</v>
      </c>
      <c r="AH112" s="172" t="s">
        <v>672</v>
      </c>
      <c r="AI112" s="172" t="s">
        <v>681</v>
      </c>
      <c r="AJ112" s="174"/>
      <c r="AK112" s="181">
        <v>320351000</v>
      </c>
      <c r="AL112" s="181">
        <v>320351000</v>
      </c>
      <c r="AM112" s="182">
        <v>0</v>
      </c>
      <c r="AN112" s="183"/>
      <c r="AO112" s="182">
        <v>0</v>
      </c>
      <c r="AP112" s="180"/>
      <c r="AQ112" s="282" t="s">
        <v>805</v>
      </c>
      <c r="AR112" s="312" t="s">
        <v>979</v>
      </c>
      <c r="AS112" s="649" t="s">
        <v>1475</v>
      </c>
      <c r="AT112" s="652">
        <v>801287537</v>
      </c>
      <c r="AU112" s="652">
        <v>197600000</v>
      </c>
      <c r="AV112" s="655">
        <f t="shared" si="3"/>
        <v>0.24660311171169508</v>
      </c>
      <c r="AW112" s="260" t="s">
        <v>1407</v>
      </c>
      <c r="AX112" s="420" t="s">
        <v>1408</v>
      </c>
      <c r="AY112" s="166" t="s">
        <v>941</v>
      </c>
    </row>
    <row r="113" spans="1:51" ht="162.75" x14ac:dyDescent="0.35">
      <c r="A113" s="668" t="s">
        <v>314</v>
      </c>
      <c r="B113" s="668" t="s">
        <v>333</v>
      </c>
      <c r="C113" s="668" t="s">
        <v>334</v>
      </c>
      <c r="D113" s="668">
        <v>0.13</v>
      </c>
      <c r="E113" s="668"/>
      <c r="F113" s="751">
        <v>2024130010031</v>
      </c>
      <c r="G113" s="751"/>
      <c r="H113" s="658" t="s">
        <v>993</v>
      </c>
      <c r="I113" s="658" t="s">
        <v>922</v>
      </c>
      <c r="J113" s="658">
        <v>0.1</v>
      </c>
      <c r="K113" s="774"/>
      <c r="L113" s="727">
        <v>0.15</v>
      </c>
      <c r="M113" s="166" t="s">
        <v>994</v>
      </c>
      <c r="N113" s="173" t="s">
        <v>682</v>
      </c>
      <c r="O113" s="166" t="s">
        <v>995</v>
      </c>
      <c r="P113" s="171">
        <v>4</v>
      </c>
      <c r="Q113" s="172">
        <v>1</v>
      </c>
      <c r="R113" s="173"/>
      <c r="S113" s="174"/>
      <c r="T113" s="174"/>
      <c r="U113" s="150">
        <f t="shared" si="5"/>
        <v>0</v>
      </c>
      <c r="V113" s="175">
        <v>45474</v>
      </c>
      <c r="W113" s="175">
        <v>45657</v>
      </c>
      <c r="X113" s="176">
        <f t="shared" si="6"/>
        <v>183</v>
      </c>
      <c r="Y113" s="174"/>
      <c r="Z113" s="174"/>
      <c r="AA113" s="166" t="s">
        <v>941</v>
      </c>
      <c r="AB113" s="166" t="s">
        <v>895</v>
      </c>
      <c r="AC113" s="166" t="s">
        <v>942</v>
      </c>
      <c r="AD113" s="195" t="s">
        <v>669</v>
      </c>
      <c r="AE113" s="172" t="s">
        <v>996</v>
      </c>
      <c r="AF113" s="313">
        <v>200000000</v>
      </c>
      <c r="AG113" s="172" t="s">
        <v>687</v>
      </c>
      <c r="AH113" s="172" t="s">
        <v>672</v>
      </c>
      <c r="AI113" s="172" t="s">
        <v>681</v>
      </c>
      <c r="AJ113" s="174"/>
      <c r="AK113" s="181">
        <v>200000000</v>
      </c>
      <c r="AL113" s="181">
        <v>200000000</v>
      </c>
      <c r="AM113" s="182">
        <v>0</v>
      </c>
      <c r="AN113" s="183"/>
      <c r="AO113" s="182">
        <v>0</v>
      </c>
      <c r="AP113" s="180"/>
      <c r="AQ113" s="282" t="s">
        <v>805</v>
      </c>
      <c r="AR113" s="312" t="s">
        <v>979</v>
      </c>
      <c r="AS113" s="650"/>
      <c r="AT113" s="653"/>
      <c r="AU113" s="653"/>
      <c r="AV113" s="656" t="e">
        <f t="shared" si="3"/>
        <v>#DIV/0!</v>
      </c>
      <c r="AW113" s="195"/>
      <c r="AX113" s="172"/>
      <c r="AY113" s="166" t="s">
        <v>941</v>
      </c>
    </row>
    <row r="114" spans="1:51" ht="232.5" x14ac:dyDescent="0.35">
      <c r="A114" s="668" t="s">
        <v>314</v>
      </c>
      <c r="B114" s="668" t="s">
        <v>333</v>
      </c>
      <c r="C114" s="668" t="s">
        <v>334</v>
      </c>
      <c r="D114" s="668">
        <v>0.13</v>
      </c>
      <c r="E114" s="668"/>
      <c r="F114" s="751">
        <v>2024130010031</v>
      </c>
      <c r="G114" s="751"/>
      <c r="H114" s="660"/>
      <c r="I114" s="660"/>
      <c r="J114" s="660"/>
      <c r="K114" s="721"/>
      <c r="L114" s="724"/>
      <c r="M114" s="166" t="s">
        <v>997</v>
      </c>
      <c r="N114" s="173" t="s">
        <v>682</v>
      </c>
      <c r="O114" s="166" t="s">
        <v>998</v>
      </c>
      <c r="P114" s="407">
        <v>1</v>
      </c>
      <c r="Q114" s="173">
        <v>0.5</v>
      </c>
      <c r="R114" s="173"/>
      <c r="S114" s="174"/>
      <c r="T114" s="174"/>
      <c r="U114" s="150">
        <f t="shared" si="5"/>
        <v>0</v>
      </c>
      <c r="V114" s="175">
        <v>45474</v>
      </c>
      <c r="W114" s="175">
        <v>45657</v>
      </c>
      <c r="X114" s="176">
        <f t="shared" si="6"/>
        <v>183</v>
      </c>
      <c r="Y114" s="174"/>
      <c r="Z114" s="174"/>
      <c r="AA114" s="166" t="s">
        <v>941</v>
      </c>
      <c r="AB114" s="166" t="s">
        <v>895</v>
      </c>
      <c r="AC114" s="166" t="s">
        <v>942</v>
      </c>
      <c r="AD114" s="195" t="s">
        <v>669</v>
      </c>
      <c r="AE114" s="172" t="s">
        <v>999</v>
      </c>
      <c r="AF114" s="313">
        <v>122861464</v>
      </c>
      <c r="AG114" s="172" t="s">
        <v>687</v>
      </c>
      <c r="AH114" s="172" t="s">
        <v>672</v>
      </c>
      <c r="AI114" s="172" t="s">
        <v>681</v>
      </c>
      <c r="AJ114" s="174"/>
      <c r="AK114" s="181">
        <v>98000000</v>
      </c>
      <c r="AL114" s="181">
        <v>122861463</v>
      </c>
      <c r="AM114" s="182">
        <v>0</v>
      </c>
      <c r="AN114" s="183"/>
      <c r="AO114" s="182">
        <v>0</v>
      </c>
      <c r="AP114" s="180"/>
      <c r="AQ114" s="282" t="s">
        <v>805</v>
      </c>
      <c r="AR114" s="312" t="s">
        <v>979</v>
      </c>
      <c r="AS114" s="650"/>
      <c r="AT114" s="653"/>
      <c r="AU114" s="653"/>
      <c r="AV114" s="656" t="e">
        <f t="shared" si="3"/>
        <v>#DIV/0!</v>
      </c>
      <c r="AW114" s="219"/>
      <c r="AX114" s="188"/>
      <c r="AY114" s="166" t="s">
        <v>941</v>
      </c>
    </row>
    <row r="115" spans="1:51" ht="162.75" x14ac:dyDescent="0.35">
      <c r="A115" s="668" t="s">
        <v>314</v>
      </c>
      <c r="B115" s="668" t="s">
        <v>333</v>
      </c>
      <c r="C115" s="668" t="s">
        <v>334</v>
      </c>
      <c r="D115" s="668">
        <v>0.13</v>
      </c>
      <c r="E115" s="668"/>
      <c r="F115" s="751">
        <v>2024130010031</v>
      </c>
      <c r="G115" s="751"/>
      <c r="H115" s="728" t="s">
        <v>1000</v>
      </c>
      <c r="I115" s="728" t="s">
        <v>1001</v>
      </c>
      <c r="J115" s="658">
        <v>389</v>
      </c>
      <c r="K115" s="658"/>
      <c r="L115" s="727">
        <v>0.3</v>
      </c>
      <c r="M115" s="166" t="s">
        <v>1002</v>
      </c>
      <c r="N115" s="173" t="s">
        <v>682</v>
      </c>
      <c r="O115" s="166" t="s">
        <v>1003</v>
      </c>
      <c r="P115" s="407">
        <v>8000</v>
      </c>
      <c r="Q115" s="173">
        <v>1000</v>
      </c>
      <c r="R115" s="173">
        <v>389</v>
      </c>
      <c r="S115" s="174"/>
      <c r="T115" s="174"/>
      <c r="U115" s="150">
        <f t="shared" si="5"/>
        <v>0.38900000000000001</v>
      </c>
      <c r="V115" s="175">
        <v>45474</v>
      </c>
      <c r="W115" s="175">
        <v>45657</v>
      </c>
      <c r="X115" s="176">
        <f t="shared" si="6"/>
        <v>183</v>
      </c>
      <c r="Y115" s="174"/>
      <c r="Z115" s="174"/>
      <c r="AA115" s="166" t="s">
        <v>941</v>
      </c>
      <c r="AB115" s="166" t="s">
        <v>895</v>
      </c>
      <c r="AC115" s="166" t="s">
        <v>942</v>
      </c>
      <c r="AD115" s="296" t="s">
        <v>734</v>
      </c>
      <c r="AE115" s="167" t="s">
        <v>207</v>
      </c>
      <c r="AF115" s="167" t="s">
        <v>207</v>
      </c>
      <c r="AG115" s="167" t="s">
        <v>207</v>
      </c>
      <c r="AH115" s="167" t="s">
        <v>207</v>
      </c>
      <c r="AI115" s="167" t="s">
        <v>207</v>
      </c>
      <c r="AJ115" s="174"/>
      <c r="AK115" s="181">
        <v>0</v>
      </c>
      <c r="AL115" s="181">
        <v>0</v>
      </c>
      <c r="AM115" s="182">
        <v>0</v>
      </c>
      <c r="AN115" s="183"/>
      <c r="AO115" s="182">
        <v>0</v>
      </c>
      <c r="AP115" s="180"/>
      <c r="AQ115" s="282" t="s">
        <v>805</v>
      </c>
      <c r="AR115" s="312" t="s">
        <v>979</v>
      </c>
      <c r="AS115" s="651"/>
      <c r="AT115" s="654"/>
      <c r="AU115" s="654"/>
      <c r="AV115" s="657" t="e">
        <f t="shared" si="3"/>
        <v>#DIV/0!</v>
      </c>
      <c r="AW115" s="260" t="s">
        <v>1409</v>
      </c>
      <c r="AX115" s="420" t="s">
        <v>1410</v>
      </c>
      <c r="AY115" s="166" t="s">
        <v>941</v>
      </c>
    </row>
    <row r="116" spans="1:51" ht="186" x14ac:dyDescent="0.35">
      <c r="A116" s="668" t="s">
        <v>314</v>
      </c>
      <c r="B116" s="668" t="s">
        <v>333</v>
      </c>
      <c r="C116" s="668" t="s">
        <v>334</v>
      </c>
      <c r="D116" s="668">
        <v>0.13</v>
      </c>
      <c r="E116" s="668"/>
      <c r="F116" s="751">
        <v>2024130010031</v>
      </c>
      <c r="G116" s="751"/>
      <c r="H116" s="729"/>
      <c r="I116" s="729" t="s">
        <v>1001</v>
      </c>
      <c r="J116" s="659"/>
      <c r="K116" s="659"/>
      <c r="L116" s="723"/>
      <c r="M116" s="166" t="s">
        <v>1004</v>
      </c>
      <c r="N116" s="173" t="s">
        <v>682</v>
      </c>
      <c r="O116" s="166" t="s">
        <v>1005</v>
      </c>
      <c r="P116" s="407"/>
      <c r="Q116" s="173" t="s">
        <v>206</v>
      </c>
      <c r="R116" s="173"/>
      <c r="S116" s="174"/>
      <c r="T116" s="174"/>
      <c r="U116" s="150" t="s">
        <v>207</v>
      </c>
      <c r="V116" s="175">
        <v>45474</v>
      </c>
      <c r="W116" s="175">
        <v>45657</v>
      </c>
      <c r="X116" s="176">
        <f t="shared" si="6"/>
        <v>183</v>
      </c>
      <c r="Y116" s="180">
        <v>8000</v>
      </c>
      <c r="Z116" s="174"/>
      <c r="AA116" s="166" t="s">
        <v>941</v>
      </c>
      <c r="AB116" s="166" t="s">
        <v>895</v>
      </c>
      <c r="AC116" s="166" t="s">
        <v>942</v>
      </c>
      <c r="AD116" s="195" t="s">
        <v>734</v>
      </c>
      <c r="AE116" s="172" t="s">
        <v>207</v>
      </c>
      <c r="AF116" s="172" t="s">
        <v>207</v>
      </c>
      <c r="AG116" s="172" t="s">
        <v>207</v>
      </c>
      <c r="AH116" s="172" t="s">
        <v>207</v>
      </c>
      <c r="AI116" s="172" t="s">
        <v>207</v>
      </c>
      <c r="AJ116" s="174"/>
      <c r="AK116" s="181">
        <v>0</v>
      </c>
      <c r="AL116" s="181">
        <v>0</v>
      </c>
      <c r="AM116" s="182">
        <v>0</v>
      </c>
      <c r="AN116" s="183"/>
      <c r="AO116" s="182">
        <v>0</v>
      </c>
      <c r="AP116" s="180"/>
      <c r="AQ116" s="282" t="s">
        <v>805</v>
      </c>
      <c r="AR116" s="312" t="s">
        <v>979</v>
      </c>
      <c r="AS116" s="649" t="s">
        <v>1476</v>
      </c>
      <c r="AT116" s="652">
        <v>1470212463</v>
      </c>
      <c r="AU116" s="652">
        <v>0</v>
      </c>
      <c r="AV116" s="655">
        <f t="shared" si="3"/>
        <v>0</v>
      </c>
      <c r="AW116" s="219"/>
      <c r="AX116" s="188"/>
      <c r="AY116" s="166" t="s">
        <v>941</v>
      </c>
    </row>
    <row r="117" spans="1:51" ht="163.5" thickBot="1" x14ac:dyDescent="0.4">
      <c r="A117" s="668" t="s">
        <v>314</v>
      </c>
      <c r="B117" s="668" t="s">
        <v>333</v>
      </c>
      <c r="C117" s="668" t="s">
        <v>334</v>
      </c>
      <c r="D117" s="668">
        <v>0.13</v>
      </c>
      <c r="E117" s="668"/>
      <c r="F117" s="752">
        <v>2024130010031</v>
      </c>
      <c r="G117" s="752"/>
      <c r="H117" s="743"/>
      <c r="I117" s="743" t="s">
        <v>1001</v>
      </c>
      <c r="J117" s="744"/>
      <c r="K117" s="744"/>
      <c r="L117" s="777"/>
      <c r="M117" s="345" t="s">
        <v>1006</v>
      </c>
      <c r="N117" s="319" t="s">
        <v>682</v>
      </c>
      <c r="O117" s="345" t="s">
        <v>1007</v>
      </c>
      <c r="P117" s="421">
        <v>4</v>
      </c>
      <c r="Q117" s="319">
        <v>1</v>
      </c>
      <c r="R117" s="319"/>
      <c r="S117" s="320"/>
      <c r="T117" s="320"/>
      <c r="U117" s="150">
        <f t="shared" si="5"/>
        <v>0</v>
      </c>
      <c r="V117" s="370">
        <v>45474</v>
      </c>
      <c r="W117" s="370">
        <v>45657</v>
      </c>
      <c r="X117" s="371">
        <f t="shared" si="6"/>
        <v>183</v>
      </c>
      <c r="Y117" s="320"/>
      <c r="Z117" s="320"/>
      <c r="AA117" s="345" t="s">
        <v>941</v>
      </c>
      <c r="AB117" s="345" t="s">
        <v>895</v>
      </c>
      <c r="AC117" s="345" t="s">
        <v>942</v>
      </c>
      <c r="AD117" s="384" t="s">
        <v>669</v>
      </c>
      <c r="AE117" s="318" t="s">
        <v>1008</v>
      </c>
      <c r="AF117" s="422">
        <v>73500000</v>
      </c>
      <c r="AG117" s="318" t="s">
        <v>713</v>
      </c>
      <c r="AH117" s="318" t="s">
        <v>672</v>
      </c>
      <c r="AI117" s="318" t="s">
        <v>681</v>
      </c>
      <c r="AJ117" s="320"/>
      <c r="AK117" s="375">
        <v>73500000</v>
      </c>
      <c r="AL117" s="375">
        <v>73500000</v>
      </c>
      <c r="AM117" s="376">
        <v>0</v>
      </c>
      <c r="AN117" s="377"/>
      <c r="AO117" s="376">
        <v>0</v>
      </c>
      <c r="AP117" s="372"/>
      <c r="AQ117" s="401" t="s">
        <v>805</v>
      </c>
      <c r="AR117" s="402" t="s">
        <v>979</v>
      </c>
      <c r="AS117" s="666"/>
      <c r="AT117" s="667"/>
      <c r="AU117" s="667"/>
      <c r="AV117" s="657"/>
      <c r="AW117" s="287"/>
      <c r="AX117" s="288"/>
      <c r="AY117" s="166" t="s">
        <v>941</v>
      </c>
    </row>
    <row r="118" spans="1:51" ht="127.5" customHeight="1" x14ac:dyDescent="0.35">
      <c r="A118" s="668"/>
      <c r="B118" s="668"/>
      <c r="C118" s="668"/>
      <c r="D118" s="668"/>
      <c r="E118" s="668"/>
      <c r="F118" s="731" t="s">
        <v>973</v>
      </c>
      <c r="G118" s="731"/>
      <c r="H118" s="731"/>
      <c r="I118" s="731"/>
      <c r="J118" s="731"/>
      <c r="K118" s="731"/>
      <c r="L118" s="731"/>
      <c r="M118" s="731"/>
      <c r="N118" s="731"/>
      <c r="O118" s="731"/>
      <c r="P118" s="731"/>
      <c r="Q118" s="731"/>
      <c r="R118" s="731"/>
      <c r="S118" s="292"/>
      <c r="T118" s="292"/>
      <c r="U118" s="66">
        <f>AVERAGE(U108:U117)</f>
        <v>0.21677777777777779</v>
      </c>
      <c r="V118" s="151"/>
      <c r="W118" s="151"/>
      <c r="X118" s="152"/>
      <c r="Y118" s="149"/>
      <c r="Z118" s="149"/>
      <c r="AA118" s="153"/>
      <c r="AB118" s="153"/>
      <c r="AC118" s="153"/>
      <c r="AD118" s="306"/>
      <c r="AE118" s="147"/>
      <c r="AF118" s="423"/>
      <c r="AG118" s="147"/>
      <c r="AH118" s="147"/>
      <c r="AI118" s="147"/>
      <c r="AJ118" s="149"/>
      <c r="AK118" s="158"/>
      <c r="AL118" s="158"/>
      <c r="AM118" s="159"/>
      <c r="AN118" s="160"/>
      <c r="AO118" s="159"/>
      <c r="AP118" s="156"/>
      <c r="AQ118" s="308"/>
      <c r="AR118" s="309"/>
      <c r="AS118" s="424" t="s">
        <v>1455</v>
      </c>
      <c r="AT118" s="217">
        <v>2299500000</v>
      </c>
      <c r="AU118" s="217">
        <v>215100000</v>
      </c>
      <c r="AV118" s="218">
        <f t="shared" si="3"/>
        <v>9.3542074363992173E-2</v>
      </c>
      <c r="AW118" s="303"/>
      <c r="AX118" s="196"/>
      <c r="AY118" s="166"/>
    </row>
    <row r="119" spans="1:51" ht="210" customHeight="1" x14ac:dyDescent="0.35">
      <c r="A119" s="787" t="s">
        <v>314</v>
      </c>
      <c r="B119" s="787" t="s">
        <v>350</v>
      </c>
      <c r="C119" s="787" t="s">
        <v>351</v>
      </c>
      <c r="D119" s="762">
        <v>0.13</v>
      </c>
      <c r="E119" s="788" t="s">
        <v>1009</v>
      </c>
      <c r="F119" s="750">
        <v>2024130010117</v>
      </c>
      <c r="G119" s="750" t="s">
        <v>1010</v>
      </c>
      <c r="H119" s="658" t="s">
        <v>1011</v>
      </c>
      <c r="I119" s="658" t="s">
        <v>938</v>
      </c>
      <c r="J119" s="658">
        <v>6428</v>
      </c>
      <c r="K119" s="774"/>
      <c r="L119" s="727">
        <v>0.8</v>
      </c>
      <c r="M119" s="220" t="s">
        <v>1012</v>
      </c>
      <c r="N119" s="223" t="s">
        <v>682</v>
      </c>
      <c r="O119" s="220" t="s">
        <v>1013</v>
      </c>
      <c r="P119" s="222">
        <v>120</v>
      </c>
      <c r="Q119" s="189">
        <v>20</v>
      </c>
      <c r="R119" s="223">
        <v>0</v>
      </c>
      <c r="S119" s="224"/>
      <c r="T119" s="224"/>
      <c r="U119" s="150">
        <f t="shared" si="5"/>
        <v>0</v>
      </c>
      <c r="V119" s="226">
        <v>45474</v>
      </c>
      <c r="W119" s="226">
        <v>45657</v>
      </c>
      <c r="X119" s="227">
        <f t="shared" si="6"/>
        <v>183</v>
      </c>
      <c r="Y119" s="224"/>
      <c r="Z119" s="224"/>
      <c r="AA119" s="220" t="s">
        <v>941</v>
      </c>
      <c r="AB119" s="220" t="s">
        <v>1014</v>
      </c>
      <c r="AC119" s="220" t="s">
        <v>1015</v>
      </c>
      <c r="AD119" s="239" t="s">
        <v>669</v>
      </c>
      <c r="AE119" s="189" t="s">
        <v>1016</v>
      </c>
      <c r="AF119" s="277">
        <v>29610500</v>
      </c>
      <c r="AG119" s="189" t="s">
        <v>680</v>
      </c>
      <c r="AH119" s="189" t="s">
        <v>672</v>
      </c>
      <c r="AI119" s="189" t="s">
        <v>681</v>
      </c>
      <c r="AJ119" s="224"/>
      <c r="AK119" s="233">
        <v>29610500</v>
      </c>
      <c r="AL119" s="233">
        <v>29610500</v>
      </c>
      <c r="AM119" s="234">
        <v>0</v>
      </c>
      <c r="AN119" s="235"/>
      <c r="AO119" s="234">
        <v>0</v>
      </c>
      <c r="AP119" s="232"/>
      <c r="AQ119" s="253" t="s">
        <v>1017</v>
      </c>
      <c r="AR119" s="324" t="s">
        <v>1018</v>
      </c>
      <c r="AS119" s="649" t="s">
        <v>1477</v>
      </c>
      <c r="AT119" s="652">
        <v>300000000</v>
      </c>
      <c r="AU119" s="652">
        <v>0</v>
      </c>
      <c r="AV119" s="655">
        <f t="shared" si="3"/>
        <v>0</v>
      </c>
      <c r="AW119" s="239"/>
      <c r="AX119" s="189"/>
      <c r="AY119" s="166" t="s">
        <v>941</v>
      </c>
    </row>
    <row r="120" spans="1:51" ht="162.75" x14ac:dyDescent="0.35">
      <c r="A120" s="782" t="s">
        <v>314</v>
      </c>
      <c r="B120" s="782" t="s">
        <v>350</v>
      </c>
      <c r="C120" s="782"/>
      <c r="D120" s="763">
        <v>0.13</v>
      </c>
      <c r="E120" s="779"/>
      <c r="F120" s="751">
        <v>2024130010117</v>
      </c>
      <c r="G120" s="751"/>
      <c r="H120" s="659"/>
      <c r="I120" s="659"/>
      <c r="J120" s="659"/>
      <c r="K120" s="720"/>
      <c r="L120" s="723"/>
      <c r="M120" s="166" t="s">
        <v>1019</v>
      </c>
      <c r="N120" s="173" t="s">
        <v>682</v>
      </c>
      <c r="O120" s="166" t="s">
        <v>1020</v>
      </c>
      <c r="P120" s="171"/>
      <c r="Q120" s="172">
        <v>1</v>
      </c>
      <c r="R120" s="173">
        <v>0</v>
      </c>
      <c r="S120" s="174"/>
      <c r="T120" s="174"/>
      <c r="U120" s="150">
        <f t="shared" si="5"/>
        <v>0</v>
      </c>
      <c r="V120" s="175">
        <v>45474</v>
      </c>
      <c r="W120" s="175">
        <v>45657</v>
      </c>
      <c r="X120" s="176">
        <f t="shared" si="6"/>
        <v>183</v>
      </c>
      <c r="Y120" s="174"/>
      <c r="Z120" s="174"/>
      <c r="AA120" s="166" t="s">
        <v>941</v>
      </c>
      <c r="AB120" s="166" t="s">
        <v>1014</v>
      </c>
      <c r="AC120" s="166" t="s">
        <v>1015</v>
      </c>
      <c r="AD120" s="195" t="s">
        <v>734</v>
      </c>
      <c r="AE120" s="172" t="s">
        <v>734</v>
      </c>
      <c r="AF120" s="172" t="s">
        <v>213</v>
      </c>
      <c r="AG120" s="172" t="s">
        <v>213</v>
      </c>
      <c r="AH120" s="172" t="s">
        <v>213</v>
      </c>
      <c r="AI120" s="172" t="s">
        <v>213</v>
      </c>
      <c r="AJ120" s="174"/>
      <c r="AK120" s="181">
        <v>0</v>
      </c>
      <c r="AL120" s="181">
        <v>0</v>
      </c>
      <c r="AM120" s="182">
        <v>0</v>
      </c>
      <c r="AN120" s="183"/>
      <c r="AO120" s="182">
        <v>0</v>
      </c>
      <c r="AP120" s="180"/>
      <c r="AQ120" s="282" t="s">
        <v>1017</v>
      </c>
      <c r="AR120" s="312" t="s">
        <v>1018</v>
      </c>
      <c r="AS120" s="650"/>
      <c r="AT120" s="653"/>
      <c r="AU120" s="653"/>
      <c r="AV120" s="656"/>
      <c r="AW120" s="219"/>
      <c r="AX120" s="188"/>
      <c r="AY120" s="166" t="s">
        <v>941</v>
      </c>
    </row>
    <row r="121" spans="1:51" ht="162.75" x14ac:dyDescent="0.35">
      <c r="A121" s="782" t="s">
        <v>314</v>
      </c>
      <c r="B121" s="782" t="s">
        <v>350</v>
      </c>
      <c r="C121" s="782"/>
      <c r="D121" s="763">
        <v>0.13</v>
      </c>
      <c r="E121" s="779"/>
      <c r="F121" s="751">
        <v>2024130010117</v>
      </c>
      <c r="G121" s="751"/>
      <c r="H121" s="659"/>
      <c r="I121" s="659"/>
      <c r="J121" s="659"/>
      <c r="K121" s="720"/>
      <c r="L121" s="723"/>
      <c r="M121" s="166" t="s">
        <v>1021</v>
      </c>
      <c r="N121" s="173" t="s">
        <v>682</v>
      </c>
      <c r="O121" s="166" t="s">
        <v>1022</v>
      </c>
      <c r="P121" s="171">
        <v>3</v>
      </c>
      <c r="Q121" s="172" t="s">
        <v>206</v>
      </c>
      <c r="R121" s="173" t="s">
        <v>207</v>
      </c>
      <c r="S121" s="174"/>
      <c r="T121" s="174"/>
      <c r="U121" s="150" t="s">
        <v>207</v>
      </c>
      <c r="V121" s="175">
        <v>45474</v>
      </c>
      <c r="W121" s="175">
        <v>45657</v>
      </c>
      <c r="X121" s="176">
        <f t="shared" si="6"/>
        <v>183</v>
      </c>
      <c r="Y121" s="174"/>
      <c r="Z121" s="174"/>
      <c r="AA121" s="166" t="s">
        <v>941</v>
      </c>
      <c r="AB121" s="166" t="s">
        <v>1014</v>
      </c>
      <c r="AC121" s="166" t="s">
        <v>1015</v>
      </c>
      <c r="AD121" s="195" t="s">
        <v>734</v>
      </c>
      <c r="AE121" s="172" t="s">
        <v>213</v>
      </c>
      <c r="AF121" s="172" t="s">
        <v>213</v>
      </c>
      <c r="AG121" s="172" t="s">
        <v>213</v>
      </c>
      <c r="AH121" s="172" t="s">
        <v>213</v>
      </c>
      <c r="AI121" s="172" t="s">
        <v>213</v>
      </c>
      <c r="AJ121" s="174"/>
      <c r="AK121" s="181">
        <v>0</v>
      </c>
      <c r="AL121" s="181">
        <v>0</v>
      </c>
      <c r="AM121" s="182">
        <v>0</v>
      </c>
      <c r="AN121" s="183"/>
      <c r="AO121" s="182">
        <v>0</v>
      </c>
      <c r="AP121" s="180"/>
      <c r="AQ121" s="282" t="s">
        <v>1017</v>
      </c>
      <c r="AR121" s="312" t="s">
        <v>1018</v>
      </c>
      <c r="AS121" s="651"/>
      <c r="AT121" s="654"/>
      <c r="AU121" s="654"/>
      <c r="AV121" s="657"/>
      <c r="AW121" s="219"/>
      <c r="AX121" s="188"/>
      <c r="AY121" s="166" t="s">
        <v>941</v>
      </c>
    </row>
    <row r="122" spans="1:51" ht="162.75" x14ac:dyDescent="0.35">
      <c r="A122" s="782" t="s">
        <v>314</v>
      </c>
      <c r="B122" s="782" t="s">
        <v>350</v>
      </c>
      <c r="C122" s="782"/>
      <c r="D122" s="763">
        <v>0.13</v>
      </c>
      <c r="E122" s="779"/>
      <c r="F122" s="751">
        <v>2024130010117</v>
      </c>
      <c r="G122" s="751"/>
      <c r="H122" s="659"/>
      <c r="I122" s="659"/>
      <c r="J122" s="659"/>
      <c r="K122" s="720"/>
      <c r="L122" s="723"/>
      <c r="M122" s="166" t="s">
        <v>1023</v>
      </c>
      <c r="N122" s="173" t="s">
        <v>682</v>
      </c>
      <c r="O122" s="166" t="s">
        <v>1024</v>
      </c>
      <c r="P122" s="171">
        <v>63000</v>
      </c>
      <c r="Q122" s="172">
        <v>10000</v>
      </c>
      <c r="R122" s="173">
        <v>6428</v>
      </c>
      <c r="S122" s="174"/>
      <c r="T122" s="174"/>
      <c r="U122" s="150">
        <f t="shared" si="5"/>
        <v>0.64280000000000004</v>
      </c>
      <c r="V122" s="175">
        <v>45474</v>
      </c>
      <c r="W122" s="175">
        <v>45657</v>
      </c>
      <c r="X122" s="176">
        <f t="shared" si="6"/>
        <v>183</v>
      </c>
      <c r="Y122" s="180">
        <v>63000</v>
      </c>
      <c r="Z122" s="174"/>
      <c r="AA122" s="166" t="s">
        <v>941</v>
      </c>
      <c r="AB122" s="166" t="s">
        <v>1014</v>
      </c>
      <c r="AC122" s="166" t="s">
        <v>1015</v>
      </c>
      <c r="AD122" s="195" t="s">
        <v>669</v>
      </c>
      <c r="AE122" s="340" t="s">
        <v>1025</v>
      </c>
      <c r="AF122" s="315">
        <v>304395000</v>
      </c>
      <c r="AG122" s="172" t="s">
        <v>687</v>
      </c>
      <c r="AH122" s="172" t="s">
        <v>672</v>
      </c>
      <c r="AI122" s="172" t="s">
        <v>681</v>
      </c>
      <c r="AJ122" s="174"/>
      <c r="AK122" s="181">
        <v>304395000</v>
      </c>
      <c r="AL122" s="181">
        <v>304395000</v>
      </c>
      <c r="AM122" s="182">
        <v>0</v>
      </c>
      <c r="AN122" s="183"/>
      <c r="AO122" s="182">
        <v>0</v>
      </c>
      <c r="AP122" s="180"/>
      <c r="AQ122" s="282" t="s">
        <v>1017</v>
      </c>
      <c r="AR122" s="312" t="s">
        <v>1018</v>
      </c>
      <c r="AS122" s="649" t="s">
        <v>1478</v>
      </c>
      <c r="AT122" s="652">
        <v>66189500</v>
      </c>
      <c r="AU122" s="652">
        <v>55639912.82</v>
      </c>
      <c r="AV122" s="655">
        <f t="shared" si="3"/>
        <v>0.84061539700405652</v>
      </c>
      <c r="AW122" s="260" t="s">
        <v>1411</v>
      </c>
      <c r="AX122" s="420" t="s">
        <v>1410</v>
      </c>
      <c r="AY122" s="166" t="s">
        <v>941</v>
      </c>
    </row>
    <row r="123" spans="1:51" ht="162.75" x14ac:dyDescent="0.35">
      <c r="A123" s="782" t="s">
        <v>314</v>
      </c>
      <c r="B123" s="782" t="s">
        <v>350</v>
      </c>
      <c r="C123" s="782"/>
      <c r="D123" s="763">
        <v>0.13</v>
      </c>
      <c r="E123" s="779"/>
      <c r="F123" s="751">
        <v>2024130010117</v>
      </c>
      <c r="G123" s="751"/>
      <c r="H123" s="659"/>
      <c r="I123" s="659"/>
      <c r="J123" s="659"/>
      <c r="K123" s="720"/>
      <c r="L123" s="723"/>
      <c r="M123" s="166" t="s">
        <v>1026</v>
      </c>
      <c r="N123" s="173" t="s">
        <v>682</v>
      </c>
      <c r="O123" s="166" t="s">
        <v>953</v>
      </c>
      <c r="P123" s="171"/>
      <c r="Q123" s="172">
        <v>1</v>
      </c>
      <c r="R123" s="173"/>
      <c r="S123" s="174"/>
      <c r="T123" s="174"/>
      <c r="U123" s="150">
        <f t="shared" si="5"/>
        <v>0</v>
      </c>
      <c r="V123" s="175">
        <v>45474</v>
      </c>
      <c r="W123" s="175">
        <v>45657</v>
      </c>
      <c r="X123" s="176">
        <f t="shared" si="6"/>
        <v>183</v>
      </c>
      <c r="Y123" s="180"/>
      <c r="Z123" s="174"/>
      <c r="AA123" s="166" t="s">
        <v>941</v>
      </c>
      <c r="AB123" s="166" t="s">
        <v>1014</v>
      </c>
      <c r="AC123" s="166" t="s">
        <v>1015</v>
      </c>
      <c r="AD123" s="195" t="s">
        <v>734</v>
      </c>
      <c r="AE123" s="172" t="s">
        <v>213</v>
      </c>
      <c r="AF123" s="172" t="s">
        <v>213</v>
      </c>
      <c r="AG123" s="172" t="s">
        <v>213</v>
      </c>
      <c r="AH123" s="172" t="s">
        <v>213</v>
      </c>
      <c r="AI123" s="172" t="s">
        <v>213</v>
      </c>
      <c r="AJ123" s="174"/>
      <c r="AK123" s="181">
        <v>9805000</v>
      </c>
      <c r="AL123" s="181">
        <v>9805000</v>
      </c>
      <c r="AM123" s="182">
        <v>0</v>
      </c>
      <c r="AN123" s="183"/>
      <c r="AO123" s="182">
        <v>0</v>
      </c>
      <c r="AP123" s="180"/>
      <c r="AQ123" s="282" t="s">
        <v>1017</v>
      </c>
      <c r="AR123" s="312" t="s">
        <v>1018</v>
      </c>
      <c r="AS123" s="650"/>
      <c r="AT123" s="653"/>
      <c r="AU123" s="653"/>
      <c r="AV123" s="656" t="e">
        <f t="shared" si="3"/>
        <v>#DIV/0!</v>
      </c>
      <c r="AW123" s="219"/>
      <c r="AX123" s="188"/>
      <c r="AY123" s="166" t="s">
        <v>941</v>
      </c>
    </row>
    <row r="124" spans="1:51" ht="162.75" x14ac:dyDescent="0.35">
      <c r="A124" s="782" t="s">
        <v>314</v>
      </c>
      <c r="B124" s="782" t="s">
        <v>350</v>
      </c>
      <c r="C124" s="782"/>
      <c r="D124" s="763">
        <v>0.13</v>
      </c>
      <c r="E124" s="779"/>
      <c r="F124" s="751">
        <v>2024130010117</v>
      </c>
      <c r="G124" s="751"/>
      <c r="H124" s="660"/>
      <c r="I124" s="660"/>
      <c r="J124" s="660"/>
      <c r="K124" s="721"/>
      <c r="L124" s="724"/>
      <c r="M124" s="166" t="s">
        <v>1027</v>
      </c>
      <c r="N124" s="173" t="s">
        <v>682</v>
      </c>
      <c r="O124" s="166" t="s">
        <v>1028</v>
      </c>
      <c r="P124" s="171">
        <v>3</v>
      </c>
      <c r="Q124" s="172">
        <v>1</v>
      </c>
      <c r="R124" s="173"/>
      <c r="S124" s="174"/>
      <c r="T124" s="174"/>
      <c r="U124" s="150">
        <f t="shared" si="5"/>
        <v>0</v>
      </c>
      <c r="V124" s="175">
        <v>45474</v>
      </c>
      <c r="W124" s="175">
        <v>45657</v>
      </c>
      <c r="X124" s="176">
        <f t="shared" si="6"/>
        <v>183</v>
      </c>
      <c r="Y124" s="180"/>
      <c r="Z124" s="174"/>
      <c r="AA124" s="166" t="s">
        <v>941</v>
      </c>
      <c r="AB124" s="166" t="s">
        <v>1014</v>
      </c>
      <c r="AC124" s="166" t="s">
        <v>1015</v>
      </c>
      <c r="AD124" s="195" t="s">
        <v>734</v>
      </c>
      <c r="AE124" s="172" t="s">
        <v>213</v>
      </c>
      <c r="AF124" s="172" t="s">
        <v>213</v>
      </c>
      <c r="AG124" s="172" t="s">
        <v>213</v>
      </c>
      <c r="AH124" s="172" t="s">
        <v>213</v>
      </c>
      <c r="AI124" s="172" t="s">
        <v>213</v>
      </c>
      <c r="AJ124" s="174"/>
      <c r="AK124" s="181">
        <v>0</v>
      </c>
      <c r="AL124" s="181">
        <v>0</v>
      </c>
      <c r="AM124" s="182">
        <v>0</v>
      </c>
      <c r="AN124" s="183"/>
      <c r="AO124" s="182">
        <v>0</v>
      </c>
      <c r="AP124" s="180"/>
      <c r="AQ124" s="282" t="s">
        <v>1017</v>
      </c>
      <c r="AR124" s="312" t="s">
        <v>1018</v>
      </c>
      <c r="AS124" s="651"/>
      <c r="AT124" s="654"/>
      <c r="AU124" s="654"/>
      <c r="AV124" s="657" t="e">
        <f t="shared" si="3"/>
        <v>#DIV/0!</v>
      </c>
      <c r="AW124" s="219"/>
      <c r="AX124" s="188"/>
      <c r="AY124" s="166" t="s">
        <v>941</v>
      </c>
    </row>
    <row r="125" spans="1:51" ht="189" customHeight="1" x14ac:dyDescent="0.35">
      <c r="A125" s="782" t="s">
        <v>314</v>
      </c>
      <c r="B125" s="782" t="s">
        <v>350</v>
      </c>
      <c r="C125" s="782"/>
      <c r="D125" s="763">
        <v>0.13</v>
      </c>
      <c r="E125" s="779"/>
      <c r="F125" s="751">
        <v>2024130010117</v>
      </c>
      <c r="G125" s="751"/>
      <c r="H125" s="750" t="s">
        <v>1029</v>
      </c>
      <c r="I125" s="750" t="s">
        <v>1030</v>
      </c>
      <c r="J125" s="750">
        <v>149</v>
      </c>
      <c r="K125" s="750"/>
      <c r="L125" s="727">
        <v>0.2</v>
      </c>
      <c r="M125" s="166" t="s">
        <v>1031</v>
      </c>
      <c r="N125" s="173" t="s">
        <v>682</v>
      </c>
      <c r="O125" s="166" t="s">
        <v>1032</v>
      </c>
      <c r="P125" s="171"/>
      <c r="Q125" s="172">
        <v>1</v>
      </c>
      <c r="R125" s="173"/>
      <c r="S125" s="174"/>
      <c r="T125" s="174"/>
      <c r="U125" s="150">
        <f t="shared" si="5"/>
        <v>0</v>
      </c>
      <c r="V125" s="175">
        <v>45474</v>
      </c>
      <c r="W125" s="175">
        <v>45657</v>
      </c>
      <c r="X125" s="176">
        <f t="shared" si="6"/>
        <v>183</v>
      </c>
      <c r="Y125" s="180"/>
      <c r="Z125" s="174"/>
      <c r="AA125" s="166" t="s">
        <v>941</v>
      </c>
      <c r="AB125" s="166" t="s">
        <v>1014</v>
      </c>
      <c r="AC125" s="166" t="s">
        <v>1015</v>
      </c>
      <c r="AD125" s="195" t="s">
        <v>734</v>
      </c>
      <c r="AE125" s="172" t="s">
        <v>213</v>
      </c>
      <c r="AF125" s="172" t="s">
        <v>213</v>
      </c>
      <c r="AG125" s="172" t="s">
        <v>213</v>
      </c>
      <c r="AH125" s="172" t="s">
        <v>213</v>
      </c>
      <c r="AI125" s="172" t="s">
        <v>213</v>
      </c>
      <c r="AJ125" s="174"/>
      <c r="AK125" s="181">
        <v>0</v>
      </c>
      <c r="AL125" s="181">
        <v>0</v>
      </c>
      <c r="AM125" s="182">
        <v>0</v>
      </c>
      <c r="AN125" s="183"/>
      <c r="AO125" s="182">
        <v>0</v>
      </c>
      <c r="AP125" s="180"/>
      <c r="AQ125" s="282" t="s">
        <v>1017</v>
      </c>
      <c r="AR125" s="312" t="s">
        <v>1018</v>
      </c>
      <c r="AS125" s="649" t="s">
        <v>1479</v>
      </c>
      <c r="AT125" s="652">
        <v>343810500</v>
      </c>
      <c r="AU125" s="652">
        <v>0</v>
      </c>
      <c r="AV125" s="655">
        <f t="shared" si="3"/>
        <v>0</v>
      </c>
      <c r="AW125" s="195"/>
      <c r="AX125" s="172"/>
      <c r="AY125" s="166" t="s">
        <v>941</v>
      </c>
    </row>
    <row r="126" spans="1:51" ht="186.75" thickBot="1" x14ac:dyDescent="0.4">
      <c r="A126" s="782" t="s">
        <v>314</v>
      </c>
      <c r="B126" s="782" t="s">
        <v>350</v>
      </c>
      <c r="C126" s="782"/>
      <c r="D126" s="763">
        <v>0.13</v>
      </c>
      <c r="E126" s="779"/>
      <c r="F126" s="752">
        <v>2024130010117</v>
      </c>
      <c r="G126" s="752"/>
      <c r="H126" s="752"/>
      <c r="I126" s="752"/>
      <c r="J126" s="752"/>
      <c r="K126" s="752"/>
      <c r="L126" s="777"/>
      <c r="M126" s="345" t="s">
        <v>1033</v>
      </c>
      <c r="N126" s="319" t="s">
        <v>682</v>
      </c>
      <c r="O126" s="345" t="s">
        <v>1034</v>
      </c>
      <c r="P126" s="317">
        <v>4</v>
      </c>
      <c r="Q126" s="318">
        <v>1</v>
      </c>
      <c r="R126" s="319">
        <v>1</v>
      </c>
      <c r="S126" s="320"/>
      <c r="T126" s="320"/>
      <c r="U126" s="150">
        <f t="shared" si="5"/>
        <v>1</v>
      </c>
      <c r="V126" s="370">
        <v>45474</v>
      </c>
      <c r="W126" s="370">
        <v>45657</v>
      </c>
      <c r="X126" s="371">
        <f t="shared" si="6"/>
        <v>183</v>
      </c>
      <c r="Y126" s="372"/>
      <c r="Z126" s="320"/>
      <c r="AA126" s="345" t="s">
        <v>941</v>
      </c>
      <c r="AB126" s="345" t="s">
        <v>1014</v>
      </c>
      <c r="AC126" s="345" t="s">
        <v>1015</v>
      </c>
      <c r="AD126" s="384" t="s">
        <v>734</v>
      </c>
      <c r="AE126" s="318" t="s">
        <v>213</v>
      </c>
      <c r="AF126" s="318" t="s">
        <v>213</v>
      </c>
      <c r="AG126" s="318" t="s">
        <v>213</v>
      </c>
      <c r="AH126" s="318" t="s">
        <v>213</v>
      </c>
      <c r="AI126" s="318" t="s">
        <v>213</v>
      </c>
      <c r="AJ126" s="320"/>
      <c r="AK126" s="375">
        <v>0</v>
      </c>
      <c r="AL126" s="375">
        <v>0</v>
      </c>
      <c r="AM126" s="376">
        <v>0</v>
      </c>
      <c r="AN126" s="377"/>
      <c r="AO126" s="376">
        <v>0</v>
      </c>
      <c r="AP126" s="372"/>
      <c r="AQ126" s="401" t="s">
        <v>1017</v>
      </c>
      <c r="AR126" s="402" t="s">
        <v>1018</v>
      </c>
      <c r="AS126" s="666"/>
      <c r="AT126" s="667"/>
      <c r="AU126" s="667"/>
      <c r="AV126" s="681" t="e">
        <f t="shared" si="3"/>
        <v>#DIV/0!</v>
      </c>
      <c r="AW126" s="425" t="s">
        <v>1412</v>
      </c>
      <c r="AX126" s="426" t="s">
        <v>1413</v>
      </c>
      <c r="AY126" s="166" t="s">
        <v>941</v>
      </c>
    </row>
    <row r="127" spans="1:51" ht="128.25" customHeight="1" thickBot="1" x14ac:dyDescent="0.4">
      <c r="A127" s="783"/>
      <c r="B127" s="783"/>
      <c r="C127" s="783"/>
      <c r="D127" s="764"/>
      <c r="E127" s="780"/>
      <c r="F127" s="731" t="s">
        <v>1009</v>
      </c>
      <c r="G127" s="731"/>
      <c r="H127" s="731"/>
      <c r="I127" s="731"/>
      <c r="J127" s="731"/>
      <c r="K127" s="731"/>
      <c r="L127" s="731"/>
      <c r="M127" s="731"/>
      <c r="N127" s="731"/>
      <c r="O127" s="731"/>
      <c r="P127" s="731"/>
      <c r="Q127" s="731"/>
      <c r="R127" s="731"/>
      <c r="S127" s="292"/>
      <c r="T127" s="292"/>
      <c r="U127" s="66">
        <f>AVERAGE(U119:U126)</f>
        <v>0.2346857142857143</v>
      </c>
      <c r="V127" s="293"/>
      <c r="W127" s="293"/>
      <c r="X127" s="294"/>
      <c r="Y127" s="300"/>
      <c r="Z127" s="292"/>
      <c r="AA127" s="295"/>
      <c r="AB127" s="295"/>
      <c r="AC127" s="295"/>
      <c r="AD127" s="296"/>
      <c r="AE127" s="167"/>
      <c r="AF127" s="167"/>
      <c r="AG127" s="167"/>
      <c r="AH127" s="167"/>
      <c r="AI127" s="167"/>
      <c r="AJ127" s="292"/>
      <c r="AK127" s="297"/>
      <c r="AL127" s="297"/>
      <c r="AM127" s="298"/>
      <c r="AN127" s="299"/>
      <c r="AO127" s="298"/>
      <c r="AP127" s="300"/>
      <c r="AQ127" s="301"/>
      <c r="AR127" s="385"/>
      <c r="AS127" s="216" t="s">
        <v>1456</v>
      </c>
      <c r="AT127" s="217">
        <v>710000000</v>
      </c>
      <c r="AU127" s="217">
        <v>55639912.82</v>
      </c>
      <c r="AV127" s="218">
        <f t="shared" si="3"/>
        <v>7.83660743943662E-2</v>
      </c>
      <c r="AW127" s="427"/>
      <c r="AX127" s="428"/>
      <c r="AY127" s="166"/>
    </row>
    <row r="128" spans="1:51" ht="409.5" x14ac:dyDescent="0.35">
      <c r="A128" s="781" t="s">
        <v>364</v>
      </c>
      <c r="B128" s="781" t="s">
        <v>365</v>
      </c>
      <c r="C128" s="781" t="s">
        <v>366</v>
      </c>
      <c r="D128" s="784">
        <v>6.3E-2</v>
      </c>
      <c r="E128" s="768" t="s">
        <v>1035</v>
      </c>
      <c r="F128" s="768">
        <v>2024130010155</v>
      </c>
      <c r="G128" s="768" t="s">
        <v>1036</v>
      </c>
      <c r="H128" s="768" t="s">
        <v>1037</v>
      </c>
      <c r="I128" s="768" t="s">
        <v>1038</v>
      </c>
      <c r="J128" s="768">
        <v>256</v>
      </c>
      <c r="K128" s="768"/>
      <c r="L128" s="768">
        <v>1</v>
      </c>
      <c r="M128" s="429" t="s">
        <v>1039</v>
      </c>
      <c r="N128" s="381" t="s">
        <v>664</v>
      </c>
      <c r="O128" s="429" t="s">
        <v>900</v>
      </c>
      <c r="P128" s="146"/>
      <c r="Q128" s="147">
        <v>1</v>
      </c>
      <c r="R128" s="148"/>
      <c r="S128" s="149"/>
      <c r="T128" s="149"/>
      <c r="U128" s="150">
        <f t="shared" si="5"/>
        <v>0</v>
      </c>
      <c r="V128" s="151">
        <v>45474</v>
      </c>
      <c r="W128" s="151">
        <v>45657</v>
      </c>
      <c r="X128" s="152">
        <f t="shared" si="6"/>
        <v>183</v>
      </c>
      <c r="Y128" s="156"/>
      <c r="Z128" s="149"/>
      <c r="AA128" s="153" t="s">
        <v>666</v>
      </c>
      <c r="AB128" s="153" t="s">
        <v>710</v>
      </c>
      <c r="AC128" s="153" t="s">
        <v>1040</v>
      </c>
      <c r="AD128" s="306" t="s">
        <v>669</v>
      </c>
      <c r="AE128" s="147" t="s">
        <v>1041</v>
      </c>
      <c r="AF128" s="430">
        <v>22000000</v>
      </c>
      <c r="AG128" s="147" t="s">
        <v>680</v>
      </c>
      <c r="AH128" s="147" t="s">
        <v>672</v>
      </c>
      <c r="AI128" s="147" t="s">
        <v>681</v>
      </c>
      <c r="AJ128" s="149"/>
      <c r="AK128" s="158">
        <v>22000000</v>
      </c>
      <c r="AL128" s="158">
        <v>22000000</v>
      </c>
      <c r="AM128" s="159">
        <v>0</v>
      </c>
      <c r="AN128" s="160"/>
      <c r="AO128" s="159">
        <v>0</v>
      </c>
      <c r="AP128" s="156"/>
      <c r="AQ128" s="431" t="s">
        <v>1042</v>
      </c>
      <c r="AR128" s="432" t="s">
        <v>1043</v>
      </c>
      <c r="AS128" s="683" t="s">
        <v>1480</v>
      </c>
      <c r="AT128" s="686">
        <v>549719528.25999999</v>
      </c>
      <c r="AU128" s="686">
        <v>222343699.49000001</v>
      </c>
      <c r="AV128" s="655">
        <f t="shared" si="3"/>
        <v>0.40446752945774639</v>
      </c>
      <c r="AW128" s="165" t="s">
        <v>1414</v>
      </c>
      <c r="AX128" s="147" t="s">
        <v>1415</v>
      </c>
      <c r="AY128" s="166" t="s">
        <v>666</v>
      </c>
    </row>
    <row r="129" spans="1:51" ht="409.5" x14ac:dyDescent="0.35">
      <c r="A129" s="782" t="s">
        <v>364</v>
      </c>
      <c r="B129" s="782" t="s">
        <v>365</v>
      </c>
      <c r="C129" s="782"/>
      <c r="D129" s="785"/>
      <c r="E129" s="751"/>
      <c r="F129" s="751"/>
      <c r="G129" s="751" t="s">
        <v>1036</v>
      </c>
      <c r="H129" s="751" t="s">
        <v>1037</v>
      </c>
      <c r="I129" s="751" t="s">
        <v>1038</v>
      </c>
      <c r="J129" s="751">
        <v>256</v>
      </c>
      <c r="K129" s="751"/>
      <c r="L129" s="751">
        <v>1</v>
      </c>
      <c r="M129" s="433" t="s">
        <v>1044</v>
      </c>
      <c r="N129" s="331" t="s">
        <v>664</v>
      </c>
      <c r="O129" s="433" t="s">
        <v>1045</v>
      </c>
      <c r="P129" s="171"/>
      <c r="Q129" s="172">
        <v>1</v>
      </c>
      <c r="R129" s="173"/>
      <c r="S129" s="174"/>
      <c r="T129" s="174"/>
      <c r="U129" s="150">
        <f t="shared" si="5"/>
        <v>0</v>
      </c>
      <c r="V129" s="175">
        <v>45474</v>
      </c>
      <c r="W129" s="175">
        <v>45657</v>
      </c>
      <c r="X129" s="176">
        <f t="shared" si="6"/>
        <v>183</v>
      </c>
      <c r="Y129" s="180"/>
      <c r="Z129" s="174"/>
      <c r="AA129" s="166" t="s">
        <v>666</v>
      </c>
      <c r="AB129" s="166" t="s">
        <v>710</v>
      </c>
      <c r="AC129" s="166" t="s">
        <v>1040</v>
      </c>
      <c r="AD129" s="195" t="s">
        <v>734</v>
      </c>
      <c r="AE129" s="172" t="s">
        <v>213</v>
      </c>
      <c r="AF129" s="172" t="s">
        <v>213</v>
      </c>
      <c r="AG129" s="172" t="s">
        <v>213</v>
      </c>
      <c r="AH129" s="172" t="s">
        <v>213</v>
      </c>
      <c r="AI129" s="172" t="s">
        <v>213</v>
      </c>
      <c r="AJ129" s="174"/>
      <c r="AK129" s="181">
        <v>0</v>
      </c>
      <c r="AL129" s="181">
        <v>0</v>
      </c>
      <c r="AM129" s="182">
        <v>0</v>
      </c>
      <c r="AN129" s="183"/>
      <c r="AO129" s="182">
        <v>0</v>
      </c>
      <c r="AP129" s="180"/>
      <c r="AQ129" s="305" t="s">
        <v>1042</v>
      </c>
      <c r="AR129" s="434" t="s">
        <v>1043</v>
      </c>
      <c r="AS129" s="684"/>
      <c r="AT129" s="653"/>
      <c r="AU129" s="653"/>
      <c r="AV129" s="656"/>
      <c r="AW129" s="187" t="s">
        <v>1414</v>
      </c>
      <c r="AX129" s="188" t="s">
        <v>1415</v>
      </c>
      <c r="AY129" s="166" t="s">
        <v>666</v>
      </c>
    </row>
    <row r="130" spans="1:51" ht="409.5" x14ac:dyDescent="0.35">
      <c r="A130" s="782" t="s">
        <v>364</v>
      </c>
      <c r="B130" s="782" t="s">
        <v>365</v>
      </c>
      <c r="C130" s="782"/>
      <c r="D130" s="785"/>
      <c r="E130" s="751"/>
      <c r="F130" s="751"/>
      <c r="G130" s="751" t="s">
        <v>1036</v>
      </c>
      <c r="H130" s="751" t="s">
        <v>1037</v>
      </c>
      <c r="I130" s="751" t="s">
        <v>1038</v>
      </c>
      <c r="J130" s="751">
        <v>256</v>
      </c>
      <c r="K130" s="751"/>
      <c r="L130" s="751">
        <v>1</v>
      </c>
      <c r="M130" s="433" t="s">
        <v>1046</v>
      </c>
      <c r="N130" s="331" t="s">
        <v>664</v>
      </c>
      <c r="O130" s="433" t="s">
        <v>1047</v>
      </c>
      <c r="P130" s="171">
        <v>1300</v>
      </c>
      <c r="Q130" s="172">
        <v>300</v>
      </c>
      <c r="R130" s="173">
        <v>256</v>
      </c>
      <c r="S130" s="174"/>
      <c r="T130" s="174"/>
      <c r="U130" s="150">
        <f t="shared" si="5"/>
        <v>0.85333333333333339</v>
      </c>
      <c r="V130" s="175">
        <v>45474</v>
      </c>
      <c r="W130" s="175">
        <v>45657</v>
      </c>
      <c r="X130" s="176">
        <f t="shared" si="6"/>
        <v>183</v>
      </c>
      <c r="Y130" s="180">
        <v>1300</v>
      </c>
      <c r="Z130" s="174"/>
      <c r="AA130" s="166" t="s">
        <v>666</v>
      </c>
      <c r="AB130" s="166" t="s">
        <v>710</v>
      </c>
      <c r="AC130" s="166" t="s">
        <v>1040</v>
      </c>
      <c r="AD130" s="195" t="s">
        <v>669</v>
      </c>
      <c r="AE130" s="172" t="s">
        <v>1048</v>
      </c>
      <c r="AF130" s="435">
        <v>78000000</v>
      </c>
      <c r="AG130" s="172" t="s">
        <v>713</v>
      </c>
      <c r="AH130" s="172" t="s">
        <v>672</v>
      </c>
      <c r="AI130" s="172" t="s">
        <v>681</v>
      </c>
      <c r="AJ130" s="174"/>
      <c r="AK130" s="181">
        <v>78000000</v>
      </c>
      <c r="AL130" s="181">
        <v>78000000</v>
      </c>
      <c r="AM130" s="182">
        <v>0</v>
      </c>
      <c r="AN130" s="183"/>
      <c r="AO130" s="182">
        <v>0</v>
      </c>
      <c r="AP130" s="180"/>
      <c r="AQ130" s="305" t="s">
        <v>1042</v>
      </c>
      <c r="AR130" s="434" t="s">
        <v>1043</v>
      </c>
      <c r="AS130" s="685"/>
      <c r="AT130" s="654"/>
      <c r="AU130" s="654"/>
      <c r="AV130" s="657"/>
      <c r="AW130" s="187" t="s">
        <v>1414</v>
      </c>
      <c r="AX130" s="188" t="s">
        <v>1415</v>
      </c>
      <c r="AY130" s="166" t="s">
        <v>666</v>
      </c>
    </row>
    <row r="131" spans="1:51" ht="409.5" x14ac:dyDescent="0.35">
      <c r="A131" s="782" t="s">
        <v>364</v>
      </c>
      <c r="B131" s="782" t="s">
        <v>365</v>
      </c>
      <c r="C131" s="782"/>
      <c r="D131" s="785"/>
      <c r="E131" s="751"/>
      <c r="F131" s="751"/>
      <c r="G131" s="751" t="s">
        <v>1036</v>
      </c>
      <c r="H131" s="751" t="s">
        <v>1037</v>
      </c>
      <c r="I131" s="751" t="s">
        <v>1038</v>
      </c>
      <c r="J131" s="751">
        <v>256</v>
      </c>
      <c r="K131" s="751"/>
      <c r="L131" s="751">
        <v>1</v>
      </c>
      <c r="M131" s="433" t="s">
        <v>1049</v>
      </c>
      <c r="N131" s="331" t="s">
        <v>664</v>
      </c>
      <c r="O131" s="433" t="s">
        <v>1050</v>
      </c>
      <c r="P131" s="171">
        <v>1</v>
      </c>
      <c r="Q131" s="172" t="s">
        <v>206</v>
      </c>
      <c r="R131" s="173" t="s">
        <v>207</v>
      </c>
      <c r="S131" s="174"/>
      <c r="T131" s="174"/>
      <c r="U131" s="150" t="s">
        <v>207</v>
      </c>
      <c r="V131" s="175">
        <v>45474</v>
      </c>
      <c r="W131" s="175">
        <v>45657</v>
      </c>
      <c r="X131" s="176">
        <f t="shared" si="6"/>
        <v>183</v>
      </c>
      <c r="Y131" s="180"/>
      <c r="Z131" s="174"/>
      <c r="AA131" s="166" t="s">
        <v>666</v>
      </c>
      <c r="AB131" s="166" t="s">
        <v>710</v>
      </c>
      <c r="AC131" s="166" t="s">
        <v>1040</v>
      </c>
      <c r="AD131" s="195" t="s">
        <v>734</v>
      </c>
      <c r="AE131" s="172" t="s">
        <v>213</v>
      </c>
      <c r="AF131" s="172" t="s">
        <v>213</v>
      </c>
      <c r="AG131" s="172" t="s">
        <v>213</v>
      </c>
      <c r="AH131" s="172" t="s">
        <v>213</v>
      </c>
      <c r="AI131" s="172" t="s">
        <v>213</v>
      </c>
      <c r="AJ131" s="174"/>
      <c r="AK131" s="181">
        <v>0</v>
      </c>
      <c r="AL131" s="181">
        <v>0</v>
      </c>
      <c r="AM131" s="182">
        <v>0</v>
      </c>
      <c r="AN131" s="183"/>
      <c r="AO131" s="182">
        <v>0</v>
      </c>
      <c r="AP131" s="180"/>
      <c r="AQ131" s="305" t="s">
        <v>1042</v>
      </c>
      <c r="AR131" s="434" t="s">
        <v>1043</v>
      </c>
      <c r="AS131" s="687" t="s">
        <v>1481</v>
      </c>
      <c r="AT131" s="652">
        <v>100000000</v>
      </c>
      <c r="AU131" s="652">
        <v>0</v>
      </c>
      <c r="AV131" s="655">
        <f t="shared" si="3"/>
        <v>0</v>
      </c>
      <c r="AW131" s="187" t="s">
        <v>1414</v>
      </c>
      <c r="AX131" s="188" t="s">
        <v>1415</v>
      </c>
      <c r="AY131" s="166" t="s">
        <v>666</v>
      </c>
    </row>
    <row r="132" spans="1:51" ht="409.6" thickBot="1" x14ac:dyDescent="0.4">
      <c r="A132" s="782" t="s">
        <v>364</v>
      </c>
      <c r="B132" s="782" t="s">
        <v>365</v>
      </c>
      <c r="C132" s="782"/>
      <c r="D132" s="785"/>
      <c r="E132" s="751"/>
      <c r="F132" s="752"/>
      <c r="G132" s="752" t="s">
        <v>1036</v>
      </c>
      <c r="H132" s="752" t="s">
        <v>1037</v>
      </c>
      <c r="I132" s="752" t="s">
        <v>1038</v>
      </c>
      <c r="J132" s="752">
        <v>256</v>
      </c>
      <c r="K132" s="752"/>
      <c r="L132" s="752">
        <v>1</v>
      </c>
      <c r="M132" s="436" t="s">
        <v>1051</v>
      </c>
      <c r="N132" s="341" t="s">
        <v>664</v>
      </c>
      <c r="O132" s="436" t="s">
        <v>1052</v>
      </c>
      <c r="P132" s="437">
        <v>4</v>
      </c>
      <c r="Q132" s="372">
        <v>1</v>
      </c>
      <c r="R132" s="319">
        <v>0</v>
      </c>
      <c r="S132" s="320"/>
      <c r="T132" s="320"/>
      <c r="U132" s="150">
        <f t="shared" si="5"/>
        <v>0</v>
      </c>
      <c r="V132" s="370">
        <v>45474</v>
      </c>
      <c r="W132" s="370">
        <v>45657</v>
      </c>
      <c r="X132" s="371">
        <f t="shared" si="6"/>
        <v>183</v>
      </c>
      <c r="Y132" s="372"/>
      <c r="Z132" s="320"/>
      <c r="AA132" s="345" t="s">
        <v>666</v>
      </c>
      <c r="AB132" s="345" t="s">
        <v>710</v>
      </c>
      <c r="AC132" s="345" t="s">
        <v>1040</v>
      </c>
      <c r="AD132" s="384" t="s">
        <v>734</v>
      </c>
      <c r="AE132" s="318" t="s">
        <v>213</v>
      </c>
      <c r="AF132" s="318" t="s">
        <v>213</v>
      </c>
      <c r="AG132" s="318" t="s">
        <v>213</v>
      </c>
      <c r="AH132" s="318" t="s">
        <v>213</v>
      </c>
      <c r="AI132" s="318" t="s">
        <v>213</v>
      </c>
      <c r="AJ132" s="320"/>
      <c r="AK132" s="375">
        <v>0</v>
      </c>
      <c r="AL132" s="375">
        <v>0</v>
      </c>
      <c r="AM132" s="376">
        <v>0</v>
      </c>
      <c r="AN132" s="377"/>
      <c r="AO132" s="376">
        <v>0</v>
      </c>
      <c r="AP132" s="372"/>
      <c r="AQ132" s="438" t="s">
        <v>1042</v>
      </c>
      <c r="AR132" s="439" t="s">
        <v>1043</v>
      </c>
      <c r="AS132" s="688"/>
      <c r="AT132" s="667"/>
      <c r="AU132" s="667"/>
      <c r="AV132" s="657"/>
      <c r="AW132" s="440" t="s">
        <v>1414</v>
      </c>
      <c r="AX132" s="288" t="s">
        <v>1415</v>
      </c>
      <c r="AY132" s="166" t="s">
        <v>666</v>
      </c>
    </row>
    <row r="133" spans="1:51" ht="108" customHeight="1" thickBot="1" x14ac:dyDescent="0.4">
      <c r="A133" s="783"/>
      <c r="B133" s="783"/>
      <c r="C133" s="783"/>
      <c r="D133" s="786"/>
      <c r="E133" s="752"/>
      <c r="F133" s="731" t="s">
        <v>1009</v>
      </c>
      <c r="G133" s="731"/>
      <c r="H133" s="731"/>
      <c r="I133" s="731"/>
      <c r="J133" s="731"/>
      <c r="K133" s="731"/>
      <c r="L133" s="731"/>
      <c r="M133" s="731"/>
      <c r="N133" s="731"/>
      <c r="O133" s="731"/>
      <c r="P133" s="731"/>
      <c r="Q133" s="731"/>
      <c r="R133" s="731"/>
      <c r="S133" s="292"/>
      <c r="T133" s="292"/>
      <c r="U133" s="66">
        <f>AVERAGE(U128:U132)</f>
        <v>0.21333333333333335</v>
      </c>
      <c r="V133" s="293"/>
      <c r="W133" s="293"/>
      <c r="X133" s="294"/>
      <c r="Y133" s="300"/>
      <c r="Z133" s="292"/>
      <c r="AA133" s="295"/>
      <c r="AB133" s="295"/>
      <c r="AC133" s="295"/>
      <c r="AD133" s="296"/>
      <c r="AE133" s="167"/>
      <c r="AF133" s="167"/>
      <c r="AG133" s="167"/>
      <c r="AH133" s="167"/>
      <c r="AI133" s="167"/>
      <c r="AJ133" s="292"/>
      <c r="AK133" s="297"/>
      <c r="AL133" s="297"/>
      <c r="AM133" s="298"/>
      <c r="AN133" s="299"/>
      <c r="AO133" s="298"/>
      <c r="AP133" s="300"/>
      <c r="AQ133" s="441"/>
      <c r="AR133" s="442"/>
      <c r="AS133" s="216" t="s">
        <v>1456</v>
      </c>
      <c r="AT133" s="217">
        <v>649719528.25999999</v>
      </c>
      <c r="AU133" s="217">
        <v>222343699.48999998</v>
      </c>
      <c r="AV133" s="218">
        <f t="shared" si="3"/>
        <v>0.34221489399503491</v>
      </c>
      <c r="AW133" s="443"/>
      <c r="AX133" s="196"/>
      <c r="AY133" s="166"/>
    </row>
    <row r="134" spans="1:51" ht="273" customHeight="1" x14ac:dyDescent="0.35">
      <c r="A134" s="789" t="s">
        <v>374</v>
      </c>
      <c r="B134" s="789" t="s">
        <v>375</v>
      </c>
      <c r="C134" s="789" t="s">
        <v>376</v>
      </c>
      <c r="D134" s="718">
        <v>2876</v>
      </c>
      <c r="E134" s="718" t="s">
        <v>1053</v>
      </c>
      <c r="F134" s="768">
        <v>2024130010025</v>
      </c>
      <c r="G134" s="778" t="s">
        <v>1054</v>
      </c>
      <c r="H134" s="718" t="s">
        <v>1055</v>
      </c>
      <c r="I134" s="718" t="s">
        <v>1056</v>
      </c>
      <c r="J134" s="718">
        <v>0</v>
      </c>
      <c r="K134" s="149"/>
      <c r="L134" s="722">
        <v>0.6</v>
      </c>
      <c r="M134" s="308" t="s">
        <v>1057</v>
      </c>
      <c r="N134" s="147"/>
      <c r="O134" s="308" t="s">
        <v>1058</v>
      </c>
      <c r="P134" s="146"/>
      <c r="Q134" s="147">
        <v>1</v>
      </c>
      <c r="R134" s="148"/>
      <c r="S134" s="149"/>
      <c r="T134" s="149"/>
      <c r="U134" s="150">
        <f t="shared" si="5"/>
        <v>0</v>
      </c>
      <c r="V134" s="151">
        <v>45474</v>
      </c>
      <c r="W134" s="151">
        <v>45657</v>
      </c>
      <c r="X134" s="152">
        <f t="shared" si="6"/>
        <v>183</v>
      </c>
      <c r="Y134" s="149"/>
      <c r="Z134" s="149"/>
      <c r="AA134" s="153" t="s">
        <v>894</v>
      </c>
      <c r="AB134" s="153" t="s">
        <v>802</v>
      </c>
      <c r="AC134" s="153" t="s">
        <v>896</v>
      </c>
      <c r="AD134" s="444"/>
      <c r="AE134" s="445"/>
      <c r="AF134" s="444"/>
      <c r="AG134" s="445"/>
      <c r="AH134" s="444"/>
      <c r="AI134" s="446"/>
      <c r="AJ134" s="149"/>
      <c r="AK134" s="158">
        <v>0</v>
      </c>
      <c r="AL134" s="158">
        <v>0</v>
      </c>
      <c r="AM134" s="159">
        <v>0</v>
      </c>
      <c r="AN134" s="160"/>
      <c r="AO134" s="159">
        <v>0</v>
      </c>
      <c r="AP134" s="156"/>
      <c r="AQ134" s="153" t="s">
        <v>805</v>
      </c>
      <c r="AR134" s="161" t="s">
        <v>1059</v>
      </c>
      <c r="AS134" s="689" t="s">
        <v>1482</v>
      </c>
      <c r="AT134" s="686">
        <v>643200000</v>
      </c>
      <c r="AU134" s="686">
        <v>118700000</v>
      </c>
      <c r="AV134" s="655">
        <f t="shared" si="3"/>
        <v>0.18454601990049752</v>
      </c>
      <c r="AW134" s="306"/>
      <c r="AX134" s="147"/>
      <c r="AY134" s="166" t="s">
        <v>894</v>
      </c>
    </row>
    <row r="135" spans="1:51" ht="162.75" x14ac:dyDescent="0.35">
      <c r="A135" s="790" t="s">
        <v>374</v>
      </c>
      <c r="B135" s="790" t="s">
        <v>375</v>
      </c>
      <c r="C135" s="790"/>
      <c r="D135" s="659"/>
      <c r="E135" s="659"/>
      <c r="F135" s="751">
        <v>2024130010025</v>
      </c>
      <c r="G135" s="779"/>
      <c r="H135" s="659"/>
      <c r="I135" s="659"/>
      <c r="J135" s="659"/>
      <c r="K135" s="174"/>
      <c r="L135" s="723"/>
      <c r="M135" s="282" t="s">
        <v>1060</v>
      </c>
      <c r="N135" s="172"/>
      <c r="O135" s="282" t="s">
        <v>1061</v>
      </c>
      <c r="P135" s="171"/>
      <c r="Q135" s="172">
        <v>1</v>
      </c>
      <c r="R135" s="173"/>
      <c r="S135" s="174"/>
      <c r="T135" s="174"/>
      <c r="U135" s="150">
        <f t="shared" si="5"/>
        <v>0</v>
      </c>
      <c r="V135" s="175">
        <v>45474</v>
      </c>
      <c r="W135" s="175">
        <v>45657</v>
      </c>
      <c r="X135" s="176">
        <f t="shared" si="6"/>
        <v>183</v>
      </c>
      <c r="Y135" s="174"/>
      <c r="Z135" s="174"/>
      <c r="AA135" s="166" t="s">
        <v>894</v>
      </c>
      <c r="AB135" s="166" t="s">
        <v>802</v>
      </c>
      <c r="AC135" s="166" t="s">
        <v>896</v>
      </c>
      <c r="AD135" s="447"/>
      <c r="AE135" s="448"/>
      <c r="AF135" s="447"/>
      <c r="AG135" s="448"/>
      <c r="AH135" s="447"/>
      <c r="AI135" s="449"/>
      <c r="AJ135" s="174"/>
      <c r="AK135" s="181">
        <v>0</v>
      </c>
      <c r="AL135" s="181">
        <v>0</v>
      </c>
      <c r="AM135" s="182">
        <v>0</v>
      </c>
      <c r="AN135" s="183"/>
      <c r="AO135" s="182">
        <v>0</v>
      </c>
      <c r="AP135" s="180"/>
      <c r="AQ135" s="166" t="s">
        <v>805</v>
      </c>
      <c r="AR135" s="184" t="s">
        <v>1059</v>
      </c>
      <c r="AS135" s="690"/>
      <c r="AT135" s="653"/>
      <c r="AU135" s="653"/>
      <c r="AV135" s="656"/>
      <c r="AW135" s="195"/>
      <c r="AX135" s="172"/>
      <c r="AY135" s="166" t="s">
        <v>894</v>
      </c>
    </row>
    <row r="136" spans="1:51" ht="162.75" x14ac:dyDescent="0.35">
      <c r="A136" s="790" t="s">
        <v>374</v>
      </c>
      <c r="B136" s="790" t="s">
        <v>375</v>
      </c>
      <c r="C136" s="790"/>
      <c r="D136" s="659"/>
      <c r="E136" s="659"/>
      <c r="F136" s="751">
        <v>2024130010025</v>
      </c>
      <c r="G136" s="779"/>
      <c r="H136" s="660"/>
      <c r="I136" s="660"/>
      <c r="J136" s="660"/>
      <c r="K136" s="174"/>
      <c r="L136" s="724"/>
      <c r="M136" s="282" t="s">
        <v>1062</v>
      </c>
      <c r="N136" s="172"/>
      <c r="O136" s="282" t="s">
        <v>1063</v>
      </c>
      <c r="P136" s="171">
        <v>1</v>
      </c>
      <c r="Q136" s="172" t="s">
        <v>206</v>
      </c>
      <c r="R136" s="173" t="s">
        <v>207</v>
      </c>
      <c r="S136" s="174"/>
      <c r="T136" s="174"/>
      <c r="U136" s="150" t="s">
        <v>207</v>
      </c>
      <c r="V136" s="175">
        <v>45474</v>
      </c>
      <c r="W136" s="175">
        <v>45657</v>
      </c>
      <c r="X136" s="176">
        <f t="shared" si="6"/>
        <v>183</v>
      </c>
      <c r="Y136" s="174"/>
      <c r="Z136" s="174"/>
      <c r="AA136" s="166" t="s">
        <v>894</v>
      </c>
      <c r="AB136" s="166" t="s">
        <v>802</v>
      </c>
      <c r="AC136" s="166" t="s">
        <v>896</v>
      </c>
      <c r="AD136" s="447"/>
      <c r="AE136" s="448"/>
      <c r="AF136" s="447"/>
      <c r="AG136" s="448"/>
      <c r="AH136" s="447"/>
      <c r="AI136" s="449"/>
      <c r="AJ136" s="174"/>
      <c r="AK136" s="181">
        <v>0</v>
      </c>
      <c r="AL136" s="181">
        <v>0</v>
      </c>
      <c r="AM136" s="182">
        <v>0</v>
      </c>
      <c r="AN136" s="183"/>
      <c r="AO136" s="182">
        <v>0</v>
      </c>
      <c r="AP136" s="180"/>
      <c r="AQ136" s="166" t="s">
        <v>805</v>
      </c>
      <c r="AR136" s="184" t="s">
        <v>1059</v>
      </c>
      <c r="AS136" s="691"/>
      <c r="AT136" s="654"/>
      <c r="AU136" s="654"/>
      <c r="AV136" s="657"/>
      <c r="AW136" s="195"/>
      <c r="AX136" s="172"/>
      <c r="AY136" s="166" t="s">
        <v>894</v>
      </c>
    </row>
    <row r="137" spans="1:51" ht="255.75" x14ac:dyDescent="0.35">
      <c r="A137" s="790" t="s">
        <v>374</v>
      </c>
      <c r="B137" s="790" t="s">
        <v>375</v>
      </c>
      <c r="C137" s="790"/>
      <c r="D137" s="659"/>
      <c r="E137" s="659"/>
      <c r="F137" s="751">
        <v>2024130010025</v>
      </c>
      <c r="G137" s="779"/>
      <c r="H137" s="658" t="s">
        <v>1064</v>
      </c>
      <c r="I137" s="658" t="s">
        <v>1065</v>
      </c>
      <c r="J137" s="658">
        <v>481</v>
      </c>
      <c r="K137" s="174"/>
      <c r="L137" s="727">
        <v>0.4</v>
      </c>
      <c r="M137" s="282" t="s">
        <v>892</v>
      </c>
      <c r="N137" s="172"/>
      <c r="O137" s="282" t="s">
        <v>1066</v>
      </c>
      <c r="P137" s="171">
        <v>4000</v>
      </c>
      <c r="Q137" s="172">
        <v>500</v>
      </c>
      <c r="R137" s="173">
        <v>481</v>
      </c>
      <c r="S137" s="174"/>
      <c r="T137" s="174"/>
      <c r="U137" s="150">
        <f t="shared" si="5"/>
        <v>0.96199999999999997</v>
      </c>
      <c r="V137" s="175">
        <v>45474</v>
      </c>
      <c r="W137" s="175">
        <v>45657</v>
      </c>
      <c r="X137" s="176">
        <f t="shared" si="6"/>
        <v>183</v>
      </c>
      <c r="Y137" s="180">
        <v>4000</v>
      </c>
      <c r="Z137" s="174"/>
      <c r="AA137" s="166" t="s">
        <v>894</v>
      </c>
      <c r="AB137" s="166" t="s">
        <v>802</v>
      </c>
      <c r="AC137" s="166" t="s">
        <v>896</v>
      </c>
      <c r="AD137" s="447"/>
      <c r="AE137" s="448"/>
      <c r="AF137" s="447"/>
      <c r="AG137" s="448"/>
      <c r="AH137" s="447"/>
      <c r="AI137" s="449"/>
      <c r="AJ137" s="174"/>
      <c r="AK137" s="181">
        <v>47047661.549999997</v>
      </c>
      <c r="AL137" s="181">
        <v>47047661.549999997</v>
      </c>
      <c r="AM137" s="182">
        <v>0</v>
      </c>
      <c r="AN137" s="183"/>
      <c r="AO137" s="182">
        <v>0</v>
      </c>
      <c r="AP137" s="180"/>
      <c r="AQ137" s="166" t="s">
        <v>805</v>
      </c>
      <c r="AR137" s="185" t="s">
        <v>1059</v>
      </c>
      <c r="AS137" s="682" t="s">
        <v>1483</v>
      </c>
      <c r="AT137" s="661">
        <v>247047661.55000001</v>
      </c>
      <c r="AU137" s="661">
        <v>0</v>
      </c>
      <c r="AV137" s="662">
        <f t="shared" si="3"/>
        <v>0</v>
      </c>
      <c r="AW137" s="260" t="s">
        <v>1416</v>
      </c>
      <c r="AX137" s="172" t="s">
        <v>1417</v>
      </c>
      <c r="AY137" s="166" t="s">
        <v>894</v>
      </c>
    </row>
    <row r="138" spans="1:51" ht="162.75" x14ac:dyDescent="0.35">
      <c r="A138" s="790" t="s">
        <v>374</v>
      </c>
      <c r="B138" s="790" t="s">
        <v>375</v>
      </c>
      <c r="C138" s="790"/>
      <c r="D138" s="659"/>
      <c r="E138" s="659"/>
      <c r="F138" s="751">
        <v>2024130010025</v>
      </c>
      <c r="G138" s="779"/>
      <c r="H138" s="659"/>
      <c r="I138" s="659"/>
      <c r="J138" s="659"/>
      <c r="K138" s="174"/>
      <c r="L138" s="723"/>
      <c r="M138" s="282" t="s">
        <v>1067</v>
      </c>
      <c r="N138" s="172"/>
      <c r="O138" s="282" t="s">
        <v>1068</v>
      </c>
      <c r="P138" s="171"/>
      <c r="Q138" s="172" t="s">
        <v>206</v>
      </c>
      <c r="R138" s="173" t="s">
        <v>207</v>
      </c>
      <c r="S138" s="174"/>
      <c r="T138" s="174"/>
      <c r="U138" s="150" t="s">
        <v>207</v>
      </c>
      <c r="V138" s="175">
        <v>45474</v>
      </c>
      <c r="W138" s="175">
        <v>45657</v>
      </c>
      <c r="X138" s="176">
        <f t="shared" si="6"/>
        <v>183</v>
      </c>
      <c r="Y138" s="174"/>
      <c r="Z138" s="174"/>
      <c r="AA138" s="166" t="s">
        <v>894</v>
      </c>
      <c r="AB138" s="166" t="s">
        <v>802</v>
      </c>
      <c r="AC138" s="166" t="s">
        <v>896</v>
      </c>
      <c r="AD138" s="447"/>
      <c r="AE138" s="448"/>
      <c r="AF138" s="447"/>
      <c r="AG138" s="448"/>
      <c r="AH138" s="447"/>
      <c r="AI138" s="449"/>
      <c r="AJ138" s="174"/>
      <c r="AK138" s="181">
        <v>0</v>
      </c>
      <c r="AL138" s="181">
        <v>0</v>
      </c>
      <c r="AM138" s="182">
        <v>0</v>
      </c>
      <c r="AN138" s="183"/>
      <c r="AO138" s="182">
        <v>0</v>
      </c>
      <c r="AP138" s="180"/>
      <c r="AQ138" s="166" t="s">
        <v>805</v>
      </c>
      <c r="AR138" s="185" t="s">
        <v>1059</v>
      </c>
      <c r="AS138" s="682"/>
      <c r="AT138" s="661"/>
      <c r="AU138" s="661"/>
      <c r="AV138" s="662"/>
      <c r="AW138" s="219"/>
      <c r="AX138" s="188"/>
      <c r="AY138" s="166" t="s">
        <v>894</v>
      </c>
    </row>
    <row r="139" spans="1:51" ht="163.5" thickBot="1" x14ac:dyDescent="0.4">
      <c r="A139" s="790" t="s">
        <v>374</v>
      </c>
      <c r="B139" s="790" t="s">
        <v>375</v>
      </c>
      <c r="C139" s="790"/>
      <c r="D139" s="659"/>
      <c r="E139" s="659"/>
      <c r="F139" s="752">
        <v>2024130010025</v>
      </c>
      <c r="G139" s="780"/>
      <c r="H139" s="744"/>
      <c r="I139" s="744"/>
      <c r="J139" s="744"/>
      <c r="K139" s="320"/>
      <c r="L139" s="777"/>
      <c r="M139" s="401" t="s">
        <v>1069</v>
      </c>
      <c r="N139" s="318"/>
      <c r="O139" s="401" t="s">
        <v>1070</v>
      </c>
      <c r="P139" s="317">
        <v>4</v>
      </c>
      <c r="Q139" s="318">
        <v>1</v>
      </c>
      <c r="R139" s="319">
        <v>0</v>
      </c>
      <c r="S139" s="320"/>
      <c r="T139" s="320"/>
      <c r="U139" s="150">
        <f t="shared" si="5"/>
        <v>0</v>
      </c>
      <c r="V139" s="370">
        <v>45474</v>
      </c>
      <c r="W139" s="370">
        <v>45657</v>
      </c>
      <c r="X139" s="371">
        <f t="shared" si="6"/>
        <v>183</v>
      </c>
      <c r="Y139" s="320"/>
      <c r="Z139" s="320"/>
      <c r="AA139" s="345" t="s">
        <v>894</v>
      </c>
      <c r="AB139" s="345" t="s">
        <v>802</v>
      </c>
      <c r="AC139" s="345" t="s">
        <v>896</v>
      </c>
      <c r="AD139" s="450"/>
      <c r="AE139" s="451"/>
      <c r="AF139" s="450"/>
      <c r="AG139" s="451"/>
      <c r="AH139" s="450"/>
      <c r="AI139" s="452"/>
      <c r="AJ139" s="320"/>
      <c r="AK139" s="375">
        <v>200000000</v>
      </c>
      <c r="AL139" s="375">
        <v>200000000</v>
      </c>
      <c r="AM139" s="376">
        <v>0</v>
      </c>
      <c r="AN139" s="377"/>
      <c r="AO139" s="376">
        <v>0</v>
      </c>
      <c r="AP139" s="372"/>
      <c r="AQ139" s="345" t="s">
        <v>805</v>
      </c>
      <c r="AR139" s="453" t="s">
        <v>1059</v>
      </c>
      <c r="AS139" s="682"/>
      <c r="AT139" s="661"/>
      <c r="AU139" s="661"/>
      <c r="AV139" s="662"/>
      <c r="AW139" s="384"/>
      <c r="AX139" s="318"/>
      <c r="AY139" s="166" t="s">
        <v>894</v>
      </c>
    </row>
    <row r="140" spans="1:51" ht="87.75" customHeight="1" thickBot="1" x14ac:dyDescent="0.4">
      <c r="A140" s="791"/>
      <c r="B140" s="791"/>
      <c r="C140" s="791"/>
      <c r="D140" s="744"/>
      <c r="E140" s="744"/>
      <c r="F140" s="731" t="s">
        <v>1053</v>
      </c>
      <c r="G140" s="731"/>
      <c r="H140" s="731"/>
      <c r="I140" s="731"/>
      <c r="J140" s="731"/>
      <c r="K140" s="731"/>
      <c r="L140" s="731"/>
      <c r="M140" s="731"/>
      <c r="N140" s="731"/>
      <c r="O140" s="731"/>
      <c r="P140" s="731"/>
      <c r="Q140" s="731"/>
      <c r="R140" s="731"/>
      <c r="S140" s="292"/>
      <c r="T140" s="292"/>
      <c r="U140" s="66">
        <f>AVERAGE(U134:U139)</f>
        <v>0.24049999999999999</v>
      </c>
      <c r="V140" s="293"/>
      <c r="W140" s="293"/>
      <c r="X140" s="294"/>
      <c r="Y140" s="292"/>
      <c r="Z140" s="292"/>
      <c r="AA140" s="295"/>
      <c r="AB140" s="295"/>
      <c r="AC140" s="295"/>
      <c r="AD140" s="454"/>
      <c r="AE140" s="455"/>
      <c r="AF140" s="456"/>
      <c r="AG140" s="455"/>
      <c r="AH140" s="456"/>
      <c r="AI140" s="457"/>
      <c r="AJ140" s="292"/>
      <c r="AK140" s="297"/>
      <c r="AL140" s="297"/>
      <c r="AM140" s="298"/>
      <c r="AN140" s="299"/>
      <c r="AO140" s="298"/>
      <c r="AP140" s="300"/>
      <c r="AQ140" s="295"/>
      <c r="AR140" s="458"/>
      <c r="AS140" s="682"/>
      <c r="AT140" s="661"/>
      <c r="AU140" s="661"/>
      <c r="AV140" s="662"/>
      <c r="AW140" s="296"/>
      <c r="AX140" s="167"/>
      <c r="AY140" s="166"/>
    </row>
    <row r="141" spans="1:51" ht="209.25" x14ac:dyDescent="0.35">
      <c r="A141" s="789" t="s">
        <v>374</v>
      </c>
      <c r="B141" s="789" t="s">
        <v>375</v>
      </c>
      <c r="C141" s="789" t="s">
        <v>376</v>
      </c>
      <c r="D141" s="718">
        <v>2876</v>
      </c>
      <c r="E141" s="768" t="s">
        <v>1071</v>
      </c>
      <c r="F141" s="768">
        <v>2024130010165</v>
      </c>
      <c r="G141" s="768" t="s">
        <v>1072</v>
      </c>
      <c r="H141" s="768" t="s">
        <v>1073</v>
      </c>
      <c r="I141" s="768" t="s">
        <v>1074</v>
      </c>
      <c r="J141" s="768">
        <v>157</v>
      </c>
      <c r="K141" s="768"/>
      <c r="L141" s="792">
        <v>1</v>
      </c>
      <c r="M141" s="308" t="s">
        <v>1075</v>
      </c>
      <c r="N141" s="381" t="s">
        <v>664</v>
      </c>
      <c r="O141" s="308" t="s">
        <v>900</v>
      </c>
      <c r="P141" s="146"/>
      <c r="Q141" s="147" t="s">
        <v>206</v>
      </c>
      <c r="R141" s="223" t="s">
        <v>207</v>
      </c>
      <c r="S141" s="149"/>
      <c r="T141" s="149"/>
      <c r="U141" s="150" t="s">
        <v>207</v>
      </c>
      <c r="V141" s="151">
        <v>45474</v>
      </c>
      <c r="W141" s="151">
        <v>45657</v>
      </c>
      <c r="X141" s="152">
        <f t="shared" si="6"/>
        <v>183</v>
      </c>
      <c r="Y141" s="156"/>
      <c r="Z141" s="149"/>
      <c r="AA141" s="153" t="s">
        <v>666</v>
      </c>
      <c r="AB141" s="153" t="s">
        <v>710</v>
      </c>
      <c r="AC141" s="153" t="s">
        <v>1076</v>
      </c>
      <c r="AD141" s="306" t="s">
        <v>669</v>
      </c>
      <c r="AE141" s="147" t="s">
        <v>1077</v>
      </c>
      <c r="AF141" s="430">
        <v>20000000</v>
      </c>
      <c r="AG141" s="147" t="s">
        <v>680</v>
      </c>
      <c r="AH141" s="147" t="s">
        <v>672</v>
      </c>
      <c r="AI141" s="147" t="s">
        <v>681</v>
      </c>
      <c r="AJ141" s="149"/>
      <c r="AK141" s="158">
        <v>20000000</v>
      </c>
      <c r="AL141" s="158">
        <v>20000000</v>
      </c>
      <c r="AM141" s="159">
        <v>0</v>
      </c>
      <c r="AN141" s="160"/>
      <c r="AO141" s="159">
        <v>0</v>
      </c>
      <c r="AP141" s="156"/>
      <c r="AQ141" s="153" t="s">
        <v>714</v>
      </c>
      <c r="AR141" s="162" t="s">
        <v>1078</v>
      </c>
      <c r="AS141" s="658" t="s">
        <v>1484</v>
      </c>
      <c r="AT141" s="652">
        <v>86130471.739999995</v>
      </c>
      <c r="AU141" s="652">
        <v>0</v>
      </c>
      <c r="AV141" s="655">
        <f>+AU141/AT141</f>
        <v>0</v>
      </c>
      <c r="AW141" s="280"/>
      <c r="AX141" s="223"/>
      <c r="AY141" s="166" t="s">
        <v>666</v>
      </c>
    </row>
    <row r="142" spans="1:51" ht="209.25" x14ac:dyDescent="0.35">
      <c r="A142" s="790" t="s">
        <v>374</v>
      </c>
      <c r="B142" s="790" t="s">
        <v>375</v>
      </c>
      <c r="C142" s="790"/>
      <c r="D142" s="659"/>
      <c r="E142" s="751"/>
      <c r="F142" s="751"/>
      <c r="G142" s="751"/>
      <c r="H142" s="751"/>
      <c r="I142" s="751"/>
      <c r="J142" s="751"/>
      <c r="K142" s="751"/>
      <c r="L142" s="763"/>
      <c r="M142" s="282" t="s">
        <v>1079</v>
      </c>
      <c r="N142" s="331" t="s">
        <v>664</v>
      </c>
      <c r="O142" s="282" t="s">
        <v>1080</v>
      </c>
      <c r="P142" s="171">
        <v>7</v>
      </c>
      <c r="Q142" s="172">
        <v>5</v>
      </c>
      <c r="R142" s="173">
        <v>3</v>
      </c>
      <c r="S142" s="174"/>
      <c r="T142" s="174"/>
      <c r="U142" s="150">
        <f t="shared" si="5"/>
        <v>0.6</v>
      </c>
      <c r="V142" s="175">
        <v>45474</v>
      </c>
      <c r="W142" s="175">
        <v>45657</v>
      </c>
      <c r="X142" s="176">
        <f t="shared" si="6"/>
        <v>183</v>
      </c>
      <c r="Y142" s="180"/>
      <c r="Z142" s="174"/>
      <c r="AA142" s="166" t="s">
        <v>666</v>
      </c>
      <c r="AB142" s="166" t="s">
        <v>710</v>
      </c>
      <c r="AC142" s="166" t="s">
        <v>1076</v>
      </c>
      <c r="AD142" s="195" t="s">
        <v>669</v>
      </c>
      <c r="AE142" s="172" t="s">
        <v>1077</v>
      </c>
      <c r="AF142" s="435">
        <v>10000000</v>
      </c>
      <c r="AG142" s="172" t="s">
        <v>713</v>
      </c>
      <c r="AH142" s="172" t="s">
        <v>672</v>
      </c>
      <c r="AI142" s="172" t="s">
        <v>681</v>
      </c>
      <c r="AJ142" s="174"/>
      <c r="AK142" s="181">
        <v>10000000</v>
      </c>
      <c r="AL142" s="181">
        <v>10000000</v>
      </c>
      <c r="AM142" s="182">
        <v>0</v>
      </c>
      <c r="AN142" s="183"/>
      <c r="AO142" s="182">
        <v>0</v>
      </c>
      <c r="AP142" s="180"/>
      <c r="AQ142" s="166" t="s">
        <v>714</v>
      </c>
      <c r="AR142" s="185" t="s">
        <v>1078</v>
      </c>
      <c r="AS142" s="659"/>
      <c r="AT142" s="653"/>
      <c r="AU142" s="653"/>
      <c r="AV142" s="656"/>
      <c r="AW142" s="187" t="s">
        <v>1418</v>
      </c>
      <c r="AX142" s="188" t="s">
        <v>1419</v>
      </c>
      <c r="AY142" s="166" t="s">
        <v>666</v>
      </c>
    </row>
    <row r="143" spans="1:51" ht="209.25" x14ac:dyDescent="0.35">
      <c r="A143" s="790" t="s">
        <v>374</v>
      </c>
      <c r="B143" s="790" t="s">
        <v>375</v>
      </c>
      <c r="C143" s="790"/>
      <c r="D143" s="659"/>
      <c r="E143" s="751"/>
      <c r="F143" s="751"/>
      <c r="G143" s="751"/>
      <c r="H143" s="751"/>
      <c r="I143" s="751"/>
      <c r="J143" s="751"/>
      <c r="K143" s="751"/>
      <c r="L143" s="763"/>
      <c r="M143" s="282" t="s">
        <v>1081</v>
      </c>
      <c r="N143" s="331" t="s">
        <v>664</v>
      </c>
      <c r="O143" s="282" t="s">
        <v>1082</v>
      </c>
      <c r="P143" s="171">
        <v>100</v>
      </c>
      <c r="Q143" s="172">
        <v>200</v>
      </c>
      <c r="R143" s="173">
        <v>157</v>
      </c>
      <c r="S143" s="174"/>
      <c r="T143" s="174"/>
      <c r="U143" s="150">
        <f t="shared" si="5"/>
        <v>0.78500000000000003</v>
      </c>
      <c r="V143" s="175">
        <v>45474</v>
      </c>
      <c r="W143" s="175">
        <v>45657</v>
      </c>
      <c r="X143" s="176">
        <f t="shared" si="6"/>
        <v>183</v>
      </c>
      <c r="Y143" s="180">
        <v>100</v>
      </c>
      <c r="Z143" s="174"/>
      <c r="AA143" s="166" t="s">
        <v>666</v>
      </c>
      <c r="AB143" s="166" t="s">
        <v>710</v>
      </c>
      <c r="AC143" s="166" t="s">
        <v>1076</v>
      </c>
      <c r="AD143" s="195" t="s">
        <v>669</v>
      </c>
      <c r="AE143" s="172" t="s">
        <v>1077</v>
      </c>
      <c r="AF143" s="459">
        <v>41130471.740000002</v>
      </c>
      <c r="AG143" s="172" t="s">
        <v>713</v>
      </c>
      <c r="AH143" s="172" t="s">
        <v>672</v>
      </c>
      <c r="AI143" s="172" t="s">
        <v>681</v>
      </c>
      <c r="AJ143" s="174"/>
      <c r="AK143" s="181">
        <v>41130471.740000002</v>
      </c>
      <c r="AL143" s="181">
        <v>41130471.740000002</v>
      </c>
      <c r="AM143" s="182">
        <v>0</v>
      </c>
      <c r="AN143" s="183"/>
      <c r="AO143" s="182">
        <v>0</v>
      </c>
      <c r="AP143" s="180"/>
      <c r="AQ143" s="166" t="s">
        <v>714</v>
      </c>
      <c r="AR143" s="185" t="s">
        <v>1078</v>
      </c>
      <c r="AS143" s="659"/>
      <c r="AT143" s="653"/>
      <c r="AU143" s="653"/>
      <c r="AV143" s="656"/>
      <c r="AW143" s="187" t="s">
        <v>1418</v>
      </c>
      <c r="AX143" s="188" t="s">
        <v>1419</v>
      </c>
      <c r="AY143" s="166" t="s">
        <v>666</v>
      </c>
    </row>
    <row r="144" spans="1:51" ht="210" thickBot="1" x14ac:dyDescent="0.4">
      <c r="A144" s="790" t="s">
        <v>374</v>
      </c>
      <c r="B144" s="790" t="s">
        <v>375</v>
      </c>
      <c r="C144" s="790"/>
      <c r="D144" s="659"/>
      <c r="E144" s="751"/>
      <c r="F144" s="752"/>
      <c r="G144" s="752"/>
      <c r="H144" s="752"/>
      <c r="I144" s="752"/>
      <c r="J144" s="752"/>
      <c r="K144" s="752"/>
      <c r="L144" s="764"/>
      <c r="M144" s="401" t="s">
        <v>1083</v>
      </c>
      <c r="N144" s="341" t="s">
        <v>664</v>
      </c>
      <c r="O144" s="401" t="s">
        <v>1084</v>
      </c>
      <c r="P144" s="437">
        <v>4</v>
      </c>
      <c r="Q144" s="372">
        <v>1</v>
      </c>
      <c r="R144" s="319">
        <v>0</v>
      </c>
      <c r="S144" s="320"/>
      <c r="T144" s="320"/>
      <c r="U144" s="150">
        <f t="shared" si="5"/>
        <v>0</v>
      </c>
      <c r="V144" s="370">
        <v>45474</v>
      </c>
      <c r="W144" s="370">
        <v>45657</v>
      </c>
      <c r="X144" s="371">
        <f t="shared" si="6"/>
        <v>183</v>
      </c>
      <c r="Y144" s="372"/>
      <c r="Z144" s="320"/>
      <c r="AA144" s="345" t="s">
        <v>666</v>
      </c>
      <c r="AB144" s="345" t="s">
        <v>710</v>
      </c>
      <c r="AC144" s="345" t="s">
        <v>1076</v>
      </c>
      <c r="AD144" s="384" t="s">
        <v>669</v>
      </c>
      <c r="AE144" s="318" t="s">
        <v>1077</v>
      </c>
      <c r="AF144" s="460">
        <v>15000000</v>
      </c>
      <c r="AG144" s="318" t="s">
        <v>713</v>
      </c>
      <c r="AH144" s="318" t="s">
        <v>672</v>
      </c>
      <c r="AI144" s="318" t="s">
        <v>681</v>
      </c>
      <c r="AJ144" s="320"/>
      <c r="AK144" s="375">
        <v>15000000</v>
      </c>
      <c r="AL144" s="375">
        <v>15000000</v>
      </c>
      <c r="AM144" s="376">
        <v>0</v>
      </c>
      <c r="AN144" s="377"/>
      <c r="AO144" s="376">
        <v>0</v>
      </c>
      <c r="AP144" s="372"/>
      <c r="AQ144" s="345" t="s">
        <v>714</v>
      </c>
      <c r="AR144" s="453" t="s">
        <v>1078</v>
      </c>
      <c r="AS144" s="660"/>
      <c r="AT144" s="654"/>
      <c r="AU144" s="654"/>
      <c r="AV144" s="657"/>
      <c r="AW144" s="461"/>
      <c r="AX144" s="194"/>
      <c r="AY144" s="166" t="s">
        <v>666</v>
      </c>
    </row>
    <row r="145" spans="1:51" ht="96.75" customHeight="1" thickBot="1" x14ac:dyDescent="0.4">
      <c r="A145" s="791"/>
      <c r="B145" s="791"/>
      <c r="C145" s="791"/>
      <c r="D145" s="744"/>
      <c r="E145" s="751"/>
      <c r="F145" s="731" t="s">
        <v>1071</v>
      </c>
      <c r="G145" s="731"/>
      <c r="H145" s="731"/>
      <c r="I145" s="731"/>
      <c r="J145" s="731"/>
      <c r="K145" s="731"/>
      <c r="L145" s="731"/>
      <c r="M145" s="731"/>
      <c r="N145" s="731"/>
      <c r="O145" s="731"/>
      <c r="P145" s="731"/>
      <c r="Q145" s="731"/>
      <c r="R145" s="731"/>
      <c r="S145" s="292"/>
      <c r="T145" s="292"/>
      <c r="U145" s="66">
        <f>AVERAGE(U141:U144)</f>
        <v>0.46166666666666667</v>
      </c>
      <c r="V145" s="293"/>
      <c r="W145" s="293"/>
      <c r="X145" s="294"/>
      <c r="Y145" s="300"/>
      <c r="Z145" s="292"/>
      <c r="AA145" s="295"/>
      <c r="AB145" s="295"/>
      <c r="AC145" s="295"/>
      <c r="AD145" s="296"/>
      <c r="AE145" s="167"/>
      <c r="AF145" s="462"/>
      <c r="AG145" s="167"/>
      <c r="AH145" s="167"/>
      <c r="AI145" s="167"/>
      <c r="AJ145" s="292"/>
      <c r="AK145" s="297"/>
      <c r="AL145" s="297"/>
      <c r="AM145" s="298"/>
      <c r="AN145" s="299"/>
      <c r="AO145" s="298"/>
      <c r="AP145" s="300"/>
      <c r="AQ145" s="295"/>
      <c r="AR145" s="458"/>
      <c r="AS145" s="216" t="s">
        <v>1462</v>
      </c>
      <c r="AT145" s="217">
        <v>976378133.28999996</v>
      </c>
      <c r="AU145" s="217">
        <v>118700000</v>
      </c>
      <c r="AV145" s="218">
        <f>+AU145/AT145</f>
        <v>0.12157175171470601</v>
      </c>
      <c r="AW145" s="187"/>
      <c r="AX145" s="188"/>
      <c r="AY145" s="166"/>
    </row>
    <row r="146" spans="1:51" ht="409.5" x14ac:dyDescent="0.35">
      <c r="A146" s="668" t="s">
        <v>374</v>
      </c>
      <c r="B146" s="668" t="s">
        <v>375</v>
      </c>
      <c r="C146" s="668" t="s">
        <v>390</v>
      </c>
      <c r="D146" s="668">
        <v>2876</v>
      </c>
      <c r="E146" s="668" t="s">
        <v>1085</v>
      </c>
      <c r="F146" s="773">
        <v>2024130010169</v>
      </c>
      <c r="G146" s="768" t="s">
        <v>1086</v>
      </c>
      <c r="H146" s="431" t="s">
        <v>1087</v>
      </c>
      <c r="I146" s="463" t="s">
        <v>1088</v>
      </c>
      <c r="J146" s="223">
        <v>272</v>
      </c>
      <c r="K146" s="149"/>
      <c r="L146" s="464">
        <v>0.4</v>
      </c>
      <c r="M146" s="465" t="s">
        <v>1089</v>
      </c>
      <c r="N146" s="148"/>
      <c r="O146" s="465" t="s">
        <v>1090</v>
      </c>
      <c r="P146" s="146">
        <v>2000</v>
      </c>
      <c r="Q146" s="147">
        <v>300</v>
      </c>
      <c r="R146" s="223">
        <v>272</v>
      </c>
      <c r="S146" s="149"/>
      <c r="T146" s="149"/>
      <c r="U146" s="150">
        <f t="shared" si="5"/>
        <v>0.90666666666666662</v>
      </c>
      <c r="V146" s="151">
        <v>45474</v>
      </c>
      <c r="W146" s="151">
        <v>45657</v>
      </c>
      <c r="X146" s="152">
        <f t="shared" si="6"/>
        <v>183</v>
      </c>
      <c r="Y146" s="156">
        <v>2000</v>
      </c>
      <c r="Z146" s="149"/>
      <c r="AA146" s="153" t="s">
        <v>1091</v>
      </c>
      <c r="AB146" s="153" t="s">
        <v>895</v>
      </c>
      <c r="AC146" s="153" t="s">
        <v>1092</v>
      </c>
      <c r="AD146" s="306" t="s">
        <v>669</v>
      </c>
      <c r="AE146" s="147" t="s">
        <v>1093</v>
      </c>
      <c r="AF146" s="430">
        <v>4000000</v>
      </c>
      <c r="AG146" s="147" t="s">
        <v>680</v>
      </c>
      <c r="AH146" s="147" t="s">
        <v>672</v>
      </c>
      <c r="AI146" s="147" t="s">
        <v>681</v>
      </c>
      <c r="AJ146" s="149"/>
      <c r="AK146" s="158">
        <v>4000000</v>
      </c>
      <c r="AL146" s="158">
        <v>4000000</v>
      </c>
      <c r="AM146" s="159">
        <v>0</v>
      </c>
      <c r="AN146" s="160"/>
      <c r="AO146" s="159">
        <v>0</v>
      </c>
      <c r="AP146" s="156"/>
      <c r="AQ146" s="308" t="s">
        <v>805</v>
      </c>
      <c r="AR146" s="466" t="s">
        <v>1094</v>
      </c>
      <c r="AS146" s="668" t="s">
        <v>1485</v>
      </c>
      <c r="AT146" s="661">
        <v>456000000</v>
      </c>
      <c r="AU146" s="661">
        <v>20000000</v>
      </c>
      <c r="AV146" s="662">
        <f t="shared" ref="AV146:AV194" si="7">+AU146/AT146</f>
        <v>4.3859649122807015E-2</v>
      </c>
      <c r="AW146" s="262" t="s">
        <v>1420</v>
      </c>
      <c r="AX146" s="467" t="s">
        <v>1513</v>
      </c>
      <c r="AY146" s="166" t="s">
        <v>1091</v>
      </c>
    </row>
    <row r="147" spans="1:51" ht="60" customHeight="1" x14ac:dyDescent="0.35">
      <c r="A147" s="668" t="s">
        <v>374</v>
      </c>
      <c r="B147" s="668" t="s">
        <v>375</v>
      </c>
      <c r="C147" s="668" t="s">
        <v>390</v>
      </c>
      <c r="D147" s="668">
        <v>2876</v>
      </c>
      <c r="E147" s="668"/>
      <c r="F147" s="757"/>
      <c r="G147" s="751" t="s">
        <v>1086</v>
      </c>
      <c r="H147" s="750" t="s">
        <v>1095</v>
      </c>
      <c r="I147" s="750" t="s">
        <v>1074</v>
      </c>
      <c r="J147" s="750">
        <v>0</v>
      </c>
      <c r="K147" s="174"/>
      <c r="L147" s="762">
        <v>0.2</v>
      </c>
      <c r="M147" s="281" t="s">
        <v>1096</v>
      </c>
      <c r="N147" s="173"/>
      <c r="O147" s="281" t="s">
        <v>900</v>
      </c>
      <c r="P147" s="171">
        <v>1000</v>
      </c>
      <c r="Q147" s="172">
        <v>100</v>
      </c>
      <c r="R147" s="173">
        <v>0</v>
      </c>
      <c r="S147" s="174"/>
      <c r="T147" s="174"/>
      <c r="U147" s="150">
        <f t="shared" si="5"/>
        <v>0</v>
      </c>
      <c r="V147" s="175">
        <v>45474</v>
      </c>
      <c r="W147" s="175">
        <v>45657</v>
      </c>
      <c r="X147" s="176">
        <f t="shared" si="6"/>
        <v>183</v>
      </c>
      <c r="Y147" s="180">
        <v>1000</v>
      </c>
      <c r="Z147" s="174"/>
      <c r="AA147" s="166" t="s">
        <v>1091</v>
      </c>
      <c r="AB147" s="166" t="s">
        <v>895</v>
      </c>
      <c r="AC147" s="166" t="s">
        <v>1092</v>
      </c>
      <c r="AD147" s="195" t="s">
        <v>734</v>
      </c>
      <c r="AE147" s="195" t="s">
        <v>213</v>
      </c>
      <c r="AF147" s="172" t="s">
        <v>213</v>
      </c>
      <c r="AG147" s="172" t="s">
        <v>213</v>
      </c>
      <c r="AH147" s="172" t="s">
        <v>213</v>
      </c>
      <c r="AI147" s="172" t="s">
        <v>213</v>
      </c>
      <c r="AJ147" s="174"/>
      <c r="AK147" s="181">
        <v>0</v>
      </c>
      <c r="AL147" s="181">
        <v>0</v>
      </c>
      <c r="AM147" s="182">
        <v>0</v>
      </c>
      <c r="AN147" s="183"/>
      <c r="AO147" s="182">
        <v>0</v>
      </c>
      <c r="AP147" s="180"/>
      <c r="AQ147" s="282" t="s">
        <v>805</v>
      </c>
      <c r="AR147" s="283" t="s">
        <v>1094</v>
      </c>
      <c r="AS147" s="668"/>
      <c r="AT147" s="661"/>
      <c r="AU147" s="661"/>
      <c r="AV147" s="662"/>
      <c r="AW147" s="364"/>
      <c r="AX147" s="173"/>
      <c r="AY147" s="166" t="s">
        <v>1091</v>
      </c>
    </row>
    <row r="148" spans="1:51" ht="60" customHeight="1" x14ac:dyDescent="0.35">
      <c r="A148" s="668" t="s">
        <v>374</v>
      </c>
      <c r="B148" s="668" t="s">
        <v>375</v>
      </c>
      <c r="C148" s="668" t="s">
        <v>390</v>
      </c>
      <c r="D148" s="668">
        <v>2876</v>
      </c>
      <c r="E148" s="668"/>
      <c r="F148" s="757"/>
      <c r="G148" s="751" t="s">
        <v>1086</v>
      </c>
      <c r="H148" s="770"/>
      <c r="I148" s="770" t="s">
        <v>1074</v>
      </c>
      <c r="J148" s="770">
        <v>0</v>
      </c>
      <c r="K148" s="174"/>
      <c r="L148" s="793">
        <v>0.2</v>
      </c>
      <c r="M148" s="281" t="s">
        <v>1097</v>
      </c>
      <c r="N148" s="173"/>
      <c r="O148" s="281" t="s">
        <v>1098</v>
      </c>
      <c r="P148" s="171">
        <v>600</v>
      </c>
      <c r="Q148" s="172" t="s">
        <v>206</v>
      </c>
      <c r="R148" s="173" t="s">
        <v>207</v>
      </c>
      <c r="S148" s="174"/>
      <c r="T148" s="174"/>
      <c r="U148" s="150" t="s">
        <v>207</v>
      </c>
      <c r="V148" s="175">
        <v>45474</v>
      </c>
      <c r="W148" s="175">
        <v>45657</v>
      </c>
      <c r="X148" s="176">
        <f t="shared" si="6"/>
        <v>183</v>
      </c>
      <c r="Y148" s="180"/>
      <c r="Z148" s="174"/>
      <c r="AA148" s="166" t="s">
        <v>1091</v>
      </c>
      <c r="AB148" s="166" t="s">
        <v>895</v>
      </c>
      <c r="AC148" s="166" t="s">
        <v>1092</v>
      </c>
      <c r="AD148" s="195" t="s">
        <v>734</v>
      </c>
      <c r="AE148" s="195" t="s">
        <v>213</v>
      </c>
      <c r="AF148" s="172" t="s">
        <v>213</v>
      </c>
      <c r="AG148" s="172" t="s">
        <v>213</v>
      </c>
      <c r="AH148" s="172" t="s">
        <v>213</v>
      </c>
      <c r="AI148" s="172" t="s">
        <v>213</v>
      </c>
      <c r="AJ148" s="174"/>
      <c r="AK148" s="181">
        <v>0</v>
      </c>
      <c r="AL148" s="181">
        <v>0</v>
      </c>
      <c r="AM148" s="182">
        <v>0</v>
      </c>
      <c r="AN148" s="183"/>
      <c r="AO148" s="182">
        <v>0</v>
      </c>
      <c r="AP148" s="180"/>
      <c r="AQ148" s="282" t="s">
        <v>805</v>
      </c>
      <c r="AR148" s="283" t="s">
        <v>1094</v>
      </c>
      <c r="AS148" s="668"/>
      <c r="AT148" s="661"/>
      <c r="AU148" s="661"/>
      <c r="AV148" s="662"/>
      <c r="AW148" s="262" t="s">
        <v>1421</v>
      </c>
      <c r="AX148" s="336" t="s">
        <v>1514</v>
      </c>
      <c r="AY148" s="166" t="s">
        <v>1091</v>
      </c>
    </row>
    <row r="149" spans="1:51" ht="60" customHeight="1" x14ac:dyDescent="0.35">
      <c r="A149" s="668" t="s">
        <v>374</v>
      </c>
      <c r="B149" s="668" t="s">
        <v>375</v>
      </c>
      <c r="C149" s="668" t="s">
        <v>390</v>
      </c>
      <c r="D149" s="668">
        <v>2876</v>
      </c>
      <c r="E149" s="668"/>
      <c r="F149" s="757"/>
      <c r="G149" s="751" t="s">
        <v>1086</v>
      </c>
      <c r="H149" s="750" t="s">
        <v>1099</v>
      </c>
      <c r="I149" s="750" t="s">
        <v>1100</v>
      </c>
      <c r="J149" s="750">
        <v>0</v>
      </c>
      <c r="K149" s="174"/>
      <c r="L149" s="762">
        <v>0.2</v>
      </c>
      <c r="M149" s="281" t="s">
        <v>1101</v>
      </c>
      <c r="N149" s="173"/>
      <c r="O149" s="281" t="s">
        <v>1102</v>
      </c>
      <c r="P149" s="171">
        <v>6</v>
      </c>
      <c r="Q149" s="172">
        <v>1</v>
      </c>
      <c r="R149" s="173">
        <v>0</v>
      </c>
      <c r="S149" s="174"/>
      <c r="T149" s="174"/>
      <c r="U149" s="150">
        <f t="shared" si="5"/>
        <v>0</v>
      </c>
      <c r="V149" s="175">
        <v>45474</v>
      </c>
      <c r="W149" s="175">
        <v>45657</v>
      </c>
      <c r="X149" s="176">
        <f t="shared" si="6"/>
        <v>183</v>
      </c>
      <c r="Y149" s="180"/>
      <c r="Z149" s="174"/>
      <c r="AA149" s="166" t="s">
        <v>1091</v>
      </c>
      <c r="AB149" s="166" t="s">
        <v>895</v>
      </c>
      <c r="AC149" s="166" t="s">
        <v>1092</v>
      </c>
      <c r="AD149" s="195" t="s">
        <v>734</v>
      </c>
      <c r="AE149" s="195" t="s">
        <v>213</v>
      </c>
      <c r="AF149" s="172" t="s">
        <v>213</v>
      </c>
      <c r="AG149" s="172" t="s">
        <v>213</v>
      </c>
      <c r="AH149" s="172" t="s">
        <v>213</v>
      </c>
      <c r="AI149" s="172" t="s">
        <v>213</v>
      </c>
      <c r="AJ149" s="174"/>
      <c r="AK149" s="181">
        <v>0</v>
      </c>
      <c r="AL149" s="181">
        <v>0</v>
      </c>
      <c r="AM149" s="182">
        <v>0</v>
      </c>
      <c r="AN149" s="183"/>
      <c r="AO149" s="182">
        <v>0</v>
      </c>
      <c r="AP149" s="180"/>
      <c r="AQ149" s="282" t="s">
        <v>805</v>
      </c>
      <c r="AR149" s="312" t="s">
        <v>1094</v>
      </c>
      <c r="AS149" s="649" t="s">
        <v>1486</v>
      </c>
      <c r="AT149" s="652">
        <v>4000000</v>
      </c>
      <c r="AU149" s="652">
        <v>0</v>
      </c>
      <c r="AV149" s="655">
        <v>0</v>
      </c>
      <c r="AW149" s="364"/>
      <c r="AX149" s="173" t="s">
        <v>1422</v>
      </c>
      <c r="AY149" s="166" t="s">
        <v>1091</v>
      </c>
    </row>
    <row r="150" spans="1:51" ht="60" customHeight="1" x14ac:dyDescent="0.35">
      <c r="A150" s="668" t="s">
        <v>374</v>
      </c>
      <c r="B150" s="668" t="s">
        <v>375</v>
      </c>
      <c r="C150" s="668" t="s">
        <v>390</v>
      </c>
      <c r="D150" s="668">
        <v>2876</v>
      </c>
      <c r="E150" s="668"/>
      <c r="F150" s="757"/>
      <c r="G150" s="751" t="s">
        <v>1086</v>
      </c>
      <c r="H150" s="770"/>
      <c r="I150" s="770" t="s">
        <v>1100</v>
      </c>
      <c r="J150" s="770">
        <v>0</v>
      </c>
      <c r="K150" s="174"/>
      <c r="L150" s="793">
        <v>0.2</v>
      </c>
      <c r="M150" s="281" t="s">
        <v>1103</v>
      </c>
      <c r="N150" s="173"/>
      <c r="O150" s="281" t="s">
        <v>1104</v>
      </c>
      <c r="P150" s="171">
        <v>400</v>
      </c>
      <c r="Q150" s="172">
        <v>40</v>
      </c>
      <c r="R150" s="173">
        <v>0</v>
      </c>
      <c r="S150" s="174"/>
      <c r="T150" s="174"/>
      <c r="U150" s="150">
        <f t="shared" si="5"/>
        <v>0</v>
      </c>
      <c r="V150" s="175">
        <v>45474</v>
      </c>
      <c r="W150" s="175">
        <v>45657</v>
      </c>
      <c r="X150" s="176">
        <f t="shared" si="6"/>
        <v>183</v>
      </c>
      <c r="Y150" s="180">
        <v>400</v>
      </c>
      <c r="Z150" s="174"/>
      <c r="AA150" s="166" t="s">
        <v>1091</v>
      </c>
      <c r="AB150" s="166" t="s">
        <v>895</v>
      </c>
      <c r="AC150" s="166" t="s">
        <v>1092</v>
      </c>
      <c r="AD150" s="195" t="s">
        <v>734</v>
      </c>
      <c r="AE150" s="195" t="s">
        <v>213</v>
      </c>
      <c r="AF150" s="172" t="s">
        <v>213</v>
      </c>
      <c r="AG150" s="172" t="s">
        <v>213</v>
      </c>
      <c r="AH150" s="172" t="s">
        <v>213</v>
      </c>
      <c r="AI150" s="172" t="s">
        <v>213</v>
      </c>
      <c r="AJ150" s="174"/>
      <c r="AK150" s="181">
        <v>0</v>
      </c>
      <c r="AL150" s="181">
        <v>0</v>
      </c>
      <c r="AM150" s="182">
        <v>0</v>
      </c>
      <c r="AN150" s="183"/>
      <c r="AO150" s="182">
        <v>0</v>
      </c>
      <c r="AP150" s="180"/>
      <c r="AQ150" s="282" t="s">
        <v>805</v>
      </c>
      <c r="AR150" s="312" t="s">
        <v>1094</v>
      </c>
      <c r="AS150" s="650"/>
      <c r="AT150" s="653"/>
      <c r="AU150" s="653"/>
      <c r="AV150" s="656"/>
      <c r="AW150" s="364"/>
      <c r="AX150" s="173" t="s">
        <v>1423</v>
      </c>
      <c r="AY150" s="166" t="s">
        <v>1091</v>
      </c>
    </row>
    <row r="151" spans="1:51" ht="60.75" customHeight="1" thickBot="1" x14ac:dyDescent="0.4">
      <c r="A151" s="668" t="s">
        <v>374</v>
      </c>
      <c r="B151" s="668" t="s">
        <v>375</v>
      </c>
      <c r="C151" s="668" t="s">
        <v>390</v>
      </c>
      <c r="D151" s="668">
        <v>2876</v>
      </c>
      <c r="E151" s="668"/>
      <c r="F151" s="758"/>
      <c r="G151" s="752" t="s">
        <v>1086</v>
      </c>
      <c r="H151" s="341" t="s">
        <v>1105</v>
      </c>
      <c r="I151" s="468" t="s">
        <v>1106</v>
      </c>
      <c r="J151" s="319">
        <v>0</v>
      </c>
      <c r="K151" s="320"/>
      <c r="L151" s="469">
        <v>0.2</v>
      </c>
      <c r="M151" s="316" t="s">
        <v>1107</v>
      </c>
      <c r="N151" s="319"/>
      <c r="O151" s="316" t="s">
        <v>1108</v>
      </c>
      <c r="P151" s="317">
        <v>4</v>
      </c>
      <c r="Q151" s="318" t="s">
        <v>206</v>
      </c>
      <c r="R151" s="319" t="s">
        <v>207</v>
      </c>
      <c r="S151" s="320"/>
      <c r="T151" s="320"/>
      <c r="U151" s="150" t="s">
        <v>207</v>
      </c>
      <c r="V151" s="203">
        <v>45474</v>
      </c>
      <c r="W151" s="203">
        <v>45657</v>
      </c>
      <c r="X151" s="204">
        <f t="shared" si="6"/>
        <v>183</v>
      </c>
      <c r="Y151" s="201"/>
      <c r="Z151" s="201"/>
      <c r="AA151" s="205" t="s">
        <v>1091</v>
      </c>
      <c r="AB151" s="205" t="s">
        <v>895</v>
      </c>
      <c r="AC151" s="205" t="s">
        <v>1092</v>
      </c>
      <c r="AD151" s="245" t="s">
        <v>734</v>
      </c>
      <c r="AE151" s="245" t="s">
        <v>213</v>
      </c>
      <c r="AF151" s="193" t="s">
        <v>213</v>
      </c>
      <c r="AG151" s="193" t="s">
        <v>213</v>
      </c>
      <c r="AH151" s="193" t="s">
        <v>213</v>
      </c>
      <c r="AI151" s="193" t="s">
        <v>213</v>
      </c>
      <c r="AJ151" s="201"/>
      <c r="AK151" s="209">
        <v>0</v>
      </c>
      <c r="AL151" s="209">
        <v>0</v>
      </c>
      <c r="AM151" s="210">
        <v>0</v>
      </c>
      <c r="AN151" s="211"/>
      <c r="AO151" s="210">
        <v>0</v>
      </c>
      <c r="AP151" s="208"/>
      <c r="AQ151" s="285" t="s">
        <v>805</v>
      </c>
      <c r="AR151" s="322" t="s">
        <v>1094</v>
      </c>
      <c r="AS151" s="651"/>
      <c r="AT151" s="654"/>
      <c r="AU151" s="654"/>
      <c r="AV151" s="657"/>
      <c r="AW151" s="470"/>
      <c r="AX151" s="200" t="s">
        <v>1424</v>
      </c>
      <c r="AY151" s="166" t="s">
        <v>1091</v>
      </c>
    </row>
    <row r="152" spans="1:51" ht="98.25" customHeight="1" x14ac:dyDescent="0.35">
      <c r="A152" s="668"/>
      <c r="B152" s="668"/>
      <c r="C152" s="668"/>
      <c r="D152" s="668"/>
      <c r="E152" s="668"/>
      <c r="F152" s="731" t="s">
        <v>1085</v>
      </c>
      <c r="G152" s="731"/>
      <c r="H152" s="731"/>
      <c r="I152" s="731"/>
      <c r="J152" s="731"/>
      <c r="K152" s="731"/>
      <c r="L152" s="731"/>
      <c r="M152" s="731"/>
      <c r="N152" s="731"/>
      <c r="O152" s="731"/>
      <c r="P152" s="731"/>
      <c r="Q152" s="731"/>
      <c r="R152" s="731"/>
      <c r="S152" s="292"/>
      <c r="T152" s="292"/>
      <c r="U152" s="66">
        <f>AVERAGE(U146:U151)</f>
        <v>0.22666666666666666</v>
      </c>
      <c r="V152" s="175"/>
      <c r="W152" s="175"/>
      <c r="X152" s="176"/>
      <c r="Y152" s="174"/>
      <c r="Z152" s="174"/>
      <c r="AA152" s="166"/>
      <c r="AB152" s="166"/>
      <c r="AC152" s="166"/>
      <c r="AD152" s="172"/>
      <c r="AE152" s="172"/>
      <c r="AF152" s="172"/>
      <c r="AG152" s="172"/>
      <c r="AH152" s="172"/>
      <c r="AI152" s="172"/>
      <c r="AJ152" s="174"/>
      <c r="AK152" s="181"/>
      <c r="AL152" s="181"/>
      <c r="AM152" s="182"/>
      <c r="AN152" s="183"/>
      <c r="AO152" s="182"/>
      <c r="AP152" s="180"/>
      <c r="AQ152" s="282"/>
      <c r="AR152" s="282"/>
      <c r="AS152" s="216" t="s">
        <v>1463</v>
      </c>
      <c r="AT152" s="217">
        <v>460000000</v>
      </c>
      <c r="AU152" s="217">
        <v>20000000</v>
      </c>
      <c r="AV152" s="218">
        <f t="shared" si="7"/>
        <v>4.3478260869565216E-2</v>
      </c>
      <c r="AW152" s="364"/>
      <c r="AX152" s="173"/>
      <c r="AY152" s="166"/>
    </row>
    <row r="153" spans="1:51" ht="168" customHeight="1" x14ac:dyDescent="0.35">
      <c r="A153" s="668" t="s">
        <v>405</v>
      </c>
      <c r="B153" s="668" t="s">
        <v>406</v>
      </c>
      <c r="C153" s="668" t="s">
        <v>407</v>
      </c>
      <c r="D153" s="668">
        <v>231</v>
      </c>
      <c r="E153" s="668" t="s">
        <v>1109</v>
      </c>
      <c r="F153" s="750">
        <v>2024130010064</v>
      </c>
      <c r="G153" s="788" t="s">
        <v>1110</v>
      </c>
      <c r="H153" s="728" t="s">
        <v>1111</v>
      </c>
      <c r="I153" s="728" t="s">
        <v>1112</v>
      </c>
      <c r="J153" s="728">
        <v>0</v>
      </c>
      <c r="K153" s="728"/>
      <c r="L153" s="794">
        <v>0.4</v>
      </c>
      <c r="M153" s="471" t="s">
        <v>1113</v>
      </c>
      <c r="N153" s="223"/>
      <c r="O153" s="471" t="s">
        <v>1114</v>
      </c>
      <c r="P153" s="796">
        <v>10</v>
      </c>
      <c r="Q153" s="189">
        <v>1</v>
      </c>
      <c r="R153" s="189">
        <v>0</v>
      </c>
      <c r="S153" s="190"/>
      <c r="T153" s="189"/>
      <c r="U153" s="472">
        <f t="shared" ref="U153:U218" si="8">+R153/Q153</f>
        <v>0</v>
      </c>
      <c r="V153" s="226">
        <v>45474</v>
      </c>
      <c r="W153" s="226">
        <v>45657</v>
      </c>
      <c r="X153" s="227">
        <f t="shared" si="6"/>
        <v>183</v>
      </c>
      <c r="Y153" s="232"/>
      <c r="Z153" s="473"/>
      <c r="AA153" s="220" t="s">
        <v>1115</v>
      </c>
      <c r="AB153" s="220" t="s">
        <v>710</v>
      </c>
      <c r="AC153" s="220" t="s">
        <v>1116</v>
      </c>
      <c r="AD153" s="224"/>
      <c r="AE153" s="224"/>
      <c r="AF153" s="224"/>
      <c r="AG153" s="352"/>
      <c r="AH153" s="224"/>
      <c r="AI153" s="190"/>
      <c r="AJ153" s="224"/>
      <c r="AK153" s="233">
        <v>65000000</v>
      </c>
      <c r="AL153" s="233">
        <v>65000000</v>
      </c>
      <c r="AM153" s="234">
        <v>0</v>
      </c>
      <c r="AN153" s="235"/>
      <c r="AO153" s="234">
        <v>0</v>
      </c>
      <c r="AP153" s="232"/>
      <c r="AQ153" s="474" t="s">
        <v>805</v>
      </c>
      <c r="AR153" s="475" t="s">
        <v>1117</v>
      </c>
      <c r="AS153" s="673" t="s">
        <v>1487</v>
      </c>
      <c r="AT153" s="652">
        <v>25800000</v>
      </c>
      <c r="AU153" s="652">
        <v>25800000</v>
      </c>
      <c r="AV153" s="655">
        <f t="shared" si="7"/>
        <v>1</v>
      </c>
      <c r="AW153" s="356"/>
      <c r="AX153" s="223"/>
      <c r="AY153" s="166" t="s">
        <v>1115</v>
      </c>
    </row>
    <row r="154" spans="1:51" ht="116.25" x14ac:dyDescent="0.35">
      <c r="A154" s="668" t="s">
        <v>405</v>
      </c>
      <c r="B154" s="668" t="s">
        <v>406</v>
      </c>
      <c r="C154" s="668" t="s">
        <v>407</v>
      </c>
      <c r="D154" s="668">
        <v>231</v>
      </c>
      <c r="E154" s="668"/>
      <c r="F154" s="751">
        <v>2024130010064</v>
      </c>
      <c r="G154" s="779"/>
      <c r="H154" s="730"/>
      <c r="I154" s="730"/>
      <c r="J154" s="730"/>
      <c r="K154" s="730"/>
      <c r="L154" s="795"/>
      <c r="M154" s="433" t="s">
        <v>1118</v>
      </c>
      <c r="N154" s="173"/>
      <c r="O154" s="433" t="s">
        <v>1119</v>
      </c>
      <c r="P154" s="797"/>
      <c r="Q154" s="172" t="s">
        <v>206</v>
      </c>
      <c r="R154" s="172" t="s">
        <v>207</v>
      </c>
      <c r="S154" s="264"/>
      <c r="T154" s="172"/>
      <c r="U154" s="476" t="s">
        <v>207</v>
      </c>
      <c r="V154" s="175">
        <v>45474</v>
      </c>
      <c r="W154" s="175">
        <v>45657</v>
      </c>
      <c r="X154" s="176">
        <f t="shared" si="6"/>
        <v>183</v>
      </c>
      <c r="Y154" s="477"/>
      <c r="Z154" s="478"/>
      <c r="AA154" s="166" t="s">
        <v>1115</v>
      </c>
      <c r="AB154" s="166" t="s">
        <v>710</v>
      </c>
      <c r="AC154" s="166" t="s">
        <v>1116</v>
      </c>
      <c r="AD154" s="174"/>
      <c r="AE154" s="174"/>
      <c r="AF154" s="174"/>
      <c r="AG154" s="360"/>
      <c r="AH154" s="174"/>
      <c r="AI154" s="264"/>
      <c r="AJ154" s="174"/>
      <c r="AK154" s="181">
        <v>20000000</v>
      </c>
      <c r="AL154" s="181">
        <v>20000000</v>
      </c>
      <c r="AM154" s="182">
        <v>0</v>
      </c>
      <c r="AN154" s="183"/>
      <c r="AO154" s="182">
        <v>0</v>
      </c>
      <c r="AP154" s="180"/>
      <c r="AQ154" s="479" t="s">
        <v>805</v>
      </c>
      <c r="AR154" s="480" t="s">
        <v>1117</v>
      </c>
      <c r="AS154" s="674"/>
      <c r="AT154" s="653"/>
      <c r="AU154" s="653"/>
      <c r="AV154" s="656"/>
      <c r="AW154" s="219"/>
      <c r="AX154" s="188"/>
      <c r="AY154" s="166" t="s">
        <v>1115</v>
      </c>
    </row>
    <row r="155" spans="1:51" ht="116.25" x14ac:dyDescent="0.35">
      <c r="A155" s="668" t="s">
        <v>405</v>
      </c>
      <c r="B155" s="668" t="s">
        <v>406</v>
      </c>
      <c r="C155" s="668" t="s">
        <v>407</v>
      </c>
      <c r="D155" s="668">
        <v>231</v>
      </c>
      <c r="E155" s="668"/>
      <c r="F155" s="751">
        <v>2024130010064</v>
      </c>
      <c r="G155" s="779"/>
      <c r="H155" s="728" t="s">
        <v>1120</v>
      </c>
      <c r="I155" s="728" t="s">
        <v>1121</v>
      </c>
      <c r="J155" s="728">
        <v>0</v>
      </c>
      <c r="K155" s="728"/>
      <c r="L155" s="794">
        <v>0.2</v>
      </c>
      <c r="M155" s="305" t="s">
        <v>412</v>
      </c>
      <c r="N155" s="173"/>
      <c r="O155" s="305" t="s">
        <v>1122</v>
      </c>
      <c r="P155" s="171">
        <v>1767</v>
      </c>
      <c r="Q155" s="172">
        <v>100</v>
      </c>
      <c r="R155" s="173"/>
      <c r="S155" s="174"/>
      <c r="T155" s="174"/>
      <c r="U155" s="150">
        <f t="shared" si="8"/>
        <v>0</v>
      </c>
      <c r="V155" s="175">
        <v>45474</v>
      </c>
      <c r="W155" s="175">
        <v>45657</v>
      </c>
      <c r="X155" s="176">
        <f t="shared" si="6"/>
        <v>183</v>
      </c>
      <c r="Y155" s="477">
        <v>1767</v>
      </c>
      <c r="Z155" s="478"/>
      <c r="AA155" s="166" t="s">
        <v>1115</v>
      </c>
      <c r="AB155" s="166" t="s">
        <v>710</v>
      </c>
      <c r="AC155" s="166" t="s">
        <v>1116</v>
      </c>
      <c r="AD155" s="174"/>
      <c r="AE155" s="174"/>
      <c r="AF155" s="174"/>
      <c r="AG155" s="360"/>
      <c r="AH155" s="174"/>
      <c r="AI155" s="264"/>
      <c r="AJ155" s="447"/>
      <c r="AK155" s="181">
        <v>85000000</v>
      </c>
      <c r="AL155" s="181">
        <v>85000000</v>
      </c>
      <c r="AM155" s="182">
        <v>9420677</v>
      </c>
      <c r="AN155" s="183"/>
      <c r="AO155" s="182">
        <v>0</v>
      </c>
      <c r="AP155" s="180"/>
      <c r="AQ155" s="479" t="s">
        <v>805</v>
      </c>
      <c r="AR155" s="480" t="s">
        <v>1117</v>
      </c>
      <c r="AS155" s="674"/>
      <c r="AT155" s="653"/>
      <c r="AU155" s="653"/>
      <c r="AV155" s="656"/>
      <c r="AW155" s="364"/>
      <c r="AX155" s="173"/>
      <c r="AY155" s="166" t="s">
        <v>1115</v>
      </c>
    </row>
    <row r="156" spans="1:51" ht="116.25" x14ac:dyDescent="0.35">
      <c r="A156" s="668" t="s">
        <v>405</v>
      </c>
      <c r="B156" s="668" t="s">
        <v>406</v>
      </c>
      <c r="C156" s="668" t="s">
        <v>407</v>
      </c>
      <c r="D156" s="668">
        <v>231</v>
      </c>
      <c r="E156" s="668"/>
      <c r="F156" s="751">
        <v>2024130010064</v>
      </c>
      <c r="G156" s="779"/>
      <c r="H156" s="730"/>
      <c r="I156" s="730"/>
      <c r="J156" s="730"/>
      <c r="K156" s="730"/>
      <c r="L156" s="795"/>
      <c r="M156" s="305" t="s">
        <v>1123</v>
      </c>
      <c r="N156" s="173"/>
      <c r="O156" s="305" t="s">
        <v>1122</v>
      </c>
      <c r="P156" s="171">
        <v>200</v>
      </c>
      <c r="Q156" s="172">
        <v>20</v>
      </c>
      <c r="R156" s="173"/>
      <c r="S156" s="174"/>
      <c r="T156" s="174"/>
      <c r="U156" s="150">
        <f t="shared" si="8"/>
        <v>0</v>
      </c>
      <c r="V156" s="175">
        <v>45474</v>
      </c>
      <c r="W156" s="175">
        <v>45657</v>
      </c>
      <c r="X156" s="176">
        <f t="shared" si="6"/>
        <v>183</v>
      </c>
      <c r="Y156" s="477">
        <v>200</v>
      </c>
      <c r="Z156" s="478"/>
      <c r="AA156" s="166" t="s">
        <v>1115</v>
      </c>
      <c r="AB156" s="166" t="s">
        <v>710</v>
      </c>
      <c r="AC156" s="166" t="s">
        <v>1116</v>
      </c>
      <c r="AD156" s="174"/>
      <c r="AE156" s="174"/>
      <c r="AF156" s="174"/>
      <c r="AG156" s="360"/>
      <c r="AH156" s="174"/>
      <c r="AI156" s="264"/>
      <c r="AJ156" s="447"/>
      <c r="AK156" s="181">
        <v>77000000</v>
      </c>
      <c r="AL156" s="181">
        <v>77000000</v>
      </c>
      <c r="AM156" s="182">
        <v>8074866</v>
      </c>
      <c r="AN156" s="183"/>
      <c r="AO156" s="182">
        <v>0</v>
      </c>
      <c r="AP156" s="180"/>
      <c r="AQ156" s="479" t="s">
        <v>805</v>
      </c>
      <c r="AR156" s="480" t="s">
        <v>1117</v>
      </c>
      <c r="AS156" s="674"/>
      <c r="AT156" s="653"/>
      <c r="AU156" s="653"/>
      <c r="AV156" s="656"/>
      <c r="AW156" s="364"/>
      <c r="AX156" s="173"/>
      <c r="AY156" s="166" t="s">
        <v>1115</v>
      </c>
    </row>
    <row r="157" spans="1:51" ht="325.5" x14ac:dyDescent="0.35">
      <c r="A157" s="668" t="s">
        <v>418</v>
      </c>
      <c r="B157" s="668" t="s">
        <v>406</v>
      </c>
      <c r="C157" s="668" t="s">
        <v>407</v>
      </c>
      <c r="D157" s="668">
        <v>100</v>
      </c>
      <c r="E157" s="668"/>
      <c r="F157" s="751">
        <v>2024130010064</v>
      </c>
      <c r="G157" s="779"/>
      <c r="H157" s="728" t="s">
        <v>1124</v>
      </c>
      <c r="I157" s="728" t="s">
        <v>1125</v>
      </c>
      <c r="J157" s="728">
        <v>30</v>
      </c>
      <c r="K157" s="728"/>
      <c r="L157" s="794">
        <v>0.2</v>
      </c>
      <c r="M157" s="433" t="s">
        <v>1126</v>
      </c>
      <c r="N157" s="173"/>
      <c r="O157" s="433" t="s">
        <v>1127</v>
      </c>
      <c r="P157" s="797">
        <v>100</v>
      </c>
      <c r="Q157" s="172">
        <v>24</v>
      </c>
      <c r="R157" s="173"/>
      <c r="S157" s="174"/>
      <c r="T157" s="682"/>
      <c r="U157" s="150">
        <f t="shared" si="8"/>
        <v>0</v>
      </c>
      <c r="V157" s="175">
        <v>45474</v>
      </c>
      <c r="W157" s="175">
        <v>45657</v>
      </c>
      <c r="X157" s="176">
        <f t="shared" si="6"/>
        <v>183</v>
      </c>
      <c r="Y157" s="477">
        <v>100</v>
      </c>
      <c r="Z157" s="478"/>
      <c r="AA157" s="166" t="s">
        <v>1115</v>
      </c>
      <c r="AB157" s="166" t="s">
        <v>710</v>
      </c>
      <c r="AC157" s="166" t="s">
        <v>1116</v>
      </c>
      <c r="AD157" s="174"/>
      <c r="AE157" s="174"/>
      <c r="AF157" s="174"/>
      <c r="AG157" s="360"/>
      <c r="AH157" s="174"/>
      <c r="AI157" s="264"/>
      <c r="AJ157" s="447"/>
      <c r="AK157" s="181">
        <v>85000000</v>
      </c>
      <c r="AL157" s="181">
        <v>85000000</v>
      </c>
      <c r="AM157" s="182">
        <v>9420678</v>
      </c>
      <c r="AN157" s="183"/>
      <c r="AO157" s="182">
        <v>0</v>
      </c>
      <c r="AP157" s="180"/>
      <c r="AQ157" s="479" t="s">
        <v>805</v>
      </c>
      <c r="AR157" s="480" t="s">
        <v>1117</v>
      </c>
      <c r="AS157" s="674"/>
      <c r="AT157" s="653"/>
      <c r="AU157" s="653"/>
      <c r="AV157" s="656"/>
      <c r="AW157" s="260" t="s">
        <v>1425</v>
      </c>
      <c r="AX157" s="173" t="s">
        <v>1426</v>
      </c>
      <c r="AY157" s="166" t="s">
        <v>1115</v>
      </c>
    </row>
    <row r="158" spans="1:51" ht="116.25" x14ac:dyDescent="0.35">
      <c r="A158" s="668" t="s">
        <v>418</v>
      </c>
      <c r="B158" s="668" t="s">
        <v>406</v>
      </c>
      <c r="C158" s="668" t="s">
        <v>407</v>
      </c>
      <c r="D158" s="668">
        <v>100</v>
      </c>
      <c r="E158" s="668"/>
      <c r="F158" s="751">
        <v>2024130010064</v>
      </c>
      <c r="G158" s="779"/>
      <c r="H158" s="730"/>
      <c r="I158" s="730"/>
      <c r="J158" s="730"/>
      <c r="K158" s="730"/>
      <c r="L158" s="795"/>
      <c r="M158" s="433" t="s">
        <v>1128</v>
      </c>
      <c r="N158" s="173"/>
      <c r="O158" s="433" t="s">
        <v>1129</v>
      </c>
      <c r="P158" s="797"/>
      <c r="Q158" s="172" t="s">
        <v>206</v>
      </c>
      <c r="R158" s="173" t="s">
        <v>207</v>
      </c>
      <c r="S158" s="174"/>
      <c r="T158" s="682"/>
      <c r="U158" s="150" t="s">
        <v>207</v>
      </c>
      <c r="V158" s="175">
        <v>45474</v>
      </c>
      <c r="W158" s="175">
        <v>45657</v>
      </c>
      <c r="X158" s="176">
        <f t="shared" si="6"/>
        <v>183</v>
      </c>
      <c r="Y158" s="477"/>
      <c r="Z158" s="478"/>
      <c r="AA158" s="166" t="s">
        <v>1115</v>
      </c>
      <c r="AB158" s="166" t="s">
        <v>710</v>
      </c>
      <c r="AC158" s="166" t="s">
        <v>1116</v>
      </c>
      <c r="AD158" s="174"/>
      <c r="AE158" s="174"/>
      <c r="AF158" s="174"/>
      <c r="AG158" s="360"/>
      <c r="AH158" s="174"/>
      <c r="AI158" s="264"/>
      <c r="AJ158" s="447"/>
      <c r="AK158" s="181">
        <v>32200000</v>
      </c>
      <c r="AL158" s="181">
        <v>32200000</v>
      </c>
      <c r="AM158" s="182">
        <v>17334046</v>
      </c>
      <c r="AN158" s="183"/>
      <c r="AO158" s="182">
        <v>0</v>
      </c>
      <c r="AP158" s="180"/>
      <c r="AQ158" s="479" t="s">
        <v>805</v>
      </c>
      <c r="AR158" s="480" t="s">
        <v>1117</v>
      </c>
      <c r="AS158" s="675"/>
      <c r="AT158" s="654"/>
      <c r="AU158" s="654"/>
      <c r="AV158" s="657"/>
      <c r="AW158" s="219"/>
      <c r="AX158" s="281"/>
      <c r="AY158" s="166" t="s">
        <v>1115</v>
      </c>
    </row>
    <row r="159" spans="1:51" ht="126" customHeight="1" x14ac:dyDescent="0.35">
      <c r="A159" s="668" t="s">
        <v>405</v>
      </c>
      <c r="B159" s="668" t="s">
        <v>406</v>
      </c>
      <c r="C159" s="668" t="s">
        <v>407</v>
      </c>
      <c r="D159" s="668">
        <v>231</v>
      </c>
      <c r="E159" s="668"/>
      <c r="F159" s="751">
        <v>2024130010064</v>
      </c>
      <c r="G159" s="779"/>
      <c r="H159" s="728" t="s">
        <v>1130</v>
      </c>
      <c r="I159" s="728" t="s">
        <v>1131</v>
      </c>
      <c r="J159" s="728">
        <v>1</v>
      </c>
      <c r="K159" s="728"/>
      <c r="L159" s="794">
        <v>0.2</v>
      </c>
      <c r="M159" s="433" t="s">
        <v>1132</v>
      </c>
      <c r="N159" s="173"/>
      <c r="O159" s="433" t="s">
        <v>1133</v>
      </c>
      <c r="P159" s="797">
        <v>3</v>
      </c>
      <c r="Q159" s="172">
        <v>1</v>
      </c>
      <c r="R159" s="173">
        <v>0</v>
      </c>
      <c r="S159" s="174"/>
      <c r="T159" s="682"/>
      <c r="U159" s="150">
        <f t="shared" si="8"/>
        <v>0</v>
      </c>
      <c r="V159" s="175">
        <v>45474</v>
      </c>
      <c r="W159" s="175">
        <v>45657</v>
      </c>
      <c r="X159" s="176">
        <f t="shared" si="6"/>
        <v>183</v>
      </c>
      <c r="Y159" s="477"/>
      <c r="Z159" s="478"/>
      <c r="AA159" s="166" t="s">
        <v>1115</v>
      </c>
      <c r="AB159" s="166" t="s">
        <v>710</v>
      </c>
      <c r="AC159" s="166" t="s">
        <v>1116</v>
      </c>
      <c r="AD159" s="174"/>
      <c r="AE159" s="174"/>
      <c r="AF159" s="174"/>
      <c r="AG159" s="360"/>
      <c r="AH159" s="174"/>
      <c r="AI159" s="264"/>
      <c r="AJ159" s="447"/>
      <c r="AK159" s="181">
        <v>40000000</v>
      </c>
      <c r="AL159" s="181">
        <v>40000000</v>
      </c>
      <c r="AM159" s="182">
        <v>9420677</v>
      </c>
      <c r="AN159" s="183"/>
      <c r="AO159" s="182">
        <v>0</v>
      </c>
      <c r="AP159" s="180"/>
      <c r="AQ159" s="479" t="s">
        <v>805</v>
      </c>
      <c r="AR159" s="480" t="s">
        <v>1117</v>
      </c>
      <c r="AS159" s="673" t="s">
        <v>1488</v>
      </c>
      <c r="AT159" s="652">
        <v>484200000</v>
      </c>
      <c r="AU159" s="652">
        <v>0</v>
      </c>
      <c r="AV159" s="655">
        <v>0</v>
      </c>
      <c r="AW159" s="260" t="s">
        <v>1427</v>
      </c>
      <c r="AX159" s="173"/>
      <c r="AY159" s="166" t="s">
        <v>1115</v>
      </c>
    </row>
    <row r="160" spans="1:51" ht="116.25" x14ac:dyDescent="0.35">
      <c r="A160" s="668" t="s">
        <v>405</v>
      </c>
      <c r="B160" s="668" t="s">
        <v>406</v>
      </c>
      <c r="C160" s="668" t="s">
        <v>407</v>
      </c>
      <c r="D160" s="668">
        <v>231</v>
      </c>
      <c r="E160" s="668"/>
      <c r="F160" s="751">
        <v>2024130010064</v>
      </c>
      <c r="G160" s="779"/>
      <c r="H160" s="729"/>
      <c r="I160" s="729"/>
      <c r="J160" s="729"/>
      <c r="K160" s="729"/>
      <c r="L160" s="745"/>
      <c r="M160" s="433" t="s">
        <v>1134</v>
      </c>
      <c r="N160" s="173"/>
      <c r="O160" s="433" t="s">
        <v>1133</v>
      </c>
      <c r="P160" s="797"/>
      <c r="Q160" s="172" t="s">
        <v>206</v>
      </c>
      <c r="R160" s="173" t="s">
        <v>207</v>
      </c>
      <c r="S160" s="174"/>
      <c r="T160" s="682"/>
      <c r="U160" s="150" t="s">
        <v>207</v>
      </c>
      <c r="V160" s="175">
        <v>45474</v>
      </c>
      <c r="W160" s="175">
        <v>45657</v>
      </c>
      <c r="X160" s="176">
        <f t="shared" si="6"/>
        <v>183</v>
      </c>
      <c r="Y160" s="477"/>
      <c r="Z160" s="478"/>
      <c r="AA160" s="166" t="s">
        <v>1115</v>
      </c>
      <c r="AB160" s="166" t="s">
        <v>710</v>
      </c>
      <c r="AC160" s="166" t="s">
        <v>1116</v>
      </c>
      <c r="AD160" s="174"/>
      <c r="AE160" s="174"/>
      <c r="AF160" s="174"/>
      <c r="AG160" s="360"/>
      <c r="AH160" s="174"/>
      <c r="AI160" s="264"/>
      <c r="AJ160" s="174"/>
      <c r="AK160" s="181">
        <v>40000000</v>
      </c>
      <c r="AL160" s="181">
        <v>40000000</v>
      </c>
      <c r="AM160" s="182">
        <v>0</v>
      </c>
      <c r="AN160" s="183"/>
      <c r="AO160" s="182">
        <v>0</v>
      </c>
      <c r="AP160" s="180"/>
      <c r="AQ160" s="479" t="s">
        <v>805</v>
      </c>
      <c r="AR160" s="480" t="s">
        <v>1117</v>
      </c>
      <c r="AS160" s="674"/>
      <c r="AT160" s="653"/>
      <c r="AU160" s="653"/>
      <c r="AV160" s="656" t="e">
        <f t="shared" si="7"/>
        <v>#DIV/0!</v>
      </c>
      <c r="AW160" s="260" t="s">
        <v>1428</v>
      </c>
      <c r="AX160" s="188"/>
      <c r="AY160" s="166" t="s">
        <v>1115</v>
      </c>
    </row>
    <row r="161" spans="1:51" ht="117" thickBot="1" x14ac:dyDescent="0.4">
      <c r="A161" s="668" t="s">
        <v>405</v>
      </c>
      <c r="B161" s="668" t="s">
        <v>406</v>
      </c>
      <c r="C161" s="668" t="s">
        <v>407</v>
      </c>
      <c r="D161" s="668">
        <v>231</v>
      </c>
      <c r="E161" s="668"/>
      <c r="F161" s="751">
        <v>2024130010064</v>
      </c>
      <c r="G161" s="779"/>
      <c r="H161" s="729"/>
      <c r="I161" s="729"/>
      <c r="J161" s="729"/>
      <c r="K161" s="729"/>
      <c r="L161" s="745"/>
      <c r="M161" s="481" t="s">
        <v>1135</v>
      </c>
      <c r="N161" s="200"/>
      <c r="O161" s="481" t="s">
        <v>1133</v>
      </c>
      <c r="P161" s="798"/>
      <c r="Q161" s="193" t="s">
        <v>206</v>
      </c>
      <c r="R161" s="200" t="s">
        <v>207</v>
      </c>
      <c r="S161" s="201"/>
      <c r="T161" s="658"/>
      <c r="U161" s="202" t="s">
        <v>207</v>
      </c>
      <c r="V161" s="203">
        <v>45474</v>
      </c>
      <c r="W161" s="203">
        <v>45657</v>
      </c>
      <c r="X161" s="204">
        <f t="shared" si="6"/>
        <v>183</v>
      </c>
      <c r="Y161" s="482"/>
      <c r="Z161" s="482"/>
      <c r="AA161" s="205" t="s">
        <v>1115</v>
      </c>
      <c r="AB161" s="205" t="s">
        <v>710</v>
      </c>
      <c r="AC161" s="205" t="s">
        <v>1116</v>
      </c>
      <c r="AD161" s="201"/>
      <c r="AE161" s="201"/>
      <c r="AF161" s="201"/>
      <c r="AG161" s="483"/>
      <c r="AH161" s="201"/>
      <c r="AI161" s="416"/>
      <c r="AJ161" s="484"/>
      <c r="AK161" s="209">
        <v>40000000</v>
      </c>
      <c r="AL161" s="209">
        <v>40000000</v>
      </c>
      <c r="AM161" s="210">
        <v>6729056</v>
      </c>
      <c r="AN161" s="211"/>
      <c r="AO161" s="210">
        <v>0</v>
      </c>
      <c r="AP161" s="208"/>
      <c r="AQ161" s="485" t="s">
        <v>805</v>
      </c>
      <c r="AR161" s="486" t="s">
        <v>1117</v>
      </c>
      <c r="AS161" s="674"/>
      <c r="AT161" s="653"/>
      <c r="AU161" s="667"/>
      <c r="AV161" s="681" t="e">
        <f t="shared" si="7"/>
        <v>#DIV/0!</v>
      </c>
      <c r="AW161" s="425" t="s">
        <v>1429</v>
      </c>
      <c r="AX161" s="288"/>
      <c r="AY161" s="166" t="s">
        <v>1115</v>
      </c>
    </row>
    <row r="162" spans="1:51" ht="99" customHeight="1" thickBot="1" x14ac:dyDescent="0.4">
      <c r="A162" s="668"/>
      <c r="B162" s="668"/>
      <c r="C162" s="668"/>
      <c r="D162" s="668"/>
      <c r="E162" s="668"/>
      <c r="F162" s="731" t="s">
        <v>1109</v>
      </c>
      <c r="G162" s="731"/>
      <c r="H162" s="731"/>
      <c r="I162" s="731"/>
      <c r="J162" s="731"/>
      <c r="K162" s="731"/>
      <c r="L162" s="731"/>
      <c r="M162" s="731"/>
      <c r="N162" s="731"/>
      <c r="O162" s="731"/>
      <c r="P162" s="731"/>
      <c r="Q162" s="731"/>
      <c r="R162" s="731"/>
      <c r="S162" s="174"/>
      <c r="T162" s="172"/>
      <c r="U162" s="66">
        <f>AVERAGE(U153:U161)</f>
        <v>0</v>
      </c>
      <c r="V162" s="175"/>
      <c r="W162" s="175"/>
      <c r="X162" s="176"/>
      <c r="Y162" s="478"/>
      <c r="Z162" s="478"/>
      <c r="AA162" s="166"/>
      <c r="AB162" s="166"/>
      <c r="AC162" s="166"/>
      <c r="AD162" s="174"/>
      <c r="AE162" s="174"/>
      <c r="AF162" s="174"/>
      <c r="AG162" s="360"/>
      <c r="AH162" s="174"/>
      <c r="AI162" s="264"/>
      <c r="AJ162" s="447"/>
      <c r="AK162" s="181"/>
      <c r="AL162" s="181"/>
      <c r="AM162" s="182"/>
      <c r="AN162" s="183"/>
      <c r="AO162" s="182"/>
      <c r="AP162" s="180"/>
      <c r="AQ162" s="479"/>
      <c r="AR162" s="479"/>
      <c r="AS162" s="216" t="s">
        <v>1457</v>
      </c>
      <c r="AT162" s="217">
        <v>510000000</v>
      </c>
      <c r="AU162" s="217">
        <v>25800000</v>
      </c>
      <c r="AV162" s="218">
        <f t="shared" si="7"/>
        <v>5.0588235294117649E-2</v>
      </c>
      <c r="AW162" s="427"/>
      <c r="AX162" s="196"/>
      <c r="AY162" s="166"/>
    </row>
    <row r="163" spans="1:51" ht="147" customHeight="1" x14ac:dyDescent="0.35">
      <c r="A163" s="750" t="s">
        <v>425</v>
      </c>
      <c r="B163" s="750" t="s">
        <v>426</v>
      </c>
      <c r="C163" s="750" t="s">
        <v>427</v>
      </c>
      <c r="D163" s="750">
        <v>476</v>
      </c>
      <c r="E163" s="750" t="s">
        <v>1136</v>
      </c>
      <c r="F163" s="757">
        <v>2024130010072</v>
      </c>
      <c r="G163" s="757" t="s">
        <v>1137</v>
      </c>
      <c r="H163" s="799" t="s">
        <v>1138</v>
      </c>
      <c r="I163" s="799" t="s">
        <v>1139</v>
      </c>
      <c r="J163" s="799">
        <v>0</v>
      </c>
      <c r="K163" s="799"/>
      <c r="L163" s="805">
        <v>0.1</v>
      </c>
      <c r="M163" s="487" t="s">
        <v>1140</v>
      </c>
      <c r="N163" s="326" t="s">
        <v>1141</v>
      </c>
      <c r="O163" s="487" t="s">
        <v>1142</v>
      </c>
      <c r="P163" s="796">
        <v>1</v>
      </c>
      <c r="Q163" s="189" t="s">
        <v>206</v>
      </c>
      <c r="R163" s="223" t="s">
        <v>207</v>
      </c>
      <c r="S163" s="224"/>
      <c r="T163" s="660"/>
      <c r="U163" s="225" t="s">
        <v>207</v>
      </c>
      <c r="V163" s="803">
        <v>45474</v>
      </c>
      <c r="W163" s="803">
        <v>45657</v>
      </c>
      <c r="X163" s="660">
        <f t="shared" si="6"/>
        <v>183</v>
      </c>
      <c r="Y163" s="660"/>
      <c r="Z163" s="473"/>
      <c r="AA163" s="488" t="s">
        <v>1115</v>
      </c>
      <c r="AB163" s="220" t="s">
        <v>710</v>
      </c>
      <c r="AC163" s="220" t="s">
        <v>1116</v>
      </c>
      <c r="AD163" s="224"/>
      <c r="AE163" s="224"/>
      <c r="AF163" s="224"/>
      <c r="AG163" s="352"/>
      <c r="AH163" s="224"/>
      <c r="AI163" s="190"/>
      <c r="AJ163" s="224"/>
      <c r="AK163" s="233">
        <v>1</v>
      </c>
      <c r="AL163" s="233">
        <v>1</v>
      </c>
      <c r="AM163" s="234">
        <v>0</v>
      </c>
      <c r="AN163" s="235"/>
      <c r="AO163" s="234">
        <v>0</v>
      </c>
      <c r="AP163" s="232"/>
      <c r="AQ163" s="489" t="s">
        <v>805</v>
      </c>
      <c r="AR163" s="490" t="s">
        <v>1143</v>
      </c>
      <c r="AS163" s="673" t="s">
        <v>1489</v>
      </c>
      <c r="AT163" s="676">
        <v>221200000</v>
      </c>
      <c r="AU163" s="676">
        <v>177200000</v>
      </c>
      <c r="AV163" s="655">
        <f t="shared" si="7"/>
        <v>0.80108499095840868</v>
      </c>
      <c r="AW163" s="306"/>
      <c r="AX163" s="147" t="s">
        <v>1430</v>
      </c>
      <c r="AY163" s="491" t="s">
        <v>1115</v>
      </c>
    </row>
    <row r="164" spans="1:51" ht="116.25" x14ac:dyDescent="0.35">
      <c r="A164" s="751" t="s">
        <v>425</v>
      </c>
      <c r="B164" s="751" t="s">
        <v>426</v>
      </c>
      <c r="C164" s="751" t="s">
        <v>427</v>
      </c>
      <c r="D164" s="751">
        <v>476</v>
      </c>
      <c r="E164" s="751"/>
      <c r="F164" s="757"/>
      <c r="G164" s="757" t="s">
        <v>1137</v>
      </c>
      <c r="H164" s="800"/>
      <c r="I164" s="800"/>
      <c r="J164" s="800"/>
      <c r="K164" s="800"/>
      <c r="L164" s="802"/>
      <c r="M164" s="492" t="s">
        <v>1144</v>
      </c>
      <c r="N164" s="331" t="s">
        <v>1141</v>
      </c>
      <c r="O164" s="492" t="s">
        <v>1145</v>
      </c>
      <c r="P164" s="797"/>
      <c r="Q164" s="172" t="s">
        <v>206</v>
      </c>
      <c r="R164" s="223" t="s">
        <v>207</v>
      </c>
      <c r="S164" s="174"/>
      <c r="T164" s="682"/>
      <c r="U164" s="150" t="s">
        <v>207</v>
      </c>
      <c r="V164" s="804"/>
      <c r="W164" s="804"/>
      <c r="X164" s="682"/>
      <c r="Y164" s="682"/>
      <c r="Z164" s="478"/>
      <c r="AA164" s="491" t="s">
        <v>1115</v>
      </c>
      <c r="AB164" s="166" t="s">
        <v>710</v>
      </c>
      <c r="AC164" s="166" t="s">
        <v>1116</v>
      </c>
      <c r="AD164" s="174"/>
      <c r="AE164" s="174"/>
      <c r="AF164" s="174"/>
      <c r="AG164" s="360"/>
      <c r="AH164" s="174"/>
      <c r="AI164" s="264"/>
      <c r="AJ164" s="174"/>
      <c r="AK164" s="181">
        <v>1</v>
      </c>
      <c r="AL164" s="181">
        <v>1</v>
      </c>
      <c r="AM164" s="182">
        <v>0</v>
      </c>
      <c r="AN164" s="183"/>
      <c r="AO164" s="182">
        <v>0</v>
      </c>
      <c r="AP164" s="180"/>
      <c r="AQ164" s="494" t="s">
        <v>805</v>
      </c>
      <c r="AR164" s="495" t="s">
        <v>1143</v>
      </c>
      <c r="AS164" s="674"/>
      <c r="AT164" s="677"/>
      <c r="AU164" s="677"/>
      <c r="AV164" s="656"/>
      <c r="AW164" s="219"/>
      <c r="AX164" s="172" t="s">
        <v>1430</v>
      </c>
      <c r="AY164" s="491" t="s">
        <v>1115</v>
      </c>
    </row>
    <row r="165" spans="1:51" ht="232.5" x14ac:dyDescent="0.35">
      <c r="A165" s="751" t="s">
        <v>425</v>
      </c>
      <c r="B165" s="751" t="s">
        <v>426</v>
      </c>
      <c r="C165" s="751" t="s">
        <v>427</v>
      </c>
      <c r="D165" s="751">
        <v>476</v>
      </c>
      <c r="E165" s="751"/>
      <c r="F165" s="757"/>
      <c r="G165" s="757" t="s">
        <v>1137</v>
      </c>
      <c r="H165" s="750" t="s">
        <v>1146</v>
      </c>
      <c r="I165" s="750" t="s">
        <v>1125</v>
      </c>
      <c r="J165" s="750">
        <v>290</v>
      </c>
      <c r="K165" s="750"/>
      <c r="L165" s="801">
        <v>0.15</v>
      </c>
      <c r="M165" s="492" t="s">
        <v>1147</v>
      </c>
      <c r="N165" s="331" t="s">
        <v>1141</v>
      </c>
      <c r="O165" s="492" t="s">
        <v>1148</v>
      </c>
      <c r="P165" s="797">
        <v>3652</v>
      </c>
      <c r="Q165" s="172">
        <v>652</v>
      </c>
      <c r="R165" s="223" t="s">
        <v>207</v>
      </c>
      <c r="S165" s="174"/>
      <c r="T165" s="682"/>
      <c r="U165" s="150" t="s">
        <v>207</v>
      </c>
      <c r="V165" s="804">
        <v>45474</v>
      </c>
      <c r="W165" s="804">
        <v>45657</v>
      </c>
      <c r="X165" s="682">
        <f t="shared" si="6"/>
        <v>183</v>
      </c>
      <c r="Y165" s="682">
        <v>3652</v>
      </c>
      <c r="Z165" s="478"/>
      <c r="AA165" s="491" t="s">
        <v>1115</v>
      </c>
      <c r="AB165" s="166" t="s">
        <v>710</v>
      </c>
      <c r="AC165" s="166" t="s">
        <v>1116</v>
      </c>
      <c r="AD165" s="174"/>
      <c r="AE165" s="174"/>
      <c r="AF165" s="174"/>
      <c r="AG165" s="360"/>
      <c r="AH165" s="174"/>
      <c r="AI165" s="264"/>
      <c r="AJ165" s="447"/>
      <c r="AK165" s="181">
        <v>160000000</v>
      </c>
      <c r="AL165" s="181">
        <v>160000000</v>
      </c>
      <c r="AM165" s="182">
        <v>130248000</v>
      </c>
      <c r="AN165" s="183"/>
      <c r="AO165" s="182">
        <v>0</v>
      </c>
      <c r="AP165" s="180"/>
      <c r="AQ165" s="494" t="s">
        <v>805</v>
      </c>
      <c r="AR165" s="495" t="s">
        <v>1143</v>
      </c>
      <c r="AS165" s="674"/>
      <c r="AT165" s="677"/>
      <c r="AU165" s="677"/>
      <c r="AV165" s="656"/>
      <c r="AW165" s="260" t="s">
        <v>1431</v>
      </c>
      <c r="AX165" s="496" t="s">
        <v>1432</v>
      </c>
      <c r="AY165" s="491" t="s">
        <v>1115</v>
      </c>
    </row>
    <row r="166" spans="1:51" ht="232.5" x14ac:dyDescent="0.35">
      <c r="A166" s="751" t="s">
        <v>425</v>
      </c>
      <c r="B166" s="751" t="s">
        <v>426</v>
      </c>
      <c r="C166" s="751" t="s">
        <v>427</v>
      </c>
      <c r="D166" s="751">
        <v>476</v>
      </c>
      <c r="E166" s="751"/>
      <c r="F166" s="757"/>
      <c r="G166" s="757" t="s">
        <v>1137</v>
      </c>
      <c r="H166" s="751"/>
      <c r="I166" s="751"/>
      <c r="J166" s="751"/>
      <c r="K166" s="751"/>
      <c r="L166" s="805"/>
      <c r="M166" s="492" t="s">
        <v>1149</v>
      </c>
      <c r="N166" s="331" t="s">
        <v>1141</v>
      </c>
      <c r="O166" s="492" t="s">
        <v>1150</v>
      </c>
      <c r="P166" s="797"/>
      <c r="Q166" s="172" t="s">
        <v>206</v>
      </c>
      <c r="R166" s="223" t="s">
        <v>207</v>
      </c>
      <c r="S166" s="174"/>
      <c r="T166" s="682"/>
      <c r="U166" s="150" t="s">
        <v>207</v>
      </c>
      <c r="V166" s="804"/>
      <c r="W166" s="804"/>
      <c r="X166" s="682"/>
      <c r="Y166" s="682"/>
      <c r="Z166" s="478"/>
      <c r="AA166" s="491" t="s">
        <v>1115</v>
      </c>
      <c r="AB166" s="166" t="s">
        <v>710</v>
      </c>
      <c r="AC166" s="166" t="s">
        <v>1116</v>
      </c>
      <c r="AD166" s="174"/>
      <c r="AE166" s="174"/>
      <c r="AF166" s="174"/>
      <c r="AG166" s="360"/>
      <c r="AH166" s="174"/>
      <c r="AI166" s="264"/>
      <c r="AJ166" s="174"/>
      <c r="AK166" s="181">
        <v>39100000</v>
      </c>
      <c r="AL166" s="181">
        <v>39100000</v>
      </c>
      <c r="AM166" s="182">
        <v>0</v>
      </c>
      <c r="AN166" s="183"/>
      <c r="AO166" s="182">
        <v>0</v>
      </c>
      <c r="AP166" s="180"/>
      <c r="AQ166" s="494" t="s">
        <v>805</v>
      </c>
      <c r="AR166" s="495" t="s">
        <v>1143</v>
      </c>
      <c r="AS166" s="674"/>
      <c r="AT166" s="677"/>
      <c r="AU166" s="677"/>
      <c r="AV166" s="656"/>
      <c r="AW166" s="260" t="s">
        <v>1433</v>
      </c>
      <c r="AX166" s="496" t="s">
        <v>1432</v>
      </c>
      <c r="AY166" s="491" t="s">
        <v>1115</v>
      </c>
    </row>
    <row r="167" spans="1:51" ht="116.25" x14ac:dyDescent="0.35">
      <c r="A167" s="751" t="s">
        <v>425</v>
      </c>
      <c r="B167" s="751" t="s">
        <v>426</v>
      </c>
      <c r="C167" s="751" t="s">
        <v>427</v>
      </c>
      <c r="D167" s="751">
        <v>476</v>
      </c>
      <c r="E167" s="751"/>
      <c r="F167" s="757"/>
      <c r="G167" s="757" t="s">
        <v>1137</v>
      </c>
      <c r="H167" s="770"/>
      <c r="I167" s="770"/>
      <c r="J167" s="770"/>
      <c r="K167" s="770"/>
      <c r="L167" s="802"/>
      <c r="M167" s="492" t="s">
        <v>1151</v>
      </c>
      <c r="N167" s="331" t="s">
        <v>1141</v>
      </c>
      <c r="O167" s="492" t="s">
        <v>953</v>
      </c>
      <c r="P167" s="797"/>
      <c r="Q167" s="172" t="s">
        <v>206</v>
      </c>
      <c r="R167" s="223" t="s">
        <v>207</v>
      </c>
      <c r="S167" s="174"/>
      <c r="T167" s="682"/>
      <c r="U167" s="150" t="s">
        <v>207</v>
      </c>
      <c r="V167" s="804"/>
      <c r="W167" s="804"/>
      <c r="X167" s="682"/>
      <c r="Y167" s="682"/>
      <c r="Z167" s="478"/>
      <c r="AA167" s="491" t="s">
        <v>1115</v>
      </c>
      <c r="AB167" s="166" t="s">
        <v>710</v>
      </c>
      <c r="AC167" s="166" t="s">
        <v>1116</v>
      </c>
      <c r="AD167" s="174"/>
      <c r="AE167" s="174"/>
      <c r="AF167" s="174"/>
      <c r="AG167" s="360"/>
      <c r="AH167" s="174"/>
      <c r="AI167" s="264"/>
      <c r="AJ167" s="174"/>
      <c r="AK167" s="181">
        <v>40900000</v>
      </c>
      <c r="AL167" s="181">
        <v>40900000</v>
      </c>
      <c r="AM167" s="182">
        <v>0</v>
      </c>
      <c r="AN167" s="183"/>
      <c r="AO167" s="182">
        <v>0</v>
      </c>
      <c r="AP167" s="180"/>
      <c r="AQ167" s="494" t="s">
        <v>805</v>
      </c>
      <c r="AR167" s="495" t="s">
        <v>1143</v>
      </c>
      <c r="AS167" s="675"/>
      <c r="AT167" s="678"/>
      <c r="AU167" s="678"/>
      <c r="AV167" s="657"/>
      <c r="AW167" s="219"/>
      <c r="AX167" s="188"/>
      <c r="AY167" s="491" t="s">
        <v>1115</v>
      </c>
    </row>
    <row r="168" spans="1:51" ht="116.25" x14ac:dyDescent="0.35">
      <c r="A168" s="751" t="s">
        <v>425</v>
      </c>
      <c r="B168" s="751" t="s">
        <v>426</v>
      </c>
      <c r="C168" s="751" t="s">
        <v>427</v>
      </c>
      <c r="D168" s="751">
        <v>476</v>
      </c>
      <c r="E168" s="751"/>
      <c r="F168" s="757"/>
      <c r="G168" s="757" t="s">
        <v>1137</v>
      </c>
      <c r="H168" s="750" t="s">
        <v>1152</v>
      </c>
      <c r="I168" s="750" t="s">
        <v>1131</v>
      </c>
      <c r="J168" s="750">
        <v>0</v>
      </c>
      <c r="K168" s="750"/>
      <c r="L168" s="801">
        <v>0.2</v>
      </c>
      <c r="M168" s="492" t="s">
        <v>1153</v>
      </c>
      <c r="N168" s="331" t="s">
        <v>1141</v>
      </c>
      <c r="O168" s="492" t="s">
        <v>1154</v>
      </c>
      <c r="P168" s="797">
        <v>2</v>
      </c>
      <c r="Q168" s="172" t="s">
        <v>206</v>
      </c>
      <c r="R168" s="223" t="s">
        <v>207</v>
      </c>
      <c r="S168" s="174"/>
      <c r="T168" s="682"/>
      <c r="U168" s="150" t="s">
        <v>207</v>
      </c>
      <c r="V168" s="804">
        <v>45474</v>
      </c>
      <c r="W168" s="804">
        <v>45657</v>
      </c>
      <c r="X168" s="682">
        <f t="shared" si="6"/>
        <v>183</v>
      </c>
      <c r="Y168" s="682"/>
      <c r="Z168" s="478"/>
      <c r="AA168" s="491" t="s">
        <v>1115</v>
      </c>
      <c r="AB168" s="166" t="s">
        <v>710</v>
      </c>
      <c r="AC168" s="166" t="s">
        <v>1116</v>
      </c>
      <c r="AD168" s="174"/>
      <c r="AE168" s="174"/>
      <c r="AF168" s="174"/>
      <c r="AG168" s="360"/>
      <c r="AH168" s="174"/>
      <c r="AI168" s="264"/>
      <c r="AJ168" s="447"/>
      <c r="AK168" s="181">
        <v>99000000</v>
      </c>
      <c r="AL168" s="181">
        <v>99000000</v>
      </c>
      <c r="AM168" s="182">
        <v>50652000.000000007</v>
      </c>
      <c r="AN168" s="183"/>
      <c r="AO168" s="182">
        <v>0</v>
      </c>
      <c r="AP168" s="180"/>
      <c r="AQ168" s="494" t="s">
        <v>805</v>
      </c>
      <c r="AR168" s="495" t="s">
        <v>1143</v>
      </c>
      <c r="AS168" s="673" t="s">
        <v>1490</v>
      </c>
      <c r="AT168" s="676">
        <v>38500000</v>
      </c>
      <c r="AU168" s="676">
        <v>32500000</v>
      </c>
      <c r="AV168" s="655">
        <f t="shared" si="7"/>
        <v>0.8441558441558441</v>
      </c>
      <c r="AW168" s="195"/>
      <c r="AX168" s="172"/>
      <c r="AY168" s="491" t="s">
        <v>1115</v>
      </c>
    </row>
    <row r="169" spans="1:51" ht="116.25" x14ac:dyDescent="0.35">
      <c r="A169" s="751" t="s">
        <v>425</v>
      </c>
      <c r="B169" s="751" t="s">
        <v>426</v>
      </c>
      <c r="C169" s="751" t="s">
        <v>427</v>
      </c>
      <c r="D169" s="751">
        <v>476</v>
      </c>
      <c r="E169" s="751"/>
      <c r="F169" s="757"/>
      <c r="G169" s="757" t="s">
        <v>1137</v>
      </c>
      <c r="H169" s="770"/>
      <c r="I169" s="770"/>
      <c r="J169" s="770"/>
      <c r="K169" s="770"/>
      <c r="L169" s="802"/>
      <c r="M169" s="492" t="s">
        <v>1155</v>
      </c>
      <c r="N169" s="331" t="s">
        <v>1141</v>
      </c>
      <c r="O169" s="492" t="s">
        <v>1156</v>
      </c>
      <c r="P169" s="797"/>
      <c r="Q169" s="172" t="s">
        <v>206</v>
      </c>
      <c r="R169" s="223" t="s">
        <v>207</v>
      </c>
      <c r="S169" s="174"/>
      <c r="T169" s="682"/>
      <c r="U169" s="150" t="s">
        <v>207</v>
      </c>
      <c r="V169" s="804"/>
      <c r="W169" s="804"/>
      <c r="X169" s="682"/>
      <c r="Y169" s="682"/>
      <c r="Z169" s="478"/>
      <c r="AA169" s="491" t="s">
        <v>1115</v>
      </c>
      <c r="AB169" s="166" t="s">
        <v>710</v>
      </c>
      <c r="AC169" s="166" t="s">
        <v>1116</v>
      </c>
      <c r="AD169" s="174"/>
      <c r="AE169" s="174"/>
      <c r="AF169" s="174"/>
      <c r="AG169" s="360"/>
      <c r="AH169" s="174"/>
      <c r="AI169" s="264"/>
      <c r="AJ169" s="174"/>
      <c r="AK169" s="181">
        <v>12000000</v>
      </c>
      <c r="AL169" s="181">
        <v>12000000</v>
      </c>
      <c r="AM169" s="182">
        <v>0</v>
      </c>
      <c r="AN169" s="183"/>
      <c r="AO169" s="182">
        <v>0</v>
      </c>
      <c r="AP169" s="180"/>
      <c r="AQ169" s="494" t="s">
        <v>805</v>
      </c>
      <c r="AR169" s="495" t="s">
        <v>1143</v>
      </c>
      <c r="AS169" s="674"/>
      <c r="AT169" s="677"/>
      <c r="AU169" s="677"/>
      <c r="AV169" s="656"/>
      <c r="AW169" s="219"/>
      <c r="AX169" s="172"/>
      <c r="AY169" s="491" t="s">
        <v>1115</v>
      </c>
    </row>
    <row r="170" spans="1:51" ht="209.25" x14ac:dyDescent="0.35">
      <c r="A170" s="751" t="s">
        <v>425</v>
      </c>
      <c r="B170" s="751" t="s">
        <v>426</v>
      </c>
      <c r="C170" s="751" t="s">
        <v>427</v>
      </c>
      <c r="D170" s="751">
        <v>476</v>
      </c>
      <c r="E170" s="751"/>
      <c r="F170" s="757"/>
      <c r="G170" s="757" t="s">
        <v>1137</v>
      </c>
      <c r="H170" s="750" t="s">
        <v>1157</v>
      </c>
      <c r="I170" s="750" t="s">
        <v>1158</v>
      </c>
      <c r="J170" s="750">
        <v>0</v>
      </c>
      <c r="K170" s="174"/>
      <c r="L170" s="801">
        <v>0.15</v>
      </c>
      <c r="M170" s="492" t="s">
        <v>1159</v>
      </c>
      <c r="N170" s="331" t="s">
        <v>1141</v>
      </c>
      <c r="O170" s="492" t="s">
        <v>1160</v>
      </c>
      <c r="P170" s="797">
        <v>20</v>
      </c>
      <c r="Q170" s="172">
        <v>1</v>
      </c>
      <c r="R170" s="223">
        <v>0</v>
      </c>
      <c r="S170" s="174"/>
      <c r="T170" s="682"/>
      <c r="U170" s="150">
        <f t="shared" si="8"/>
        <v>0</v>
      </c>
      <c r="V170" s="804">
        <v>45474</v>
      </c>
      <c r="W170" s="804">
        <v>45657</v>
      </c>
      <c r="X170" s="682">
        <f t="shared" ref="X170:X176" si="9">+W170-V170</f>
        <v>183</v>
      </c>
      <c r="Y170" s="682"/>
      <c r="Z170" s="478"/>
      <c r="AA170" s="491" t="s">
        <v>1115</v>
      </c>
      <c r="AB170" s="166" t="s">
        <v>1161</v>
      </c>
      <c r="AC170" s="166" t="s">
        <v>1162</v>
      </c>
      <c r="AD170" s="174"/>
      <c r="AE170" s="174"/>
      <c r="AF170" s="174"/>
      <c r="AG170" s="360"/>
      <c r="AH170" s="174"/>
      <c r="AI170" s="264"/>
      <c r="AJ170" s="174"/>
      <c r="AK170" s="181">
        <v>100000000</v>
      </c>
      <c r="AL170" s="181">
        <v>100000000</v>
      </c>
      <c r="AM170" s="182">
        <v>0</v>
      </c>
      <c r="AN170" s="183"/>
      <c r="AO170" s="182">
        <v>0</v>
      </c>
      <c r="AP170" s="180"/>
      <c r="AQ170" s="494" t="s">
        <v>805</v>
      </c>
      <c r="AR170" s="495" t="s">
        <v>1143</v>
      </c>
      <c r="AS170" s="674"/>
      <c r="AT170" s="677"/>
      <c r="AU170" s="677"/>
      <c r="AV170" s="656"/>
      <c r="AW170" s="195"/>
      <c r="AX170" s="496" t="s">
        <v>1434</v>
      </c>
      <c r="AY170" s="491" t="s">
        <v>1115</v>
      </c>
    </row>
    <row r="171" spans="1:51" ht="209.25" x14ac:dyDescent="0.35">
      <c r="A171" s="751" t="s">
        <v>425</v>
      </c>
      <c r="B171" s="751" t="s">
        <v>426</v>
      </c>
      <c r="C171" s="751" t="s">
        <v>427</v>
      </c>
      <c r="D171" s="751">
        <v>476</v>
      </c>
      <c r="E171" s="751"/>
      <c r="F171" s="757"/>
      <c r="G171" s="757" t="s">
        <v>1137</v>
      </c>
      <c r="H171" s="770"/>
      <c r="I171" s="770" t="s">
        <v>1158</v>
      </c>
      <c r="J171" s="770">
        <v>0</v>
      </c>
      <c r="K171" s="174"/>
      <c r="L171" s="802">
        <v>0.15</v>
      </c>
      <c r="M171" s="492" t="s">
        <v>1163</v>
      </c>
      <c r="N171" s="331" t="s">
        <v>1141</v>
      </c>
      <c r="O171" s="492" t="s">
        <v>1164</v>
      </c>
      <c r="P171" s="797"/>
      <c r="Q171" s="172" t="s">
        <v>206</v>
      </c>
      <c r="R171" s="223" t="s">
        <v>207</v>
      </c>
      <c r="S171" s="174"/>
      <c r="T171" s="682"/>
      <c r="U171" s="150" t="s">
        <v>207</v>
      </c>
      <c r="V171" s="804"/>
      <c r="W171" s="804"/>
      <c r="X171" s="682"/>
      <c r="Y171" s="682"/>
      <c r="Z171" s="478"/>
      <c r="AA171" s="491" t="s">
        <v>1115</v>
      </c>
      <c r="AB171" s="166" t="s">
        <v>1161</v>
      </c>
      <c r="AC171" s="166" t="s">
        <v>1162</v>
      </c>
      <c r="AD171" s="174"/>
      <c r="AE171" s="174"/>
      <c r="AF171" s="174"/>
      <c r="AG171" s="360"/>
      <c r="AH171" s="174"/>
      <c r="AI171" s="264"/>
      <c r="AJ171" s="174"/>
      <c r="AK171" s="181">
        <v>16105143</v>
      </c>
      <c r="AL171" s="181">
        <v>16105143</v>
      </c>
      <c r="AM171" s="182">
        <v>0</v>
      </c>
      <c r="AN171" s="183"/>
      <c r="AO171" s="182">
        <v>0</v>
      </c>
      <c r="AP171" s="180"/>
      <c r="AQ171" s="494" t="s">
        <v>805</v>
      </c>
      <c r="AR171" s="495" t="s">
        <v>1143</v>
      </c>
      <c r="AS171" s="674"/>
      <c r="AT171" s="677"/>
      <c r="AU171" s="677"/>
      <c r="AV171" s="656"/>
      <c r="AW171" s="260" t="s">
        <v>1435</v>
      </c>
      <c r="AX171" s="173" t="s">
        <v>1436</v>
      </c>
      <c r="AY171" s="491" t="s">
        <v>1115</v>
      </c>
    </row>
    <row r="172" spans="1:51" ht="209.25" x14ac:dyDescent="0.35">
      <c r="A172" s="751" t="s">
        <v>425</v>
      </c>
      <c r="B172" s="751" t="s">
        <v>426</v>
      </c>
      <c r="C172" s="751" t="s">
        <v>427</v>
      </c>
      <c r="D172" s="751">
        <v>476</v>
      </c>
      <c r="E172" s="751"/>
      <c r="F172" s="757"/>
      <c r="G172" s="757" t="s">
        <v>1137</v>
      </c>
      <c r="H172" s="750" t="s">
        <v>1165</v>
      </c>
      <c r="I172" s="750" t="s">
        <v>1112</v>
      </c>
      <c r="J172" s="750">
        <v>0</v>
      </c>
      <c r="K172" s="174"/>
      <c r="L172" s="801">
        <v>0.2</v>
      </c>
      <c r="M172" s="492" t="s">
        <v>1166</v>
      </c>
      <c r="N172" s="331" t="s">
        <v>1141</v>
      </c>
      <c r="O172" s="492" t="s">
        <v>1167</v>
      </c>
      <c r="P172" s="797">
        <v>3</v>
      </c>
      <c r="Q172" s="172" t="s">
        <v>206</v>
      </c>
      <c r="R172" s="223" t="s">
        <v>207</v>
      </c>
      <c r="S172" s="174"/>
      <c r="T172" s="682"/>
      <c r="U172" s="150" t="s">
        <v>207</v>
      </c>
      <c r="V172" s="804">
        <v>45474</v>
      </c>
      <c r="W172" s="804">
        <v>45657</v>
      </c>
      <c r="X172" s="682">
        <f t="shared" si="9"/>
        <v>183</v>
      </c>
      <c r="Y172" s="682"/>
      <c r="Z172" s="478"/>
      <c r="AA172" s="491" t="s">
        <v>1115</v>
      </c>
      <c r="AB172" s="166" t="s">
        <v>1161</v>
      </c>
      <c r="AC172" s="166" t="s">
        <v>1162</v>
      </c>
      <c r="AD172" s="174"/>
      <c r="AE172" s="174"/>
      <c r="AF172" s="174"/>
      <c r="AG172" s="360"/>
      <c r="AH172" s="174"/>
      <c r="AI172" s="264"/>
      <c r="AJ172" s="174"/>
      <c r="AK172" s="181">
        <v>120000000</v>
      </c>
      <c r="AL172" s="181">
        <v>120000000</v>
      </c>
      <c r="AM172" s="182">
        <v>0</v>
      </c>
      <c r="AN172" s="183"/>
      <c r="AO172" s="182">
        <v>0</v>
      </c>
      <c r="AP172" s="180"/>
      <c r="AQ172" s="494" t="s">
        <v>805</v>
      </c>
      <c r="AR172" s="495" t="s">
        <v>1143</v>
      </c>
      <c r="AS172" s="674"/>
      <c r="AT172" s="677"/>
      <c r="AU172" s="677"/>
      <c r="AV172" s="656"/>
      <c r="AW172" s="195"/>
      <c r="AX172" s="173" t="s">
        <v>1436</v>
      </c>
      <c r="AY172" s="491" t="s">
        <v>1115</v>
      </c>
    </row>
    <row r="173" spans="1:51" ht="209.25" x14ac:dyDescent="0.35">
      <c r="A173" s="751" t="s">
        <v>425</v>
      </c>
      <c r="B173" s="751" t="s">
        <v>426</v>
      </c>
      <c r="C173" s="751" t="s">
        <v>427</v>
      </c>
      <c r="D173" s="751">
        <v>476</v>
      </c>
      <c r="E173" s="751"/>
      <c r="F173" s="757"/>
      <c r="G173" s="757" t="s">
        <v>1137</v>
      </c>
      <c r="H173" s="770"/>
      <c r="I173" s="770" t="s">
        <v>1112</v>
      </c>
      <c r="J173" s="770">
        <v>0</v>
      </c>
      <c r="K173" s="174"/>
      <c r="L173" s="802">
        <v>0.2</v>
      </c>
      <c r="M173" s="492" t="s">
        <v>1168</v>
      </c>
      <c r="N173" s="331" t="s">
        <v>1141</v>
      </c>
      <c r="O173" s="492" t="s">
        <v>1169</v>
      </c>
      <c r="P173" s="797"/>
      <c r="Q173" s="172" t="s">
        <v>206</v>
      </c>
      <c r="R173" s="223" t="s">
        <v>207</v>
      </c>
      <c r="S173" s="174"/>
      <c r="T173" s="682"/>
      <c r="U173" s="150" t="s">
        <v>207</v>
      </c>
      <c r="V173" s="804"/>
      <c r="W173" s="804"/>
      <c r="X173" s="682"/>
      <c r="Y173" s="682"/>
      <c r="Z173" s="478"/>
      <c r="AA173" s="491" t="s">
        <v>1115</v>
      </c>
      <c r="AB173" s="166" t="s">
        <v>1161</v>
      </c>
      <c r="AC173" s="166" t="s">
        <v>1162</v>
      </c>
      <c r="AD173" s="174"/>
      <c r="AE173" s="174"/>
      <c r="AF173" s="174"/>
      <c r="AG173" s="360"/>
      <c r="AH173" s="174"/>
      <c r="AI173" s="264"/>
      <c r="AJ173" s="174"/>
      <c r="AK173" s="181">
        <v>0</v>
      </c>
      <c r="AL173" s="181">
        <v>0</v>
      </c>
      <c r="AM173" s="182">
        <v>0</v>
      </c>
      <c r="AN173" s="183"/>
      <c r="AO173" s="182">
        <v>0</v>
      </c>
      <c r="AP173" s="180"/>
      <c r="AQ173" s="494" t="s">
        <v>805</v>
      </c>
      <c r="AR173" s="495" t="s">
        <v>1143</v>
      </c>
      <c r="AS173" s="675"/>
      <c r="AT173" s="678"/>
      <c r="AU173" s="678"/>
      <c r="AV173" s="657"/>
      <c r="AW173" s="219"/>
      <c r="AX173" s="188"/>
      <c r="AY173" s="491" t="s">
        <v>1115</v>
      </c>
    </row>
    <row r="174" spans="1:51" ht="209.25" x14ac:dyDescent="0.35">
      <c r="A174" s="751" t="s">
        <v>425</v>
      </c>
      <c r="B174" s="751" t="s">
        <v>426</v>
      </c>
      <c r="C174" s="751" t="s">
        <v>427</v>
      </c>
      <c r="D174" s="751">
        <v>476</v>
      </c>
      <c r="E174" s="751"/>
      <c r="F174" s="757"/>
      <c r="G174" s="757" t="s">
        <v>1137</v>
      </c>
      <c r="H174" s="750" t="s">
        <v>1170</v>
      </c>
      <c r="I174" s="750" t="s">
        <v>1171</v>
      </c>
      <c r="J174" s="750">
        <v>0</v>
      </c>
      <c r="K174" s="750"/>
      <c r="L174" s="801">
        <v>0.1</v>
      </c>
      <c r="M174" s="492" t="s">
        <v>1172</v>
      </c>
      <c r="N174" s="331" t="s">
        <v>1141</v>
      </c>
      <c r="O174" s="492" t="s">
        <v>1173</v>
      </c>
      <c r="P174" s="797">
        <v>4</v>
      </c>
      <c r="Q174" s="172" t="s">
        <v>206</v>
      </c>
      <c r="R174" s="223" t="s">
        <v>207</v>
      </c>
      <c r="S174" s="174"/>
      <c r="T174" s="682"/>
      <c r="U174" s="150" t="s">
        <v>207</v>
      </c>
      <c r="V174" s="804">
        <v>45474</v>
      </c>
      <c r="W174" s="804">
        <v>45657</v>
      </c>
      <c r="X174" s="682">
        <f t="shared" si="9"/>
        <v>183</v>
      </c>
      <c r="Y174" s="682"/>
      <c r="Z174" s="478"/>
      <c r="AA174" s="491" t="s">
        <v>1115</v>
      </c>
      <c r="AB174" s="166" t="s">
        <v>1161</v>
      </c>
      <c r="AC174" s="166" t="s">
        <v>1162</v>
      </c>
      <c r="AD174" s="174"/>
      <c r="AE174" s="174"/>
      <c r="AF174" s="174"/>
      <c r="AG174" s="360"/>
      <c r="AH174" s="174"/>
      <c r="AI174" s="264"/>
      <c r="AJ174" s="174"/>
      <c r="AK174" s="181">
        <v>1</v>
      </c>
      <c r="AL174" s="181">
        <v>1</v>
      </c>
      <c r="AM174" s="182">
        <v>0</v>
      </c>
      <c r="AN174" s="183"/>
      <c r="AO174" s="182">
        <v>0</v>
      </c>
      <c r="AP174" s="180"/>
      <c r="AQ174" s="494" t="s">
        <v>805</v>
      </c>
      <c r="AR174" s="495" t="s">
        <v>1143</v>
      </c>
      <c r="AS174" s="673" t="s">
        <v>1491</v>
      </c>
      <c r="AT174" s="676">
        <v>639905150</v>
      </c>
      <c r="AU174" s="676">
        <v>5300000</v>
      </c>
      <c r="AV174" s="655">
        <f t="shared" si="7"/>
        <v>8.2824774890466191E-3</v>
      </c>
      <c r="AW174" s="195"/>
      <c r="AX174" s="172"/>
      <c r="AY174" s="491" t="s">
        <v>1115</v>
      </c>
    </row>
    <row r="175" spans="1:51" ht="209.25" x14ac:dyDescent="0.35">
      <c r="A175" s="751" t="s">
        <v>425</v>
      </c>
      <c r="B175" s="751" t="s">
        <v>426</v>
      </c>
      <c r="C175" s="751" t="s">
        <v>427</v>
      </c>
      <c r="D175" s="751">
        <v>476</v>
      </c>
      <c r="E175" s="751"/>
      <c r="F175" s="757"/>
      <c r="G175" s="757" t="s">
        <v>1137</v>
      </c>
      <c r="H175" s="770"/>
      <c r="I175" s="770" t="s">
        <v>1171</v>
      </c>
      <c r="J175" s="770">
        <v>0</v>
      </c>
      <c r="K175" s="770"/>
      <c r="L175" s="802">
        <v>0.1</v>
      </c>
      <c r="M175" s="492" t="s">
        <v>1174</v>
      </c>
      <c r="N175" s="331" t="s">
        <v>1141</v>
      </c>
      <c r="O175" s="492" t="s">
        <v>1175</v>
      </c>
      <c r="P175" s="797"/>
      <c r="Q175" s="172" t="s">
        <v>206</v>
      </c>
      <c r="R175" s="223" t="s">
        <v>207</v>
      </c>
      <c r="S175" s="174"/>
      <c r="T175" s="682"/>
      <c r="U175" s="150" t="s">
        <v>207</v>
      </c>
      <c r="V175" s="804"/>
      <c r="W175" s="804"/>
      <c r="X175" s="682"/>
      <c r="Y175" s="682"/>
      <c r="Z175" s="478"/>
      <c r="AA175" s="491" t="s">
        <v>1115</v>
      </c>
      <c r="AB175" s="166" t="s">
        <v>1161</v>
      </c>
      <c r="AC175" s="166" t="s">
        <v>1162</v>
      </c>
      <c r="AD175" s="174"/>
      <c r="AE175" s="174"/>
      <c r="AF175" s="174"/>
      <c r="AG175" s="360"/>
      <c r="AH175" s="174"/>
      <c r="AI175" s="264"/>
      <c r="AJ175" s="174"/>
      <c r="AK175" s="181">
        <v>1</v>
      </c>
      <c r="AL175" s="181">
        <v>1</v>
      </c>
      <c r="AM175" s="182">
        <v>0</v>
      </c>
      <c r="AN175" s="183"/>
      <c r="AO175" s="182">
        <v>0</v>
      </c>
      <c r="AP175" s="180"/>
      <c r="AQ175" s="494" t="s">
        <v>805</v>
      </c>
      <c r="AR175" s="495" t="s">
        <v>1143</v>
      </c>
      <c r="AS175" s="674"/>
      <c r="AT175" s="677"/>
      <c r="AU175" s="677"/>
      <c r="AV175" s="656"/>
      <c r="AW175" s="219"/>
      <c r="AX175" s="188"/>
      <c r="AY175" s="491" t="s">
        <v>1115</v>
      </c>
    </row>
    <row r="176" spans="1:51" ht="209.25" x14ac:dyDescent="0.35">
      <c r="A176" s="751" t="s">
        <v>425</v>
      </c>
      <c r="B176" s="751" t="s">
        <v>426</v>
      </c>
      <c r="C176" s="751" t="s">
        <v>427</v>
      </c>
      <c r="D176" s="751">
        <v>476</v>
      </c>
      <c r="E176" s="751"/>
      <c r="F176" s="757"/>
      <c r="G176" s="757" t="s">
        <v>1137</v>
      </c>
      <c r="H176" s="750" t="s">
        <v>1176</v>
      </c>
      <c r="I176" s="750" t="s">
        <v>1177</v>
      </c>
      <c r="J176" s="750">
        <v>0</v>
      </c>
      <c r="K176" s="174"/>
      <c r="L176" s="806">
        <v>0.1</v>
      </c>
      <c r="M176" s="492" t="s">
        <v>1178</v>
      </c>
      <c r="N176" s="331" t="s">
        <v>1141</v>
      </c>
      <c r="O176" s="492" t="s">
        <v>1179</v>
      </c>
      <c r="P176" s="797">
        <v>20</v>
      </c>
      <c r="Q176" s="172">
        <v>1</v>
      </c>
      <c r="R176" s="223">
        <v>0</v>
      </c>
      <c r="S176" s="174"/>
      <c r="T176" s="682"/>
      <c r="U176" s="150">
        <f t="shared" si="8"/>
        <v>0</v>
      </c>
      <c r="V176" s="804">
        <v>45474</v>
      </c>
      <c r="W176" s="804">
        <v>45657</v>
      </c>
      <c r="X176" s="682">
        <f t="shared" si="9"/>
        <v>183</v>
      </c>
      <c r="Y176" s="682"/>
      <c r="Z176" s="682"/>
      <c r="AA176" s="491" t="s">
        <v>1115</v>
      </c>
      <c r="AB176" s="166" t="s">
        <v>1161</v>
      </c>
      <c r="AC176" s="166" t="s">
        <v>1162</v>
      </c>
      <c r="AD176" s="174"/>
      <c r="AE176" s="174"/>
      <c r="AF176" s="174"/>
      <c r="AG176" s="360"/>
      <c r="AH176" s="174"/>
      <c r="AI176" s="264"/>
      <c r="AJ176" s="174"/>
      <c r="AK176" s="181">
        <v>32800003</v>
      </c>
      <c r="AL176" s="181">
        <v>32800003</v>
      </c>
      <c r="AM176" s="182">
        <v>0</v>
      </c>
      <c r="AN176" s="183"/>
      <c r="AO176" s="182">
        <v>0</v>
      </c>
      <c r="AP176" s="180"/>
      <c r="AQ176" s="494" t="s">
        <v>805</v>
      </c>
      <c r="AR176" s="495" t="s">
        <v>1143</v>
      </c>
      <c r="AS176" s="674"/>
      <c r="AT176" s="677"/>
      <c r="AU176" s="677"/>
      <c r="AV176" s="656"/>
      <c r="AW176" s="195"/>
      <c r="AX176" s="172" t="s">
        <v>1437</v>
      </c>
      <c r="AY176" s="491" t="s">
        <v>1115</v>
      </c>
    </row>
    <row r="177" spans="1:51" ht="210" thickBot="1" x14ac:dyDescent="0.4">
      <c r="A177" s="751" t="s">
        <v>425</v>
      </c>
      <c r="B177" s="751" t="s">
        <v>426</v>
      </c>
      <c r="C177" s="751" t="s">
        <v>427</v>
      </c>
      <c r="D177" s="751">
        <v>476</v>
      </c>
      <c r="E177" s="751"/>
      <c r="F177" s="757"/>
      <c r="G177" s="757" t="s">
        <v>1137</v>
      </c>
      <c r="H177" s="751"/>
      <c r="I177" s="751" t="s">
        <v>1177</v>
      </c>
      <c r="J177" s="751">
        <v>0</v>
      </c>
      <c r="K177" s="201"/>
      <c r="L177" s="807"/>
      <c r="M177" s="498" t="s">
        <v>1180</v>
      </c>
      <c r="N177" s="304" t="s">
        <v>1141</v>
      </c>
      <c r="O177" s="498" t="s">
        <v>1181</v>
      </c>
      <c r="P177" s="798"/>
      <c r="Q177" s="193" t="s">
        <v>206</v>
      </c>
      <c r="R177" s="290" t="s">
        <v>207</v>
      </c>
      <c r="S177" s="320"/>
      <c r="T177" s="767"/>
      <c r="U177" s="150" t="s">
        <v>207</v>
      </c>
      <c r="V177" s="808"/>
      <c r="W177" s="808"/>
      <c r="X177" s="767"/>
      <c r="Y177" s="767"/>
      <c r="Z177" s="767"/>
      <c r="AA177" s="499" t="s">
        <v>1115</v>
      </c>
      <c r="AB177" s="345" t="s">
        <v>1161</v>
      </c>
      <c r="AC177" s="345" t="s">
        <v>1162</v>
      </c>
      <c r="AD177" s="320"/>
      <c r="AE177" s="320"/>
      <c r="AF177" s="320"/>
      <c r="AG177" s="373"/>
      <c r="AH177" s="320"/>
      <c r="AI177" s="374"/>
      <c r="AJ177" s="320"/>
      <c r="AK177" s="375">
        <v>20000000</v>
      </c>
      <c r="AL177" s="375">
        <v>20000000</v>
      </c>
      <c r="AM177" s="376">
        <v>0</v>
      </c>
      <c r="AN177" s="377"/>
      <c r="AO177" s="376">
        <v>0</v>
      </c>
      <c r="AP177" s="372"/>
      <c r="AQ177" s="500" t="s">
        <v>805</v>
      </c>
      <c r="AR177" s="501" t="s">
        <v>1143</v>
      </c>
      <c r="AS177" s="679"/>
      <c r="AT177" s="680"/>
      <c r="AU177" s="680"/>
      <c r="AV177" s="657"/>
      <c r="AW177" s="287"/>
      <c r="AX177" s="318" t="s">
        <v>1437</v>
      </c>
      <c r="AY177" s="491" t="s">
        <v>1115</v>
      </c>
    </row>
    <row r="178" spans="1:51" ht="108.75" customHeight="1" thickBot="1" x14ac:dyDescent="0.4">
      <c r="A178" s="751"/>
      <c r="B178" s="751"/>
      <c r="C178" s="751"/>
      <c r="D178" s="751"/>
      <c r="E178" s="751"/>
      <c r="F178" s="731" t="s">
        <v>1136</v>
      </c>
      <c r="G178" s="731"/>
      <c r="H178" s="731"/>
      <c r="I178" s="731"/>
      <c r="J178" s="731"/>
      <c r="K178" s="731"/>
      <c r="L178" s="731"/>
      <c r="M178" s="731"/>
      <c r="N178" s="731"/>
      <c r="O178" s="731"/>
      <c r="P178" s="731"/>
      <c r="Q178" s="731"/>
      <c r="R178" s="731"/>
      <c r="S178" s="292"/>
      <c r="T178" s="167"/>
      <c r="U178" s="66">
        <f>AVERAGE(U163:U177)</f>
        <v>0</v>
      </c>
      <c r="V178" s="502"/>
      <c r="W178" s="502"/>
      <c r="X178" s="167"/>
      <c r="Y178" s="167"/>
      <c r="Z178" s="167"/>
      <c r="AA178" s="503"/>
      <c r="AB178" s="295"/>
      <c r="AC178" s="295"/>
      <c r="AD178" s="292"/>
      <c r="AE178" s="292"/>
      <c r="AF178" s="292"/>
      <c r="AG178" s="504"/>
      <c r="AH178" s="292"/>
      <c r="AI178" s="168"/>
      <c r="AJ178" s="292"/>
      <c r="AK178" s="297"/>
      <c r="AL178" s="297"/>
      <c r="AM178" s="298"/>
      <c r="AN178" s="299"/>
      <c r="AO178" s="298"/>
      <c r="AP178" s="300"/>
      <c r="AQ178" s="505"/>
      <c r="AR178" s="506"/>
      <c r="AS178" s="216" t="s">
        <v>1458</v>
      </c>
      <c r="AT178" s="217">
        <v>899605150</v>
      </c>
      <c r="AU178" s="217">
        <v>215000000</v>
      </c>
      <c r="AV178" s="218">
        <f t="shared" si="7"/>
        <v>0.23899374075392965</v>
      </c>
      <c r="AW178" s="303"/>
      <c r="AX178" s="167"/>
      <c r="AY178" s="491"/>
    </row>
    <row r="179" spans="1:51" ht="168" customHeight="1" x14ac:dyDescent="0.35">
      <c r="A179" s="668" t="s">
        <v>425</v>
      </c>
      <c r="B179" s="668" t="s">
        <v>450</v>
      </c>
      <c r="C179" s="668" t="s">
        <v>451</v>
      </c>
      <c r="D179" s="668">
        <v>476</v>
      </c>
      <c r="E179" s="668" t="s">
        <v>1182</v>
      </c>
      <c r="F179" s="750">
        <v>2024130010162</v>
      </c>
      <c r="G179" s="750" t="s">
        <v>1183</v>
      </c>
      <c r="H179" s="810" t="s">
        <v>1184</v>
      </c>
      <c r="I179" s="810" t="s">
        <v>1185</v>
      </c>
      <c r="J179" s="223">
        <v>0</v>
      </c>
      <c r="K179" s="224"/>
      <c r="L179" s="507">
        <v>0.3</v>
      </c>
      <c r="M179" s="253" t="s">
        <v>1186</v>
      </c>
      <c r="N179" s="391"/>
      <c r="O179" s="253" t="s">
        <v>1187</v>
      </c>
      <c r="P179" s="417">
        <v>2</v>
      </c>
      <c r="Q179" s="223">
        <v>1</v>
      </c>
      <c r="R179" s="223"/>
      <c r="S179" s="149"/>
      <c r="T179" s="149"/>
      <c r="U179" s="150">
        <f t="shared" si="8"/>
        <v>0</v>
      </c>
      <c r="V179" s="508">
        <v>45474</v>
      </c>
      <c r="W179" s="508">
        <v>45657</v>
      </c>
      <c r="X179" s="147">
        <f t="shared" ref="X179:X184" si="10">+W179-V179</f>
        <v>183</v>
      </c>
      <c r="Y179" s="509"/>
      <c r="Z179" s="509"/>
      <c r="AA179" s="153" t="s">
        <v>1115</v>
      </c>
      <c r="AB179" s="153" t="s">
        <v>710</v>
      </c>
      <c r="AC179" s="153" t="s">
        <v>1188</v>
      </c>
      <c r="AD179" s="149"/>
      <c r="AE179" s="149"/>
      <c r="AF179" s="149"/>
      <c r="AG179" s="392"/>
      <c r="AH179" s="149"/>
      <c r="AI179" s="393"/>
      <c r="AJ179" s="149"/>
      <c r="AK179" s="158">
        <v>82000000</v>
      </c>
      <c r="AL179" s="158">
        <v>82000000</v>
      </c>
      <c r="AM179" s="159">
        <v>0</v>
      </c>
      <c r="AN179" s="160"/>
      <c r="AO179" s="159">
        <v>0</v>
      </c>
      <c r="AP179" s="156"/>
      <c r="AQ179" s="308" t="s">
        <v>714</v>
      </c>
      <c r="AR179" s="309" t="s">
        <v>1189</v>
      </c>
      <c r="AS179" s="649" t="s">
        <v>1492</v>
      </c>
      <c r="AT179" s="652">
        <v>28000000</v>
      </c>
      <c r="AU179" s="652">
        <v>21000000</v>
      </c>
      <c r="AV179" s="655">
        <f t="shared" si="7"/>
        <v>0.75</v>
      </c>
      <c r="AW179" s="356"/>
      <c r="AX179" s="223"/>
      <c r="AY179" s="166" t="s">
        <v>1115</v>
      </c>
    </row>
    <row r="180" spans="1:51" ht="168" customHeight="1" x14ac:dyDescent="0.35">
      <c r="A180" s="668"/>
      <c r="B180" s="668" t="s">
        <v>450</v>
      </c>
      <c r="C180" s="668" t="s">
        <v>451</v>
      </c>
      <c r="D180" s="668">
        <v>476</v>
      </c>
      <c r="E180" s="668" t="s">
        <v>1182</v>
      </c>
      <c r="F180" s="751"/>
      <c r="G180" s="751" t="s">
        <v>1183</v>
      </c>
      <c r="H180" s="800"/>
      <c r="I180" s="800" t="s">
        <v>1185</v>
      </c>
      <c r="J180" s="173">
        <v>1</v>
      </c>
      <c r="K180" s="174"/>
      <c r="L180" s="334">
        <v>0.3</v>
      </c>
      <c r="M180" s="282" t="s">
        <v>1190</v>
      </c>
      <c r="N180" s="396"/>
      <c r="O180" s="282" t="s">
        <v>1191</v>
      </c>
      <c r="P180" s="407">
        <v>4</v>
      </c>
      <c r="Q180" s="173">
        <v>1</v>
      </c>
      <c r="R180" s="173"/>
      <c r="S180" s="174"/>
      <c r="T180" s="174"/>
      <c r="U180" s="150">
        <f t="shared" si="8"/>
        <v>0</v>
      </c>
      <c r="V180" s="493">
        <v>45474</v>
      </c>
      <c r="W180" s="493">
        <v>45657</v>
      </c>
      <c r="X180" s="172">
        <f t="shared" si="10"/>
        <v>183</v>
      </c>
      <c r="Y180" s="478"/>
      <c r="Z180" s="478"/>
      <c r="AA180" s="166" t="s">
        <v>1115</v>
      </c>
      <c r="AB180" s="166" t="s">
        <v>710</v>
      </c>
      <c r="AC180" s="166" t="s">
        <v>1188</v>
      </c>
      <c r="AD180" s="174"/>
      <c r="AE180" s="174"/>
      <c r="AF180" s="174"/>
      <c r="AG180" s="360"/>
      <c r="AH180" s="174"/>
      <c r="AI180" s="264"/>
      <c r="AJ180" s="174"/>
      <c r="AK180" s="181">
        <v>0</v>
      </c>
      <c r="AL180" s="181">
        <v>0</v>
      </c>
      <c r="AM180" s="182">
        <v>0</v>
      </c>
      <c r="AN180" s="183"/>
      <c r="AO180" s="182">
        <v>0</v>
      </c>
      <c r="AP180" s="180"/>
      <c r="AQ180" s="282" t="s">
        <v>714</v>
      </c>
      <c r="AR180" s="312" t="s">
        <v>1189</v>
      </c>
      <c r="AS180" s="650"/>
      <c r="AT180" s="653"/>
      <c r="AU180" s="653"/>
      <c r="AV180" s="656"/>
      <c r="AW180" s="260" t="s">
        <v>1435</v>
      </c>
      <c r="AX180" s="173"/>
      <c r="AY180" s="166" t="s">
        <v>1115</v>
      </c>
    </row>
    <row r="181" spans="1:51" ht="126" customHeight="1" x14ac:dyDescent="0.35">
      <c r="A181" s="668"/>
      <c r="B181" s="668" t="s">
        <v>450</v>
      </c>
      <c r="C181" s="668" t="s">
        <v>451</v>
      </c>
      <c r="D181" s="668">
        <v>476</v>
      </c>
      <c r="E181" s="668" t="s">
        <v>1182</v>
      </c>
      <c r="F181" s="751"/>
      <c r="G181" s="751" t="s">
        <v>1183</v>
      </c>
      <c r="H181" s="750" t="s">
        <v>1192</v>
      </c>
      <c r="I181" s="750" t="s">
        <v>459</v>
      </c>
      <c r="J181" s="750">
        <v>0</v>
      </c>
      <c r="K181" s="750"/>
      <c r="L181" s="762">
        <v>0.4</v>
      </c>
      <c r="M181" s="282" t="s">
        <v>1193</v>
      </c>
      <c r="N181" s="396"/>
      <c r="O181" s="282" t="s">
        <v>1194</v>
      </c>
      <c r="P181" s="407">
        <v>1</v>
      </c>
      <c r="Q181" s="173" t="s">
        <v>206</v>
      </c>
      <c r="R181" s="173"/>
      <c r="S181" s="174"/>
      <c r="T181" s="174"/>
      <c r="U181" s="150" t="s">
        <v>207</v>
      </c>
      <c r="V181" s="493">
        <v>45474</v>
      </c>
      <c r="W181" s="493">
        <v>45657</v>
      </c>
      <c r="X181" s="172">
        <f t="shared" si="10"/>
        <v>183</v>
      </c>
      <c r="Y181" s="478"/>
      <c r="Z181" s="478"/>
      <c r="AA181" s="166" t="s">
        <v>1115</v>
      </c>
      <c r="AB181" s="166" t="s">
        <v>710</v>
      </c>
      <c r="AC181" s="166" t="s">
        <v>1188</v>
      </c>
      <c r="AD181" s="174"/>
      <c r="AE181" s="174"/>
      <c r="AF181" s="174"/>
      <c r="AG181" s="360"/>
      <c r="AH181" s="174"/>
      <c r="AI181" s="264"/>
      <c r="AJ181" s="174"/>
      <c r="AK181" s="181">
        <v>0</v>
      </c>
      <c r="AL181" s="181">
        <v>0</v>
      </c>
      <c r="AM181" s="182">
        <v>0</v>
      </c>
      <c r="AN181" s="183"/>
      <c r="AO181" s="182">
        <v>0</v>
      </c>
      <c r="AP181" s="180"/>
      <c r="AQ181" s="282" t="s">
        <v>714</v>
      </c>
      <c r="AR181" s="312" t="s">
        <v>1189</v>
      </c>
      <c r="AS181" s="651"/>
      <c r="AT181" s="654"/>
      <c r="AU181" s="654"/>
      <c r="AV181" s="657"/>
      <c r="AW181" s="364"/>
      <c r="AX181" s="173"/>
      <c r="AY181" s="166" t="s">
        <v>1115</v>
      </c>
    </row>
    <row r="182" spans="1:51" ht="147" customHeight="1" x14ac:dyDescent="0.35">
      <c r="A182" s="668"/>
      <c r="B182" s="668" t="s">
        <v>450</v>
      </c>
      <c r="C182" s="668" t="s">
        <v>451</v>
      </c>
      <c r="D182" s="668">
        <v>476</v>
      </c>
      <c r="E182" s="668" t="s">
        <v>1182</v>
      </c>
      <c r="F182" s="751"/>
      <c r="G182" s="751" t="s">
        <v>1183</v>
      </c>
      <c r="H182" s="770"/>
      <c r="I182" s="770"/>
      <c r="J182" s="770"/>
      <c r="K182" s="770"/>
      <c r="L182" s="793"/>
      <c r="M182" s="282" t="s">
        <v>1195</v>
      </c>
      <c r="N182" s="396"/>
      <c r="O182" s="282" t="s">
        <v>1196</v>
      </c>
      <c r="P182" s="407">
        <v>1</v>
      </c>
      <c r="Q182" s="173" t="s">
        <v>206</v>
      </c>
      <c r="R182" s="173"/>
      <c r="S182" s="174"/>
      <c r="T182" s="174"/>
      <c r="U182" s="150" t="s">
        <v>207</v>
      </c>
      <c r="V182" s="493">
        <v>45474</v>
      </c>
      <c r="W182" s="493">
        <v>45657</v>
      </c>
      <c r="X182" s="172">
        <f t="shared" si="10"/>
        <v>183</v>
      </c>
      <c r="Y182" s="478"/>
      <c r="Z182" s="478"/>
      <c r="AA182" s="166" t="s">
        <v>1115</v>
      </c>
      <c r="AB182" s="166" t="s">
        <v>710</v>
      </c>
      <c r="AC182" s="166" t="s">
        <v>1188</v>
      </c>
      <c r="AD182" s="174"/>
      <c r="AE182" s="174"/>
      <c r="AF182" s="174"/>
      <c r="AG182" s="360"/>
      <c r="AH182" s="174"/>
      <c r="AI182" s="264"/>
      <c r="AJ182" s="174"/>
      <c r="AK182" s="181">
        <v>0</v>
      </c>
      <c r="AL182" s="181">
        <v>0</v>
      </c>
      <c r="AM182" s="182">
        <v>0</v>
      </c>
      <c r="AN182" s="183"/>
      <c r="AO182" s="182">
        <v>0</v>
      </c>
      <c r="AP182" s="180"/>
      <c r="AQ182" s="282" t="s">
        <v>714</v>
      </c>
      <c r="AR182" s="312" t="s">
        <v>1189</v>
      </c>
      <c r="AS182" s="649" t="s">
        <v>1493</v>
      </c>
      <c r="AT182" s="652">
        <v>82000000</v>
      </c>
      <c r="AU182" s="652">
        <v>0</v>
      </c>
      <c r="AV182" s="655">
        <v>0</v>
      </c>
      <c r="AW182" s="219"/>
      <c r="AX182" s="188"/>
      <c r="AY182" s="166" t="s">
        <v>1115</v>
      </c>
    </row>
    <row r="183" spans="1:51" ht="72" customHeight="1" x14ac:dyDescent="0.35">
      <c r="A183" s="668"/>
      <c r="B183" s="668" t="s">
        <v>450</v>
      </c>
      <c r="C183" s="668" t="s">
        <v>451</v>
      </c>
      <c r="D183" s="668">
        <v>476</v>
      </c>
      <c r="E183" s="668" t="s">
        <v>1182</v>
      </c>
      <c r="F183" s="751"/>
      <c r="G183" s="751" t="s">
        <v>1183</v>
      </c>
      <c r="H183" s="788" t="s">
        <v>1197</v>
      </c>
      <c r="I183" s="788" t="s">
        <v>922</v>
      </c>
      <c r="J183" s="788">
        <v>0</v>
      </c>
      <c r="K183" s="174"/>
      <c r="L183" s="762">
        <v>0.4</v>
      </c>
      <c r="M183" s="282" t="s">
        <v>1198</v>
      </c>
      <c r="N183" s="396"/>
      <c r="O183" s="282" t="s">
        <v>1199</v>
      </c>
      <c r="P183" s="407">
        <v>1</v>
      </c>
      <c r="Q183" s="173" t="s">
        <v>206</v>
      </c>
      <c r="R183" s="173"/>
      <c r="S183" s="174"/>
      <c r="T183" s="174"/>
      <c r="U183" s="150" t="s">
        <v>207</v>
      </c>
      <c r="V183" s="493">
        <v>45474</v>
      </c>
      <c r="W183" s="493">
        <v>45657</v>
      </c>
      <c r="X183" s="172">
        <f t="shared" si="10"/>
        <v>183</v>
      </c>
      <c r="Y183" s="478"/>
      <c r="Z183" s="478"/>
      <c r="AA183" s="166" t="s">
        <v>1115</v>
      </c>
      <c r="AB183" s="166" t="s">
        <v>710</v>
      </c>
      <c r="AC183" s="166" t="s">
        <v>1188</v>
      </c>
      <c r="AD183" s="174"/>
      <c r="AE183" s="174"/>
      <c r="AF183" s="174"/>
      <c r="AG183" s="360"/>
      <c r="AH183" s="174"/>
      <c r="AI183" s="264"/>
      <c r="AJ183" s="174"/>
      <c r="AK183" s="181">
        <v>0</v>
      </c>
      <c r="AL183" s="181">
        <v>0</v>
      </c>
      <c r="AM183" s="182">
        <v>0</v>
      </c>
      <c r="AN183" s="183"/>
      <c r="AO183" s="182">
        <v>0</v>
      </c>
      <c r="AP183" s="180"/>
      <c r="AQ183" s="282" t="s">
        <v>714</v>
      </c>
      <c r="AR183" s="312" t="s">
        <v>1189</v>
      </c>
      <c r="AS183" s="650"/>
      <c r="AT183" s="653"/>
      <c r="AU183" s="653"/>
      <c r="AV183" s="656"/>
      <c r="AW183" s="364"/>
      <c r="AX183" s="173"/>
      <c r="AY183" s="166" t="s">
        <v>1115</v>
      </c>
    </row>
    <row r="184" spans="1:51" ht="116.25" x14ac:dyDescent="0.35">
      <c r="A184" s="668"/>
      <c r="B184" s="668" t="s">
        <v>450</v>
      </c>
      <c r="C184" s="668" t="s">
        <v>451</v>
      </c>
      <c r="D184" s="668">
        <v>476</v>
      </c>
      <c r="E184" s="668" t="s">
        <v>1182</v>
      </c>
      <c r="F184" s="751"/>
      <c r="G184" s="751" t="s">
        <v>1183</v>
      </c>
      <c r="H184" s="779" t="s">
        <v>1197</v>
      </c>
      <c r="I184" s="779"/>
      <c r="J184" s="779">
        <v>0</v>
      </c>
      <c r="K184" s="174"/>
      <c r="L184" s="763">
        <v>0.3</v>
      </c>
      <c r="M184" s="433" t="s">
        <v>1200</v>
      </c>
      <c r="N184" s="396"/>
      <c r="O184" s="282"/>
      <c r="P184" s="407">
        <v>1</v>
      </c>
      <c r="Q184" s="173" t="s">
        <v>206</v>
      </c>
      <c r="R184" s="173"/>
      <c r="S184" s="174"/>
      <c r="T184" s="174"/>
      <c r="U184" s="150" t="s">
        <v>207</v>
      </c>
      <c r="V184" s="493">
        <v>45474</v>
      </c>
      <c r="W184" s="493">
        <v>45657</v>
      </c>
      <c r="X184" s="172">
        <f t="shared" si="10"/>
        <v>183</v>
      </c>
      <c r="Y184" s="478"/>
      <c r="Z184" s="478"/>
      <c r="AA184" s="166" t="s">
        <v>1115</v>
      </c>
      <c r="AB184" s="166" t="s">
        <v>710</v>
      </c>
      <c r="AC184" s="166" t="s">
        <v>1188</v>
      </c>
      <c r="AD184" s="174"/>
      <c r="AE184" s="174"/>
      <c r="AF184" s="174"/>
      <c r="AG184" s="360"/>
      <c r="AH184" s="174"/>
      <c r="AI184" s="264"/>
      <c r="AJ184" s="174"/>
      <c r="AK184" s="181">
        <v>0</v>
      </c>
      <c r="AL184" s="181">
        <v>0</v>
      </c>
      <c r="AM184" s="182">
        <v>0</v>
      </c>
      <c r="AN184" s="183"/>
      <c r="AO184" s="182">
        <v>0</v>
      </c>
      <c r="AP184" s="180"/>
      <c r="AQ184" s="282" t="s">
        <v>714</v>
      </c>
      <c r="AR184" s="312" t="s">
        <v>1189</v>
      </c>
      <c r="AS184" s="650"/>
      <c r="AT184" s="653"/>
      <c r="AU184" s="653"/>
      <c r="AV184" s="656"/>
      <c r="AW184" s="219"/>
      <c r="AX184" s="188"/>
      <c r="AY184" s="166" t="s">
        <v>1115</v>
      </c>
    </row>
    <row r="185" spans="1:51" ht="116.25" x14ac:dyDescent="0.35">
      <c r="A185" s="668"/>
      <c r="B185" s="668" t="s">
        <v>450</v>
      </c>
      <c r="C185" s="668" t="s">
        <v>451</v>
      </c>
      <c r="D185" s="668">
        <v>476</v>
      </c>
      <c r="E185" s="668" t="s">
        <v>1182</v>
      </c>
      <c r="F185" s="751"/>
      <c r="G185" s="751" t="s">
        <v>1183</v>
      </c>
      <c r="H185" s="809" t="s">
        <v>1197</v>
      </c>
      <c r="I185" s="809"/>
      <c r="J185" s="809">
        <v>0</v>
      </c>
      <c r="K185" s="174"/>
      <c r="L185" s="793">
        <v>0.3</v>
      </c>
      <c r="M185" s="282" t="s">
        <v>1201</v>
      </c>
      <c r="N185" s="396"/>
      <c r="O185" s="282"/>
      <c r="P185" s="407"/>
      <c r="Q185" s="173" t="s">
        <v>206</v>
      </c>
      <c r="R185" s="173"/>
      <c r="S185" s="174"/>
      <c r="T185" s="174"/>
      <c r="U185" s="150" t="s">
        <v>207</v>
      </c>
      <c r="V185" s="478"/>
      <c r="W185" s="478"/>
      <c r="X185" s="478"/>
      <c r="Y185" s="478"/>
      <c r="Z185" s="478"/>
      <c r="AA185" s="166" t="s">
        <v>1115</v>
      </c>
      <c r="AB185" s="166" t="s">
        <v>710</v>
      </c>
      <c r="AC185" s="166" t="s">
        <v>1188</v>
      </c>
      <c r="AD185" s="174"/>
      <c r="AE185" s="174"/>
      <c r="AF185" s="174"/>
      <c r="AG185" s="360"/>
      <c r="AH185" s="174"/>
      <c r="AI185" s="264"/>
      <c r="AJ185" s="174"/>
      <c r="AK185" s="181">
        <v>0</v>
      </c>
      <c r="AL185" s="181">
        <v>0</v>
      </c>
      <c r="AM185" s="182">
        <v>0</v>
      </c>
      <c r="AN185" s="183"/>
      <c r="AO185" s="182">
        <v>0</v>
      </c>
      <c r="AP185" s="180"/>
      <c r="AQ185" s="282" t="s">
        <v>714</v>
      </c>
      <c r="AR185" s="312" t="s">
        <v>1189</v>
      </c>
      <c r="AS185" s="651"/>
      <c r="AT185" s="654"/>
      <c r="AU185" s="654"/>
      <c r="AV185" s="657"/>
      <c r="AW185" s="219"/>
      <c r="AX185" s="188"/>
      <c r="AY185" s="166" t="s">
        <v>1115</v>
      </c>
    </row>
    <row r="186" spans="1:51" ht="209.25" hidden="1" x14ac:dyDescent="0.35">
      <c r="A186" s="668"/>
      <c r="B186" s="668" t="s">
        <v>450</v>
      </c>
      <c r="C186" s="668" t="s">
        <v>451</v>
      </c>
      <c r="D186" s="668">
        <v>476</v>
      </c>
      <c r="E186" s="668" t="s">
        <v>1182</v>
      </c>
      <c r="F186" s="751"/>
      <c r="G186" s="751" t="s">
        <v>1183</v>
      </c>
      <c r="H186" s="332" t="s">
        <v>1184</v>
      </c>
      <c r="I186" s="333" t="s">
        <v>1185</v>
      </c>
      <c r="J186" s="173">
        <v>0</v>
      </c>
      <c r="K186" s="174"/>
      <c r="L186" s="334">
        <v>0.3</v>
      </c>
      <c r="M186" s="282"/>
      <c r="N186" s="396"/>
      <c r="O186" s="282"/>
      <c r="P186" s="407"/>
      <c r="Q186" s="173"/>
      <c r="R186" s="173"/>
      <c r="S186" s="174"/>
      <c r="T186" s="174"/>
      <c r="U186" s="150" t="e">
        <f t="shared" si="8"/>
        <v>#DIV/0!</v>
      </c>
      <c r="V186" s="478"/>
      <c r="W186" s="478"/>
      <c r="X186" s="478"/>
      <c r="Y186" s="478"/>
      <c r="Z186" s="478"/>
      <c r="AA186" s="166" t="s">
        <v>1115</v>
      </c>
      <c r="AB186" s="166" t="s">
        <v>710</v>
      </c>
      <c r="AC186" s="166" t="s">
        <v>1188</v>
      </c>
      <c r="AD186" s="174"/>
      <c r="AE186" s="174"/>
      <c r="AF186" s="174"/>
      <c r="AG186" s="360"/>
      <c r="AH186" s="174"/>
      <c r="AI186" s="264"/>
      <c r="AJ186" s="174"/>
      <c r="AK186" s="181">
        <v>0</v>
      </c>
      <c r="AL186" s="181">
        <v>0</v>
      </c>
      <c r="AM186" s="182">
        <v>0</v>
      </c>
      <c r="AN186" s="183"/>
      <c r="AO186" s="182">
        <v>0</v>
      </c>
      <c r="AP186" s="180"/>
      <c r="AQ186" s="282" t="s">
        <v>714</v>
      </c>
      <c r="AR186" s="312" t="s">
        <v>1189</v>
      </c>
      <c r="AS186" s="283"/>
      <c r="AT186" s="186"/>
      <c r="AU186" s="186"/>
      <c r="AV186" s="164" t="e">
        <f t="shared" si="7"/>
        <v>#DIV/0!</v>
      </c>
      <c r="AW186" s="364"/>
      <c r="AX186" s="173"/>
      <c r="AY186" s="166" t="s">
        <v>1115</v>
      </c>
    </row>
    <row r="187" spans="1:51" ht="209.25" hidden="1" x14ac:dyDescent="0.35">
      <c r="A187" s="668"/>
      <c r="B187" s="668" t="s">
        <v>450</v>
      </c>
      <c r="C187" s="668" t="s">
        <v>451</v>
      </c>
      <c r="D187" s="668">
        <v>476</v>
      </c>
      <c r="E187" s="668" t="s">
        <v>1182</v>
      </c>
      <c r="F187" s="770"/>
      <c r="G187" s="770" t="s">
        <v>1183</v>
      </c>
      <c r="H187" s="510" t="s">
        <v>1184</v>
      </c>
      <c r="I187" s="511" t="s">
        <v>1185</v>
      </c>
      <c r="J187" s="200">
        <v>0</v>
      </c>
      <c r="K187" s="201"/>
      <c r="L187" s="497">
        <v>0.3</v>
      </c>
      <c r="M187" s="285"/>
      <c r="N187" s="512"/>
      <c r="O187" s="285"/>
      <c r="P187" s="513"/>
      <c r="Q187" s="514"/>
      <c r="R187" s="200"/>
      <c r="S187" s="201"/>
      <c r="T187" s="201"/>
      <c r="U187" s="202" t="e">
        <f t="shared" si="8"/>
        <v>#DIV/0!</v>
      </c>
      <c r="V187" s="482"/>
      <c r="W187" s="482"/>
      <c r="X187" s="482"/>
      <c r="Y187" s="482"/>
      <c r="Z187" s="482"/>
      <c r="AA187" s="205" t="s">
        <v>1115</v>
      </c>
      <c r="AB187" s="205" t="s">
        <v>710</v>
      </c>
      <c r="AC187" s="205" t="s">
        <v>1188</v>
      </c>
      <c r="AD187" s="201"/>
      <c r="AE187" s="201"/>
      <c r="AF187" s="201"/>
      <c r="AG187" s="483"/>
      <c r="AH187" s="201"/>
      <c r="AI187" s="416"/>
      <c r="AJ187" s="201"/>
      <c r="AK187" s="209">
        <v>0</v>
      </c>
      <c r="AL187" s="209">
        <v>0</v>
      </c>
      <c r="AM187" s="210">
        <v>0</v>
      </c>
      <c r="AN187" s="211"/>
      <c r="AO187" s="210">
        <v>0</v>
      </c>
      <c r="AP187" s="208"/>
      <c r="AQ187" s="285" t="s">
        <v>714</v>
      </c>
      <c r="AR187" s="322" t="s">
        <v>1189</v>
      </c>
      <c r="AS187" s="286"/>
      <c r="AT187" s="214"/>
      <c r="AU187" s="214"/>
      <c r="AV187" s="164" t="e">
        <f t="shared" si="7"/>
        <v>#DIV/0!</v>
      </c>
      <c r="AW187" s="470"/>
      <c r="AX187" s="200"/>
      <c r="AY187" s="166" t="s">
        <v>1115</v>
      </c>
    </row>
    <row r="188" spans="1:51" ht="80.25" customHeight="1" x14ac:dyDescent="0.35">
      <c r="A188" s="668"/>
      <c r="B188" s="668"/>
      <c r="C188" s="668"/>
      <c r="D188" s="668"/>
      <c r="E188" s="668"/>
      <c r="F188" s="731" t="s">
        <v>1182</v>
      </c>
      <c r="G188" s="731"/>
      <c r="H188" s="731"/>
      <c r="I188" s="731"/>
      <c r="J188" s="731"/>
      <c r="K188" s="731"/>
      <c r="L188" s="731"/>
      <c r="M188" s="731"/>
      <c r="N188" s="731"/>
      <c r="O188" s="731"/>
      <c r="P188" s="731"/>
      <c r="Q188" s="731"/>
      <c r="R188" s="731"/>
      <c r="S188" s="174"/>
      <c r="T188" s="174"/>
      <c r="U188" s="66">
        <f>AVERAGE(U179:U185)</f>
        <v>0</v>
      </c>
      <c r="V188" s="478"/>
      <c r="W188" s="478"/>
      <c r="X188" s="478"/>
      <c r="Y188" s="478"/>
      <c r="Z188" s="478"/>
      <c r="AA188" s="166"/>
      <c r="AB188" s="166"/>
      <c r="AC188" s="166"/>
      <c r="AD188" s="174"/>
      <c r="AE188" s="174"/>
      <c r="AF188" s="174"/>
      <c r="AG188" s="360"/>
      <c r="AH188" s="174"/>
      <c r="AI188" s="264"/>
      <c r="AJ188" s="174"/>
      <c r="AK188" s="181"/>
      <c r="AL188" s="181"/>
      <c r="AM188" s="182"/>
      <c r="AN188" s="183"/>
      <c r="AO188" s="182"/>
      <c r="AP188" s="180"/>
      <c r="AQ188" s="282"/>
      <c r="AR188" s="282"/>
      <c r="AS188" s="216" t="s">
        <v>1494</v>
      </c>
      <c r="AT188" s="217">
        <v>110000000</v>
      </c>
      <c r="AU188" s="217">
        <v>21000000</v>
      </c>
      <c r="AV188" s="218">
        <f t="shared" si="7"/>
        <v>0.19090909090909092</v>
      </c>
      <c r="AW188" s="364"/>
      <c r="AX188" s="173"/>
      <c r="AY188" s="166"/>
    </row>
    <row r="189" spans="1:51" ht="162.75" x14ac:dyDescent="0.35">
      <c r="A189" s="788" t="s">
        <v>474</v>
      </c>
      <c r="B189" s="788" t="s">
        <v>475</v>
      </c>
      <c r="C189" s="788" t="s">
        <v>476</v>
      </c>
      <c r="D189" s="788">
        <v>0.04</v>
      </c>
      <c r="E189" s="788" t="s">
        <v>1202</v>
      </c>
      <c r="F189" s="756">
        <v>2024130010045</v>
      </c>
      <c r="G189" s="750" t="s">
        <v>1203</v>
      </c>
      <c r="H189" s="750" t="s">
        <v>1204</v>
      </c>
      <c r="I189" s="750" t="s">
        <v>1205</v>
      </c>
      <c r="J189" s="750">
        <v>0</v>
      </c>
      <c r="K189" s="224"/>
      <c r="L189" s="750">
        <v>0.65</v>
      </c>
      <c r="M189" s="330" t="s">
        <v>1206</v>
      </c>
      <c r="N189" s="223"/>
      <c r="O189" s="330"/>
      <c r="P189" s="222">
        <v>48</v>
      </c>
      <c r="Q189" s="189">
        <v>12</v>
      </c>
      <c r="R189" s="223"/>
      <c r="S189" s="224"/>
      <c r="T189" s="224"/>
      <c r="U189" s="225">
        <f t="shared" si="8"/>
        <v>0</v>
      </c>
      <c r="V189" s="226">
        <v>45474</v>
      </c>
      <c r="W189" s="226">
        <v>45657</v>
      </c>
      <c r="X189" s="227">
        <f t="shared" ref="X189:X227" si="11">+W189-V189</f>
        <v>183</v>
      </c>
      <c r="Y189" s="515">
        <f>48*20</f>
        <v>960</v>
      </c>
      <c r="Z189" s="473"/>
      <c r="AA189" s="220" t="s">
        <v>1115</v>
      </c>
      <c r="AB189" s="220" t="s">
        <v>1207</v>
      </c>
      <c r="AC189" s="220" t="s">
        <v>1208</v>
      </c>
      <c r="AD189" s="224"/>
      <c r="AE189" s="224"/>
      <c r="AF189" s="224"/>
      <c r="AG189" s="352"/>
      <c r="AH189" s="224"/>
      <c r="AI189" s="190"/>
      <c r="AJ189" s="224"/>
      <c r="AK189" s="233">
        <v>0</v>
      </c>
      <c r="AL189" s="233">
        <v>0</v>
      </c>
      <c r="AM189" s="234">
        <v>0</v>
      </c>
      <c r="AN189" s="235"/>
      <c r="AO189" s="234">
        <v>0</v>
      </c>
      <c r="AP189" s="232"/>
      <c r="AQ189" s="474" t="s">
        <v>714</v>
      </c>
      <c r="AR189" s="475" t="s">
        <v>1209</v>
      </c>
      <c r="AS189" s="516" t="s">
        <v>1495</v>
      </c>
      <c r="AT189" s="238">
        <v>257793463</v>
      </c>
      <c r="AU189" s="238">
        <v>189649875.81999999</v>
      </c>
      <c r="AV189" s="164">
        <f t="shared" si="7"/>
        <v>0.73566596147552432</v>
      </c>
      <c r="AW189" s="239"/>
      <c r="AX189" s="189"/>
      <c r="AY189" s="166" t="s">
        <v>1115</v>
      </c>
    </row>
    <row r="190" spans="1:51" ht="162.75" x14ac:dyDescent="0.35">
      <c r="A190" s="779" t="s">
        <v>474</v>
      </c>
      <c r="B190" s="779" t="s">
        <v>475</v>
      </c>
      <c r="C190" s="779" t="s">
        <v>476</v>
      </c>
      <c r="D190" s="779">
        <v>0.04</v>
      </c>
      <c r="E190" s="779"/>
      <c r="F190" s="757"/>
      <c r="G190" s="751" t="s">
        <v>1203</v>
      </c>
      <c r="H190" s="751"/>
      <c r="I190" s="751" t="s">
        <v>1205</v>
      </c>
      <c r="J190" s="751">
        <v>0</v>
      </c>
      <c r="K190" s="174"/>
      <c r="L190" s="751">
        <v>0.65</v>
      </c>
      <c r="M190" s="282" t="s">
        <v>1210</v>
      </c>
      <c r="N190" s="173"/>
      <c r="O190" s="282" t="s">
        <v>1211</v>
      </c>
      <c r="P190" s="171">
        <v>4</v>
      </c>
      <c r="Q190" s="172">
        <v>1</v>
      </c>
      <c r="R190" s="173"/>
      <c r="S190" s="174"/>
      <c r="T190" s="174"/>
      <c r="U190" s="150">
        <f t="shared" si="8"/>
        <v>0</v>
      </c>
      <c r="V190" s="175">
        <v>45474</v>
      </c>
      <c r="W190" s="175">
        <v>45657</v>
      </c>
      <c r="X190" s="176">
        <f t="shared" si="11"/>
        <v>183</v>
      </c>
      <c r="Y190" s="478"/>
      <c r="Z190" s="478"/>
      <c r="AA190" s="166" t="s">
        <v>1115</v>
      </c>
      <c r="AB190" s="166" t="s">
        <v>1207</v>
      </c>
      <c r="AC190" s="166" t="s">
        <v>1208</v>
      </c>
      <c r="AD190" s="174"/>
      <c r="AE190" s="174"/>
      <c r="AF190" s="174"/>
      <c r="AG190" s="360"/>
      <c r="AH190" s="174"/>
      <c r="AI190" s="264"/>
      <c r="AJ190" s="174"/>
      <c r="AK190" s="181">
        <v>18000000</v>
      </c>
      <c r="AL190" s="181">
        <v>18000000</v>
      </c>
      <c r="AM190" s="182">
        <v>0</v>
      </c>
      <c r="AN190" s="183"/>
      <c r="AO190" s="182">
        <v>0</v>
      </c>
      <c r="AP190" s="180"/>
      <c r="AQ190" s="479" t="s">
        <v>714</v>
      </c>
      <c r="AR190" s="480" t="s">
        <v>1209</v>
      </c>
      <c r="AS190" s="517" t="s">
        <v>1496</v>
      </c>
      <c r="AT190" s="186">
        <v>192398320</v>
      </c>
      <c r="AU190" s="186">
        <v>152254732.81999999</v>
      </c>
      <c r="AV190" s="164">
        <f t="shared" si="7"/>
        <v>0.79135167510818183</v>
      </c>
      <c r="AW190" s="219"/>
      <c r="AX190" s="188"/>
      <c r="AY190" s="166" t="s">
        <v>1115</v>
      </c>
    </row>
    <row r="191" spans="1:51" ht="123" customHeight="1" x14ac:dyDescent="0.35">
      <c r="A191" s="779" t="s">
        <v>480</v>
      </c>
      <c r="B191" s="779" t="s">
        <v>475</v>
      </c>
      <c r="C191" s="779" t="s">
        <v>476</v>
      </c>
      <c r="D191" s="779">
        <v>0.15</v>
      </c>
      <c r="E191" s="779"/>
      <c r="F191" s="757"/>
      <c r="G191" s="751" t="s">
        <v>1203</v>
      </c>
      <c r="H191" s="770"/>
      <c r="I191" s="770" t="s">
        <v>1205</v>
      </c>
      <c r="J191" s="770">
        <v>0</v>
      </c>
      <c r="K191" s="174"/>
      <c r="L191" s="770">
        <v>0.65</v>
      </c>
      <c r="M191" s="282" t="s">
        <v>1212</v>
      </c>
      <c r="N191" s="173"/>
      <c r="O191" s="282" t="s">
        <v>1213</v>
      </c>
      <c r="P191" s="171">
        <v>3</v>
      </c>
      <c r="Q191" s="172" t="s">
        <v>206</v>
      </c>
      <c r="R191" s="173"/>
      <c r="S191" s="174"/>
      <c r="T191" s="174"/>
      <c r="U191" s="150" t="s">
        <v>207</v>
      </c>
      <c r="V191" s="175">
        <v>45474</v>
      </c>
      <c r="W191" s="175">
        <v>45657</v>
      </c>
      <c r="X191" s="176">
        <f t="shared" si="11"/>
        <v>183</v>
      </c>
      <c r="Y191" s="478"/>
      <c r="Z191" s="478"/>
      <c r="AA191" s="166" t="s">
        <v>1115</v>
      </c>
      <c r="AB191" s="166" t="s">
        <v>1207</v>
      </c>
      <c r="AC191" s="166" t="s">
        <v>1208</v>
      </c>
      <c r="AD191" s="174"/>
      <c r="AE191" s="174"/>
      <c r="AF191" s="174"/>
      <c r="AG191" s="360"/>
      <c r="AH191" s="174"/>
      <c r="AI191" s="264"/>
      <c r="AJ191" s="447"/>
      <c r="AK191" s="181">
        <v>62566587</v>
      </c>
      <c r="AL191" s="181">
        <v>62566587</v>
      </c>
      <c r="AM191" s="182">
        <v>53200000</v>
      </c>
      <c r="AN191" s="183"/>
      <c r="AO191" s="182">
        <v>0</v>
      </c>
      <c r="AP191" s="180"/>
      <c r="AQ191" s="479" t="s">
        <v>714</v>
      </c>
      <c r="AR191" s="480" t="s">
        <v>1209</v>
      </c>
      <c r="AS191" s="517" t="s">
        <v>1497</v>
      </c>
      <c r="AT191" s="186">
        <v>99486217</v>
      </c>
      <c r="AU191" s="186">
        <v>86586217</v>
      </c>
      <c r="AV191" s="164">
        <f t="shared" si="7"/>
        <v>0.87033379709271685</v>
      </c>
      <c r="AW191" s="195"/>
      <c r="AX191" s="172"/>
      <c r="AY191" s="166" t="s">
        <v>1115</v>
      </c>
    </row>
    <row r="192" spans="1:51" ht="123" customHeight="1" x14ac:dyDescent="0.35">
      <c r="A192" s="779"/>
      <c r="B192" s="779"/>
      <c r="C192" s="779"/>
      <c r="D192" s="779"/>
      <c r="E192" s="779"/>
      <c r="F192" s="757"/>
      <c r="G192" s="751"/>
      <c r="H192" s="310"/>
      <c r="I192" s="310"/>
      <c r="J192" s="310"/>
      <c r="K192" s="201"/>
      <c r="L192" s="310"/>
      <c r="M192" s="285"/>
      <c r="N192" s="200"/>
      <c r="O192" s="285"/>
      <c r="P192" s="199"/>
      <c r="Q192" s="193"/>
      <c r="R192" s="200"/>
      <c r="S192" s="201"/>
      <c r="T192" s="201"/>
      <c r="U192" s="202"/>
      <c r="V192" s="203"/>
      <c r="W192" s="203"/>
      <c r="X192" s="204"/>
      <c r="Y192" s="482"/>
      <c r="Z192" s="482"/>
      <c r="AA192" s="205"/>
      <c r="AB192" s="205"/>
      <c r="AC192" s="205"/>
      <c r="AD192" s="201"/>
      <c r="AE192" s="201"/>
      <c r="AF192" s="201"/>
      <c r="AG192" s="483"/>
      <c r="AH192" s="201"/>
      <c r="AI192" s="416"/>
      <c r="AJ192" s="484"/>
      <c r="AK192" s="209"/>
      <c r="AL192" s="209"/>
      <c r="AM192" s="210"/>
      <c r="AN192" s="211"/>
      <c r="AO192" s="210"/>
      <c r="AP192" s="208"/>
      <c r="AQ192" s="485"/>
      <c r="AR192" s="486"/>
      <c r="AS192" s="518" t="s">
        <v>1498</v>
      </c>
      <c r="AT192" s="214">
        <v>80566587</v>
      </c>
      <c r="AU192" s="214">
        <v>0</v>
      </c>
      <c r="AV192" s="164">
        <f t="shared" si="7"/>
        <v>0</v>
      </c>
      <c r="AW192" s="245"/>
      <c r="AX192" s="193"/>
      <c r="AY192" s="166"/>
    </row>
    <row r="193" spans="1:51" ht="189" customHeight="1" x14ac:dyDescent="0.35">
      <c r="A193" s="779" t="s">
        <v>480</v>
      </c>
      <c r="B193" s="779" t="s">
        <v>475</v>
      </c>
      <c r="C193" s="779" t="s">
        <v>476</v>
      </c>
      <c r="D193" s="779">
        <v>0.15</v>
      </c>
      <c r="E193" s="779"/>
      <c r="F193" s="811"/>
      <c r="G193" s="770" t="s">
        <v>1203</v>
      </c>
      <c r="H193" s="519" t="s">
        <v>1214</v>
      </c>
      <c r="I193" s="520" t="s">
        <v>1215</v>
      </c>
      <c r="J193" s="193">
        <v>0</v>
      </c>
      <c r="K193" s="201"/>
      <c r="L193" s="521">
        <v>0.35</v>
      </c>
      <c r="M193" s="285" t="s">
        <v>1216</v>
      </c>
      <c r="N193" s="200"/>
      <c r="O193" s="285" t="s">
        <v>1217</v>
      </c>
      <c r="P193" s="199">
        <v>3</v>
      </c>
      <c r="Q193" s="193" t="s">
        <v>206</v>
      </c>
      <c r="R193" s="200"/>
      <c r="S193" s="201"/>
      <c r="T193" s="201"/>
      <c r="U193" s="202" t="s">
        <v>207</v>
      </c>
      <c r="V193" s="203">
        <v>45474</v>
      </c>
      <c r="W193" s="203">
        <v>45657</v>
      </c>
      <c r="X193" s="204">
        <f t="shared" si="11"/>
        <v>183</v>
      </c>
      <c r="Y193" s="482"/>
      <c r="Z193" s="482"/>
      <c r="AA193" s="205" t="s">
        <v>1115</v>
      </c>
      <c r="AB193" s="205" t="s">
        <v>1207</v>
      </c>
      <c r="AC193" s="205" t="s">
        <v>1208</v>
      </c>
      <c r="AD193" s="201"/>
      <c r="AE193" s="201"/>
      <c r="AF193" s="201"/>
      <c r="AG193" s="483"/>
      <c r="AH193" s="201"/>
      <c r="AI193" s="416"/>
      <c r="AJ193" s="201"/>
      <c r="AK193" s="209">
        <v>0</v>
      </c>
      <c r="AL193" s="209">
        <v>0</v>
      </c>
      <c r="AM193" s="210">
        <v>0</v>
      </c>
      <c r="AN193" s="211"/>
      <c r="AO193" s="210">
        <v>0</v>
      </c>
      <c r="AP193" s="208"/>
      <c r="AQ193" s="485" t="s">
        <v>714</v>
      </c>
      <c r="AR193" s="486" t="s">
        <v>1209</v>
      </c>
      <c r="AS193" s="518" t="s">
        <v>1499</v>
      </c>
      <c r="AT193" s="214">
        <v>1486984912</v>
      </c>
      <c r="AU193" s="214">
        <v>0</v>
      </c>
      <c r="AV193" s="164">
        <f t="shared" si="7"/>
        <v>0</v>
      </c>
      <c r="AW193" s="245"/>
      <c r="AX193" s="193"/>
      <c r="AY193" s="166" t="s">
        <v>1115</v>
      </c>
    </row>
    <row r="194" spans="1:51" ht="115.5" customHeight="1" x14ac:dyDescent="0.35">
      <c r="A194" s="809"/>
      <c r="B194" s="809"/>
      <c r="C194" s="809"/>
      <c r="D194" s="809"/>
      <c r="E194" s="809"/>
      <c r="F194" s="731" t="s">
        <v>1202</v>
      </c>
      <c r="G194" s="731"/>
      <c r="H194" s="731"/>
      <c r="I194" s="731"/>
      <c r="J194" s="731"/>
      <c r="K194" s="731"/>
      <c r="L194" s="731"/>
      <c r="M194" s="731"/>
      <c r="N194" s="731"/>
      <c r="O194" s="731"/>
      <c r="P194" s="731"/>
      <c r="Q194" s="731"/>
      <c r="R194" s="731"/>
      <c r="S194" s="174"/>
      <c r="T194" s="174"/>
      <c r="U194" s="66">
        <f>AVERAGE(U189:U193)</f>
        <v>0</v>
      </c>
      <c r="V194" s="175"/>
      <c r="W194" s="175"/>
      <c r="X194" s="176"/>
      <c r="Y194" s="478"/>
      <c r="Z194" s="478"/>
      <c r="AA194" s="166"/>
      <c r="AB194" s="166"/>
      <c r="AC194" s="166"/>
      <c r="AD194" s="174"/>
      <c r="AE194" s="174"/>
      <c r="AF194" s="174"/>
      <c r="AG194" s="360"/>
      <c r="AH194" s="174"/>
      <c r="AI194" s="264"/>
      <c r="AJ194" s="174"/>
      <c r="AK194" s="181"/>
      <c r="AL194" s="181"/>
      <c r="AM194" s="182"/>
      <c r="AN194" s="183"/>
      <c r="AO194" s="182"/>
      <c r="AP194" s="180"/>
      <c r="AQ194" s="479"/>
      <c r="AR194" s="479"/>
      <c r="AS194" s="216" t="s">
        <v>1459</v>
      </c>
      <c r="AT194" s="217">
        <v>2117229499</v>
      </c>
      <c r="AU194" s="217">
        <v>428490825.63999999</v>
      </c>
      <c r="AV194" s="218">
        <f t="shared" si="7"/>
        <v>0.20238279593326222</v>
      </c>
      <c r="AW194" s="195"/>
      <c r="AX194" s="172"/>
      <c r="AY194" s="166"/>
    </row>
    <row r="195" spans="1:51" ht="162.75" x14ac:dyDescent="0.35">
      <c r="A195" s="812" t="s">
        <v>487</v>
      </c>
      <c r="B195" s="812" t="s">
        <v>475</v>
      </c>
      <c r="C195" s="812" t="s">
        <v>476</v>
      </c>
      <c r="D195" s="812">
        <v>0.8</v>
      </c>
      <c r="E195" s="668" t="s">
        <v>1218</v>
      </c>
      <c r="F195" s="756">
        <v>2024130010046</v>
      </c>
      <c r="G195" s="750" t="s">
        <v>1219</v>
      </c>
      <c r="H195" s="750" t="s">
        <v>1220</v>
      </c>
      <c r="I195" s="750" t="s">
        <v>1221</v>
      </c>
      <c r="J195" s="750">
        <v>2696</v>
      </c>
      <c r="K195" s="224"/>
      <c r="L195" s="762">
        <v>0.45</v>
      </c>
      <c r="M195" s="522" t="s">
        <v>1222</v>
      </c>
      <c r="N195" s="223"/>
      <c r="O195" s="253" t="s">
        <v>1223</v>
      </c>
      <c r="P195" s="222">
        <v>3300</v>
      </c>
      <c r="Q195" s="189">
        <v>300</v>
      </c>
      <c r="R195" s="223"/>
      <c r="S195" s="224"/>
      <c r="T195" s="224"/>
      <c r="U195" s="225">
        <f t="shared" si="8"/>
        <v>0</v>
      </c>
      <c r="V195" s="226">
        <v>45474</v>
      </c>
      <c r="W195" s="226">
        <v>45657</v>
      </c>
      <c r="X195" s="227">
        <f t="shared" si="11"/>
        <v>183</v>
      </c>
      <c r="Y195" s="473"/>
      <c r="Z195" s="473"/>
      <c r="AA195" s="220" t="s">
        <v>1115</v>
      </c>
      <c r="AB195" s="220" t="s">
        <v>1207</v>
      </c>
      <c r="AC195" s="220" t="s">
        <v>1224</v>
      </c>
      <c r="AD195" s="224"/>
      <c r="AE195" s="224"/>
      <c r="AF195" s="224"/>
      <c r="AG195" s="352"/>
      <c r="AH195" s="224"/>
      <c r="AI195" s="190"/>
      <c r="AJ195" s="278"/>
      <c r="AK195" s="233">
        <v>77000000</v>
      </c>
      <c r="AL195" s="233">
        <v>337000000</v>
      </c>
      <c r="AM195" s="234">
        <v>21866667</v>
      </c>
      <c r="AN195" s="235"/>
      <c r="AO195" s="234">
        <v>0</v>
      </c>
      <c r="AP195" s="232"/>
      <c r="AQ195" s="474" t="s">
        <v>805</v>
      </c>
      <c r="AR195" s="475" t="s">
        <v>1225</v>
      </c>
      <c r="AS195" s="649" t="s">
        <v>1500</v>
      </c>
      <c r="AT195" s="652">
        <v>40000000</v>
      </c>
      <c r="AU195" s="652">
        <v>24000000</v>
      </c>
      <c r="AV195" s="655">
        <f>+AU195/AT195</f>
        <v>0.6</v>
      </c>
      <c r="AW195" s="256" t="s">
        <v>1438</v>
      </c>
      <c r="AX195" s="523" t="s">
        <v>1439</v>
      </c>
      <c r="AY195" s="166" t="s">
        <v>1115</v>
      </c>
    </row>
    <row r="196" spans="1:51" ht="162.75" x14ac:dyDescent="0.35">
      <c r="A196" s="812" t="s">
        <v>487</v>
      </c>
      <c r="B196" s="812" t="s">
        <v>475</v>
      </c>
      <c r="C196" s="812" t="s">
        <v>476</v>
      </c>
      <c r="D196" s="812">
        <v>0.8</v>
      </c>
      <c r="E196" s="668"/>
      <c r="F196" s="757"/>
      <c r="G196" s="751" t="s">
        <v>1219</v>
      </c>
      <c r="H196" s="751"/>
      <c r="I196" s="751" t="s">
        <v>1221</v>
      </c>
      <c r="J196" s="751">
        <v>2696</v>
      </c>
      <c r="K196" s="174"/>
      <c r="L196" s="763">
        <v>0.45</v>
      </c>
      <c r="M196" s="524" t="s">
        <v>1226</v>
      </c>
      <c r="N196" s="173"/>
      <c r="O196" s="282" t="s">
        <v>1227</v>
      </c>
      <c r="P196" s="171">
        <v>58700</v>
      </c>
      <c r="Q196" s="172">
        <v>6700</v>
      </c>
      <c r="R196" s="173"/>
      <c r="S196" s="174"/>
      <c r="T196" s="174"/>
      <c r="U196" s="150">
        <f t="shared" si="8"/>
        <v>0</v>
      </c>
      <c r="V196" s="175">
        <v>45474</v>
      </c>
      <c r="W196" s="175">
        <v>45657</v>
      </c>
      <c r="X196" s="176">
        <f t="shared" si="11"/>
        <v>183</v>
      </c>
      <c r="Y196" s="478"/>
      <c r="Z196" s="478"/>
      <c r="AA196" s="166" t="s">
        <v>1115</v>
      </c>
      <c r="AB196" s="166" t="s">
        <v>1207</v>
      </c>
      <c r="AC196" s="166" t="s">
        <v>1224</v>
      </c>
      <c r="AD196" s="174"/>
      <c r="AE196" s="174"/>
      <c r="AF196" s="174"/>
      <c r="AG196" s="360"/>
      <c r="AH196" s="174"/>
      <c r="AI196" s="264"/>
      <c r="AJ196" s="447"/>
      <c r="AK196" s="181">
        <v>77000000</v>
      </c>
      <c r="AL196" s="181">
        <v>147000000</v>
      </c>
      <c r="AM196" s="182">
        <v>21866667</v>
      </c>
      <c r="AN196" s="183"/>
      <c r="AO196" s="182">
        <v>0</v>
      </c>
      <c r="AP196" s="180"/>
      <c r="AQ196" s="479" t="s">
        <v>805</v>
      </c>
      <c r="AR196" s="480" t="s">
        <v>1225</v>
      </c>
      <c r="AS196" s="650"/>
      <c r="AT196" s="653"/>
      <c r="AU196" s="653"/>
      <c r="AV196" s="656"/>
      <c r="AW196" s="219"/>
      <c r="AX196" s="496" t="s">
        <v>1439</v>
      </c>
      <c r="AY196" s="166" t="s">
        <v>1115</v>
      </c>
    </row>
    <row r="197" spans="1:51" ht="162.75" x14ac:dyDescent="0.35">
      <c r="A197" s="812" t="s">
        <v>487</v>
      </c>
      <c r="B197" s="812" t="s">
        <v>475</v>
      </c>
      <c r="C197" s="812" t="s">
        <v>476</v>
      </c>
      <c r="D197" s="812">
        <v>0.8</v>
      </c>
      <c r="E197" s="668"/>
      <c r="F197" s="757"/>
      <c r="G197" s="751" t="s">
        <v>1219</v>
      </c>
      <c r="H197" s="770"/>
      <c r="I197" s="770" t="s">
        <v>1221</v>
      </c>
      <c r="J197" s="770">
        <v>2696</v>
      </c>
      <c r="K197" s="174"/>
      <c r="L197" s="793">
        <v>0.45</v>
      </c>
      <c r="M197" s="524" t="s">
        <v>1228</v>
      </c>
      <c r="N197" s="173"/>
      <c r="O197" s="282" t="s">
        <v>1229</v>
      </c>
      <c r="P197" s="171">
        <v>18000</v>
      </c>
      <c r="Q197" s="172">
        <v>3000</v>
      </c>
      <c r="R197" s="173"/>
      <c r="S197" s="174"/>
      <c r="T197" s="174"/>
      <c r="U197" s="150">
        <f t="shared" si="8"/>
        <v>0</v>
      </c>
      <c r="V197" s="175">
        <v>45474</v>
      </c>
      <c r="W197" s="175">
        <v>45657</v>
      </c>
      <c r="X197" s="176">
        <f t="shared" si="11"/>
        <v>183</v>
      </c>
      <c r="Y197" s="477">
        <v>18000</v>
      </c>
      <c r="Z197" s="478"/>
      <c r="AA197" s="166" t="s">
        <v>1115</v>
      </c>
      <c r="AB197" s="166" t="s">
        <v>1207</v>
      </c>
      <c r="AC197" s="166" t="s">
        <v>1224</v>
      </c>
      <c r="AD197" s="174"/>
      <c r="AE197" s="174"/>
      <c r="AF197" s="174"/>
      <c r="AG197" s="360"/>
      <c r="AH197" s="174"/>
      <c r="AI197" s="264"/>
      <c r="AJ197" s="447"/>
      <c r="AK197" s="181">
        <v>77000000</v>
      </c>
      <c r="AL197" s="181">
        <v>147000000</v>
      </c>
      <c r="AM197" s="182">
        <v>21866666</v>
      </c>
      <c r="AN197" s="183"/>
      <c r="AO197" s="182">
        <v>0</v>
      </c>
      <c r="AP197" s="180"/>
      <c r="AQ197" s="479" t="s">
        <v>805</v>
      </c>
      <c r="AR197" s="480" t="s">
        <v>1225</v>
      </c>
      <c r="AS197" s="650"/>
      <c r="AT197" s="653"/>
      <c r="AU197" s="653"/>
      <c r="AV197" s="656"/>
      <c r="AW197" s="219"/>
      <c r="AX197" s="496" t="s">
        <v>1439</v>
      </c>
      <c r="AY197" s="166" t="s">
        <v>1115</v>
      </c>
    </row>
    <row r="198" spans="1:51" ht="162.75" x14ac:dyDescent="0.35">
      <c r="A198" s="812" t="s">
        <v>487</v>
      </c>
      <c r="B198" s="812" t="s">
        <v>475</v>
      </c>
      <c r="C198" s="812" t="s">
        <v>476</v>
      </c>
      <c r="D198" s="812">
        <v>0.8</v>
      </c>
      <c r="E198" s="668"/>
      <c r="F198" s="757"/>
      <c r="G198" s="751" t="s">
        <v>1219</v>
      </c>
      <c r="H198" s="750" t="s">
        <v>1230</v>
      </c>
      <c r="I198" s="750" t="s">
        <v>1231</v>
      </c>
      <c r="J198" s="750">
        <v>0</v>
      </c>
      <c r="K198" s="750"/>
      <c r="L198" s="762">
        <v>0.2</v>
      </c>
      <c r="M198" s="524" t="s">
        <v>1232</v>
      </c>
      <c r="N198" s="173"/>
      <c r="O198" s="282" t="s">
        <v>1233</v>
      </c>
      <c r="P198" s="171">
        <v>100000</v>
      </c>
      <c r="Q198" s="172" t="s">
        <v>206</v>
      </c>
      <c r="R198" s="173"/>
      <c r="S198" s="174"/>
      <c r="T198" s="174"/>
      <c r="U198" s="150" t="s">
        <v>207</v>
      </c>
      <c r="V198" s="175">
        <v>45474</v>
      </c>
      <c r="W198" s="175">
        <v>45657</v>
      </c>
      <c r="X198" s="176">
        <f t="shared" si="11"/>
        <v>183</v>
      </c>
      <c r="Y198" s="478"/>
      <c r="Z198" s="478"/>
      <c r="AA198" s="166" t="s">
        <v>1115</v>
      </c>
      <c r="AB198" s="166" t="s">
        <v>1207</v>
      </c>
      <c r="AC198" s="166" t="s">
        <v>1224</v>
      </c>
      <c r="AD198" s="174"/>
      <c r="AE198" s="174"/>
      <c r="AF198" s="174"/>
      <c r="AG198" s="360"/>
      <c r="AH198" s="174"/>
      <c r="AI198" s="264"/>
      <c r="AJ198" s="174"/>
      <c r="AK198" s="181">
        <v>0</v>
      </c>
      <c r="AL198" s="181">
        <v>0</v>
      </c>
      <c r="AM198" s="182">
        <v>0</v>
      </c>
      <c r="AN198" s="183"/>
      <c r="AO198" s="182">
        <v>0</v>
      </c>
      <c r="AP198" s="180"/>
      <c r="AQ198" s="479" t="s">
        <v>805</v>
      </c>
      <c r="AR198" s="480" t="s">
        <v>1225</v>
      </c>
      <c r="AS198" s="650"/>
      <c r="AT198" s="653"/>
      <c r="AU198" s="653"/>
      <c r="AV198" s="656"/>
      <c r="AW198" s="195"/>
      <c r="AX198" s="172"/>
      <c r="AY198" s="166" t="s">
        <v>1115</v>
      </c>
    </row>
    <row r="199" spans="1:51" ht="162.75" x14ac:dyDescent="0.35">
      <c r="A199" s="812" t="s">
        <v>487</v>
      </c>
      <c r="B199" s="812" t="s">
        <v>475</v>
      </c>
      <c r="C199" s="812" t="s">
        <v>476</v>
      </c>
      <c r="D199" s="812">
        <v>0.8</v>
      </c>
      <c r="E199" s="668"/>
      <c r="F199" s="757"/>
      <c r="G199" s="751" t="s">
        <v>1219</v>
      </c>
      <c r="H199" s="770"/>
      <c r="I199" s="770" t="s">
        <v>1231</v>
      </c>
      <c r="J199" s="770">
        <v>0</v>
      </c>
      <c r="K199" s="770"/>
      <c r="L199" s="793">
        <v>0.2</v>
      </c>
      <c r="M199" s="524" t="s">
        <v>1234</v>
      </c>
      <c r="N199" s="173"/>
      <c r="O199" s="282" t="s">
        <v>1235</v>
      </c>
      <c r="P199" s="171">
        <v>4</v>
      </c>
      <c r="Q199" s="172">
        <v>1</v>
      </c>
      <c r="R199" s="173"/>
      <c r="S199" s="174"/>
      <c r="T199" s="174"/>
      <c r="U199" s="150">
        <f t="shared" si="8"/>
        <v>0</v>
      </c>
      <c r="V199" s="175">
        <v>45474</v>
      </c>
      <c r="W199" s="175">
        <v>45657</v>
      </c>
      <c r="X199" s="176">
        <f t="shared" si="11"/>
        <v>183</v>
      </c>
      <c r="Y199" s="478"/>
      <c r="Z199" s="478"/>
      <c r="AA199" s="166" t="s">
        <v>1115</v>
      </c>
      <c r="AB199" s="166" t="s">
        <v>1207</v>
      </c>
      <c r="AC199" s="166" t="s">
        <v>1224</v>
      </c>
      <c r="AD199" s="174"/>
      <c r="AE199" s="174"/>
      <c r="AF199" s="174"/>
      <c r="AG199" s="360"/>
      <c r="AH199" s="174"/>
      <c r="AI199" s="264"/>
      <c r="AJ199" s="174"/>
      <c r="AK199" s="181">
        <v>0</v>
      </c>
      <c r="AL199" s="181">
        <v>400000000</v>
      </c>
      <c r="AM199" s="182">
        <v>0</v>
      </c>
      <c r="AN199" s="183"/>
      <c r="AO199" s="182">
        <v>0</v>
      </c>
      <c r="AP199" s="180"/>
      <c r="AQ199" s="479" t="s">
        <v>805</v>
      </c>
      <c r="AR199" s="480" t="s">
        <v>1225</v>
      </c>
      <c r="AS199" s="650"/>
      <c r="AT199" s="653"/>
      <c r="AU199" s="653"/>
      <c r="AV199" s="656"/>
      <c r="AW199" s="219"/>
      <c r="AX199" s="188"/>
      <c r="AY199" s="166" t="s">
        <v>1115</v>
      </c>
    </row>
    <row r="200" spans="1:51" ht="162.75" x14ac:dyDescent="0.35">
      <c r="A200" s="812" t="s">
        <v>496</v>
      </c>
      <c r="B200" s="812" t="s">
        <v>475</v>
      </c>
      <c r="C200" s="812" t="s">
        <v>476</v>
      </c>
      <c r="D200" s="812">
        <v>0.4</v>
      </c>
      <c r="E200" s="668"/>
      <c r="F200" s="757"/>
      <c r="G200" s="751" t="s">
        <v>1219</v>
      </c>
      <c r="H200" s="750" t="s">
        <v>1236</v>
      </c>
      <c r="I200" s="750" t="s">
        <v>1237</v>
      </c>
      <c r="J200" s="750">
        <v>0</v>
      </c>
      <c r="K200" s="750"/>
      <c r="L200" s="762">
        <v>0.35</v>
      </c>
      <c r="M200" s="282" t="s">
        <v>1238</v>
      </c>
      <c r="N200" s="173"/>
      <c r="O200" s="282" t="s">
        <v>1239</v>
      </c>
      <c r="P200" s="171">
        <v>1</v>
      </c>
      <c r="Q200" s="172" t="s">
        <v>206</v>
      </c>
      <c r="R200" s="173"/>
      <c r="S200" s="174"/>
      <c r="T200" s="174"/>
      <c r="U200" s="150" t="s">
        <v>207</v>
      </c>
      <c r="V200" s="175">
        <v>45474</v>
      </c>
      <c r="W200" s="175">
        <v>45657</v>
      </c>
      <c r="X200" s="176">
        <f t="shared" si="11"/>
        <v>183</v>
      </c>
      <c r="Y200" s="478"/>
      <c r="Z200" s="478"/>
      <c r="AA200" s="166" t="s">
        <v>1115</v>
      </c>
      <c r="AB200" s="166" t="s">
        <v>1207</v>
      </c>
      <c r="AC200" s="166" t="s">
        <v>1224</v>
      </c>
      <c r="AD200" s="174"/>
      <c r="AE200" s="174"/>
      <c r="AF200" s="174"/>
      <c r="AG200" s="360"/>
      <c r="AH200" s="174"/>
      <c r="AI200" s="264"/>
      <c r="AJ200" s="174"/>
      <c r="AK200" s="181">
        <v>0</v>
      </c>
      <c r="AL200" s="181">
        <v>0</v>
      </c>
      <c r="AM200" s="182">
        <v>0</v>
      </c>
      <c r="AN200" s="183"/>
      <c r="AO200" s="182">
        <v>0</v>
      </c>
      <c r="AP200" s="180"/>
      <c r="AQ200" s="479" t="s">
        <v>805</v>
      </c>
      <c r="AR200" s="480" t="s">
        <v>1225</v>
      </c>
      <c r="AS200" s="650"/>
      <c r="AT200" s="653"/>
      <c r="AU200" s="653"/>
      <c r="AV200" s="656"/>
      <c r="AW200" s="195"/>
      <c r="AX200" s="172"/>
      <c r="AY200" s="166" t="s">
        <v>1115</v>
      </c>
    </row>
    <row r="201" spans="1:51" ht="162.75" x14ac:dyDescent="0.35">
      <c r="A201" s="812" t="s">
        <v>496</v>
      </c>
      <c r="B201" s="812" t="s">
        <v>475</v>
      </c>
      <c r="C201" s="812" t="s">
        <v>476</v>
      </c>
      <c r="D201" s="812">
        <v>0.4</v>
      </c>
      <c r="E201" s="668"/>
      <c r="F201" s="757"/>
      <c r="G201" s="751" t="s">
        <v>1219</v>
      </c>
      <c r="H201" s="751"/>
      <c r="I201" s="751" t="s">
        <v>1237</v>
      </c>
      <c r="J201" s="751">
        <v>0</v>
      </c>
      <c r="K201" s="751"/>
      <c r="L201" s="763">
        <v>0.35</v>
      </c>
      <c r="M201" s="524" t="s">
        <v>1240</v>
      </c>
      <c r="N201" s="173"/>
      <c r="O201" s="282" t="s">
        <v>1241</v>
      </c>
      <c r="P201" s="171">
        <v>1</v>
      </c>
      <c r="Q201" s="172" t="s">
        <v>206</v>
      </c>
      <c r="R201" s="173"/>
      <c r="S201" s="174"/>
      <c r="T201" s="174"/>
      <c r="U201" s="150" t="s">
        <v>207</v>
      </c>
      <c r="V201" s="175">
        <v>45474</v>
      </c>
      <c r="W201" s="175">
        <v>45657</v>
      </c>
      <c r="X201" s="176">
        <f t="shared" si="11"/>
        <v>183</v>
      </c>
      <c r="Y201" s="478"/>
      <c r="Z201" s="478"/>
      <c r="AA201" s="166" t="s">
        <v>1115</v>
      </c>
      <c r="AB201" s="166" t="s">
        <v>1207</v>
      </c>
      <c r="AC201" s="166" t="s">
        <v>1224</v>
      </c>
      <c r="AD201" s="174"/>
      <c r="AE201" s="174"/>
      <c r="AF201" s="174"/>
      <c r="AG201" s="360"/>
      <c r="AH201" s="174"/>
      <c r="AI201" s="264"/>
      <c r="AJ201" s="174"/>
      <c r="AK201" s="181">
        <v>0</v>
      </c>
      <c r="AL201" s="181">
        <v>0</v>
      </c>
      <c r="AM201" s="182">
        <v>0</v>
      </c>
      <c r="AN201" s="183"/>
      <c r="AO201" s="182">
        <v>0</v>
      </c>
      <c r="AP201" s="180"/>
      <c r="AQ201" s="479" t="s">
        <v>805</v>
      </c>
      <c r="AR201" s="480" t="s">
        <v>1225</v>
      </c>
      <c r="AS201" s="650"/>
      <c r="AT201" s="653"/>
      <c r="AU201" s="653"/>
      <c r="AV201" s="656"/>
      <c r="AW201" s="219"/>
      <c r="AX201" s="188"/>
      <c r="AY201" s="166" t="s">
        <v>1115</v>
      </c>
    </row>
    <row r="202" spans="1:51" ht="163.5" thickBot="1" x14ac:dyDescent="0.4">
      <c r="A202" s="812" t="s">
        <v>496</v>
      </c>
      <c r="B202" s="812" t="s">
        <v>475</v>
      </c>
      <c r="C202" s="812" t="s">
        <v>476</v>
      </c>
      <c r="D202" s="812">
        <v>0.4</v>
      </c>
      <c r="E202" s="668"/>
      <c r="F202" s="811"/>
      <c r="G202" s="770" t="s">
        <v>1219</v>
      </c>
      <c r="H202" s="770"/>
      <c r="I202" s="770" t="s">
        <v>1237</v>
      </c>
      <c r="J202" s="770">
        <v>0</v>
      </c>
      <c r="K202" s="770"/>
      <c r="L202" s="793">
        <v>0.35</v>
      </c>
      <c r="M202" s="525" t="s">
        <v>1242</v>
      </c>
      <c r="N202" s="200"/>
      <c r="O202" s="285" t="s">
        <v>1243</v>
      </c>
      <c r="P202" s="526">
        <v>3</v>
      </c>
      <c r="Q202" s="241">
        <v>1</v>
      </c>
      <c r="R202" s="200"/>
      <c r="S202" s="320"/>
      <c r="T202" s="320"/>
      <c r="U202" s="150">
        <f t="shared" si="8"/>
        <v>0</v>
      </c>
      <c r="V202" s="370">
        <v>45474</v>
      </c>
      <c r="W202" s="370">
        <v>45657</v>
      </c>
      <c r="X202" s="371">
        <f t="shared" si="11"/>
        <v>183</v>
      </c>
      <c r="Y202" s="527"/>
      <c r="Z202" s="527"/>
      <c r="AA202" s="345" t="s">
        <v>1115</v>
      </c>
      <c r="AB202" s="345" t="s">
        <v>1207</v>
      </c>
      <c r="AC202" s="345" t="s">
        <v>1224</v>
      </c>
      <c r="AD202" s="320"/>
      <c r="AE202" s="320"/>
      <c r="AF202" s="320"/>
      <c r="AG202" s="373"/>
      <c r="AH202" s="201"/>
      <c r="AI202" s="416"/>
      <c r="AJ202" s="320"/>
      <c r="AK202" s="375">
        <v>455984912</v>
      </c>
      <c r="AL202" s="375">
        <v>455984912</v>
      </c>
      <c r="AM202" s="376">
        <v>0</v>
      </c>
      <c r="AN202" s="377"/>
      <c r="AO202" s="376">
        <v>0</v>
      </c>
      <c r="AP202" s="372"/>
      <c r="AQ202" s="528" t="s">
        <v>805</v>
      </c>
      <c r="AR202" s="529" t="s">
        <v>1225</v>
      </c>
      <c r="AS202" s="666"/>
      <c r="AT202" s="654"/>
      <c r="AU202" s="667"/>
      <c r="AV202" s="657"/>
      <c r="AW202" s="425" t="s">
        <v>1440</v>
      </c>
      <c r="AX202" s="318" t="s">
        <v>1441</v>
      </c>
      <c r="AY202" s="166" t="s">
        <v>1115</v>
      </c>
    </row>
    <row r="203" spans="1:51" ht="69" customHeight="1" thickBot="1" x14ac:dyDescent="0.4">
      <c r="A203" s="812"/>
      <c r="B203" s="812"/>
      <c r="C203" s="812"/>
      <c r="D203" s="812"/>
      <c r="E203" s="668"/>
      <c r="F203" s="731" t="s">
        <v>1218</v>
      </c>
      <c r="G203" s="731"/>
      <c r="H203" s="731"/>
      <c r="I203" s="731"/>
      <c r="J203" s="731"/>
      <c r="K203" s="731"/>
      <c r="L203" s="731"/>
      <c r="M203" s="731"/>
      <c r="N203" s="731"/>
      <c r="O203" s="731"/>
      <c r="P203" s="731"/>
      <c r="Q203" s="731"/>
      <c r="R203" s="731"/>
      <c r="S203" s="292"/>
      <c r="T203" s="292"/>
      <c r="U203" s="66">
        <f>AVERAGE(U195:U202)</f>
        <v>0</v>
      </c>
      <c r="V203" s="293"/>
      <c r="W203" s="293"/>
      <c r="X203" s="294"/>
      <c r="Y203" s="530"/>
      <c r="Z203" s="530"/>
      <c r="AA203" s="295"/>
      <c r="AB203" s="295"/>
      <c r="AC203" s="295"/>
      <c r="AD203" s="531"/>
      <c r="AF203" s="292"/>
      <c r="AG203" s="532"/>
      <c r="AH203" s="201"/>
      <c r="AI203" s="416"/>
      <c r="AJ203" s="292"/>
      <c r="AK203" s="297"/>
      <c r="AL203" s="297"/>
      <c r="AM203" s="298"/>
      <c r="AN203" s="299"/>
      <c r="AO203" s="298"/>
      <c r="AP203" s="300"/>
      <c r="AQ203" s="533"/>
      <c r="AR203" s="534"/>
      <c r="AS203" s="669" t="s">
        <v>1501</v>
      </c>
      <c r="AT203" s="661">
        <v>76000000</v>
      </c>
      <c r="AU203" s="661">
        <v>45000000</v>
      </c>
      <c r="AV203" s="670">
        <f>+AU203/AT203</f>
        <v>0.59210526315789469</v>
      </c>
      <c r="AW203" s="427"/>
      <c r="AX203" s="167"/>
      <c r="AY203" s="166"/>
    </row>
    <row r="204" spans="1:51" ht="189" customHeight="1" x14ac:dyDescent="0.35">
      <c r="A204" s="788" t="s">
        <v>508</v>
      </c>
      <c r="B204" s="788" t="s">
        <v>509</v>
      </c>
      <c r="C204" s="788" t="s">
        <v>510</v>
      </c>
      <c r="D204" s="788">
        <v>1.38E-2</v>
      </c>
      <c r="E204" s="788" t="s">
        <v>1244</v>
      </c>
      <c r="F204" s="756">
        <v>2024130010168</v>
      </c>
      <c r="G204" s="750" t="s">
        <v>1245</v>
      </c>
      <c r="H204" s="750" t="s">
        <v>1246</v>
      </c>
      <c r="I204" s="750" t="s">
        <v>1247</v>
      </c>
      <c r="J204" s="750">
        <v>0</v>
      </c>
      <c r="K204" s="224"/>
      <c r="L204" s="762">
        <v>1</v>
      </c>
      <c r="M204" s="523" t="s">
        <v>1248</v>
      </c>
      <c r="N204" s="223"/>
      <c r="O204" s="523" t="s">
        <v>1249</v>
      </c>
      <c r="P204" s="222">
        <v>1</v>
      </c>
      <c r="Q204" s="189" t="s">
        <v>206</v>
      </c>
      <c r="R204" s="223" t="s">
        <v>207</v>
      </c>
      <c r="S204" s="224"/>
      <c r="T204" s="224"/>
      <c r="U204" s="150" t="s">
        <v>207</v>
      </c>
      <c r="V204" s="226">
        <v>45474</v>
      </c>
      <c r="W204" s="226">
        <v>45636</v>
      </c>
      <c r="X204" s="227">
        <f t="shared" si="11"/>
        <v>162</v>
      </c>
      <c r="Y204" s="232"/>
      <c r="Z204" s="224"/>
      <c r="AA204" s="488" t="s">
        <v>1091</v>
      </c>
      <c r="AB204" s="488" t="s">
        <v>802</v>
      </c>
      <c r="AC204" s="488" t="s">
        <v>942</v>
      </c>
      <c r="AD204" s="239" t="s">
        <v>669</v>
      </c>
      <c r="AE204" s="535" t="s">
        <v>1250</v>
      </c>
      <c r="AF204" s="536">
        <v>241000000</v>
      </c>
      <c r="AG204" s="535" t="s">
        <v>1251</v>
      </c>
      <c r="AH204" s="172" t="s">
        <v>672</v>
      </c>
      <c r="AI204" s="172" t="s">
        <v>1252</v>
      </c>
      <c r="AJ204" s="224"/>
      <c r="AK204" s="233">
        <v>120000000</v>
      </c>
      <c r="AL204" s="233">
        <v>241000000</v>
      </c>
      <c r="AM204" s="234">
        <v>0</v>
      </c>
      <c r="AN204" s="235"/>
      <c r="AO204" s="234">
        <v>0</v>
      </c>
      <c r="AP204" s="232"/>
      <c r="AQ204" s="253" t="s">
        <v>805</v>
      </c>
      <c r="AR204" s="324" t="s">
        <v>1253</v>
      </c>
      <c r="AS204" s="664"/>
      <c r="AT204" s="661"/>
      <c r="AU204" s="661"/>
      <c r="AV204" s="671"/>
      <c r="AW204" s="306"/>
      <c r="AX204" s="147"/>
      <c r="AY204" s="491" t="s">
        <v>1091</v>
      </c>
    </row>
    <row r="205" spans="1:51" ht="409.5" x14ac:dyDescent="0.35">
      <c r="A205" s="779" t="s">
        <v>508</v>
      </c>
      <c r="B205" s="779" t="s">
        <v>509</v>
      </c>
      <c r="C205" s="779" t="s">
        <v>510</v>
      </c>
      <c r="D205" s="779">
        <v>1.38E-2</v>
      </c>
      <c r="E205" s="779"/>
      <c r="F205" s="757"/>
      <c r="G205" s="751" t="s">
        <v>1245</v>
      </c>
      <c r="H205" s="751"/>
      <c r="I205" s="751" t="s">
        <v>1247</v>
      </c>
      <c r="J205" s="751">
        <v>0</v>
      </c>
      <c r="K205" s="174"/>
      <c r="L205" s="763">
        <v>1</v>
      </c>
      <c r="M205" s="166" t="s">
        <v>1254</v>
      </c>
      <c r="N205" s="173"/>
      <c r="O205" s="496" t="s">
        <v>1255</v>
      </c>
      <c r="P205" s="171">
        <v>1</v>
      </c>
      <c r="Q205" s="172" t="s">
        <v>206</v>
      </c>
      <c r="R205" s="173" t="s">
        <v>207</v>
      </c>
      <c r="S205" s="174"/>
      <c r="T205" s="174"/>
      <c r="U205" s="150" t="s">
        <v>207</v>
      </c>
      <c r="V205" s="175">
        <v>45474</v>
      </c>
      <c r="W205" s="175">
        <v>45636</v>
      </c>
      <c r="X205" s="176">
        <f t="shared" si="11"/>
        <v>162</v>
      </c>
      <c r="Y205" s="180"/>
      <c r="Z205" s="174"/>
      <c r="AA205" s="491" t="s">
        <v>1091</v>
      </c>
      <c r="AB205" s="491" t="s">
        <v>802</v>
      </c>
      <c r="AC205" s="491" t="s">
        <v>942</v>
      </c>
      <c r="AD205" s="195" t="s">
        <v>669</v>
      </c>
      <c r="AE205" s="172" t="s">
        <v>1256</v>
      </c>
      <c r="AF205" s="435">
        <v>120000000</v>
      </c>
      <c r="AG205" s="537" t="s">
        <v>1257</v>
      </c>
      <c r="AH205" s="172" t="s">
        <v>672</v>
      </c>
      <c r="AI205" s="172" t="s">
        <v>1252</v>
      </c>
      <c r="AJ205" s="174"/>
      <c r="AK205" s="181">
        <v>181000000</v>
      </c>
      <c r="AL205" s="181">
        <v>120000000</v>
      </c>
      <c r="AM205" s="182">
        <v>0</v>
      </c>
      <c r="AN205" s="183"/>
      <c r="AO205" s="182">
        <v>0</v>
      </c>
      <c r="AP205" s="180"/>
      <c r="AQ205" s="282" t="s">
        <v>805</v>
      </c>
      <c r="AR205" s="312" t="s">
        <v>1253</v>
      </c>
      <c r="AS205" s="665"/>
      <c r="AT205" s="661"/>
      <c r="AU205" s="661"/>
      <c r="AV205" s="672"/>
      <c r="AW205" s="195"/>
      <c r="AX205" s="172" t="s">
        <v>1442</v>
      </c>
      <c r="AY205" s="491" t="s">
        <v>1091</v>
      </c>
    </row>
    <row r="206" spans="1:51" ht="189" customHeight="1" x14ac:dyDescent="0.35">
      <c r="A206" s="779" t="s">
        <v>508</v>
      </c>
      <c r="B206" s="779" t="s">
        <v>509</v>
      </c>
      <c r="C206" s="779" t="s">
        <v>510</v>
      </c>
      <c r="D206" s="779">
        <v>1.38E-2</v>
      </c>
      <c r="E206" s="779"/>
      <c r="F206" s="757"/>
      <c r="G206" s="751" t="s">
        <v>1245</v>
      </c>
      <c r="H206" s="751"/>
      <c r="I206" s="751" t="s">
        <v>1247</v>
      </c>
      <c r="J206" s="751">
        <v>0</v>
      </c>
      <c r="K206" s="174"/>
      <c r="L206" s="763">
        <v>1</v>
      </c>
      <c r="M206" s="268" t="s">
        <v>1254</v>
      </c>
      <c r="N206" s="173"/>
      <c r="O206" s="496" t="s">
        <v>1258</v>
      </c>
      <c r="P206" s="171">
        <v>150</v>
      </c>
      <c r="Q206" s="172" t="s">
        <v>206</v>
      </c>
      <c r="R206" s="173" t="s">
        <v>207</v>
      </c>
      <c r="S206" s="174"/>
      <c r="T206" s="174"/>
      <c r="U206" s="150" t="s">
        <v>207</v>
      </c>
      <c r="V206" s="175">
        <v>45474</v>
      </c>
      <c r="W206" s="175">
        <v>45657</v>
      </c>
      <c r="X206" s="176">
        <f t="shared" si="11"/>
        <v>183</v>
      </c>
      <c r="Y206" s="180">
        <v>150</v>
      </c>
      <c r="Z206" s="174"/>
      <c r="AA206" s="491" t="s">
        <v>1091</v>
      </c>
      <c r="AB206" s="491" t="s">
        <v>802</v>
      </c>
      <c r="AC206" s="491" t="s">
        <v>942</v>
      </c>
      <c r="AD206" s="195" t="s">
        <v>734</v>
      </c>
      <c r="AE206" s="195" t="s">
        <v>734</v>
      </c>
      <c r="AF206" s="172" t="s">
        <v>213</v>
      </c>
      <c r="AG206" s="435" t="s">
        <v>213</v>
      </c>
      <c r="AH206" s="172" t="s">
        <v>213</v>
      </c>
      <c r="AI206" s="172" t="s">
        <v>213</v>
      </c>
      <c r="AJ206" s="174"/>
      <c r="AK206" s="181"/>
      <c r="AL206" s="181"/>
      <c r="AM206" s="182">
        <v>0</v>
      </c>
      <c r="AN206" s="183"/>
      <c r="AO206" s="182">
        <v>0</v>
      </c>
      <c r="AP206" s="180"/>
      <c r="AQ206" s="282" t="s">
        <v>805</v>
      </c>
      <c r="AR206" s="312" t="s">
        <v>1253</v>
      </c>
      <c r="AS206" s="663" t="s">
        <v>1502</v>
      </c>
      <c r="AT206" s="661">
        <v>681000000</v>
      </c>
      <c r="AU206" s="661">
        <v>0</v>
      </c>
      <c r="AV206" s="662">
        <f t="shared" ref="AV206:AV227" si="12">+AU206/AT206</f>
        <v>0</v>
      </c>
      <c r="AW206" s="195"/>
      <c r="AX206" s="172"/>
      <c r="AY206" s="491" t="s">
        <v>1091</v>
      </c>
    </row>
    <row r="207" spans="1:51" ht="409.5" x14ac:dyDescent="0.35">
      <c r="A207" s="779" t="s">
        <v>508</v>
      </c>
      <c r="B207" s="779" t="s">
        <v>509</v>
      </c>
      <c r="C207" s="779" t="s">
        <v>510</v>
      </c>
      <c r="D207" s="779">
        <v>1.38E-2</v>
      </c>
      <c r="E207" s="779"/>
      <c r="F207" s="757"/>
      <c r="G207" s="751" t="s">
        <v>1245</v>
      </c>
      <c r="H207" s="751"/>
      <c r="I207" s="751" t="s">
        <v>1247</v>
      </c>
      <c r="J207" s="751">
        <v>1451</v>
      </c>
      <c r="K207" s="174"/>
      <c r="L207" s="763">
        <v>1</v>
      </c>
      <c r="M207" s="496" t="s">
        <v>1259</v>
      </c>
      <c r="N207" s="173"/>
      <c r="O207" s="496"/>
      <c r="P207" s="171">
        <v>8000</v>
      </c>
      <c r="Q207" s="172">
        <v>2000</v>
      </c>
      <c r="R207" s="173">
        <v>1451</v>
      </c>
      <c r="S207" s="174"/>
      <c r="T207" s="174"/>
      <c r="U207" s="150">
        <f t="shared" si="8"/>
        <v>0.72550000000000003</v>
      </c>
      <c r="V207" s="175">
        <v>45474</v>
      </c>
      <c r="W207" s="175">
        <v>45657</v>
      </c>
      <c r="X207" s="176">
        <f t="shared" si="11"/>
        <v>183</v>
      </c>
      <c r="Y207" s="180">
        <v>8000</v>
      </c>
      <c r="Z207" s="174"/>
      <c r="AA207" s="491" t="s">
        <v>1091</v>
      </c>
      <c r="AB207" s="491" t="s">
        <v>802</v>
      </c>
      <c r="AC207" s="491" t="s">
        <v>942</v>
      </c>
      <c r="AD207" s="195" t="s">
        <v>734</v>
      </c>
      <c r="AE207" s="195" t="s">
        <v>734</v>
      </c>
      <c r="AF207" s="172" t="s">
        <v>213</v>
      </c>
      <c r="AG207" s="435" t="s">
        <v>213</v>
      </c>
      <c r="AH207" s="172" t="s">
        <v>213</v>
      </c>
      <c r="AI207" s="172" t="s">
        <v>213</v>
      </c>
      <c r="AJ207" s="174"/>
      <c r="AK207" s="181">
        <v>200000000</v>
      </c>
      <c r="AL207" s="181">
        <v>0</v>
      </c>
      <c r="AM207" s="182">
        <v>0</v>
      </c>
      <c r="AN207" s="183"/>
      <c r="AO207" s="182">
        <v>0</v>
      </c>
      <c r="AP207" s="180"/>
      <c r="AQ207" s="282" t="s">
        <v>805</v>
      </c>
      <c r="AR207" s="312" t="s">
        <v>1253</v>
      </c>
      <c r="AS207" s="664"/>
      <c r="AT207" s="661"/>
      <c r="AU207" s="661"/>
      <c r="AV207" s="662"/>
      <c r="AW207" s="262" t="s">
        <v>1443</v>
      </c>
      <c r="AX207" s="336" t="s">
        <v>1515</v>
      </c>
      <c r="AY207" s="491" t="s">
        <v>1091</v>
      </c>
    </row>
    <row r="208" spans="1:51" ht="255.75" x14ac:dyDescent="0.35">
      <c r="A208" s="779" t="s">
        <v>508</v>
      </c>
      <c r="B208" s="779" t="s">
        <v>509</v>
      </c>
      <c r="C208" s="779" t="s">
        <v>510</v>
      </c>
      <c r="D208" s="779">
        <v>1.38E-2</v>
      </c>
      <c r="E208" s="779"/>
      <c r="F208" s="757"/>
      <c r="G208" s="751" t="s">
        <v>1245</v>
      </c>
      <c r="H208" s="751"/>
      <c r="I208" s="751" t="s">
        <v>1247</v>
      </c>
      <c r="J208" s="751">
        <v>0</v>
      </c>
      <c r="K208" s="174"/>
      <c r="L208" s="763">
        <v>1</v>
      </c>
      <c r="M208" s="496" t="s">
        <v>1260</v>
      </c>
      <c r="N208" s="173"/>
      <c r="O208" s="496" t="s">
        <v>1261</v>
      </c>
      <c r="P208" s="171">
        <v>4</v>
      </c>
      <c r="Q208" s="172">
        <v>1</v>
      </c>
      <c r="R208" s="173">
        <v>0</v>
      </c>
      <c r="S208" s="174"/>
      <c r="T208" s="174"/>
      <c r="U208" s="150">
        <f t="shared" si="8"/>
        <v>0</v>
      </c>
      <c r="V208" s="175">
        <v>45474</v>
      </c>
      <c r="W208" s="175">
        <v>45657</v>
      </c>
      <c r="X208" s="176">
        <f t="shared" si="11"/>
        <v>183</v>
      </c>
      <c r="Y208" s="180"/>
      <c r="Z208" s="174"/>
      <c r="AA208" s="491" t="s">
        <v>1091</v>
      </c>
      <c r="AB208" s="491" t="s">
        <v>802</v>
      </c>
      <c r="AC208" s="491" t="s">
        <v>942</v>
      </c>
      <c r="AD208" s="195" t="s">
        <v>669</v>
      </c>
      <c r="AE208" s="172" t="s">
        <v>1250</v>
      </c>
      <c r="AF208" s="435">
        <v>200000000</v>
      </c>
      <c r="AG208" s="535" t="s">
        <v>1251</v>
      </c>
      <c r="AH208" s="172" t="s">
        <v>672</v>
      </c>
      <c r="AI208" s="172" t="s">
        <v>1252</v>
      </c>
      <c r="AJ208" s="174"/>
      <c r="AK208" s="181">
        <v>100000000</v>
      </c>
      <c r="AL208" s="181">
        <v>200000000</v>
      </c>
      <c r="AM208" s="182">
        <v>0</v>
      </c>
      <c r="AN208" s="183"/>
      <c r="AO208" s="182">
        <v>0</v>
      </c>
      <c r="AP208" s="180"/>
      <c r="AQ208" s="282" t="s">
        <v>805</v>
      </c>
      <c r="AR208" s="312" t="s">
        <v>1253</v>
      </c>
      <c r="AS208" s="664"/>
      <c r="AT208" s="661"/>
      <c r="AU208" s="661"/>
      <c r="AV208" s="662"/>
      <c r="AW208" s="195"/>
      <c r="AX208" s="169" t="s">
        <v>1444</v>
      </c>
      <c r="AY208" s="491" t="s">
        <v>1091</v>
      </c>
    </row>
    <row r="209" spans="1:51" ht="189" customHeight="1" x14ac:dyDescent="0.35">
      <c r="A209" s="779" t="s">
        <v>508</v>
      </c>
      <c r="B209" s="779" t="s">
        <v>509</v>
      </c>
      <c r="C209" s="779" t="s">
        <v>510</v>
      </c>
      <c r="D209" s="779">
        <v>1.38E-2</v>
      </c>
      <c r="E209" s="779"/>
      <c r="F209" s="757"/>
      <c r="G209" s="751" t="s">
        <v>1245</v>
      </c>
      <c r="H209" s="751"/>
      <c r="I209" s="751" t="s">
        <v>1247</v>
      </c>
      <c r="J209" s="751">
        <v>0</v>
      </c>
      <c r="K209" s="174"/>
      <c r="L209" s="763">
        <v>1</v>
      </c>
      <c r="M209" s="496" t="s">
        <v>1262</v>
      </c>
      <c r="N209" s="173"/>
      <c r="O209" s="496" t="s">
        <v>816</v>
      </c>
      <c r="P209" s="171">
        <v>80</v>
      </c>
      <c r="Q209" s="172">
        <v>20</v>
      </c>
      <c r="R209" s="173">
        <v>0</v>
      </c>
      <c r="S209" s="174"/>
      <c r="T209" s="174"/>
      <c r="U209" s="150">
        <f t="shared" si="8"/>
        <v>0</v>
      </c>
      <c r="V209" s="175">
        <v>45474</v>
      </c>
      <c r="W209" s="175">
        <v>45657</v>
      </c>
      <c r="X209" s="176">
        <f t="shared" si="11"/>
        <v>183</v>
      </c>
      <c r="Y209" s="180"/>
      <c r="Z209" s="174"/>
      <c r="AA209" s="491" t="s">
        <v>1091</v>
      </c>
      <c r="AB209" s="491" t="s">
        <v>802</v>
      </c>
      <c r="AC209" s="491" t="s">
        <v>942</v>
      </c>
      <c r="AD209" s="195" t="s">
        <v>669</v>
      </c>
      <c r="AE209" s="172" t="s">
        <v>1263</v>
      </c>
      <c r="AF209" s="435">
        <v>30000000</v>
      </c>
      <c r="AG209" s="172" t="s">
        <v>1257</v>
      </c>
      <c r="AH209" s="172"/>
      <c r="AI209" s="172"/>
      <c r="AJ209" s="174"/>
      <c r="AK209" s="181">
        <v>30000000</v>
      </c>
      <c r="AL209" s="181">
        <v>30000000</v>
      </c>
      <c r="AM209" s="182">
        <v>0</v>
      </c>
      <c r="AN209" s="183"/>
      <c r="AO209" s="182">
        <v>0</v>
      </c>
      <c r="AP209" s="180"/>
      <c r="AQ209" s="282" t="s">
        <v>805</v>
      </c>
      <c r="AR209" s="312" t="s">
        <v>1253</v>
      </c>
      <c r="AS209" s="664"/>
      <c r="AT209" s="661"/>
      <c r="AU209" s="661"/>
      <c r="AV209" s="662"/>
      <c r="AW209" s="195"/>
      <c r="AX209" s="172"/>
      <c r="AY209" s="491" t="s">
        <v>1091</v>
      </c>
    </row>
    <row r="210" spans="1:51" ht="189" customHeight="1" x14ac:dyDescent="0.35">
      <c r="A210" s="779" t="s">
        <v>508</v>
      </c>
      <c r="B210" s="779" t="s">
        <v>509</v>
      </c>
      <c r="C210" s="779" t="s">
        <v>510</v>
      </c>
      <c r="D210" s="779">
        <v>1.38E-2</v>
      </c>
      <c r="E210" s="779"/>
      <c r="F210" s="811"/>
      <c r="G210" s="770" t="s">
        <v>1245</v>
      </c>
      <c r="H210" s="770"/>
      <c r="I210" s="770" t="s">
        <v>1247</v>
      </c>
      <c r="J210" s="770">
        <v>0</v>
      </c>
      <c r="K210" s="201"/>
      <c r="L210" s="793">
        <v>1</v>
      </c>
      <c r="M210" s="240" t="s">
        <v>1264</v>
      </c>
      <c r="N210" s="200"/>
      <c r="O210" s="240" t="s">
        <v>1265</v>
      </c>
      <c r="P210" s="199">
        <v>1</v>
      </c>
      <c r="Q210" s="193">
        <v>1</v>
      </c>
      <c r="R210" s="200">
        <v>0</v>
      </c>
      <c r="S210" s="201"/>
      <c r="T210" s="201"/>
      <c r="U210" s="202">
        <f t="shared" si="8"/>
        <v>0</v>
      </c>
      <c r="V210" s="203">
        <v>45474</v>
      </c>
      <c r="W210" s="203">
        <v>45657</v>
      </c>
      <c r="X210" s="204">
        <f t="shared" si="11"/>
        <v>183</v>
      </c>
      <c r="Y210" s="208"/>
      <c r="Z210" s="201"/>
      <c r="AA210" s="538" t="s">
        <v>1091</v>
      </c>
      <c r="AB210" s="538" t="s">
        <v>802</v>
      </c>
      <c r="AC210" s="538" t="s">
        <v>942</v>
      </c>
      <c r="AD210" s="245" t="s">
        <v>669</v>
      </c>
      <c r="AE210" s="193" t="s">
        <v>1263</v>
      </c>
      <c r="AF210" s="539">
        <v>90000000</v>
      </c>
      <c r="AG210" s="193" t="s">
        <v>1257</v>
      </c>
      <c r="AH210" s="193" t="s">
        <v>672</v>
      </c>
      <c r="AI210" s="193" t="s">
        <v>681</v>
      </c>
      <c r="AJ210" s="201"/>
      <c r="AK210" s="209">
        <v>50000000</v>
      </c>
      <c r="AL210" s="209">
        <v>90000000</v>
      </c>
      <c r="AM210" s="210">
        <v>0</v>
      </c>
      <c r="AN210" s="211"/>
      <c r="AO210" s="210">
        <v>0</v>
      </c>
      <c r="AP210" s="208"/>
      <c r="AQ210" s="285" t="s">
        <v>805</v>
      </c>
      <c r="AR210" s="322" t="s">
        <v>1253</v>
      </c>
      <c r="AS210" s="665"/>
      <c r="AT210" s="661"/>
      <c r="AU210" s="661"/>
      <c r="AV210" s="662"/>
      <c r="AW210" s="215"/>
      <c r="AX210" s="194"/>
      <c r="AY210" s="491" t="s">
        <v>1091</v>
      </c>
    </row>
    <row r="211" spans="1:51" ht="87" customHeight="1" x14ac:dyDescent="0.35">
      <c r="A211" s="809"/>
      <c r="B211" s="809"/>
      <c r="C211" s="809"/>
      <c r="D211" s="809"/>
      <c r="E211" s="809"/>
      <c r="F211" s="731" t="s">
        <v>1244</v>
      </c>
      <c r="G211" s="731"/>
      <c r="H211" s="731"/>
      <c r="I211" s="731"/>
      <c r="J211" s="731"/>
      <c r="K211" s="731"/>
      <c r="L211" s="731"/>
      <c r="M211" s="731"/>
      <c r="N211" s="731"/>
      <c r="O211" s="731"/>
      <c r="P211" s="731"/>
      <c r="Q211" s="731"/>
      <c r="R211" s="731"/>
      <c r="S211" s="174"/>
      <c r="T211" s="174"/>
      <c r="U211" s="66">
        <f>AVERAGE(U204:U210)</f>
        <v>0.18137500000000001</v>
      </c>
      <c r="V211" s="175"/>
      <c r="W211" s="175"/>
      <c r="X211" s="176"/>
      <c r="Y211" s="180"/>
      <c r="Z211" s="174"/>
      <c r="AA211" s="491"/>
      <c r="AB211" s="491"/>
      <c r="AC211" s="491"/>
      <c r="AD211" s="172"/>
      <c r="AE211" s="172"/>
      <c r="AF211" s="435"/>
      <c r="AG211" s="172"/>
      <c r="AH211" s="172"/>
      <c r="AI211" s="172"/>
      <c r="AJ211" s="174"/>
      <c r="AK211" s="181"/>
      <c r="AL211" s="181"/>
      <c r="AM211" s="182"/>
      <c r="AN211" s="183"/>
      <c r="AO211" s="182"/>
      <c r="AP211" s="180"/>
      <c r="AQ211" s="282"/>
      <c r="AR211" s="282"/>
      <c r="AS211" s="216" t="s">
        <v>1460</v>
      </c>
      <c r="AT211" s="217">
        <v>797000000</v>
      </c>
      <c r="AU211" s="217">
        <v>69000000</v>
      </c>
      <c r="AV211" s="218">
        <f t="shared" si="12"/>
        <v>8.6574654956085323E-2</v>
      </c>
      <c r="AW211" s="219"/>
      <c r="AX211" s="188"/>
      <c r="AY211" s="491"/>
    </row>
    <row r="212" spans="1:51" ht="116.25" x14ac:dyDescent="0.35">
      <c r="A212" s="813" t="s">
        <v>528</v>
      </c>
      <c r="B212" s="813" t="s">
        <v>529</v>
      </c>
      <c r="C212" s="813" t="s">
        <v>530</v>
      </c>
      <c r="D212" s="813">
        <v>9.11E-2</v>
      </c>
      <c r="E212" s="813" t="s">
        <v>1266</v>
      </c>
      <c r="F212" s="750">
        <v>2024130010161</v>
      </c>
      <c r="G212" s="750" t="s">
        <v>1267</v>
      </c>
      <c r="H212" s="750" t="s">
        <v>1268</v>
      </c>
      <c r="I212" s="750" t="s">
        <v>1269</v>
      </c>
      <c r="J212" s="817">
        <v>0.25</v>
      </c>
      <c r="K212" s="224"/>
      <c r="L212" s="762">
        <v>0.3</v>
      </c>
      <c r="M212" s="253" t="s">
        <v>1270</v>
      </c>
      <c r="N212" s="326" t="s">
        <v>664</v>
      </c>
      <c r="O212" s="253" t="s">
        <v>1271</v>
      </c>
      <c r="P212" s="222"/>
      <c r="Q212" s="189" t="s">
        <v>206</v>
      </c>
      <c r="R212" s="223" t="s">
        <v>808</v>
      </c>
      <c r="S212" s="224"/>
      <c r="T212" s="224"/>
      <c r="U212" s="225" t="s">
        <v>207</v>
      </c>
      <c r="V212" s="226">
        <v>45474</v>
      </c>
      <c r="W212" s="226">
        <v>45657</v>
      </c>
      <c r="X212" s="227">
        <f t="shared" si="11"/>
        <v>183</v>
      </c>
      <c r="Y212" s="224"/>
      <c r="Z212" s="224"/>
      <c r="AA212" s="488" t="s">
        <v>666</v>
      </c>
      <c r="AB212" s="488" t="s">
        <v>710</v>
      </c>
      <c r="AC212" s="488" t="s">
        <v>1272</v>
      </c>
      <c r="AD212" s="189" t="s">
        <v>669</v>
      </c>
      <c r="AE212" s="189" t="s">
        <v>1273</v>
      </c>
      <c r="AF212" s="189">
        <v>8000000</v>
      </c>
      <c r="AG212" s="189" t="s">
        <v>1257</v>
      </c>
      <c r="AH212" s="189" t="s">
        <v>672</v>
      </c>
      <c r="AI212" s="189" t="s">
        <v>681</v>
      </c>
      <c r="AJ212" s="224"/>
      <c r="AK212" s="233">
        <v>8000000</v>
      </c>
      <c r="AL212" s="233">
        <v>8000000</v>
      </c>
      <c r="AM212" s="234">
        <v>0</v>
      </c>
      <c r="AN212" s="235"/>
      <c r="AO212" s="234">
        <v>0</v>
      </c>
      <c r="AP212" s="232"/>
      <c r="AQ212" s="253" t="s">
        <v>714</v>
      </c>
      <c r="AR212" s="279" t="s">
        <v>1274</v>
      </c>
      <c r="AS212" s="668" t="s">
        <v>1503</v>
      </c>
      <c r="AT212" s="661">
        <v>15376344.09</v>
      </c>
      <c r="AU212" s="661">
        <v>6056412.8200000003</v>
      </c>
      <c r="AV212" s="662">
        <f t="shared" si="12"/>
        <v>0.39387859588410135</v>
      </c>
      <c r="AW212" s="239"/>
      <c r="AX212" s="252" t="s">
        <v>1445</v>
      </c>
      <c r="AY212" s="491" t="s">
        <v>666</v>
      </c>
    </row>
    <row r="213" spans="1:51" ht="144" x14ac:dyDescent="0.35">
      <c r="A213" s="814"/>
      <c r="B213" s="814" t="s">
        <v>529</v>
      </c>
      <c r="C213" s="814" t="s">
        <v>530</v>
      </c>
      <c r="D213" s="814">
        <v>9.11E-2</v>
      </c>
      <c r="E213" s="814" t="s">
        <v>1266</v>
      </c>
      <c r="F213" s="751"/>
      <c r="G213" s="751" t="s">
        <v>1267</v>
      </c>
      <c r="H213" s="751"/>
      <c r="I213" s="751"/>
      <c r="J213" s="818"/>
      <c r="K213" s="174"/>
      <c r="L213" s="763"/>
      <c r="M213" s="282" t="s">
        <v>1275</v>
      </c>
      <c r="N213" s="331" t="s">
        <v>664</v>
      </c>
      <c r="O213" s="282" t="s">
        <v>1276</v>
      </c>
      <c r="P213" s="171">
        <v>1</v>
      </c>
      <c r="Q213" s="172">
        <v>0.25</v>
      </c>
      <c r="R213" s="173">
        <v>0.25</v>
      </c>
      <c r="S213" s="174"/>
      <c r="T213" s="174"/>
      <c r="U213" s="150">
        <f t="shared" si="8"/>
        <v>1</v>
      </c>
      <c r="V213" s="175">
        <v>45474</v>
      </c>
      <c r="W213" s="175">
        <v>45657</v>
      </c>
      <c r="X213" s="176">
        <f t="shared" si="11"/>
        <v>183</v>
      </c>
      <c r="Y213" s="174"/>
      <c r="Z213" s="174"/>
      <c r="AA213" s="491" t="s">
        <v>666</v>
      </c>
      <c r="AB213" s="491" t="s">
        <v>710</v>
      </c>
      <c r="AC213" s="491" t="s">
        <v>1272</v>
      </c>
      <c r="AD213" s="172" t="s">
        <v>669</v>
      </c>
      <c r="AE213" s="172" t="s">
        <v>1273</v>
      </c>
      <c r="AF213" s="172">
        <v>32123655</v>
      </c>
      <c r="AG213" s="172" t="s">
        <v>1257</v>
      </c>
      <c r="AH213" s="172" t="s">
        <v>672</v>
      </c>
      <c r="AI213" s="172" t="s">
        <v>681</v>
      </c>
      <c r="AJ213" s="174"/>
      <c r="AK213" s="181">
        <v>32123655.91</v>
      </c>
      <c r="AL213" s="181">
        <v>32123655.91</v>
      </c>
      <c r="AM213" s="182">
        <v>0</v>
      </c>
      <c r="AN213" s="183"/>
      <c r="AO213" s="182">
        <v>0</v>
      </c>
      <c r="AP213" s="180"/>
      <c r="AQ213" s="282" t="s">
        <v>714</v>
      </c>
      <c r="AR213" s="283" t="s">
        <v>1274</v>
      </c>
      <c r="AS213" s="668"/>
      <c r="AT213" s="661"/>
      <c r="AU213" s="661"/>
      <c r="AV213" s="662"/>
      <c r="AW213" s="187" t="s">
        <v>1446</v>
      </c>
      <c r="AX213" s="188" t="s">
        <v>1445</v>
      </c>
      <c r="AY213" s="491" t="s">
        <v>666</v>
      </c>
    </row>
    <row r="214" spans="1:51" ht="116.25" x14ac:dyDescent="0.35">
      <c r="A214" s="814"/>
      <c r="B214" s="814" t="s">
        <v>529</v>
      </c>
      <c r="C214" s="814" t="s">
        <v>530</v>
      </c>
      <c r="D214" s="814">
        <v>9.11E-2</v>
      </c>
      <c r="E214" s="814" t="s">
        <v>1266</v>
      </c>
      <c r="F214" s="751"/>
      <c r="G214" s="751" t="s">
        <v>1267</v>
      </c>
      <c r="H214" s="770"/>
      <c r="I214" s="770"/>
      <c r="J214" s="819"/>
      <c r="K214" s="174"/>
      <c r="L214" s="793"/>
      <c r="M214" s="282" t="s">
        <v>1277</v>
      </c>
      <c r="N214" s="331" t="s">
        <v>664</v>
      </c>
      <c r="O214" s="282" t="s">
        <v>1278</v>
      </c>
      <c r="P214" s="171"/>
      <c r="Q214" s="172" t="s">
        <v>206</v>
      </c>
      <c r="R214" s="173" t="s">
        <v>808</v>
      </c>
      <c r="S214" s="174"/>
      <c r="T214" s="174"/>
      <c r="U214" s="150" t="s">
        <v>207</v>
      </c>
      <c r="V214" s="175">
        <v>45474</v>
      </c>
      <c r="W214" s="175">
        <v>45657</v>
      </c>
      <c r="X214" s="176">
        <f t="shared" si="11"/>
        <v>183</v>
      </c>
      <c r="Y214" s="174"/>
      <c r="Z214" s="174"/>
      <c r="AA214" s="491" t="s">
        <v>666</v>
      </c>
      <c r="AB214" s="491" t="s">
        <v>710</v>
      </c>
      <c r="AC214" s="491" t="s">
        <v>1272</v>
      </c>
      <c r="AD214" s="172" t="s">
        <v>734</v>
      </c>
      <c r="AE214" s="172" t="s">
        <v>213</v>
      </c>
      <c r="AF214" s="172" t="s">
        <v>213</v>
      </c>
      <c r="AG214" s="172" t="s">
        <v>213</v>
      </c>
      <c r="AH214" s="172" t="s">
        <v>213</v>
      </c>
      <c r="AI214" s="172" t="s">
        <v>213</v>
      </c>
      <c r="AJ214" s="174"/>
      <c r="AK214" s="181">
        <v>0</v>
      </c>
      <c r="AL214" s="181">
        <v>0</v>
      </c>
      <c r="AM214" s="182">
        <v>0</v>
      </c>
      <c r="AN214" s="183"/>
      <c r="AO214" s="182">
        <v>0</v>
      </c>
      <c r="AP214" s="180"/>
      <c r="AQ214" s="282" t="s">
        <v>714</v>
      </c>
      <c r="AR214" s="283" t="s">
        <v>1274</v>
      </c>
      <c r="AS214" s="668"/>
      <c r="AT214" s="661"/>
      <c r="AU214" s="661"/>
      <c r="AV214" s="662"/>
      <c r="AW214" s="219"/>
      <c r="AX214" s="188" t="s">
        <v>1445</v>
      </c>
      <c r="AY214" s="491" t="s">
        <v>666</v>
      </c>
    </row>
    <row r="215" spans="1:51" ht="189" customHeight="1" x14ac:dyDescent="0.35">
      <c r="A215" s="814"/>
      <c r="B215" s="814" t="s">
        <v>529</v>
      </c>
      <c r="C215" s="814" t="s">
        <v>530</v>
      </c>
      <c r="D215" s="814">
        <v>9.11E-2</v>
      </c>
      <c r="E215" s="814" t="s">
        <v>1266</v>
      </c>
      <c r="F215" s="751"/>
      <c r="G215" s="751" t="s">
        <v>1267</v>
      </c>
      <c r="H215" s="750" t="s">
        <v>1279</v>
      </c>
      <c r="I215" s="750" t="s">
        <v>1247</v>
      </c>
      <c r="J215" s="750">
        <v>0</v>
      </c>
      <c r="K215" s="174"/>
      <c r="L215" s="762">
        <v>0.7</v>
      </c>
      <c r="M215" s="282" t="s">
        <v>1280</v>
      </c>
      <c r="N215" s="331" t="s">
        <v>664</v>
      </c>
      <c r="O215" s="282" t="s">
        <v>1281</v>
      </c>
      <c r="P215" s="171"/>
      <c r="Q215" s="172">
        <v>1</v>
      </c>
      <c r="R215" s="173">
        <v>0</v>
      </c>
      <c r="S215" s="174"/>
      <c r="T215" s="174"/>
      <c r="U215" s="150">
        <f t="shared" si="8"/>
        <v>0</v>
      </c>
      <c r="V215" s="175">
        <v>45474</v>
      </c>
      <c r="W215" s="175">
        <v>45657</v>
      </c>
      <c r="X215" s="176">
        <f t="shared" si="11"/>
        <v>183</v>
      </c>
      <c r="Y215" s="174"/>
      <c r="Z215" s="174"/>
      <c r="AA215" s="491" t="s">
        <v>666</v>
      </c>
      <c r="AB215" s="491" t="s">
        <v>710</v>
      </c>
      <c r="AC215" s="491" t="s">
        <v>1272</v>
      </c>
      <c r="AD215" s="172" t="s">
        <v>734</v>
      </c>
      <c r="AE215" s="172" t="s">
        <v>213</v>
      </c>
      <c r="AF215" s="172" t="s">
        <v>213</v>
      </c>
      <c r="AG215" s="172" t="s">
        <v>213</v>
      </c>
      <c r="AH215" s="172" t="s">
        <v>213</v>
      </c>
      <c r="AI215" s="172" t="s">
        <v>213</v>
      </c>
      <c r="AJ215" s="174"/>
      <c r="AK215" s="181">
        <v>0</v>
      </c>
      <c r="AL215" s="181">
        <v>0</v>
      </c>
      <c r="AM215" s="182">
        <v>0</v>
      </c>
      <c r="AN215" s="183"/>
      <c r="AO215" s="182">
        <v>0</v>
      </c>
      <c r="AP215" s="180"/>
      <c r="AQ215" s="282" t="s">
        <v>714</v>
      </c>
      <c r="AR215" s="312" t="s">
        <v>1274</v>
      </c>
      <c r="AS215" s="649" t="s">
        <v>1504</v>
      </c>
      <c r="AT215" s="652">
        <v>56123655.909999996</v>
      </c>
      <c r="AU215" s="652">
        <v>0</v>
      </c>
      <c r="AV215" s="655">
        <f>+AU215/AT215</f>
        <v>0</v>
      </c>
      <c r="AW215" s="195"/>
      <c r="AX215" s="188" t="s">
        <v>1403</v>
      </c>
      <c r="AY215" s="491" t="s">
        <v>666</v>
      </c>
    </row>
    <row r="216" spans="1:51" ht="162.75" x14ac:dyDescent="0.35">
      <c r="A216" s="814"/>
      <c r="B216" s="814" t="s">
        <v>529</v>
      </c>
      <c r="C216" s="814" t="s">
        <v>530</v>
      </c>
      <c r="D216" s="814">
        <v>9.11E-2</v>
      </c>
      <c r="E216" s="814" t="s">
        <v>1266</v>
      </c>
      <c r="F216" s="751"/>
      <c r="G216" s="751" t="s">
        <v>1267</v>
      </c>
      <c r="H216" s="751"/>
      <c r="I216" s="751"/>
      <c r="J216" s="751"/>
      <c r="K216" s="174"/>
      <c r="L216" s="763"/>
      <c r="M216" s="282" t="s">
        <v>1282</v>
      </c>
      <c r="N216" s="331" t="s">
        <v>664</v>
      </c>
      <c r="O216" s="282" t="s">
        <v>1283</v>
      </c>
      <c r="P216" s="171">
        <v>3000</v>
      </c>
      <c r="Q216" s="172">
        <v>1</v>
      </c>
      <c r="R216" s="173">
        <v>0</v>
      </c>
      <c r="S216" s="174"/>
      <c r="T216" s="174"/>
      <c r="U216" s="150">
        <f t="shared" si="8"/>
        <v>0</v>
      </c>
      <c r="V216" s="175">
        <v>45474</v>
      </c>
      <c r="W216" s="175">
        <v>45657</v>
      </c>
      <c r="X216" s="176">
        <f t="shared" si="11"/>
        <v>183</v>
      </c>
      <c r="Y216" s="180">
        <v>3000</v>
      </c>
      <c r="Z216" s="174"/>
      <c r="AA216" s="491" t="s">
        <v>666</v>
      </c>
      <c r="AB216" s="491" t="s">
        <v>710</v>
      </c>
      <c r="AC216" s="491" t="s">
        <v>1272</v>
      </c>
      <c r="AD216" s="172" t="s">
        <v>669</v>
      </c>
      <c r="AE216" s="172" t="s">
        <v>1284</v>
      </c>
      <c r="AF216" s="172">
        <v>16000000</v>
      </c>
      <c r="AG216" s="172" t="s">
        <v>680</v>
      </c>
      <c r="AH216" s="172" t="s">
        <v>672</v>
      </c>
      <c r="AI216" s="172" t="s">
        <v>681</v>
      </c>
      <c r="AJ216" s="174"/>
      <c r="AK216" s="181">
        <v>16000000</v>
      </c>
      <c r="AL216" s="181">
        <v>16000000</v>
      </c>
      <c r="AM216" s="182">
        <v>0</v>
      </c>
      <c r="AN216" s="183"/>
      <c r="AO216" s="182">
        <v>0</v>
      </c>
      <c r="AP216" s="180"/>
      <c r="AQ216" s="282" t="s">
        <v>714</v>
      </c>
      <c r="AR216" s="312" t="s">
        <v>1274</v>
      </c>
      <c r="AS216" s="650"/>
      <c r="AT216" s="653"/>
      <c r="AU216" s="653"/>
      <c r="AV216" s="656"/>
      <c r="AW216" s="219"/>
      <c r="AX216" s="408" t="s">
        <v>1403</v>
      </c>
      <c r="AY216" s="491" t="s">
        <v>666</v>
      </c>
    </row>
    <row r="217" spans="1:51" ht="116.25" x14ac:dyDescent="0.35">
      <c r="A217" s="814"/>
      <c r="B217" s="814" t="s">
        <v>529</v>
      </c>
      <c r="C217" s="814" t="s">
        <v>530</v>
      </c>
      <c r="D217" s="814">
        <v>9.11E-2</v>
      </c>
      <c r="E217" s="814" t="s">
        <v>1266</v>
      </c>
      <c r="F217" s="751"/>
      <c r="G217" s="751" t="s">
        <v>1267</v>
      </c>
      <c r="H217" s="751"/>
      <c r="I217" s="751"/>
      <c r="J217" s="751"/>
      <c r="K217" s="174"/>
      <c r="L217" s="763"/>
      <c r="M217" s="281" t="s">
        <v>1285</v>
      </c>
      <c r="N217" s="331" t="s">
        <v>664</v>
      </c>
      <c r="O217" s="281" t="s">
        <v>1286</v>
      </c>
      <c r="P217" s="171"/>
      <c r="Q217" s="172">
        <v>1</v>
      </c>
      <c r="R217" s="173">
        <v>0</v>
      </c>
      <c r="S217" s="174"/>
      <c r="T217" s="174"/>
      <c r="U217" s="150">
        <f t="shared" si="8"/>
        <v>0</v>
      </c>
      <c r="V217" s="175">
        <v>45474</v>
      </c>
      <c r="W217" s="175">
        <v>45657</v>
      </c>
      <c r="X217" s="176">
        <f t="shared" si="11"/>
        <v>183</v>
      </c>
      <c r="Y217" s="174"/>
      <c r="Z217" s="174"/>
      <c r="AA217" s="491" t="s">
        <v>666</v>
      </c>
      <c r="AB217" s="491" t="s">
        <v>710</v>
      </c>
      <c r="AC217" s="491" t="s">
        <v>1272</v>
      </c>
      <c r="AD217" s="172" t="s">
        <v>734</v>
      </c>
      <c r="AE217" s="172" t="s">
        <v>213</v>
      </c>
      <c r="AF217" s="172" t="s">
        <v>213</v>
      </c>
      <c r="AG217" s="172" t="s">
        <v>213</v>
      </c>
      <c r="AH217" s="172" t="s">
        <v>213</v>
      </c>
      <c r="AI217" s="172" t="s">
        <v>213</v>
      </c>
      <c r="AJ217" s="174"/>
      <c r="AK217" s="181">
        <v>0</v>
      </c>
      <c r="AL217" s="181">
        <v>0</v>
      </c>
      <c r="AM217" s="182">
        <v>0</v>
      </c>
      <c r="AN217" s="183"/>
      <c r="AO217" s="182">
        <v>0</v>
      </c>
      <c r="AP217" s="180"/>
      <c r="AQ217" s="282" t="s">
        <v>714</v>
      </c>
      <c r="AR217" s="312" t="s">
        <v>1274</v>
      </c>
      <c r="AS217" s="650"/>
      <c r="AT217" s="653"/>
      <c r="AU217" s="653"/>
      <c r="AV217" s="656"/>
      <c r="AW217" s="195"/>
      <c r="AX217" s="172"/>
      <c r="AY217" s="491" t="s">
        <v>666</v>
      </c>
    </row>
    <row r="218" spans="1:51" ht="93" x14ac:dyDescent="0.35">
      <c r="A218" s="814"/>
      <c r="B218" s="814" t="s">
        <v>529</v>
      </c>
      <c r="C218" s="814" t="s">
        <v>530</v>
      </c>
      <c r="D218" s="814">
        <v>9.11E-2</v>
      </c>
      <c r="E218" s="814" t="s">
        <v>1266</v>
      </c>
      <c r="F218" s="770"/>
      <c r="G218" s="770" t="s">
        <v>1267</v>
      </c>
      <c r="H218" s="770"/>
      <c r="I218" s="770"/>
      <c r="J218" s="770"/>
      <c r="K218" s="201"/>
      <c r="L218" s="793"/>
      <c r="M218" s="284" t="s">
        <v>1287</v>
      </c>
      <c r="N218" s="304" t="s">
        <v>664</v>
      </c>
      <c r="O218" s="284" t="s">
        <v>1288</v>
      </c>
      <c r="P218" s="540"/>
      <c r="Q218" s="208">
        <v>1</v>
      </c>
      <c r="R218" s="200">
        <v>0</v>
      </c>
      <c r="S218" s="201"/>
      <c r="T218" s="201"/>
      <c r="U218" s="202">
        <f t="shared" si="8"/>
        <v>0</v>
      </c>
      <c r="V218" s="203">
        <v>45474</v>
      </c>
      <c r="W218" s="203">
        <v>45657</v>
      </c>
      <c r="X218" s="204">
        <f t="shared" si="11"/>
        <v>183</v>
      </c>
      <c r="Y218" s="201"/>
      <c r="Z218" s="201"/>
      <c r="AA218" s="538" t="s">
        <v>666</v>
      </c>
      <c r="AB218" s="538" t="s">
        <v>710</v>
      </c>
      <c r="AC218" s="538" t="s">
        <v>1272</v>
      </c>
      <c r="AD218" s="193" t="s">
        <v>734</v>
      </c>
      <c r="AE218" s="193" t="s">
        <v>213</v>
      </c>
      <c r="AF218" s="193" t="s">
        <v>213</v>
      </c>
      <c r="AG218" s="193" t="s">
        <v>213</v>
      </c>
      <c r="AH218" s="193" t="s">
        <v>213</v>
      </c>
      <c r="AI218" s="193" t="s">
        <v>213</v>
      </c>
      <c r="AJ218" s="201"/>
      <c r="AK218" s="209">
        <v>0</v>
      </c>
      <c r="AL218" s="209">
        <v>0</v>
      </c>
      <c r="AM218" s="210">
        <v>0</v>
      </c>
      <c r="AN218" s="211"/>
      <c r="AO218" s="210">
        <v>0</v>
      </c>
      <c r="AP218" s="208"/>
      <c r="AQ218" s="285" t="s">
        <v>714</v>
      </c>
      <c r="AR218" s="322" t="s">
        <v>1274</v>
      </c>
      <c r="AS218" s="651"/>
      <c r="AT218" s="654"/>
      <c r="AU218" s="654"/>
      <c r="AV218" s="657"/>
      <c r="AW218" s="215"/>
      <c r="AX218" s="194"/>
      <c r="AY218" s="491" t="s">
        <v>666</v>
      </c>
    </row>
    <row r="219" spans="1:51" ht="71.25" customHeight="1" x14ac:dyDescent="0.35">
      <c r="A219" s="815"/>
      <c r="B219" s="815"/>
      <c r="C219" s="815"/>
      <c r="D219" s="815"/>
      <c r="E219" s="815"/>
      <c r="F219" s="731" t="s">
        <v>1266</v>
      </c>
      <c r="G219" s="731"/>
      <c r="H219" s="731"/>
      <c r="I219" s="731"/>
      <c r="J219" s="731"/>
      <c r="K219" s="731"/>
      <c r="L219" s="731"/>
      <c r="M219" s="731"/>
      <c r="N219" s="731"/>
      <c r="O219" s="731"/>
      <c r="P219" s="731"/>
      <c r="Q219" s="731"/>
      <c r="R219" s="731"/>
      <c r="S219" s="174"/>
      <c r="T219" s="174"/>
      <c r="U219" s="66">
        <f>AVERAGE(U212:U218)</f>
        <v>0.2</v>
      </c>
      <c r="V219" s="175"/>
      <c r="W219" s="175"/>
      <c r="X219" s="176"/>
      <c r="Y219" s="174"/>
      <c r="Z219" s="174"/>
      <c r="AA219" s="491"/>
      <c r="AB219" s="491"/>
      <c r="AC219" s="491"/>
      <c r="AD219" s="172"/>
      <c r="AE219" s="172"/>
      <c r="AF219" s="172"/>
      <c r="AG219" s="172"/>
      <c r="AH219" s="172"/>
      <c r="AI219" s="172"/>
      <c r="AJ219" s="174"/>
      <c r="AK219" s="181"/>
      <c r="AL219" s="181"/>
      <c r="AM219" s="182"/>
      <c r="AN219" s="183"/>
      <c r="AO219" s="182"/>
      <c r="AP219" s="180"/>
      <c r="AQ219" s="282"/>
      <c r="AR219" s="282"/>
      <c r="AS219" s="216" t="s">
        <v>1461</v>
      </c>
      <c r="AT219" s="217">
        <v>71500000</v>
      </c>
      <c r="AU219" s="217">
        <v>6056412.8200000003</v>
      </c>
      <c r="AV219" s="218">
        <f t="shared" si="12"/>
        <v>8.470507440559441E-2</v>
      </c>
      <c r="AW219" s="219"/>
      <c r="AX219" s="188"/>
      <c r="AY219" s="491"/>
    </row>
    <row r="220" spans="1:51" ht="255.75" x14ac:dyDescent="0.35">
      <c r="A220" s="541" t="s">
        <v>544</v>
      </c>
      <c r="B220" s="220" t="s">
        <v>545</v>
      </c>
      <c r="C220" s="542"/>
      <c r="D220" s="228">
        <v>675</v>
      </c>
      <c r="E220" s="220" t="s">
        <v>1289</v>
      </c>
      <c r="F220" s="189" t="s">
        <v>891</v>
      </c>
      <c r="G220" s="220"/>
      <c r="H220" s="543"/>
      <c r="I220" s="224"/>
      <c r="J220" s="223">
        <v>0</v>
      </c>
      <c r="K220" s="224"/>
      <c r="L220" s="224"/>
      <c r="M220" s="323" t="s">
        <v>1012</v>
      </c>
      <c r="N220" s="189" t="s">
        <v>682</v>
      </c>
      <c r="O220" s="323" t="s">
        <v>1290</v>
      </c>
      <c r="P220" s="222">
        <v>26</v>
      </c>
      <c r="Q220" s="189">
        <v>0</v>
      </c>
      <c r="R220" s="223"/>
      <c r="S220" s="224"/>
      <c r="T220" s="224"/>
      <c r="U220" s="225"/>
      <c r="V220" s="226">
        <v>45474</v>
      </c>
      <c r="W220" s="226">
        <v>45657</v>
      </c>
      <c r="X220" s="227">
        <f t="shared" si="11"/>
        <v>183</v>
      </c>
      <c r="Y220" s="232">
        <v>0</v>
      </c>
      <c r="Z220" s="224"/>
      <c r="AA220" s="220" t="s">
        <v>941</v>
      </c>
      <c r="AB220" s="220"/>
      <c r="AC220" s="544"/>
      <c r="AD220" s="189" t="s">
        <v>734</v>
      </c>
      <c r="AE220" s="189" t="s">
        <v>213</v>
      </c>
      <c r="AF220" s="189" t="s">
        <v>213</v>
      </c>
      <c r="AG220" s="189" t="s">
        <v>213</v>
      </c>
      <c r="AH220" s="189" t="s">
        <v>213</v>
      </c>
      <c r="AI220" s="189" t="s">
        <v>213</v>
      </c>
      <c r="AJ220" s="224"/>
      <c r="AK220" s="233">
        <v>0</v>
      </c>
      <c r="AL220" s="233">
        <v>0</v>
      </c>
      <c r="AM220" s="234">
        <v>0</v>
      </c>
      <c r="AN220" s="235"/>
      <c r="AO220" s="234">
        <v>0</v>
      </c>
      <c r="AP220" s="232"/>
      <c r="AQ220" s="220" t="s">
        <v>714</v>
      </c>
      <c r="AR220" s="236" t="s">
        <v>891</v>
      </c>
      <c r="AS220" s="237"/>
      <c r="AT220" s="238"/>
      <c r="AU220" s="238"/>
      <c r="AV220" s="164" t="e">
        <f t="shared" si="12"/>
        <v>#DIV/0!</v>
      </c>
      <c r="AW220" s="356"/>
      <c r="AX220" s="223" t="s">
        <v>1401</v>
      </c>
      <c r="AY220" s="166" t="s">
        <v>941</v>
      </c>
    </row>
    <row r="221" spans="1:51" ht="255.75" x14ac:dyDescent="0.35">
      <c r="A221" s="545" t="s">
        <v>544</v>
      </c>
      <c r="B221" s="166" t="s">
        <v>545</v>
      </c>
      <c r="C221" s="546"/>
      <c r="D221" s="177">
        <v>675</v>
      </c>
      <c r="E221" s="166" t="s">
        <v>1289</v>
      </c>
      <c r="F221" s="172" t="s">
        <v>891</v>
      </c>
      <c r="G221" s="166"/>
      <c r="H221" s="547"/>
      <c r="I221" s="174"/>
      <c r="J221" s="188">
        <v>0</v>
      </c>
      <c r="K221" s="174"/>
      <c r="L221" s="174"/>
      <c r="M221" s="336" t="s">
        <v>1026</v>
      </c>
      <c r="N221" s="172" t="s">
        <v>682</v>
      </c>
      <c r="O221" s="336" t="s">
        <v>816</v>
      </c>
      <c r="P221" s="171"/>
      <c r="Q221" s="172"/>
      <c r="R221" s="173"/>
      <c r="S221" s="174"/>
      <c r="T221" s="174"/>
      <c r="U221" s="150"/>
      <c r="V221" s="175">
        <v>45474</v>
      </c>
      <c r="W221" s="175">
        <v>45657</v>
      </c>
      <c r="X221" s="176">
        <f t="shared" si="11"/>
        <v>183</v>
      </c>
      <c r="Y221" s="180"/>
      <c r="Z221" s="174"/>
      <c r="AA221" s="166" t="s">
        <v>941</v>
      </c>
      <c r="AB221" s="166"/>
      <c r="AC221" s="548"/>
      <c r="AD221" s="172" t="s">
        <v>734</v>
      </c>
      <c r="AE221" s="172" t="s">
        <v>213</v>
      </c>
      <c r="AF221" s="172" t="s">
        <v>213</v>
      </c>
      <c r="AG221" s="172" t="s">
        <v>213</v>
      </c>
      <c r="AH221" s="172" t="s">
        <v>213</v>
      </c>
      <c r="AI221" s="172" t="s">
        <v>213</v>
      </c>
      <c r="AJ221" s="174"/>
      <c r="AK221" s="181">
        <v>0</v>
      </c>
      <c r="AL221" s="181">
        <v>0</v>
      </c>
      <c r="AM221" s="182">
        <v>0</v>
      </c>
      <c r="AN221" s="183"/>
      <c r="AO221" s="182">
        <v>0</v>
      </c>
      <c r="AP221" s="180"/>
      <c r="AQ221" s="166" t="s">
        <v>714</v>
      </c>
      <c r="AR221" s="184" t="s">
        <v>891</v>
      </c>
      <c r="AS221" s="185"/>
      <c r="AT221" s="186"/>
      <c r="AU221" s="186"/>
      <c r="AV221" s="164" t="e">
        <f t="shared" si="12"/>
        <v>#DIV/0!</v>
      </c>
      <c r="AW221" s="219"/>
      <c r="AX221" s="188" t="s">
        <v>1401</v>
      </c>
      <c r="AY221" s="166" t="s">
        <v>941</v>
      </c>
    </row>
    <row r="222" spans="1:51" ht="256.5" thickBot="1" x14ac:dyDescent="0.4">
      <c r="A222" s="549" t="s">
        <v>544</v>
      </c>
      <c r="B222" s="345" t="s">
        <v>545</v>
      </c>
      <c r="C222" s="550"/>
      <c r="D222" s="551">
        <v>675</v>
      </c>
      <c r="E222" s="345" t="s">
        <v>1289</v>
      </c>
      <c r="F222" s="318" t="s">
        <v>891</v>
      </c>
      <c r="G222" s="345"/>
      <c r="H222" s="552"/>
      <c r="I222" s="320"/>
      <c r="J222" s="288">
        <v>0</v>
      </c>
      <c r="K222" s="320"/>
      <c r="L222" s="320"/>
      <c r="M222" s="553" t="s">
        <v>1291</v>
      </c>
      <c r="N222" s="318" t="s">
        <v>682</v>
      </c>
      <c r="O222" s="553" t="s">
        <v>1108</v>
      </c>
      <c r="P222" s="317"/>
      <c r="Q222" s="318"/>
      <c r="R222" s="319"/>
      <c r="S222" s="320"/>
      <c r="T222" s="320"/>
      <c r="U222" s="150"/>
      <c r="V222" s="370">
        <v>45474</v>
      </c>
      <c r="W222" s="370">
        <v>45657</v>
      </c>
      <c r="X222" s="371">
        <f t="shared" si="11"/>
        <v>183</v>
      </c>
      <c r="Y222" s="372"/>
      <c r="Z222" s="320"/>
      <c r="AA222" s="345" t="s">
        <v>941</v>
      </c>
      <c r="AB222" s="345"/>
      <c r="AC222" s="554"/>
      <c r="AD222" s="318" t="s">
        <v>734</v>
      </c>
      <c r="AE222" s="318" t="s">
        <v>213</v>
      </c>
      <c r="AF222" s="318" t="s">
        <v>213</v>
      </c>
      <c r="AG222" s="318" t="s">
        <v>213</v>
      </c>
      <c r="AH222" s="318" t="s">
        <v>213</v>
      </c>
      <c r="AI222" s="318" t="s">
        <v>213</v>
      </c>
      <c r="AJ222" s="320"/>
      <c r="AK222" s="375">
        <v>0</v>
      </c>
      <c r="AL222" s="375">
        <v>0</v>
      </c>
      <c r="AM222" s="376">
        <v>0</v>
      </c>
      <c r="AN222" s="377"/>
      <c r="AO222" s="376">
        <v>0</v>
      </c>
      <c r="AP222" s="372"/>
      <c r="AQ222" s="345" t="s">
        <v>714</v>
      </c>
      <c r="AR222" s="555" t="s">
        <v>891</v>
      </c>
      <c r="AS222" s="453"/>
      <c r="AT222" s="404"/>
      <c r="AU222" s="404"/>
      <c r="AV222" s="164" t="e">
        <f t="shared" si="12"/>
        <v>#DIV/0!</v>
      </c>
      <c r="AW222" s="287"/>
      <c r="AX222" s="288" t="s">
        <v>1401</v>
      </c>
      <c r="AY222" s="166" t="s">
        <v>941</v>
      </c>
    </row>
    <row r="223" spans="1:51" ht="255.75" x14ac:dyDescent="0.35">
      <c r="A223" s="541" t="s">
        <v>544</v>
      </c>
      <c r="B223" s="220" t="s">
        <v>548</v>
      </c>
      <c r="C223" s="542"/>
      <c r="D223" s="228">
        <v>675</v>
      </c>
      <c r="E223" s="220" t="s">
        <v>1292</v>
      </c>
      <c r="F223" s="189" t="s">
        <v>891</v>
      </c>
      <c r="G223" s="220"/>
      <c r="H223" s="351"/>
      <c r="I223" s="224"/>
      <c r="J223" s="223">
        <v>0</v>
      </c>
      <c r="K223" s="224"/>
      <c r="L223" s="224"/>
      <c r="M223" s="323" t="s">
        <v>892</v>
      </c>
      <c r="N223" s="189" t="s">
        <v>1141</v>
      </c>
      <c r="O223" s="323" t="s">
        <v>1293</v>
      </c>
      <c r="P223" s="222">
        <v>120</v>
      </c>
      <c r="Q223" s="189">
        <v>0</v>
      </c>
      <c r="R223" s="223"/>
      <c r="S223" s="224"/>
      <c r="T223" s="224"/>
      <c r="U223" s="150"/>
      <c r="V223" s="226">
        <v>45474</v>
      </c>
      <c r="W223" s="226">
        <v>45657</v>
      </c>
      <c r="X223" s="227">
        <f t="shared" si="11"/>
        <v>183</v>
      </c>
      <c r="Y223" s="232">
        <v>0</v>
      </c>
      <c r="Z223" s="224"/>
      <c r="AA223" s="220" t="s">
        <v>894</v>
      </c>
      <c r="AB223" s="220"/>
      <c r="AC223" s="544"/>
      <c r="AD223" s="189" t="s">
        <v>734</v>
      </c>
      <c r="AE223" s="189" t="s">
        <v>213</v>
      </c>
      <c r="AF223" s="189" t="s">
        <v>213</v>
      </c>
      <c r="AG223" s="189" t="s">
        <v>213</v>
      </c>
      <c r="AH223" s="189" t="s">
        <v>213</v>
      </c>
      <c r="AI223" s="189" t="s">
        <v>213</v>
      </c>
      <c r="AJ223" s="224"/>
      <c r="AK223" s="233">
        <v>0</v>
      </c>
      <c r="AL223" s="233">
        <v>0</v>
      </c>
      <c r="AM223" s="234">
        <v>0</v>
      </c>
      <c r="AN223" s="235"/>
      <c r="AO223" s="234">
        <v>0</v>
      </c>
      <c r="AP223" s="232"/>
      <c r="AQ223" s="220" t="s">
        <v>714</v>
      </c>
      <c r="AR223" s="236" t="s">
        <v>891</v>
      </c>
      <c r="AS223" s="237"/>
      <c r="AT223" s="238"/>
      <c r="AU223" s="238"/>
      <c r="AV223" s="164" t="e">
        <f t="shared" si="12"/>
        <v>#DIV/0!</v>
      </c>
      <c r="AW223" s="356"/>
      <c r="AX223" s="223" t="s">
        <v>1401</v>
      </c>
      <c r="AY223" s="166" t="s">
        <v>894</v>
      </c>
    </row>
    <row r="224" spans="1:51" ht="255.75" x14ac:dyDescent="0.35">
      <c r="A224" s="545" t="s">
        <v>544</v>
      </c>
      <c r="B224" s="166" t="s">
        <v>548</v>
      </c>
      <c r="C224" s="546"/>
      <c r="D224" s="177">
        <v>675</v>
      </c>
      <c r="E224" s="166" t="s">
        <v>1292</v>
      </c>
      <c r="F224" s="172" t="s">
        <v>891</v>
      </c>
      <c r="G224" s="166"/>
      <c r="H224" s="359"/>
      <c r="I224" s="174"/>
      <c r="J224" s="188">
        <v>0</v>
      </c>
      <c r="K224" s="174"/>
      <c r="L224" s="174"/>
      <c r="M224" s="169" t="s">
        <v>1294</v>
      </c>
      <c r="N224" s="172" t="s">
        <v>1141</v>
      </c>
      <c r="O224" s="169" t="s">
        <v>1098</v>
      </c>
      <c r="P224" s="171">
        <v>60</v>
      </c>
      <c r="Q224" s="172">
        <v>0</v>
      </c>
      <c r="R224" s="173"/>
      <c r="S224" s="174"/>
      <c r="T224" s="174"/>
      <c r="U224" s="150"/>
      <c r="V224" s="175">
        <v>45474</v>
      </c>
      <c r="W224" s="175">
        <v>45657</v>
      </c>
      <c r="X224" s="176">
        <f t="shared" si="11"/>
        <v>183</v>
      </c>
      <c r="Y224" s="174"/>
      <c r="Z224" s="174"/>
      <c r="AA224" s="166" t="s">
        <v>894</v>
      </c>
      <c r="AB224" s="166"/>
      <c r="AC224" s="548"/>
      <c r="AD224" s="172" t="s">
        <v>734</v>
      </c>
      <c r="AE224" s="172" t="s">
        <v>213</v>
      </c>
      <c r="AF224" s="172" t="s">
        <v>213</v>
      </c>
      <c r="AG224" s="172" t="s">
        <v>213</v>
      </c>
      <c r="AH224" s="172" t="s">
        <v>213</v>
      </c>
      <c r="AI224" s="172" t="s">
        <v>213</v>
      </c>
      <c r="AJ224" s="174"/>
      <c r="AK224" s="181">
        <v>0</v>
      </c>
      <c r="AL224" s="181">
        <v>0</v>
      </c>
      <c r="AM224" s="182">
        <v>0</v>
      </c>
      <c r="AN224" s="183"/>
      <c r="AO224" s="182">
        <v>0</v>
      </c>
      <c r="AP224" s="180"/>
      <c r="AQ224" s="166" t="s">
        <v>714</v>
      </c>
      <c r="AR224" s="184" t="s">
        <v>891</v>
      </c>
      <c r="AS224" s="185"/>
      <c r="AT224" s="186"/>
      <c r="AU224" s="186"/>
      <c r="AV224" s="164" t="e">
        <f t="shared" si="12"/>
        <v>#DIV/0!</v>
      </c>
      <c r="AW224" s="219"/>
      <c r="AX224" s="188" t="s">
        <v>1401</v>
      </c>
      <c r="AY224" s="166" t="s">
        <v>894</v>
      </c>
    </row>
    <row r="225" spans="1:51" ht="256.5" thickBot="1" x14ac:dyDescent="0.4">
      <c r="A225" s="549" t="s">
        <v>544</v>
      </c>
      <c r="B225" s="345" t="s">
        <v>548</v>
      </c>
      <c r="C225" s="550"/>
      <c r="D225" s="551">
        <v>675</v>
      </c>
      <c r="E225" s="345" t="s">
        <v>1292</v>
      </c>
      <c r="F225" s="318" t="s">
        <v>891</v>
      </c>
      <c r="G225" s="345"/>
      <c r="H225" s="368"/>
      <c r="I225" s="320"/>
      <c r="J225" s="288">
        <v>0</v>
      </c>
      <c r="K225" s="320"/>
      <c r="L225" s="320"/>
      <c r="M225" s="369" t="s">
        <v>1295</v>
      </c>
      <c r="N225" s="318" t="s">
        <v>1141</v>
      </c>
      <c r="O225" s="369" t="s">
        <v>906</v>
      </c>
      <c r="P225" s="317"/>
      <c r="Q225" s="318"/>
      <c r="R225" s="319"/>
      <c r="S225" s="320"/>
      <c r="T225" s="320"/>
      <c r="U225" s="150"/>
      <c r="V225" s="370">
        <v>45474</v>
      </c>
      <c r="W225" s="370">
        <v>45657</v>
      </c>
      <c r="X225" s="371">
        <f t="shared" si="11"/>
        <v>183</v>
      </c>
      <c r="Y225" s="320"/>
      <c r="Z225" s="320"/>
      <c r="AA225" s="345" t="s">
        <v>894</v>
      </c>
      <c r="AB225" s="345"/>
      <c r="AC225" s="554"/>
      <c r="AD225" s="318" t="s">
        <v>734</v>
      </c>
      <c r="AE225" s="318" t="s">
        <v>213</v>
      </c>
      <c r="AF225" s="318" t="s">
        <v>213</v>
      </c>
      <c r="AG225" s="318" t="s">
        <v>213</v>
      </c>
      <c r="AH225" s="318" t="s">
        <v>213</v>
      </c>
      <c r="AI225" s="318" t="s">
        <v>213</v>
      </c>
      <c r="AJ225" s="320"/>
      <c r="AK225" s="375">
        <v>0</v>
      </c>
      <c r="AL225" s="375">
        <v>0</v>
      </c>
      <c r="AM225" s="376">
        <v>0</v>
      </c>
      <c r="AN225" s="377"/>
      <c r="AO225" s="376">
        <v>0</v>
      </c>
      <c r="AP225" s="372"/>
      <c r="AQ225" s="345" t="s">
        <v>714</v>
      </c>
      <c r="AR225" s="555" t="s">
        <v>891</v>
      </c>
      <c r="AS225" s="453"/>
      <c r="AT225" s="404"/>
      <c r="AU225" s="404"/>
      <c r="AV225" s="164" t="e">
        <f t="shared" si="12"/>
        <v>#DIV/0!</v>
      </c>
      <c r="AW225" s="287"/>
      <c r="AX225" s="288" t="s">
        <v>1401</v>
      </c>
      <c r="AY225" s="166" t="s">
        <v>894</v>
      </c>
    </row>
    <row r="226" spans="1:51" ht="255.75" x14ac:dyDescent="0.35">
      <c r="A226" s="541" t="s">
        <v>544</v>
      </c>
      <c r="B226" s="220" t="s">
        <v>548</v>
      </c>
      <c r="C226" s="542"/>
      <c r="D226" s="228">
        <v>675</v>
      </c>
      <c r="E226" s="166" t="s">
        <v>1296</v>
      </c>
      <c r="F226" s="189" t="s">
        <v>891</v>
      </c>
      <c r="G226" s="224"/>
      <c r="H226" s="556"/>
      <c r="I226" s="224"/>
      <c r="J226" s="223">
        <v>0</v>
      </c>
      <c r="K226" s="224"/>
      <c r="L226" s="224"/>
      <c r="M226" s="231"/>
      <c r="N226" s="223" t="s">
        <v>664</v>
      </c>
      <c r="O226" s="220"/>
      <c r="P226" s="222"/>
      <c r="Q226" s="189"/>
      <c r="R226" s="223"/>
      <c r="S226" s="224"/>
      <c r="T226" s="224"/>
      <c r="U226" s="150"/>
      <c r="V226" s="226">
        <v>45474</v>
      </c>
      <c r="W226" s="226">
        <v>45657</v>
      </c>
      <c r="X226" s="227">
        <f t="shared" si="11"/>
        <v>183</v>
      </c>
      <c r="Y226" s="224"/>
      <c r="Z226" s="224"/>
      <c r="AA226" s="231" t="s">
        <v>1115</v>
      </c>
      <c r="AB226" s="231"/>
      <c r="AC226" s="557"/>
      <c r="AD226" s="189" t="s">
        <v>734</v>
      </c>
      <c r="AE226" s="189" t="s">
        <v>213</v>
      </c>
      <c r="AF226" s="189" t="s">
        <v>213</v>
      </c>
      <c r="AG226" s="189" t="s">
        <v>213</v>
      </c>
      <c r="AH226" s="189" t="s">
        <v>213</v>
      </c>
      <c r="AI226" s="189" t="s">
        <v>213</v>
      </c>
      <c r="AJ226" s="224"/>
      <c r="AK226" s="233">
        <v>0</v>
      </c>
      <c r="AL226" s="233">
        <v>0</v>
      </c>
      <c r="AM226" s="234">
        <v>0</v>
      </c>
      <c r="AN226" s="235"/>
      <c r="AO226" s="234">
        <v>0</v>
      </c>
      <c r="AP226" s="232"/>
      <c r="AQ226" s="220" t="s">
        <v>714</v>
      </c>
      <c r="AR226" s="236" t="s">
        <v>891</v>
      </c>
      <c r="AS226" s="237"/>
      <c r="AT226" s="238"/>
      <c r="AU226" s="238"/>
      <c r="AV226" s="164" t="e">
        <f t="shared" si="12"/>
        <v>#DIV/0!</v>
      </c>
      <c r="AW226" s="356"/>
      <c r="AX226" s="223" t="s">
        <v>1401</v>
      </c>
      <c r="AY226" s="558" t="s">
        <v>1115</v>
      </c>
    </row>
    <row r="227" spans="1:51" ht="256.5" thickBot="1" x14ac:dyDescent="0.4">
      <c r="A227" s="549" t="s">
        <v>544</v>
      </c>
      <c r="B227" s="345" t="s">
        <v>548</v>
      </c>
      <c r="C227" s="550"/>
      <c r="D227" s="551">
        <v>675</v>
      </c>
      <c r="E227" s="345" t="s">
        <v>1296</v>
      </c>
      <c r="F227" s="318" t="s">
        <v>891</v>
      </c>
      <c r="G227" s="320"/>
      <c r="H227" s="559"/>
      <c r="I227" s="320"/>
      <c r="J227" s="319">
        <v>0</v>
      </c>
      <c r="K227" s="320"/>
      <c r="L227" s="320"/>
      <c r="M227" s="560"/>
      <c r="N227" s="319" t="s">
        <v>664</v>
      </c>
      <c r="O227" s="345"/>
      <c r="P227" s="317"/>
      <c r="Q227" s="318"/>
      <c r="R227" s="319"/>
      <c r="S227" s="320"/>
      <c r="T227" s="320"/>
      <c r="U227" s="150"/>
      <c r="V227" s="370">
        <v>45474</v>
      </c>
      <c r="W227" s="370">
        <v>45657</v>
      </c>
      <c r="X227" s="371">
        <f t="shared" si="11"/>
        <v>183</v>
      </c>
      <c r="Y227" s="320"/>
      <c r="Z227" s="320"/>
      <c r="AA227" s="560" t="s">
        <v>1115</v>
      </c>
      <c r="AB227" s="560"/>
      <c r="AC227" s="561"/>
      <c r="AD227" s="318" t="s">
        <v>734</v>
      </c>
      <c r="AE227" s="318" t="s">
        <v>213</v>
      </c>
      <c r="AF227" s="318" t="s">
        <v>213</v>
      </c>
      <c r="AG227" s="318" t="s">
        <v>213</v>
      </c>
      <c r="AH227" s="318" t="s">
        <v>213</v>
      </c>
      <c r="AI227" s="318" t="s">
        <v>213</v>
      </c>
      <c r="AJ227" s="320"/>
      <c r="AK227" s="375">
        <v>0</v>
      </c>
      <c r="AL227" s="375">
        <v>0</v>
      </c>
      <c r="AM227" s="376">
        <v>0</v>
      </c>
      <c r="AN227" s="377"/>
      <c r="AO227" s="376">
        <v>0</v>
      </c>
      <c r="AP227" s="372"/>
      <c r="AQ227" s="345" t="s">
        <v>714</v>
      </c>
      <c r="AR227" s="555" t="s">
        <v>891</v>
      </c>
      <c r="AS227" s="453"/>
      <c r="AT227" s="404"/>
      <c r="AU227" s="404"/>
      <c r="AV227" s="164" t="e">
        <f t="shared" si="12"/>
        <v>#DIV/0!</v>
      </c>
      <c r="AW227" s="562"/>
      <c r="AX227" s="319" t="s">
        <v>1401</v>
      </c>
      <c r="AY227" s="558" t="s">
        <v>1115</v>
      </c>
    </row>
    <row r="231" spans="1:51" ht="165" customHeight="1" x14ac:dyDescent="0.35">
      <c r="M231" s="816" t="s">
        <v>1297</v>
      </c>
      <c r="N231" s="816"/>
      <c r="O231" s="816"/>
      <c r="P231" s="816"/>
      <c r="Q231" s="816"/>
      <c r="R231" s="816"/>
      <c r="U231" s="563">
        <f>AVERAGE(U15,U18,U40,U44,U55,U69,U79,U92,U107,U118,U127,U133,U140,U145,U152,U162,U178,U188,U194,U203,U211,U219)</f>
        <v>0.17838888742028247</v>
      </c>
      <c r="AP231" s="699" t="s">
        <v>1465</v>
      </c>
      <c r="AQ231" s="700"/>
      <c r="AR231" s="700"/>
      <c r="AS231" s="701"/>
      <c r="AT231" s="217">
        <f>+AT219+AT211+AT194+AT188+AT178+AT162+AT152+AT145+AT133+AT127+AT118+AT107+AT92+AT79+AT69+AT55+AT44+AT18+AT15</f>
        <v>49446764960.18</v>
      </c>
      <c r="AU231" s="217">
        <f>+AU219+AU211+AU194+AU188+AU178+AU162+AU152+AU145+AU133+AU127+AU118+AU107+AU92+AU79+AU69+AU55+AU44+AU18+AU15</f>
        <v>9702860382.8500004</v>
      </c>
      <c r="AV231" s="218">
        <f>+AU231/AT231</f>
        <v>0.19622841637190655</v>
      </c>
    </row>
  </sheetData>
  <autoFilter ref="A1:AY227" xr:uid="{00000000-0001-0000-0300-000000000000}">
    <filterColumn colId="0"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hiddenButton="1"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autoFilter>
  <mergeCells count="602">
    <mergeCell ref="M231:R231"/>
    <mergeCell ref="G212:G218"/>
    <mergeCell ref="H212:H214"/>
    <mergeCell ref="I212:I214"/>
    <mergeCell ref="J212:J214"/>
    <mergeCell ref="L212:L214"/>
    <mergeCell ref="H215:H218"/>
    <mergeCell ref="I215:I218"/>
    <mergeCell ref="J215:J218"/>
    <mergeCell ref="L215:L218"/>
    <mergeCell ref="A212:A219"/>
    <mergeCell ref="B212:B219"/>
    <mergeCell ref="C212:C219"/>
    <mergeCell ref="D212:D219"/>
    <mergeCell ref="E212:E219"/>
    <mergeCell ref="F212:F218"/>
    <mergeCell ref="F219:R219"/>
    <mergeCell ref="G204:G210"/>
    <mergeCell ref="H204:H210"/>
    <mergeCell ref="I204:I210"/>
    <mergeCell ref="J204:J210"/>
    <mergeCell ref="L204:L210"/>
    <mergeCell ref="F211:R211"/>
    <mergeCell ref="A204:A211"/>
    <mergeCell ref="B204:B211"/>
    <mergeCell ref="C204:C211"/>
    <mergeCell ref="D204:D211"/>
    <mergeCell ref="E204:E211"/>
    <mergeCell ref="F204:F210"/>
    <mergeCell ref="J200:J202"/>
    <mergeCell ref="K200:K202"/>
    <mergeCell ref="L200:L202"/>
    <mergeCell ref="F203:R203"/>
    <mergeCell ref="G195:G202"/>
    <mergeCell ref="H195:H197"/>
    <mergeCell ref="I195:I197"/>
    <mergeCell ref="J195:J197"/>
    <mergeCell ref="L195:L197"/>
    <mergeCell ref="H198:H199"/>
    <mergeCell ref="I198:I199"/>
    <mergeCell ref="J198:J199"/>
    <mergeCell ref="K198:K199"/>
    <mergeCell ref="L198:L199"/>
    <mergeCell ref="A195:A203"/>
    <mergeCell ref="B195:B203"/>
    <mergeCell ref="C195:C203"/>
    <mergeCell ref="D195:D203"/>
    <mergeCell ref="E195:E203"/>
    <mergeCell ref="F195:F202"/>
    <mergeCell ref="G189:G193"/>
    <mergeCell ref="H189:H191"/>
    <mergeCell ref="I189:I191"/>
    <mergeCell ref="H200:H202"/>
    <mergeCell ref="I200:I202"/>
    <mergeCell ref="J189:J191"/>
    <mergeCell ref="L189:L191"/>
    <mergeCell ref="F194:R194"/>
    <mergeCell ref="A189:A194"/>
    <mergeCell ref="B189:B194"/>
    <mergeCell ref="C189:C194"/>
    <mergeCell ref="D189:D194"/>
    <mergeCell ref="E189:E194"/>
    <mergeCell ref="F189:F193"/>
    <mergeCell ref="A179:A188"/>
    <mergeCell ref="B179:B188"/>
    <mergeCell ref="C179:C188"/>
    <mergeCell ref="D179:D188"/>
    <mergeCell ref="E179:E188"/>
    <mergeCell ref="F179:F187"/>
    <mergeCell ref="F188:R188"/>
    <mergeCell ref="V176:V177"/>
    <mergeCell ref="W176:W177"/>
    <mergeCell ref="K181:K182"/>
    <mergeCell ref="L181:L182"/>
    <mergeCell ref="H183:H185"/>
    <mergeCell ref="I183:I185"/>
    <mergeCell ref="J183:J185"/>
    <mergeCell ref="L183:L185"/>
    <mergeCell ref="G179:G187"/>
    <mergeCell ref="H179:H180"/>
    <mergeCell ref="I179:I180"/>
    <mergeCell ref="H181:H182"/>
    <mergeCell ref="I181:I182"/>
    <mergeCell ref="J181:J182"/>
    <mergeCell ref="X176:X177"/>
    <mergeCell ref="Y176:Y177"/>
    <mergeCell ref="Z176:Z177"/>
    <mergeCell ref="F178:R178"/>
    <mergeCell ref="H176:H177"/>
    <mergeCell ref="I176:I177"/>
    <mergeCell ref="J176:J177"/>
    <mergeCell ref="L176:L177"/>
    <mergeCell ref="P176:P177"/>
    <mergeCell ref="T176:T177"/>
    <mergeCell ref="T174:T175"/>
    <mergeCell ref="V174:V175"/>
    <mergeCell ref="W174:W175"/>
    <mergeCell ref="X174:X175"/>
    <mergeCell ref="Y174:Y175"/>
    <mergeCell ref="T172:T173"/>
    <mergeCell ref="V172:V173"/>
    <mergeCell ref="W172:W173"/>
    <mergeCell ref="X172:X173"/>
    <mergeCell ref="Y172:Y173"/>
    <mergeCell ref="Y170:Y171"/>
    <mergeCell ref="H172:H173"/>
    <mergeCell ref="I172:I173"/>
    <mergeCell ref="J172:J173"/>
    <mergeCell ref="L172:L173"/>
    <mergeCell ref="P172:P173"/>
    <mergeCell ref="T168:T169"/>
    <mergeCell ref="V168:V169"/>
    <mergeCell ref="W168:W169"/>
    <mergeCell ref="X168:X169"/>
    <mergeCell ref="Y168:Y169"/>
    <mergeCell ref="H170:H171"/>
    <mergeCell ref="I170:I171"/>
    <mergeCell ref="J170:J171"/>
    <mergeCell ref="L170:L171"/>
    <mergeCell ref="P170:P171"/>
    <mergeCell ref="T170:T171"/>
    <mergeCell ref="V170:V171"/>
    <mergeCell ref="W170:W171"/>
    <mergeCell ref="X170:X171"/>
    <mergeCell ref="W163:W164"/>
    <mergeCell ref="X163:X164"/>
    <mergeCell ref="Y163:Y164"/>
    <mergeCell ref="H165:H167"/>
    <mergeCell ref="I165:I167"/>
    <mergeCell ref="J165:J167"/>
    <mergeCell ref="K165:K167"/>
    <mergeCell ref="L165:L167"/>
    <mergeCell ref="P165:P167"/>
    <mergeCell ref="T165:T167"/>
    <mergeCell ref="J163:J164"/>
    <mergeCell ref="K163:K164"/>
    <mergeCell ref="L163:L164"/>
    <mergeCell ref="P163:P164"/>
    <mergeCell ref="T163:T164"/>
    <mergeCell ref="V163:V164"/>
    <mergeCell ref="V165:V167"/>
    <mergeCell ref="W165:W167"/>
    <mergeCell ref="X165:X167"/>
    <mergeCell ref="Y165:Y167"/>
    <mergeCell ref="F162:R162"/>
    <mergeCell ref="A163:A178"/>
    <mergeCell ref="B163:B178"/>
    <mergeCell ref="C163:C178"/>
    <mergeCell ref="D163:D178"/>
    <mergeCell ref="E163:E178"/>
    <mergeCell ref="F163:F177"/>
    <mergeCell ref="G163:G177"/>
    <mergeCell ref="H163:H164"/>
    <mergeCell ref="I163:I164"/>
    <mergeCell ref="H168:H169"/>
    <mergeCell ref="I168:I169"/>
    <mergeCell ref="J168:J169"/>
    <mergeCell ref="K168:K169"/>
    <mergeCell ref="L168:L169"/>
    <mergeCell ref="P168:P169"/>
    <mergeCell ref="H174:H175"/>
    <mergeCell ref="I174:I175"/>
    <mergeCell ref="J174:J175"/>
    <mergeCell ref="K174:K175"/>
    <mergeCell ref="L174:L175"/>
    <mergeCell ref="P174:P175"/>
    <mergeCell ref="L155:L156"/>
    <mergeCell ref="T157:T158"/>
    <mergeCell ref="H159:H161"/>
    <mergeCell ref="I159:I161"/>
    <mergeCell ref="J159:J161"/>
    <mergeCell ref="K159:K161"/>
    <mergeCell ref="L159:L161"/>
    <mergeCell ref="P159:P161"/>
    <mergeCell ref="T159:T161"/>
    <mergeCell ref="H157:H158"/>
    <mergeCell ref="I157:I158"/>
    <mergeCell ref="J157:J158"/>
    <mergeCell ref="K157:K158"/>
    <mergeCell ref="L157:L158"/>
    <mergeCell ref="P157:P158"/>
    <mergeCell ref="J147:J148"/>
    <mergeCell ref="L147:L148"/>
    <mergeCell ref="H149:H150"/>
    <mergeCell ref="I149:I150"/>
    <mergeCell ref="J149:J150"/>
    <mergeCell ref="L149:L150"/>
    <mergeCell ref="F152:R152"/>
    <mergeCell ref="A153:A162"/>
    <mergeCell ref="B153:B162"/>
    <mergeCell ref="C153:C162"/>
    <mergeCell ref="D153:D162"/>
    <mergeCell ref="E153:E162"/>
    <mergeCell ref="F153:F161"/>
    <mergeCell ref="G153:G161"/>
    <mergeCell ref="H153:H154"/>
    <mergeCell ref="I153:I154"/>
    <mergeCell ref="J153:J154"/>
    <mergeCell ref="K153:K154"/>
    <mergeCell ref="L153:L154"/>
    <mergeCell ref="P153:P154"/>
    <mergeCell ref="H155:H156"/>
    <mergeCell ref="I155:I156"/>
    <mergeCell ref="J155:J156"/>
    <mergeCell ref="K155:K156"/>
    <mergeCell ref="A146:A152"/>
    <mergeCell ref="B146:B152"/>
    <mergeCell ref="C146:C152"/>
    <mergeCell ref="D146:D152"/>
    <mergeCell ref="E146:E152"/>
    <mergeCell ref="F146:F151"/>
    <mergeCell ref="G146:G151"/>
    <mergeCell ref="H147:H148"/>
    <mergeCell ref="I147:I148"/>
    <mergeCell ref="J134:J136"/>
    <mergeCell ref="L134:L136"/>
    <mergeCell ref="H137:H139"/>
    <mergeCell ref="I137:I139"/>
    <mergeCell ref="J137:J139"/>
    <mergeCell ref="L137:L139"/>
    <mergeCell ref="F140:R140"/>
    <mergeCell ref="A141:A145"/>
    <mergeCell ref="B141:B145"/>
    <mergeCell ref="C141:C145"/>
    <mergeCell ref="D141:D145"/>
    <mergeCell ref="E141:E145"/>
    <mergeCell ref="F141:F144"/>
    <mergeCell ref="G141:G144"/>
    <mergeCell ref="H141:H144"/>
    <mergeCell ref="I141:I144"/>
    <mergeCell ref="J141:J144"/>
    <mergeCell ref="K141:K144"/>
    <mergeCell ref="L141:L144"/>
    <mergeCell ref="F145:R145"/>
    <mergeCell ref="A134:A140"/>
    <mergeCell ref="B134:B140"/>
    <mergeCell ref="C134:C140"/>
    <mergeCell ref="D134:D140"/>
    <mergeCell ref="E134:E140"/>
    <mergeCell ref="F134:F139"/>
    <mergeCell ref="G134:G139"/>
    <mergeCell ref="H134:H136"/>
    <mergeCell ref="I134:I136"/>
    <mergeCell ref="F127:R127"/>
    <mergeCell ref="A128:A133"/>
    <mergeCell ref="B128:B133"/>
    <mergeCell ref="C128:C133"/>
    <mergeCell ref="D128:D133"/>
    <mergeCell ref="E128:E133"/>
    <mergeCell ref="F128:F132"/>
    <mergeCell ref="G128:G132"/>
    <mergeCell ref="H128:H132"/>
    <mergeCell ref="I128:I132"/>
    <mergeCell ref="A119:A127"/>
    <mergeCell ref="B119:B127"/>
    <mergeCell ref="C119:C127"/>
    <mergeCell ref="D119:D127"/>
    <mergeCell ref="E119:E127"/>
    <mergeCell ref="J128:J132"/>
    <mergeCell ref="K128:K132"/>
    <mergeCell ref="L128:L132"/>
    <mergeCell ref="F133:R133"/>
    <mergeCell ref="H115:H117"/>
    <mergeCell ref="I115:I117"/>
    <mergeCell ref="J115:J117"/>
    <mergeCell ref="K115:K117"/>
    <mergeCell ref="L115:L117"/>
    <mergeCell ref="J119:J124"/>
    <mergeCell ref="K119:K124"/>
    <mergeCell ref="L119:L124"/>
    <mergeCell ref="H125:H126"/>
    <mergeCell ref="I125:I126"/>
    <mergeCell ref="J125:J126"/>
    <mergeCell ref="K125:K126"/>
    <mergeCell ref="L125:L126"/>
    <mergeCell ref="F118:R118"/>
    <mergeCell ref="F119:F126"/>
    <mergeCell ref="G119:G126"/>
    <mergeCell ref="H119:H124"/>
    <mergeCell ref="I119:I124"/>
    <mergeCell ref="L105:L106"/>
    <mergeCell ref="F107:R107"/>
    <mergeCell ref="A108:A118"/>
    <mergeCell ref="B108:B118"/>
    <mergeCell ref="C108:C118"/>
    <mergeCell ref="D108:D118"/>
    <mergeCell ref="E108:E118"/>
    <mergeCell ref="F108:F117"/>
    <mergeCell ref="G108:G117"/>
    <mergeCell ref="H108:H110"/>
    <mergeCell ref="I108:I110"/>
    <mergeCell ref="J108:J110"/>
    <mergeCell ref="K108:K110"/>
    <mergeCell ref="L108:L110"/>
    <mergeCell ref="H111:H112"/>
    <mergeCell ref="I111:I112"/>
    <mergeCell ref="J111:J112"/>
    <mergeCell ref="K111:K112"/>
    <mergeCell ref="L111:L112"/>
    <mergeCell ref="H113:H114"/>
    <mergeCell ref="I113:I114"/>
    <mergeCell ref="J113:J114"/>
    <mergeCell ref="K113:K114"/>
    <mergeCell ref="L113:L114"/>
    <mergeCell ref="H105:H106"/>
    <mergeCell ref="I105:I106"/>
    <mergeCell ref="J105:J106"/>
    <mergeCell ref="K105:K106"/>
    <mergeCell ref="G93:G96"/>
    <mergeCell ref="A97:A107"/>
    <mergeCell ref="B97:B107"/>
    <mergeCell ref="C97:C107"/>
    <mergeCell ref="D97:D107"/>
    <mergeCell ref="E97:E107"/>
    <mergeCell ref="F97:F106"/>
    <mergeCell ref="G97:G106"/>
    <mergeCell ref="I83:I84"/>
    <mergeCell ref="J83:J84"/>
    <mergeCell ref="K83:K84"/>
    <mergeCell ref="L83:L84"/>
    <mergeCell ref="H85:H87"/>
    <mergeCell ref="I85:I87"/>
    <mergeCell ref="J85:J87"/>
    <mergeCell ref="K85:K87"/>
    <mergeCell ref="H97:H104"/>
    <mergeCell ref="I97:I104"/>
    <mergeCell ref="F80:F82"/>
    <mergeCell ref="A83:A92"/>
    <mergeCell ref="B83:B92"/>
    <mergeCell ref="C83:C92"/>
    <mergeCell ref="D83:D92"/>
    <mergeCell ref="E83:E92"/>
    <mergeCell ref="F83:F91"/>
    <mergeCell ref="F92:R92"/>
    <mergeCell ref="F69:R69"/>
    <mergeCell ref="A70:A79"/>
    <mergeCell ref="B70:B79"/>
    <mergeCell ref="C70:C79"/>
    <mergeCell ref="D70:D79"/>
    <mergeCell ref="E70:E79"/>
    <mergeCell ref="F70:F78"/>
    <mergeCell ref="F79:R79"/>
    <mergeCell ref="L85:L87"/>
    <mergeCell ref="H88:H91"/>
    <mergeCell ref="I88:I91"/>
    <mergeCell ref="J88:J91"/>
    <mergeCell ref="K88:K91"/>
    <mergeCell ref="L88:L91"/>
    <mergeCell ref="G83:G91"/>
    <mergeCell ref="H83:H84"/>
    <mergeCell ref="G56:G68"/>
    <mergeCell ref="H56:H59"/>
    <mergeCell ref="I56:I59"/>
    <mergeCell ref="J56:J59"/>
    <mergeCell ref="K56:K59"/>
    <mergeCell ref="J45:J54"/>
    <mergeCell ref="K45:K54"/>
    <mergeCell ref="L45:L54"/>
    <mergeCell ref="L56:L68"/>
    <mergeCell ref="H60:H62"/>
    <mergeCell ref="I60:I62"/>
    <mergeCell ref="J60:J62"/>
    <mergeCell ref="K60:K62"/>
    <mergeCell ref="H63:H68"/>
    <mergeCell ref="I63:I68"/>
    <mergeCell ref="J63:J68"/>
    <mergeCell ref="K63:K68"/>
    <mergeCell ref="A41:A43"/>
    <mergeCell ref="B41:B43"/>
    <mergeCell ref="C41:C43"/>
    <mergeCell ref="D41:D43"/>
    <mergeCell ref="E41:E43"/>
    <mergeCell ref="F41:F43"/>
    <mergeCell ref="M45:M54"/>
    <mergeCell ref="F55:R55"/>
    <mergeCell ref="A56:A69"/>
    <mergeCell ref="B56:B69"/>
    <mergeCell ref="C56:C69"/>
    <mergeCell ref="D56:D69"/>
    <mergeCell ref="E56:E69"/>
    <mergeCell ref="F44:R44"/>
    <mergeCell ref="A45:A55"/>
    <mergeCell ref="B45:B55"/>
    <mergeCell ref="C45:C55"/>
    <mergeCell ref="D45:D55"/>
    <mergeCell ref="E45:E55"/>
    <mergeCell ref="F45:F54"/>
    <mergeCell ref="G45:G54"/>
    <mergeCell ref="H45:H54"/>
    <mergeCell ref="I45:I54"/>
    <mergeCell ref="F56:F68"/>
    <mergeCell ref="F40:R40"/>
    <mergeCell ref="J16:J17"/>
    <mergeCell ref="K16:K17"/>
    <mergeCell ref="L16:L17"/>
    <mergeCell ref="F18:R18"/>
    <mergeCell ref="G41:G43"/>
    <mergeCell ref="H41:H43"/>
    <mergeCell ref="I41:I43"/>
    <mergeCell ref="J41:J43"/>
    <mergeCell ref="K41:K43"/>
    <mergeCell ref="L41:L43"/>
    <mergeCell ref="A16:A17"/>
    <mergeCell ref="B16:B17"/>
    <mergeCell ref="C16:C17"/>
    <mergeCell ref="D16:D17"/>
    <mergeCell ref="E16:E17"/>
    <mergeCell ref="F16:F17"/>
    <mergeCell ref="G16:G17"/>
    <mergeCell ref="H16:H17"/>
    <mergeCell ref="I16:I17"/>
    <mergeCell ref="I13:I14"/>
    <mergeCell ref="J13:J14"/>
    <mergeCell ref="K13:K14"/>
    <mergeCell ref="L13:L14"/>
    <mergeCell ref="E19:E39"/>
    <mergeCell ref="F19:F39"/>
    <mergeCell ref="G19:G39"/>
    <mergeCell ref="H19:H26"/>
    <mergeCell ref="I19:I26"/>
    <mergeCell ref="J19:J26"/>
    <mergeCell ref="F15:R15"/>
    <mergeCell ref="L19:L26"/>
    <mergeCell ref="H27:H39"/>
    <mergeCell ref="I27:I39"/>
    <mergeCell ref="J27:J39"/>
    <mergeCell ref="L27:L39"/>
    <mergeCell ref="AP231:AS231"/>
    <mergeCell ref="A1:B4"/>
    <mergeCell ref="C1:AQ1"/>
    <mergeCell ref="C2:AQ2"/>
    <mergeCell ref="C3:AQ3"/>
    <mergeCell ref="C4:AQ4"/>
    <mergeCell ref="A5:B5"/>
    <mergeCell ref="C5:AR5"/>
    <mergeCell ref="A6:AC7"/>
    <mergeCell ref="AD6:AI7"/>
    <mergeCell ref="AK6:AR7"/>
    <mergeCell ref="A9:A14"/>
    <mergeCell ref="B9:B14"/>
    <mergeCell ref="C9:C14"/>
    <mergeCell ref="D9:D14"/>
    <mergeCell ref="E9:E14"/>
    <mergeCell ref="F9:F14"/>
    <mergeCell ref="G9:G14"/>
    <mergeCell ref="H9:H11"/>
    <mergeCell ref="I9:I11"/>
    <mergeCell ref="J9:J11"/>
    <mergeCell ref="K9:K11"/>
    <mergeCell ref="L9:L11"/>
    <mergeCell ref="H13:H14"/>
    <mergeCell ref="AS70:AS72"/>
    <mergeCell ref="AS73:AS78"/>
    <mergeCell ref="AS83:AS85"/>
    <mergeCell ref="AT83:AT85"/>
    <mergeCell ref="AU83:AU85"/>
    <mergeCell ref="AV83:AV85"/>
    <mergeCell ref="AS86:AS88"/>
    <mergeCell ref="AT86:AT88"/>
    <mergeCell ref="AU86:AU88"/>
    <mergeCell ref="AV86:AV88"/>
    <mergeCell ref="AT70:AT72"/>
    <mergeCell ref="AU70:AU72"/>
    <mergeCell ref="AV70:AV72"/>
    <mergeCell ref="AT73:AT78"/>
    <mergeCell ref="AU73:AU78"/>
    <mergeCell ref="AV73:AV78"/>
    <mergeCell ref="AS89:AS91"/>
    <mergeCell ref="AT89:AT91"/>
    <mergeCell ref="AU89:AU91"/>
    <mergeCell ref="AV89:AV91"/>
    <mergeCell ref="AS97:AS100"/>
    <mergeCell ref="AT97:AT100"/>
    <mergeCell ref="AU97:AU100"/>
    <mergeCell ref="AV97:AV100"/>
    <mergeCell ref="AS101:AS106"/>
    <mergeCell ref="AT101:AT106"/>
    <mergeCell ref="AU101:AU106"/>
    <mergeCell ref="AV101:AV106"/>
    <mergeCell ref="AS108:AS111"/>
    <mergeCell ref="AT108:AT111"/>
    <mergeCell ref="AU108:AU111"/>
    <mergeCell ref="AV108:AV111"/>
    <mergeCell ref="AS112:AS115"/>
    <mergeCell ref="AT112:AT115"/>
    <mergeCell ref="AU112:AU115"/>
    <mergeCell ref="AV112:AV115"/>
    <mergeCell ref="AS116:AS117"/>
    <mergeCell ref="AT116:AT117"/>
    <mergeCell ref="AU116:AU117"/>
    <mergeCell ref="AV116:AV117"/>
    <mergeCell ref="AS119:AS121"/>
    <mergeCell ref="AT119:AT121"/>
    <mergeCell ref="AU119:AU121"/>
    <mergeCell ref="AV119:AV121"/>
    <mergeCell ref="AS122:AS124"/>
    <mergeCell ref="AT122:AT124"/>
    <mergeCell ref="AU122:AU124"/>
    <mergeCell ref="AV122:AV124"/>
    <mergeCell ref="AS125:AS126"/>
    <mergeCell ref="AT125:AT126"/>
    <mergeCell ref="AU125:AU126"/>
    <mergeCell ref="AV125:AV126"/>
    <mergeCell ref="AS137:AS140"/>
    <mergeCell ref="AT137:AT140"/>
    <mergeCell ref="AU137:AU140"/>
    <mergeCell ref="AV137:AV140"/>
    <mergeCell ref="AS128:AS130"/>
    <mergeCell ref="AT128:AT130"/>
    <mergeCell ref="AU128:AU130"/>
    <mergeCell ref="AV128:AV130"/>
    <mergeCell ref="AS131:AS132"/>
    <mergeCell ref="AT131:AT132"/>
    <mergeCell ref="AU131:AU132"/>
    <mergeCell ref="AV131:AV132"/>
    <mergeCell ref="AS134:AS136"/>
    <mergeCell ref="AT134:AT136"/>
    <mergeCell ref="AU134:AU136"/>
    <mergeCell ref="AV134:AV136"/>
    <mergeCell ref="AS146:AS148"/>
    <mergeCell ref="AS141:AS144"/>
    <mergeCell ref="AT141:AT144"/>
    <mergeCell ref="AU141:AU144"/>
    <mergeCell ref="AV141:AV144"/>
    <mergeCell ref="AT146:AT148"/>
    <mergeCell ref="AU146:AU148"/>
    <mergeCell ref="AV146:AV148"/>
    <mergeCell ref="AS149:AS151"/>
    <mergeCell ref="AT149:AT151"/>
    <mergeCell ref="AU149:AU151"/>
    <mergeCell ref="AV149:AV151"/>
    <mergeCell ref="AS153:AS158"/>
    <mergeCell ref="AT153:AT158"/>
    <mergeCell ref="AU153:AU158"/>
    <mergeCell ref="AV153:AV158"/>
    <mergeCell ref="AS159:AS161"/>
    <mergeCell ref="AT159:AT161"/>
    <mergeCell ref="AU159:AU161"/>
    <mergeCell ref="AV159:AV161"/>
    <mergeCell ref="AS163:AS167"/>
    <mergeCell ref="AT163:AT167"/>
    <mergeCell ref="AU163:AU167"/>
    <mergeCell ref="AV163:AV167"/>
    <mergeCell ref="AS182:AS185"/>
    <mergeCell ref="AT182:AT185"/>
    <mergeCell ref="AU182:AU185"/>
    <mergeCell ref="AV182:AV185"/>
    <mergeCell ref="AS203:AS205"/>
    <mergeCell ref="AT203:AT205"/>
    <mergeCell ref="AU203:AU205"/>
    <mergeCell ref="AV203:AV205"/>
    <mergeCell ref="AS168:AS173"/>
    <mergeCell ref="AT168:AT173"/>
    <mergeCell ref="AU168:AU173"/>
    <mergeCell ref="AV168:AV173"/>
    <mergeCell ref="AS174:AS177"/>
    <mergeCell ref="AT174:AT177"/>
    <mergeCell ref="AU174:AU177"/>
    <mergeCell ref="AV174:AV177"/>
    <mergeCell ref="AS179:AS181"/>
    <mergeCell ref="AT179:AT181"/>
    <mergeCell ref="AU179:AU181"/>
    <mergeCell ref="AV179:AV181"/>
    <mergeCell ref="AS206:AS210"/>
    <mergeCell ref="AT206:AT210"/>
    <mergeCell ref="AU206:AU210"/>
    <mergeCell ref="AV206:AV210"/>
    <mergeCell ref="AS195:AS202"/>
    <mergeCell ref="AT195:AT202"/>
    <mergeCell ref="AU195:AU202"/>
    <mergeCell ref="AV195:AV202"/>
    <mergeCell ref="AS215:AS218"/>
    <mergeCell ref="AT215:AT218"/>
    <mergeCell ref="AU215:AU218"/>
    <mergeCell ref="AV215:AV218"/>
    <mergeCell ref="AS212:AS214"/>
    <mergeCell ref="AT212:AT214"/>
    <mergeCell ref="AU212:AU214"/>
    <mergeCell ref="AV212:AV214"/>
    <mergeCell ref="AS65:AS68"/>
    <mergeCell ref="AT65:AT68"/>
    <mergeCell ref="AU65:AU68"/>
    <mergeCell ref="AV65:AV68"/>
    <mergeCell ref="AS19:AS23"/>
    <mergeCell ref="AS24:AS26"/>
    <mergeCell ref="AS27:AS33"/>
    <mergeCell ref="AS34:AS43"/>
    <mergeCell ref="AS45:AS49"/>
    <mergeCell ref="AS50:AS54"/>
    <mergeCell ref="AS56:AS64"/>
    <mergeCell ref="AT56:AT64"/>
    <mergeCell ref="AU56:AU64"/>
    <mergeCell ref="AV56:AV64"/>
    <mergeCell ref="AT19:AT26"/>
    <mergeCell ref="AU19:AU26"/>
    <mergeCell ref="AV19:AV26"/>
    <mergeCell ref="AT27:AT43"/>
    <mergeCell ref="AU27:AU43"/>
    <mergeCell ref="AV27:AV43"/>
    <mergeCell ref="AT45:AT54"/>
    <mergeCell ref="AU45:AU54"/>
    <mergeCell ref="AV45:AV54"/>
  </mergeCells>
  <dataValidations disablePrompts="1" count="2">
    <dataValidation type="list" allowBlank="1" showInputMessage="1" showErrorMessage="1" sqref="O41:O43 N16:O17 N80:O82 O134:O139 N9:O14 O19:O39 N93:N106 N108:N117 N119:N126 N128:O132 N141:O144 N146:O151 N153:O161 N163:O177 N179:O187 N189:O193 N195:O202 N204:O210 N212:O218 N220:O227" xr:uid="{17C4A549-07BD-44BB-BF06-BF742457F86C}">
      <mc:AlternateContent xmlns:x12ac="http://schemas.microsoft.com/office/spreadsheetml/2011/1/ac" xmlns:mc="http://schemas.openxmlformats.org/markup-compatibility/2006">
        <mc:Choice Requires="x12ac">
          <x12ac:list>EQUIDAD DE LA MUJER," PRIMERA INFANCIA, INFANCIA Y ADOLESCENCIA", GRUPO ÉTNICOS, CAMBIO CLIMÁTICO, GESTIÓN DEL RIESGO DE DESASTRES, CONSTRUCCIÓN DE PAZ, DESPLAZADOS, VÍCTIMAS</x12ac:list>
        </mc:Choice>
        <mc:Fallback>
          <formula1>"EQUIDAD DE LA MUJER, PRIMERA INFANCIA, INFANCIA Y ADOLESCENCIA, GRUPO ÉTNICOS, CAMBIO CLIMÁTICO, GESTIÓN DEL RIESGO DE DESASTRES, CONSTRUCCIÓN DE PAZ, DESPLAZADOS, VÍCTIMAS"</formula1>
        </mc:Fallback>
      </mc:AlternateContent>
    </dataValidation>
    <dataValidation type="list" allowBlank="1" showInputMessage="1" showErrorMessage="1" sqref="I220:I227 I93:I96 I80:I82 I108:I113 I115:I117" xr:uid="{A4933E98-8842-4CA0-A70E-B3FB5601723F}">
      <formula1>#REF!</formula1>
    </dataValidation>
  </dataValidations>
  <hyperlinks>
    <hyperlink ref="AJ9" r:id="rId1" display="https://alcart-my.sharepoint.com/:w:/g/personal/seguimientodemetasspds_cartagena_gov_co/EW1kT-fhGNxAgJi97QG6xAcBdr3CFaUwZPWvMEjACPPXQA?e=Zepkoj" xr:uid="{90682E54-B27F-490E-8B52-DB1BB54558D9}"/>
    <hyperlink ref="AJ11" r:id="rId2" display="https://alcart-my.sharepoint.com/:w:/g/personal/seguimientodemetasspds_cartagena_gov_co/EW1kT-fhGNxAgJi97QG6xAcBdr3CFaUwZPWvMEjACPPXQA?e=Zepkoj" xr:uid="{651A3813-6C60-4C9A-9A4D-19DB880A1F27}"/>
    <hyperlink ref="AJ13" r:id="rId3" display="https://alcart-my.sharepoint.com/:w:/g/personal/seguimientodemetasspds_cartagena_gov_co/EW1kT-fhGNxAgJi97QG6xAcBdr3CFaUwZPWvMEjACPPXQA?e=Zepkoj" xr:uid="{A4092F26-27E4-4553-A8D9-B3549E35418A}"/>
    <hyperlink ref="AJ19" r:id="rId4" display="https://alcart-my.sharepoint.com/:w:/g/personal/seguimientodemetasspds_cartagena_gov_co/ERKpJwMOHL9EskIC90XVLZwBDhlZjIpcekKa2Vt_CeYQ2Q?e=qPC88z" xr:uid="{6DFBC6F4-3F19-4863-B811-2FAA28C154E3}"/>
    <hyperlink ref="AJ29" r:id="rId5" display="https://alcart-my.sharepoint.com/:w:/g/personal/seguimientodemetasspds_cartagena_gov_co/ERKpJwMOHL9EskIC90XVLZwBDhlZjIpcekKa2Vt_CeYQ2Q?e=qPC88z" xr:uid="{C0A5E0BE-5DEA-46FF-8B4B-2732918A233C}"/>
    <hyperlink ref="AJ34" r:id="rId6" display="https://alcart-my.sharepoint.com/:w:/g/personal/seguimientodemetasspds_cartagena_gov_co/ERKpJwMOHL9EskIC90XVLZwBDhlZjIpcekKa2Vt_CeYQ2Q?e=qPC88z" xr:uid="{5160A618-1195-49CF-A726-0F8A2C7E5499}"/>
    <hyperlink ref="AJ75" r:id="rId7" display="https://alcart-my.sharepoint.com/:w:/g/personal/seguimientodemetasspds_cartagena_gov_co/EbCrKY-6gQxPqXKfEKmiMC8Br6ZOmtxXGup41OTREBKpyw?e=pttpPj" xr:uid="{1064657E-AD8F-4398-8A20-D002601B54F4}"/>
    <hyperlink ref="AJ106" r:id="rId8" display="https://alcart-my.sharepoint.com/:w:/g/personal/seguimientodemetasspds_cartagena_gov_co/Ec5DNBidCbpPgPp9qYG5EkQBLJnIuHpR803bmnckCfURgw?e=gsn9qg" xr:uid="{FA0944E2-7332-4CA7-AF75-B59C3DF8FEB0}"/>
    <hyperlink ref="AW70" r:id="rId9" display="https://alcart-my.sharepoint.com/:x:/g/personal/seguimientodemetasspds_cartagena_gov_co/EUhbdoFpq21MlUuVHJJ0iCoBCpVqmdyAqYGPIoZ1EP2SIA?e=kjPN4X" xr:uid="{BA66C8FC-98F4-4764-991E-E6C14E368477}"/>
    <hyperlink ref="AW71" r:id="rId10" display="https://alcart-my.sharepoint.com/:x:/g/personal/seguimientodemetasspds_cartagena_gov_co/EUhbdoFpq21MlUuVHJJ0iCoBCpVqmdyAqYGPIoZ1EP2SIA?e=kjPN4X" xr:uid="{FFBAF5FC-D104-4FC6-A5E3-861983E63FE2}"/>
    <hyperlink ref="AW72" r:id="rId11" display="https://alcart-my.sharepoint.com/:f:/g/personal/seguimientodemetasspds_cartagena_gov_co/EtiE_pHKmb5Bin5SETmWv_sBEPl7g6-54bsOx5SG7zNuAw?e=fjUW39" xr:uid="{93F6B477-6D1B-4284-B018-FC54CB58DB83}"/>
    <hyperlink ref="AW73" r:id="rId12" display="https://alcart-my.sharepoint.com/:f:/g/personal/seguimientodemetasspds_cartagena_gov_co/Epqc-lu8nqdBjwcpRIF82v0Bakq9T0ZCXEvfD-HsDlMjCw?e=AK1oZU" xr:uid="{C4391C5E-05C0-4368-A0C1-CFA9D7065988}"/>
    <hyperlink ref="AW75" r:id="rId13" display="https://alcart-my.sharepoint.com/:f:/g/personal/seguimientodemetasspds_cartagena_gov_co/Eof4tsxJVVdGm8qoGuq124IBx-edTzC90tkexqav9YkFVw?e=SrMZ5A" xr:uid="{6BF1F584-69EE-4A16-BD15-D11520C1381B}"/>
    <hyperlink ref="AW76" r:id="rId14" display="https://alcart-my.sharepoint.com/:b:/g/personal/seguimientodemetasspds_cartagena_gov_co/EVcejPrJjodPsmYnKtcABlABlWjHYQoqxMOmv0aHeE_Kxw?e=L9B0Fo" xr:uid="{77F41BE8-AF2A-42E9-B694-BE34BBDE7137}"/>
    <hyperlink ref="AW78" r:id="rId15" display="https://alcart-my.sharepoint.com/:f:/g/personal/seguimientodemetasspds_cartagena_gov_co/EqOnHJ7vR6tDuMUvlpeApZgBJNZyGiax5B5FYn4vR7Dclw?e=euvukh" xr:uid="{4C0C6897-4034-435D-AA2C-9F4496706A2F}"/>
    <hyperlink ref="AW97" r:id="rId16" display="https://alcart-my.sharepoint.com/:f:/g/personal/seguimientodemetasspds_cartagena_gov_co/EtpQO1XISGNKutI3wFjn9_EBem2HYWbznd2OyKBsirLlnQ?e=kbodfD" xr:uid="{769CDECF-A475-47CD-AB04-F6513E146E1E}"/>
    <hyperlink ref="AW104" r:id="rId17" display="https://alcart-my.sharepoint.com/:f:/g/personal/seguimientodemetasspds_cartagena_gov_co/EgHAv3ZaodlKv8-9qho2gqQBHvUoAH0BC_gDrXGC_nCCog?e=6jCqz7" xr:uid="{D7E57659-B854-47C1-8A5A-83E0010C9CFC}"/>
    <hyperlink ref="AW108" r:id="rId18" display="https://alcart-my.sharepoint.com/:f:/g/personal/seguimientodemetasspds_cartagena_gov_co/Egy78hAq7GhItrp0VmvguWUBqdnxYySEaO80aLFhPor6jA?e=WTYzJt" xr:uid="{F85535FF-D009-4C08-94FE-EF7908E8DFBE}"/>
    <hyperlink ref="AW112" r:id="rId19" display="https://alcart-my.sharepoint.com/:f:/g/personal/seguimientodemetasspds_cartagena_gov_co/Egy78hAq7GhItrp0VmvguWUBqdnxYySEaO80aLFhPor6jA?e=WTYzJt" xr:uid="{8E1B007A-91AB-4679-9957-F3EE5898CB8A}"/>
    <hyperlink ref="AW115" r:id="rId20" display="https://alcart-my.sharepoint.com/:w:/g/personal/seguimientodemetasspds_cartagena_gov_co/EXfPsNPvBWRLqc8tsK5s558B3m01VgalEx4LWPmQ-C-Z_A?e=3ejCYl" xr:uid="{D31F25DB-7BAA-4318-AA07-3EBDE258237A}"/>
    <hyperlink ref="AW122" r:id="rId21" display="https://alcart-my.sharepoint.com/:w:/g/personal/seguimientodemetasspds_cartagena_gov_co/EYzKf0oftmtFtu7uRz48_94BM-ohDje2a5BNKTJc7eCLbw?e=cdkTw8" xr:uid="{4F96D9E5-51C4-4352-B602-C7E1EFD62673}"/>
    <hyperlink ref="AW126" r:id="rId22" display="https://alcart-my.sharepoint.com/:w:/g/personal/seguimientodemetasspds_cartagena_gov_co/Ef-a5eLqSjhBuwW3Yg5wVjQBPW8dSQJ4u5y9vhM2f1AVyA?e=fwmq7f" xr:uid="{7970B58D-F048-43E3-9D65-4DA4A11FABDB}"/>
    <hyperlink ref="AW137" r:id="rId23" display="https://alcart-my.sharepoint.com/:f:/g/personal/seguimientodemetasspds_cartagena_gov_co/EkZWK610GG5FiQxN5LV3zFYBQe0CEeaPsw8UZUesgShpqA?e=bHSGBw" xr:uid="{84B370F5-DAEF-49B4-AFB0-2F85DC3261D8}"/>
    <hyperlink ref="AW157" r:id="rId24" display="https://alcart-my.sharepoint.com/:f:/g/personal/seguimientodemetasspds_cartagena_gov_co/El2sYrNtWtdDiq6OC2TjS5gBXppERw5z_ZSxwbpmtqhyvQ?e=7wvX6j" xr:uid="{E8F00B1C-D48C-435A-8482-378844660C28}"/>
    <hyperlink ref="AW159" r:id="rId25" display="https://alcart-my.sharepoint.com/:b:/g/personal/seguimientodemetasspds_cartagena_gov_co/EWIU8Jv5ytRHhgj5vcRiGaoB00WWvVN8kLQ-y69cglW-DQ?e=tST3W3" xr:uid="{BB364095-4317-4B75-95B4-EDABB5680449}"/>
    <hyperlink ref="AW160" r:id="rId26" display="https://alcart-my.sharepoint.com/:b:/g/personal/seguimientodemetasspds_cartagena_gov_co/ETVZrDs5fSxIrVBcHFN0UbEBP73bwwXxGnt6CKDb_ev8SQ?e=19OoOZ" xr:uid="{8CCA7C68-F3C2-4B7E-BE30-B212DE281B50}"/>
    <hyperlink ref="AW161" r:id="rId27" display="https://alcart-my.sharepoint.com/:b:/g/personal/seguimientodemetasspds_cartagena_gov_co/ES3JqdpXfRhNi4Lnlp-6-rsBQZn2D-S_NR36eA90gxNRJw?e=k0G809" xr:uid="{08A87531-CB98-4299-9754-F2A8573A75BA}"/>
    <hyperlink ref="AW165" r:id="rId28" display="https://alcart-my.sharepoint.com/:f:/g/personal/seguimientodemetasspds_cartagena_gov_co/ErBqdKCRwKhEj_ReZDt08qwBBQbQnUEjZvWYPYiNchVLeg?e=8dxXsl" xr:uid="{ECE5760B-E344-48F4-945F-A04F52A868E6}"/>
    <hyperlink ref="AW166" r:id="rId29" display="https://alcart-my.sharepoint.com/:f:/g/personal/seguimientodemetasspds_cartagena_gov_co/EnYUc0YUzmFPopg9v416QMQBUFtq2N2uTllfMALwc-If0g?e=Idyokk" xr:uid="{2FBDF821-ECDA-4067-AD5A-70AB3DE3D70E}"/>
    <hyperlink ref="AW171" r:id="rId30" display="https://alcart-my.sharepoint.com/:f:/g/personal/seguimientodemetasspds_cartagena_gov_co/Ei0pnHzIMdhHoGL2d6l09AYBcHylFh0nmK9ReCrFethe2w?e=3gPYF3" xr:uid="{A8F77D51-F0FA-41E0-BB01-2D660D3EA267}"/>
    <hyperlink ref="AW180" r:id="rId31" display="https://alcart-my.sharepoint.com/:f:/g/personal/seguimientodemetasspds_cartagena_gov_co/Ei0pnHzIMdhHoGL2d6l09AYBcHylFh0nmK9ReCrFethe2w?e=3gPYF3" xr:uid="{1118392F-C165-4104-A4B7-E29B1C35EEA8}"/>
    <hyperlink ref="AW195" r:id="rId32" display="https://alcart-my.sharepoint.com/:f:/g/personal/seguimientodemetasspds_cartagena_gov_co/EvCz82yuGolPoyxgtTdC7wkB-NdiaQuDXrwO8F_yB6hyFw?e=wIAYbj" xr:uid="{85E74E4F-04EE-4238-907B-7E3ACA0B1AC4}"/>
    <hyperlink ref="AW202" r:id="rId33" display="https://alcart-my.sharepoint.com/:f:/g/personal/seguimientodemetasspds_cartagena_gov_co/EoSNtdkvqlBMsFoWYP3ExoAB-opor_U_2ZaJSvzw5peA-Q?e=cXGo3d" xr:uid="{A1D20B6B-23A1-47FB-9006-7C36F17F15CC}"/>
    <hyperlink ref="AW19" r:id="rId34" display="https://alcart-my.sharepoint.com/:f:/g/personal/seguimientodemetasspds_cartagena_gov_co/ErU0qdNRWQFLh0ll72DWVcQBalLGyTIGsxcH7ONtNIwO2A?e=1Nc4bm" xr:uid="{91919D13-2CD9-4464-B159-397AC1B5AF84}"/>
    <hyperlink ref="AW20" r:id="rId35" display="https://alcart-my.sharepoint.com/:f:/g/personal/seguimientodemetasspds_cartagena_gov_co/EvzRmIjRMy1JgCbX38MjREoB9PB3m_vQrPrRvxU--sW5hA?e=2muFmT" xr:uid="{002AC493-81DA-4231-AA11-3198C83C9AC6}"/>
    <hyperlink ref="AW45" r:id="rId36" display="https://alcart-my.sharepoint.com/:b:/g/personal/seguimientodemetasspds_cartagena_gov_co/EZehOSAECQBOvFl6e7AtAGMBVmclB6Jrh06D-8DA65NG1A?e=cR5daf" xr:uid="{84EA1AE5-F4A7-4721-9E35-3083A078B0ED}"/>
    <hyperlink ref="AW46" r:id="rId37" display="https://alcart-my.sharepoint.com/:b:/g/personal/seguimientodemetasspds_cartagena_gov_co/ESy7DsLFLOtMmW6UxVfgrqIBkCI3gYY1Mf-rqFVy8qMEcA?e=jQWama" xr:uid="{0112FD2D-F9AE-4B71-9B2A-47B1509E8559}"/>
    <hyperlink ref="AW48" r:id="rId38" display="https://alcart-my.sharepoint.com/:b:/g/personal/seguimientodemetasspds_cartagena_gov_co/ESjspWAPPndJo9M1OVBRuEAB8da0bAQA9CmmmIUyyGpx2w?e=KO75kd" xr:uid="{24F8F5EC-F2C2-41F3-B18E-17BA80F8A61B}"/>
    <hyperlink ref="AW49" r:id="rId39" display="https://alcart-my.sharepoint.com/:b:/g/personal/seguimientodemetasspds_cartagena_gov_co/Ea7VP_9HFsxDgbo4gwGxq0QBH1_9hGZt94ouPQwaetf7GA?e=LRoaCo" xr:uid="{D0A59256-FD50-4BC5-8AD6-C6E4ABA44E99}"/>
    <hyperlink ref="AW58" r:id="rId40" display="https://alcart-my.sharepoint.com/:b:/g/personal/seguimientodemetasspds_cartagena_gov_co/Edv1zGML0ftFhdTKVOYpNLQBXrVBaONwAhdDu60MPppxzg?e=HqlMWt" xr:uid="{4353AE9E-8398-48BD-ACE0-D2335415E308}"/>
    <hyperlink ref="AW67" r:id="rId41" display="https://alcart-my.sharepoint.com/:b:/g/personal/seguimientodemetasspds_cartagena_gov_co/EQmlJw6zhDFDobuwO8ItKKIBPiwuLXvaMJue5NXQuIcEJw?e=0PVmSd" xr:uid="{E79BE175-9ED2-4F48-99BB-7671E8449094}"/>
    <hyperlink ref="AW9" r:id="rId42" xr:uid="{4CBBF4DB-D0EE-4FCA-A011-3F869748F583}"/>
    <hyperlink ref="AW10" r:id="rId43" xr:uid="{61A189D5-B298-4B99-BABB-713D20CB8FF5}"/>
    <hyperlink ref="AW11" r:id="rId44" xr:uid="{F6F9F29B-1662-40E9-AC7E-A646EC982CCB}"/>
    <hyperlink ref="AW12" r:id="rId45" xr:uid="{78B6224F-DCFC-4BA3-A174-ABE3A8FBAF83}"/>
    <hyperlink ref="AW213" r:id="rId46" xr:uid="{349F511E-340D-4530-B4F7-57DEAD1F7E35}"/>
    <hyperlink ref="AW142" r:id="rId47" xr:uid="{1FBE0FCA-6E70-4AFB-A842-C2D9FADC8FE1}"/>
    <hyperlink ref="AW143" r:id="rId48" xr:uid="{7A66485F-C75D-450F-9E7D-23FA9B465AC1}"/>
    <hyperlink ref="AW128" r:id="rId49" xr:uid="{7229D407-EF51-4D2D-BFC6-062362CAD718}"/>
    <hyperlink ref="AW129" r:id="rId50" xr:uid="{70E2AE29-F757-4C89-8953-FE5A4515330E}"/>
    <hyperlink ref="AW130" r:id="rId51" xr:uid="{180C12C1-8D03-461D-806E-196B0A060E5B}"/>
    <hyperlink ref="AW131" r:id="rId52" xr:uid="{A477184F-21BC-4455-BCDC-8DB64020E477}"/>
    <hyperlink ref="AW132" r:id="rId53" xr:uid="{591337E0-1907-48DC-9830-A691F3577102}"/>
    <hyperlink ref="AW22" r:id="rId54" display="https://alcart-my.sharepoint.com/:f:/g/personal/seguimientodemetasspds_cartagena_gov_co/ElmrIu3dcX1Ckqw1kfHL4j8B6DqkHAZ1OHwa1Al4cOjiCA?e=ec7Em6" xr:uid="{920DFF23-E2A3-4938-927E-DCCACFCA57D4}"/>
    <hyperlink ref="AW29" r:id="rId55" display="https://alcart-my.sharepoint.com/:f:/g/personal/seguimientodemetasspds_cartagena_gov_co/EnfTFm2mIVRGjz8Cjq2RbWUBVxCVthqSH_Ri6oRowmQ4lg?e=d11Iwq" xr:uid="{E9E7EF4D-A06B-4864-9FF1-ADCFBC5493EC}"/>
    <hyperlink ref="AW34" r:id="rId56" display="https://alcart-my.sharepoint.com/:f:/g/personal/seguimientodemetasspds_cartagena_gov_co/EkcrIk_YnNZMvYnAGjDZkxwBbMNNb9uPD5AfW1r8ShHPTQ?e=nnhb6L" xr:uid="{9C90601E-0246-4D6D-96AF-9F4588CACDC6}"/>
    <hyperlink ref="AW35" r:id="rId57" display="https://alcart-my.sharepoint.com/:f:/g/personal/seguimientodemetasspds_cartagena_gov_co/EvcFGzSVSntLhTF0IApAnckBzK56_2xmYA7CivpNNEMbcw?e=hKChDr" xr:uid="{697906A2-6247-4C5D-8B4F-D3AFF25EB20C}"/>
    <hyperlink ref="AW36" r:id="rId58" display="https://alcart-my.sharepoint.com/:f:/g/personal/seguimientodemetasspds_cartagena_gov_co/EvcFGzSVSntLhTF0IApAnckBzK56_2xmYA7CivpNNEMbcw?e=hKChDr" xr:uid="{9B438C9F-D4BC-4DE8-99EC-584BEE431D18}"/>
    <hyperlink ref="AW146" r:id="rId59" display="https://alcart-my.sharepoint.com/:b:/g/personal/seguimientodemetasspds_cartagena_gov_co/ESASQmrob2FCsqIGJnhyZsIBQzbYH337HUoapKWkMcoQ6Q?e=4NDsFo" xr:uid="{E20D1467-9642-47C0-ADD5-2ACCBD866CA9}"/>
    <hyperlink ref="AW148" r:id="rId60" display="https://alcart-my.sharepoint.com/:x:/g/personal/seguimientodemetasspds_cartagena_gov_co/ESRpaFcVSZhBltq285GqnIYBA8UV1MzsnkvegAoypD-gBQ?e=JYsHTY" xr:uid="{9972391E-5516-47B4-AA8A-3F0734E7EF43}"/>
    <hyperlink ref="AW207" r:id="rId61" display="https://alcart-my.sharepoint.com/:b:/g/personal/seguimientodemetasspds_cartagena_gov_co/EWkilGRzpv1Lh0LSoxfMqUcBKqwBtfWrS50P4SOaGKx-zw?e=2bAtQB" xr:uid="{A29FD2FF-2326-4CCA-AB28-CBD71B2487B5}"/>
    <hyperlink ref="AW39" r:id="rId62" display="https://alcart-my.sharepoint.com/:f:/g/personal/seguimientodemetasspds_cartagena_gov_co/Emj19URWFGBLgcW84dpqCTsB2i3bEQQaDQb8WpOSTMqFvg?e=SOWOzC" xr:uid="{7A95FA9D-FDCE-4FF2-ACDA-D88FDE1079CB}"/>
  </hyperlinks>
  <pageMargins left="0.7" right="0.7" top="0.75" bottom="0.75" header="0.3" footer="0.3"/>
  <drawing r:id="rId63"/>
  <legacyDrawing r:id="rId6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27"/>
  <sheetViews>
    <sheetView zoomScale="90" zoomScaleNormal="90" workbookViewId="0">
      <selection activeCell="C16" sqref="C16"/>
    </sheetView>
  </sheetViews>
  <sheetFormatPr baseColWidth="10" defaultColWidth="10.85546875" defaultRowHeight="15" x14ac:dyDescent="0.25"/>
  <cols>
    <col min="1" max="1" width="20.7109375" customWidth="1"/>
    <col min="2" max="2" width="25" customWidth="1"/>
    <col min="3" max="3" width="19.7109375" customWidth="1"/>
    <col min="4" max="4" width="20.28515625" customWidth="1"/>
    <col min="5" max="6" width="22.85546875" customWidth="1"/>
    <col min="7" max="7" width="25.28515625" customWidth="1"/>
  </cols>
  <sheetData>
    <row r="2" spans="1:7" x14ac:dyDescent="0.25">
      <c r="A2" s="821" t="s">
        <v>1298</v>
      </c>
      <c r="B2" s="822"/>
      <c r="C2" s="822"/>
      <c r="D2" s="822"/>
      <c r="E2" s="822"/>
      <c r="F2" s="822"/>
      <c r="G2" s="823"/>
    </row>
    <row r="3" spans="1:7" s="3" customFormat="1" x14ac:dyDescent="0.25">
      <c r="A3" s="23" t="s">
        <v>1299</v>
      </c>
      <c r="B3" s="824" t="s">
        <v>1300</v>
      </c>
      <c r="C3" s="824"/>
      <c r="D3" s="824"/>
      <c r="E3" s="824"/>
      <c r="F3" s="824"/>
      <c r="G3" s="24" t="s">
        <v>1301</v>
      </c>
    </row>
    <row r="4" spans="1:7" ht="12.75" customHeight="1" x14ac:dyDescent="0.25">
      <c r="A4" s="25">
        <v>45489</v>
      </c>
      <c r="B4" s="825" t="s">
        <v>1302</v>
      </c>
      <c r="C4" s="825"/>
      <c r="D4" s="825"/>
      <c r="E4" s="825"/>
      <c r="F4" s="825"/>
      <c r="G4" s="26" t="s">
        <v>1303</v>
      </c>
    </row>
    <row r="5" spans="1:7" ht="12.75" customHeight="1" x14ac:dyDescent="0.25">
      <c r="A5" s="27"/>
      <c r="B5" s="825"/>
      <c r="C5" s="825"/>
      <c r="D5" s="825"/>
      <c r="E5" s="825"/>
      <c r="F5" s="825"/>
      <c r="G5" s="26"/>
    </row>
    <row r="6" spans="1:7" x14ac:dyDescent="0.25">
      <c r="A6" s="27"/>
      <c r="B6" s="820"/>
      <c r="C6" s="820"/>
      <c r="D6" s="820"/>
      <c r="E6" s="820"/>
      <c r="F6" s="820"/>
      <c r="G6" s="28"/>
    </row>
    <row r="7" spans="1:7" x14ac:dyDescent="0.25">
      <c r="A7" s="27"/>
      <c r="B7" s="820"/>
      <c r="C7" s="820"/>
      <c r="D7" s="820"/>
      <c r="E7" s="820"/>
      <c r="F7" s="820"/>
      <c r="G7" s="28"/>
    </row>
    <row r="8" spans="1:7" x14ac:dyDescent="0.25">
      <c r="A8" s="27"/>
      <c r="B8" s="29"/>
      <c r="C8" s="29"/>
      <c r="D8" s="29"/>
      <c r="E8" s="29"/>
      <c r="F8" s="29"/>
      <c r="G8" s="28"/>
    </row>
    <row r="9" spans="1:7" x14ac:dyDescent="0.25">
      <c r="A9" s="826" t="s">
        <v>1304</v>
      </c>
      <c r="B9" s="827"/>
      <c r="C9" s="827"/>
      <c r="D9" s="827"/>
      <c r="E9" s="827"/>
      <c r="F9" s="827"/>
      <c r="G9" s="828"/>
    </row>
    <row r="10" spans="1:7" s="3" customFormat="1" x14ac:dyDescent="0.25">
      <c r="A10" s="30"/>
      <c r="B10" s="824" t="s">
        <v>1305</v>
      </c>
      <c r="C10" s="824"/>
      <c r="D10" s="824" t="s">
        <v>1306</v>
      </c>
      <c r="E10" s="824"/>
      <c r="F10" s="30" t="s">
        <v>1299</v>
      </c>
      <c r="G10" s="30" t="s">
        <v>1307</v>
      </c>
    </row>
    <row r="11" spans="1:7" x14ac:dyDescent="0.25">
      <c r="A11" s="31" t="s">
        <v>1308</v>
      </c>
      <c r="B11" s="825" t="s">
        <v>1309</v>
      </c>
      <c r="C11" s="825"/>
      <c r="D11" s="829" t="s">
        <v>1310</v>
      </c>
      <c r="E11" s="829"/>
      <c r="F11" s="27" t="s">
        <v>1311</v>
      </c>
      <c r="G11" s="28"/>
    </row>
    <row r="12" spans="1:7" x14ac:dyDescent="0.25">
      <c r="A12" s="31" t="s">
        <v>1312</v>
      </c>
      <c r="B12" s="829" t="s">
        <v>1313</v>
      </c>
      <c r="C12" s="829"/>
      <c r="D12" s="829" t="s">
        <v>1314</v>
      </c>
      <c r="E12" s="829"/>
      <c r="F12" s="27" t="s">
        <v>1311</v>
      </c>
      <c r="G12" s="28"/>
    </row>
    <row r="13" spans="1:7" x14ac:dyDescent="0.25">
      <c r="A13" s="31" t="s">
        <v>1315</v>
      </c>
      <c r="B13" s="829" t="s">
        <v>1313</v>
      </c>
      <c r="C13" s="829"/>
      <c r="D13" s="829" t="s">
        <v>1314</v>
      </c>
      <c r="E13" s="829"/>
      <c r="F13" s="27" t="s">
        <v>1311</v>
      </c>
      <c r="G13" s="28"/>
    </row>
    <row r="14" spans="1:7" ht="45" customHeight="1" x14ac:dyDescent="0.25"/>
    <row r="15" spans="1:7" ht="45" customHeight="1" x14ac:dyDescent="0.25"/>
    <row r="16" spans="1:7"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row r="26" ht="45" customHeight="1" x14ac:dyDescent="0.25"/>
    <row r="27" ht="45" customHeight="1" x14ac:dyDescent="0.25"/>
  </sheetData>
  <mergeCells count="15">
    <mergeCell ref="A9:G9"/>
    <mergeCell ref="B13:C13"/>
    <mergeCell ref="D13:E13"/>
    <mergeCell ref="B10:C10"/>
    <mergeCell ref="D10:E10"/>
    <mergeCell ref="B11:C11"/>
    <mergeCell ref="D11:E11"/>
    <mergeCell ref="B12:C12"/>
    <mergeCell ref="D12:E12"/>
    <mergeCell ref="B7:F7"/>
    <mergeCell ref="A2:G2"/>
    <mergeCell ref="B3:F3"/>
    <mergeCell ref="B4:F4"/>
    <mergeCell ref="B5:F5"/>
    <mergeCell ref="B6:F6"/>
  </mergeCells>
  <phoneticPr fontId="12"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5"/>
  <sheetViews>
    <sheetView workbookViewId="0">
      <selection activeCell="B1" sqref="B1:B1048576"/>
    </sheetView>
  </sheetViews>
  <sheetFormatPr baseColWidth="10" defaultColWidth="10.85546875" defaultRowHeight="15" x14ac:dyDescent="0.25"/>
  <cols>
    <col min="1" max="1" width="55.28515625" customWidth="1"/>
    <col min="5" max="5" width="20.140625" customWidth="1"/>
    <col min="6" max="6" width="34.7109375" customWidth="1"/>
  </cols>
  <sheetData>
    <row r="1" spans="1:6" ht="52.5" customHeight="1" x14ac:dyDescent="0.25">
      <c r="A1" s="21" t="s">
        <v>1316</v>
      </c>
      <c r="E1" s="4" t="s">
        <v>1317</v>
      </c>
      <c r="F1" s="4" t="s">
        <v>1318</v>
      </c>
    </row>
    <row r="2" spans="1:6" ht="25.5" customHeight="1" x14ac:dyDescent="0.25">
      <c r="A2" s="20" t="s">
        <v>1319</v>
      </c>
      <c r="E2" s="5">
        <v>0</v>
      </c>
      <c r="F2" s="6" t="s">
        <v>1320</v>
      </c>
    </row>
    <row r="3" spans="1:6" ht="45" customHeight="1" x14ac:dyDescent="0.25">
      <c r="A3" s="20" t="s">
        <v>1321</v>
      </c>
      <c r="E3" s="5">
        <v>1</v>
      </c>
      <c r="F3" s="6" t="s">
        <v>1322</v>
      </c>
    </row>
    <row r="4" spans="1:6" ht="45" customHeight="1" x14ac:dyDescent="0.25">
      <c r="A4" s="20" t="s">
        <v>1323</v>
      </c>
      <c r="E4" s="5">
        <v>2</v>
      </c>
      <c r="F4" s="6" t="s">
        <v>1324</v>
      </c>
    </row>
    <row r="5" spans="1:6" ht="45" customHeight="1" x14ac:dyDescent="0.25">
      <c r="A5" s="20" t="s">
        <v>1325</v>
      </c>
      <c r="E5" s="5">
        <v>3</v>
      </c>
      <c r="F5" s="6" t="s">
        <v>1326</v>
      </c>
    </row>
    <row r="6" spans="1:6" ht="45" customHeight="1" x14ac:dyDescent="0.25">
      <c r="A6" s="20" t="s">
        <v>1327</v>
      </c>
      <c r="E6" s="5">
        <v>4</v>
      </c>
      <c r="F6" s="6" t="s">
        <v>1328</v>
      </c>
    </row>
    <row r="7" spans="1:6" ht="45" customHeight="1" x14ac:dyDescent="0.25">
      <c r="A7" s="20" t="s">
        <v>1329</v>
      </c>
      <c r="E7" s="5">
        <v>5</v>
      </c>
      <c r="F7" s="6" t="s">
        <v>878</v>
      </c>
    </row>
    <row r="8" spans="1:6" ht="45" customHeight="1" x14ac:dyDescent="0.25">
      <c r="A8" s="20" t="s">
        <v>1330</v>
      </c>
    </row>
    <row r="9" spans="1:6" ht="45" customHeight="1" x14ac:dyDescent="0.25">
      <c r="A9" s="20" t="s">
        <v>1331</v>
      </c>
    </row>
    <row r="10" spans="1:6" ht="45" customHeight="1" x14ac:dyDescent="0.25">
      <c r="A10" s="20" t="s">
        <v>746</v>
      </c>
    </row>
    <row r="11" spans="1:6" ht="45" customHeight="1" x14ac:dyDescent="0.25">
      <c r="A11" s="20" t="s">
        <v>1332</v>
      </c>
    </row>
    <row r="12" spans="1:6" ht="45" customHeight="1" x14ac:dyDescent="0.25">
      <c r="A12" s="20" t="s">
        <v>1333</v>
      </c>
    </row>
    <row r="13" spans="1:6" ht="45" customHeight="1" x14ac:dyDescent="0.25">
      <c r="A13" s="20" t="s">
        <v>1334</v>
      </c>
    </row>
    <row r="14" spans="1:6" ht="45" customHeight="1" x14ac:dyDescent="0.25">
      <c r="A14" s="20" t="s">
        <v>1335</v>
      </c>
    </row>
    <row r="15" spans="1:6" ht="45" customHeight="1" x14ac:dyDescent="0.25">
      <c r="A15" s="20" t="s">
        <v>1336</v>
      </c>
    </row>
    <row r="16" spans="1:6" ht="45" customHeight="1" x14ac:dyDescent="0.25">
      <c r="A16" s="20" t="s">
        <v>1337</v>
      </c>
    </row>
    <row r="17" spans="1:1" ht="45" customHeight="1" x14ac:dyDescent="0.25">
      <c r="A17" s="20" t="s">
        <v>1338</v>
      </c>
    </row>
    <row r="18" spans="1:1" ht="45" customHeight="1" x14ac:dyDescent="0.25">
      <c r="A18" s="20" t="s">
        <v>1339</v>
      </c>
    </row>
    <row r="19" spans="1:1" ht="45" customHeight="1" x14ac:dyDescent="0.25">
      <c r="A19" s="20" t="s">
        <v>1340</v>
      </c>
    </row>
    <row r="20" spans="1:1" ht="45" customHeight="1" x14ac:dyDescent="0.25">
      <c r="A20" s="20" t="s">
        <v>1341</v>
      </c>
    </row>
    <row r="21" spans="1:1" ht="45" customHeight="1" x14ac:dyDescent="0.25">
      <c r="A21" s="20" t="s">
        <v>1342</v>
      </c>
    </row>
    <row r="22" spans="1:1" ht="45" customHeight="1" x14ac:dyDescent="0.25"/>
    <row r="23" spans="1:1" ht="45" customHeight="1" x14ac:dyDescent="0.25"/>
    <row r="24" spans="1:1" ht="45" customHeight="1" x14ac:dyDescent="0.25"/>
    <row r="25" spans="1:1" ht="4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mathias David</dc:creator>
  <cp:keywords/>
  <dc:description/>
  <cp:lastModifiedBy>Luz Marlene Andrade Hong</cp:lastModifiedBy>
  <cp:revision/>
  <dcterms:created xsi:type="dcterms:W3CDTF">2024-07-04T17:50:33Z</dcterms:created>
  <dcterms:modified xsi:type="dcterms:W3CDTF">2024-11-05T15:49:29Z</dcterms:modified>
  <cp:category/>
  <cp:contentStatus/>
</cp:coreProperties>
</file>