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uz Marlene\OneDrive\EDUCACIÓN\CONTROL INTERNO 2024\ENVÍO PLANES A SEPTIEMBRE 2024\DEFINITIVOS\"/>
    </mc:Choice>
  </mc:AlternateContent>
  <xr:revisionPtr revIDLastSave="0" documentId="13_ncr:1_{0604D0F7-9487-474A-BE3E-4C3632FE9D59}" xr6:coauthVersionLast="47" xr6:coauthVersionMax="47" xr10:uidLastSave="{00000000-0000-0000-0000-000000000000}"/>
  <bookViews>
    <workbookView xWindow="-120" yWindow="-120" windowWidth="20730" windowHeight="11160"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 name="Hoja3" sheetId="9" r:id="rId7"/>
  </sheets>
  <externalReferences>
    <externalReference r:id="rId8"/>
  </externalReferences>
  <definedNames>
    <definedName name="_xlnm._FilterDatabase" localSheetId="1" hidden="1">'1. ESTRATÉGICO'!$A$7:$AA$34</definedName>
    <definedName name="_xlnm._FilterDatabase" localSheetId="2" hidden="1">'2. GESTIÓN-MIPG'!$A$8:$S$40</definedName>
    <definedName name="_xlnm._FilterDatabase" localSheetId="3" hidden="1">'3. INVERSIÓN'!$A$8:$AR$91</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56" i="6" l="1"/>
  <c r="AR56" i="6"/>
  <c r="AS80" i="6"/>
  <c r="AR80" i="6"/>
  <c r="AT77" i="6"/>
  <c r="AS92" i="6"/>
  <c r="AR92" i="6"/>
  <c r="AT86" i="6"/>
  <c r="AS86" i="6"/>
  <c r="AR86" i="6"/>
  <c r="AS77" i="6"/>
  <c r="AR77" i="6"/>
  <c r="AT63" i="6"/>
  <c r="AS63" i="6"/>
  <c r="AR63" i="6"/>
  <c r="AS55" i="6"/>
  <c r="AR55" i="6"/>
  <c r="AS50" i="6"/>
  <c r="AR50" i="6"/>
  <c r="AT43" i="6"/>
  <c r="AS43" i="6"/>
  <c r="AR43" i="6"/>
  <c r="AT39" i="6"/>
  <c r="AT26" i="6"/>
  <c r="AT33" i="6"/>
  <c r="AS39" i="6"/>
  <c r="AR39" i="6"/>
  <c r="AS33" i="6"/>
  <c r="AR33" i="6"/>
  <c r="AS26" i="6"/>
  <c r="AR26" i="6"/>
  <c r="AT9" i="6"/>
  <c r="AT21" i="6" s="1"/>
  <c r="AS21" i="6"/>
  <c r="AR21" i="6"/>
  <c r="AR95" i="6" l="1"/>
  <c r="AS95" i="6" l="1"/>
  <c r="AT87" i="6"/>
  <c r="AT92" i="6" s="1"/>
  <c r="AT78" i="6"/>
  <c r="AT80" i="6" s="1"/>
  <c r="AT64" i="6"/>
  <c r="AT51" i="6"/>
  <c r="AT55" i="6" s="1"/>
  <c r="AT44" i="6"/>
  <c r="AT50" i="6" s="1"/>
  <c r="AT40" i="6"/>
  <c r="AT34" i="6"/>
  <c r="AT27" i="6"/>
  <c r="AT22" i="6"/>
  <c r="T95" i="6"/>
  <c r="T9" i="6"/>
  <c r="T91" i="6"/>
  <c r="T90" i="6"/>
  <c r="T87" i="6"/>
  <c r="T85" i="6"/>
  <c r="T84" i="6"/>
  <c r="T83" i="6"/>
  <c r="T82" i="6"/>
  <c r="T79" i="6"/>
  <c r="T78" i="6"/>
  <c r="T77" i="6"/>
  <c r="T76" i="6"/>
  <c r="T75" i="6"/>
  <c r="T74" i="6"/>
  <c r="T73" i="6"/>
  <c r="T70" i="6"/>
  <c r="T67" i="6"/>
  <c r="T68" i="6"/>
  <c r="T66" i="6"/>
  <c r="T65" i="6"/>
  <c r="T62" i="6"/>
  <c r="T60" i="6"/>
  <c r="T59" i="6"/>
  <c r="T56" i="6"/>
  <c r="T54" i="6"/>
  <c r="T52" i="6"/>
  <c r="T53" i="6"/>
  <c r="T51" i="6"/>
  <c r="T43" i="6"/>
  <c r="T50" i="6"/>
  <c r="T45" i="6"/>
  <c r="T49" i="6"/>
  <c r="T48" i="6"/>
  <c r="T47" i="6"/>
  <c r="T46" i="6"/>
  <c r="T44" i="6"/>
  <c r="T41" i="6"/>
  <c r="T42" i="6"/>
  <c r="T40" i="6"/>
  <c r="T39" i="6"/>
  <c r="T33" i="6"/>
  <c r="T38" i="6"/>
  <c r="T37" i="6"/>
  <c r="T36" i="6"/>
  <c r="T35" i="6"/>
  <c r="T34" i="6"/>
  <c r="T31" i="6"/>
  <c r="T30" i="6"/>
  <c r="T27" i="6"/>
  <c r="T26" i="6"/>
  <c r="T21" i="6"/>
  <c r="T24" i="6"/>
  <c r="T23" i="6"/>
  <c r="T20" i="6"/>
  <c r="T18" i="6"/>
  <c r="T19" i="6"/>
  <c r="T16" i="6"/>
  <c r="T17" i="6"/>
  <c r="T14" i="6"/>
  <c r="T15" i="6"/>
  <c r="T10" i="6"/>
  <c r="T11" i="6"/>
  <c r="T12" i="6"/>
  <c r="T13" i="6"/>
  <c r="AT95" i="6" l="1"/>
  <c r="T80" i="6"/>
  <c r="T86" i="6" s="1"/>
  <c r="T92" i="6"/>
  <c r="T55" i="6"/>
  <c r="T63" i="6" s="1"/>
  <c r="S15" i="1" l="1"/>
  <c r="S9" i="1" l="1"/>
  <c r="T9" i="1" s="1"/>
  <c r="S10" i="1"/>
  <c r="U10" i="1" s="1"/>
  <c r="T10" i="1"/>
  <c r="V10" i="1" s="1"/>
  <c r="W10" i="1"/>
  <c r="S12" i="1"/>
  <c r="T12" i="1" s="1"/>
  <c r="U12" i="1"/>
  <c r="U13" i="1" s="1"/>
  <c r="W12" i="1"/>
  <c r="W13" i="1" s="1"/>
  <c r="S14" i="1"/>
  <c r="U14" i="1" s="1"/>
  <c r="U16" i="1" s="1"/>
  <c r="T15" i="1"/>
  <c r="S17" i="1"/>
  <c r="T17" i="1" s="1"/>
  <c r="U17" i="1"/>
  <c r="U19" i="1" s="1"/>
  <c r="W17" i="1"/>
  <c r="W19" i="1" s="1"/>
  <c r="S18" i="1"/>
  <c r="T18" i="1" s="1"/>
  <c r="U18" i="1"/>
  <c r="W18" i="1"/>
  <c r="S20" i="1"/>
  <c r="T20" i="1" s="1"/>
  <c r="U20" i="1"/>
  <c r="U23" i="1" s="1"/>
  <c r="W20" i="1"/>
  <c r="S21" i="1"/>
  <c r="U21" i="1" s="1"/>
  <c r="S22" i="1"/>
  <c r="T22" i="1"/>
  <c r="U22" i="1"/>
  <c r="V22" i="1"/>
  <c r="W22" i="1"/>
  <c r="X22" i="1"/>
  <c r="S24" i="1"/>
  <c r="U24" i="1" s="1"/>
  <c r="U26" i="1" s="1"/>
  <c r="T24" i="1"/>
  <c r="V24" i="1" s="1"/>
  <c r="W24" i="1"/>
  <c r="W26" i="1" s="1"/>
  <c r="S25" i="1"/>
  <c r="T25" i="1" s="1"/>
  <c r="U25" i="1"/>
  <c r="W25" i="1"/>
  <c r="S27" i="1"/>
  <c r="T27" i="1" s="1"/>
  <c r="U27" i="1"/>
  <c r="U28" i="1" s="1"/>
  <c r="W27" i="1"/>
  <c r="W28" i="1" s="1"/>
  <c r="S29" i="1"/>
  <c r="T29" i="1" s="1"/>
  <c r="U29" i="1"/>
  <c r="U31" i="1" s="1"/>
  <c r="W29" i="1"/>
  <c r="W31" i="1" s="1"/>
  <c r="S30" i="1"/>
  <c r="T30" i="1" s="1"/>
  <c r="U30" i="1"/>
  <c r="W30" i="1"/>
  <c r="S32" i="1"/>
  <c r="W32" i="1" s="1"/>
  <c r="W35" i="1" s="1"/>
  <c r="U32" i="1"/>
  <c r="U35" i="1" s="1"/>
  <c r="S33" i="1"/>
  <c r="T33" i="1"/>
  <c r="V33" i="1" s="1"/>
  <c r="W33" i="1"/>
  <c r="S34" i="1"/>
  <c r="T34" i="1" s="1"/>
  <c r="U34" i="1"/>
  <c r="W34" i="1"/>
  <c r="S8" i="1"/>
  <c r="T8" i="1" s="1"/>
  <c r="V8" i="1" s="1"/>
  <c r="V34" i="1" l="1"/>
  <c r="X34" i="1"/>
  <c r="V30" i="1"/>
  <c r="X30" i="1"/>
  <c r="V27" i="1"/>
  <c r="V28" i="1" s="1"/>
  <c r="X27" i="1"/>
  <c r="X28" i="1" s="1"/>
  <c r="V20" i="1"/>
  <c r="X20" i="1"/>
  <c r="V17" i="1"/>
  <c r="V19" i="1" s="1"/>
  <c r="X17" i="1"/>
  <c r="V29" i="1"/>
  <c r="V31" i="1" s="1"/>
  <c r="X29" i="1"/>
  <c r="V25" i="1"/>
  <c r="X25" i="1"/>
  <c r="V26" i="1"/>
  <c r="V18" i="1"/>
  <c r="X18" i="1"/>
  <c r="V12" i="1"/>
  <c r="V13" i="1" s="1"/>
  <c r="X12" i="1"/>
  <c r="X13" i="1" s="1"/>
  <c r="V9" i="1"/>
  <c r="V11" i="1" s="1"/>
  <c r="X9" i="1"/>
  <c r="U9" i="1"/>
  <c r="U8" i="1"/>
  <c r="X33" i="1"/>
  <c r="T32" i="1"/>
  <c r="X24" i="1"/>
  <c r="X26" i="1" s="1"/>
  <c r="W21" i="1"/>
  <c r="W23" i="1" s="1"/>
  <c r="T21" i="1"/>
  <c r="X15" i="1"/>
  <c r="V15" i="1"/>
  <c r="W14" i="1"/>
  <c r="W16" i="1" s="1"/>
  <c r="T14" i="1"/>
  <c r="X10" i="1"/>
  <c r="W9" i="1"/>
  <c r="X8" i="1"/>
  <c r="X11" i="1" s="1"/>
  <c r="W8" i="1"/>
  <c r="W11" i="1" s="1"/>
  <c r="X32" i="1" l="1"/>
  <c r="X35" i="1" s="1"/>
  <c r="V32" i="1"/>
  <c r="V35" i="1" s="1"/>
  <c r="W38" i="1"/>
  <c r="V14" i="1"/>
  <c r="V16" i="1" s="1"/>
  <c r="X14" i="1"/>
  <c r="X16" i="1" s="1"/>
  <c r="X38" i="1" s="1"/>
  <c r="V21" i="1"/>
  <c r="V23" i="1" s="1"/>
  <c r="X21" i="1"/>
  <c r="U11" i="1"/>
  <c r="U38" i="1" s="1"/>
  <c r="X31" i="1"/>
  <c r="X19" i="1"/>
  <c r="X23" i="1"/>
  <c r="W79" i="6"/>
  <c r="W78" i="6"/>
  <c r="W60" i="6"/>
  <c r="W61" i="6"/>
  <c r="W62" i="6"/>
  <c r="W51" i="6"/>
  <c r="W52" i="6"/>
  <c r="W53" i="6"/>
  <c r="W54" i="6"/>
  <c r="W56" i="6"/>
  <c r="W57" i="6"/>
  <c r="W58" i="6"/>
  <c r="W59" i="6"/>
  <c r="W44" i="6"/>
  <c r="W46" i="6"/>
  <c r="W47" i="6"/>
  <c r="W48" i="6"/>
  <c r="W49" i="6"/>
  <c r="W42" i="6"/>
  <c r="W41" i="6"/>
  <c r="W40" i="6"/>
  <c r="V38" i="1" l="1"/>
  <c r="W20" i="6"/>
  <c r="W19" i="6"/>
  <c r="W18" i="6"/>
  <c r="W17" i="6"/>
  <c r="W16" i="6"/>
  <c r="W15" i="6"/>
  <c r="W14" i="6"/>
  <c r="W13" i="6"/>
  <c r="W12" i="6"/>
  <c r="W11" i="6"/>
  <c r="W10" i="6"/>
  <c r="W9" i="6"/>
  <c r="W91" i="6" l="1"/>
  <c r="W90" i="6"/>
  <c r="W85" i="6"/>
  <c r="W84" i="6"/>
  <c r="W83" i="6"/>
  <c r="W76" i="6"/>
  <c r="W75" i="6"/>
  <c r="W74" i="6"/>
  <c r="W73" i="6"/>
  <c r="W70" i="6"/>
  <c r="W68" i="6"/>
  <c r="W67" i="6"/>
  <c r="W66" i="6"/>
  <c r="W65" i="6"/>
  <c r="W64" i="6"/>
  <c r="W38" i="6"/>
  <c r="W37" i="6"/>
  <c r="W36" i="6"/>
  <c r="W35" i="6"/>
  <c r="W34" i="6"/>
  <c r="W32" i="6"/>
  <c r="W31" i="6"/>
  <c r="W30" i="6"/>
  <c r="W28" i="6"/>
  <c r="W27" i="6"/>
  <c r="W25" i="6"/>
  <c r="W24" i="6"/>
  <c r="W23" i="6"/>
  <c r="W2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E8DA12A4-681E-AB4B-867C-96F2B163CF87}">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Luz Marlene Andrade Hong</author>
  </authors>
  <commentList>
    <comment ref="O8" authorId="0" shapeId="0" xr:uid="{86B295B5-747F-44E1-B984-D2234A60B015}">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8E398F8D-A793-4719-97AD-A0C63BD4DCF3}">
      <text>
        <r>
          <rPr>
            <sz val="9"/>
            <color indexed="81"/>
            <rFont val="Tahoma"/>
            <family val="2"/>
          </rPr>
          <t xml:space="preserve">VER ANEXO 1
</t>
        </r>
      </text>
    </comment>
    <comment ref="AG8" authorId="1" shapeId="0" xr:uid="{93F83470-8154-4421-A550-98DB5AB9DD09}">
      <text>
        <r>
          <rPr>
            <b/>
            <sz val="9"/>
            <color indexed="81"/>
            <rFont val="Tahoma"/>
            <family val="2"/>
          </rPr>
          <t>VER ANEXO 1</t>
        </r>
        <r>
          <rPr>
            <sz val="9"/>
            <color indexed="81"/>
            <rFont val="Tahoma"/>
            <family val="2"/>
          </rPr>
          <t xml:space="preserve">
</t>
        </r>
      </text>
    </comment>
    <comment ref="AI8" authorId="2" shapeId="0" xr:uid="{6A209326-AEA1-4E84-A50C-D060513380AF}">
      <text>
        <r>
          <rPr>
            <sz val="11"/>
            <color theme="1"/>
            <rFont val="Aptos Narrow"/>
            <family val="2"/>
            <scheme val="minor"/>
          </rPr>
          <t>Luz Marlene Andrade Hong:
se solicitó reporte de estos enlaces por correo del 22 de septiembre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F9" authorId="0" shapeId="0" xr:uid="{8B9E97C6-12C2-394A-83F4-6164C0B7F609}">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sharedStrings.xml><?xml version="1.0" encoding="utf-8"?>
<sst xmlns="http://schemas.openxmlformats.org/spreadsheetml/2006/main" count="1923" uniqueCount="698">
  <si>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</si>
  <si>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</si>
  <si>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</si>
  <si>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</si>
  <si>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</si>
  <si>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</si>
  <si>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</si>
  <si>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</si>
  <si>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</si>
  <si>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</si>
  <si>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</si>
  <si>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</si>
  <si>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</si>
  <si>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</si>
  <si>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</si>
  <si>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</si>
  <si>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</si>
  <si>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</si>
  <si>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</si>
  <si>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</si>
  <si>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</si>
  <si>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</si>
  <si>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</si>
  <si>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</si>
  <si>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</si>
  <si>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</si>
  <si>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</si>
  <si>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</si>
  <si>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</si>
  <si>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</si>
  <si>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</si>
  <si>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</si>
  <si>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</si>
  <si>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</si>
  <si>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</si>
  <si>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</si>
  <si>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</si>
  <si>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</si>
  <si>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</si>
  <si>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</si>
  <si>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</si>
  <si>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</si>
  <si>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</si>
  <si>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</si>
  <si>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</si>
  <si>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</si>
  <si>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</si>
  <si>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</si>
  <si>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</si>
  <si>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</si>
  <si>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</si>
  <si>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</si>
  <si>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</si>
  <si>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</si>
  <si>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</si>
  <si>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</si>
  <si>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</si>
  <si>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</si>
  <si>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</si>
  <si>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</si>
  <si>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</si>
  <si>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</si>
  <si>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</si>
  <si>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</si>
  <si>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</si>
  <si>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</si>
  <si>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</si>
  <si>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</si>
  <si>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</si>
  <si>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</si>
  <si>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</si>
  <si>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</si>
  <si>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</si>
  <si>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</si>
  <si>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</si>
  <si>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</si>
  <si>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</si>
  <si>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</si>
  <si>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</si>
  <si>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</si>
  <si>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</si>
  <si>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</si>
  <si>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</si>
  <si>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</si>
  <si>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</si>
  <si>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</si>
  <si>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</si>
  <si>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</si>
  <si>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</si>
  <si>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</si>
  <si>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</si>
  <si>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</si>
  <si>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</si>
  <si>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</si>
  <si>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</si>
  <si>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</si>
  <si>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</si>
  <si>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</si>
  <si>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</si>
  <si>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</si>
  <si>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</si>
  <si>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</si>
  <si>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</si>
  <si>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</si>
  <si>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</si>
  <si>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</si>
  <si>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</si>
  <si>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</si>
  <si>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</si>
  <si>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</si>
  <si>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</si>
  <si>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</si>
  <si>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</si>
  <si>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</si>
  <si>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</si>
  <si>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</si>
  <si>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</si>
  <si>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</si>
  <si>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</si>
  <si>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</si>
  <si>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</si>
  <si>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</si>
  <si>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</si>
  <si>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</si>
  <si>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</si>
  <si>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</si>
  <si>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</si>
  <si>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</si>
  <si>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</si>
  <si>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</si>
  <si>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</si>
  <si>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</si>
  <si>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</si>
  <si>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</si>
  <si>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</si>
  <si>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</si>
  <si>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</si>
  <si>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</si>
  <si>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</si>
  <si>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</si>
  <si>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</si>
  <si>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</si>
  <si>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</si>
  <si>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</si>
  <si>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</si>
  <si>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</si>
  <si>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</si>
  <si>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</si>
  <si>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</si>
  <si>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</si>
  <si>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</si>
  <si>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</si>
  <si>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</si>
  <si>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</si>
  <si>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</si>
  <si>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</si>
  <si>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</si>
  <si>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</si>
  <si>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</si>
  <si>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</si>
  <si>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</si>
  <si>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</si>
  <si>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</si>
  <si>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</si>
  <si>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</si>
  <si>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</si>
  <si>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</si>
  <si>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</si>
  <si>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</si>
  <si>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</si>
  <si>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</si>
  <si>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</si>
  <si>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</si>
  <si>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</si>
  <si>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</si>
  <si>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</si>
  <si>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</si>
  <si>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</si>
  <si>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</si>
  <si>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</si>
  <si>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</si>
  <si>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</si>
  <si>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</si>
  <si>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</si>
  <si>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</si>
  <si>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</si>
  <si>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</si>
  <si>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</si>
  <si>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</si>
  <si>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</si>
  <si>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</si>
  <si>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</si>
  <si>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</si>
  <si>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</si>
  <si>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</si>
  <si>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</si>
  <si>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</si>
  <si>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</si>
  <si>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</si>
  <si>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</si>
  <si>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</si>
  <si>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</si>
  <si>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</si>
  <si>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</si>
  <si>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</si>
  <si>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</si>
  <si>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</si>
  <si>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</si>
  <si>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</si>
  <si>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</si>
  <si>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</si>
  <si>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</si>
  <si>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</si>
  <si>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</si>
  <si>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</si>
  <si>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</si>
  <si>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</si>
  <si>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</si>
  <si>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</si>
  <si>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</si>
  <si>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</si>
  <si>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Elaboración del  documento</t>
  </si>
  <si>
    <t>1.0</t>
  </si>
  <si>
    <t>VALIDACIÓN DEL DOCUMENTO</t>
  </si>
  <si>
    <t>11. Ciudades y comunidades sostenibles</t>
  </si>
  <si>
    <t>CIUDAD CONECTADA Y SOSTENIBLE</t>
  </si>
  <si>
    <t xml:space="preserve">CARTAGENA AMIGABLE CON EL AMBIENTE </t>
  </si>
  <si>
    <t>Porcentaje de árboles sembrados en el Distrito</t>
  </si>
  <si>
    <t>GESTIÓN Y CONSERVACIÓN DE LA VEGETACIÓN Y LA BIODIVERSIDAD</t>
  </si>
  <si>
    <t>Árboles plantados en la ciudad</t>
  </si>
  <si>
    <t>Plantar trescientos mil (300.000) árboles en el Distrito</t>
  </si>
  <si>
    <t>Número</t>
  </si>
  <si>
    <t>Servicio de establecimiento de especies vegetales</t>
  </si>
  <si>
    <t>98.601 árboles plantados en el cuatrienio 2020-2023</t>
  </si>
  <si>
    <t>Construir y dotar un (1) Centro de Atención y Valoración de Fauna Silvestre nuevo</t>
  </si>
  <si>
    <t>Centro de Atención y Valoración de fauna silvestre construido y dotado</t>
  </si>
  <si>
    <t>Un (1) Centro de Atención y Valoración de Fauna Silvestre en la Bocana</t>
  </si>
  <si>
    <t xml:space="preserve">Centro de Atención y Valoración de fauna silvestre construido y  dotado </t>
  </si>
  <si>
    <t>Porcentaje de árboles sembrados en el Distrito </t>
  </si>
  <si>
    <t>Áreas degradadas en proceso de restauración</t>
  </si>
  <si>
    <t>Restaurar ocho (8) hectáreas de áreas degradada</t>
  </si>
  <si>
    <t>Hectárea</t>
  </si>
  <si>
    <t>Servicio de restauración de ecosistemas</t>
  </si>
  <si>
    <t>7 hectáreas de áreas degradadas restauradas en el cuatrienio 2020-2023</t>
  </si>
  <si>
    <t>CARTAGENA AMIGABLE CON EL AMBIENTE</t>
  </si>
  <si>
    <t>Porcentaje de cobertura para la vigilancia y control de la calidad del aire en el perímetro urbano del Distrito </t>
  </si>
  <si>
    <t>ALERTAS TEMPRANAS (AIRE, AGUA Y RUIDO)</t>
  </si>
  <si>
    <t>Centro Inteligente para el Monitoreo Ambiental de Cartagena</t>
  </si>
  <si>
    <t>Crear y poner en funcionamiento un (1) Centro Inteligente para el Monitoreo Ambiental de Cartagena</t>
  </si>
  <si>
    <t>Servicio de información para la gestión del conocimiento  ambiental implementado</t>
  </si>
  <si>
    <t>Estaciones para el monitoreo de la calidad del aire implementada</t>
  </si>
  <si>
    <t>Implementar dos (2) estaciones de monitoreo de la calidad del aire</t>
  </si>
  <si>
    <t>Estaciones para el monitoreo de la calidad del aire implementadas</t>
  </si>
  <si>
    <t>CARTAGENA ADAPTADA AL CLIMA Y RESILIENTE A LOS DESASTRES</t>
  </si>
  <si>
    <t>Determinantes ambientales identificadas</t>
  </si>
  <si>
    <t>ORDENAMIENTO  Y SOSTENIBILIDAD  AMBIENTAL</t>
  </si>
  <si>
    <t>Documentos de lineamientos técnicos para la conservación de la biodiversidad y sus servicios ecosistémicos elaborados</t>
  </si>
  <si>
    <t>Elaborar seis (6) documentos de lineamientos técnicos para determinantes ambientales</t>
  </si>
  <si>
    <t xml:space="preserve">Porcentaje de participación de la ciudadanía en actividades de educación, investigación y cultura ambiental </t>
  </si>
  <si>
    <t xml:space="preserve">INVESTIGACION, EDUCACION Y CULTURA AMBIENTAL </t>
  </si>
  <si>
    <t xml:space="preserve">Estrategias de Educación Ambiental implementadas </t>
  </si>
  <si>
    <t>Documentos de investigación ambiental elaborados</t>
  </si>
  <si>
    <t>Elaborar cuatro (4) documentos de investigación para la gestión de la información y el conocimiento ambiental</t>
  </si>
  <si>
    <t>Documentos de investigación para la gestión de la información y el conocimiento ambiental</t>
  </si>
  <si>
    <t>Política Pública de Educación Ambiental formulada</t>
  </si>
  <si>
    <t>Formular una (1) Política Pública de Educación Ambiental</t>
  </si>
  <si>
    <t>Documentos de política para la gestión de  la información y el conocimiento  ambiental</t>
  </si>
  <si>
    <t>DESARROLLO ECONÓMICO EQUITATIVO</t>
  </si>
  <si>
    <t>Porcentaje de negocios verdes asesorados y consolidados </t>
  </si>
  <si>
    <t xml:space="preserve">Negocios verdes consolidados </t>
  </si>
  <si>
    <t>Consolidar sesenta (60) nuevos negocios verdes</t>
  </si>
  <si>
    <t>Servicio de asistencia técnica para la consolidación de negocios verdes</t>
  </si>
  <si>
    <t>41 negocios verdes consolidados en el cuatrienio 2020-2023</t>
  </si>
  <si>
    <t>Porcentaje de área de manglar en los cuerpos de agua del Distrito restauradas</t>
  </si>
  <si>
    <t xml:space="preserve">GESTIÓN Y CONSERVACIÓN DEL AGUA </t>
  </si>
  <si>
    <t>Número de hectáreas de manglar en proceso de restauración</t>
  </si>
  <si>
    <t>Restaurar 40 hectáreas de manglar en los cuerpos de agua del perímetro urbano del Distrito de Cartagena</t>
  </si>
  <si>
    <t>Hectáreas de manglar conservados</t>
  </si>
  <si>
    <t>Restaurar el 100% de las áreas de manglar en los cuerpos del Distrito</t>
  </si>
  <si>
    <t>RECUPERACIÓN Y ESTABILIZACIÓN DEL SISTEMA HÍDRICO Y LITORAL DE CARTAGENA</t>
  </si>
  <si>
    <t>Metros cúbicos extraídos mediante relimpia en cuerpos de agua internos en el perímetro urbano de Cartagena</t>
  </si>
  <si>
    <t>Metros Cúbicos</t>
  </si>
  <si>
    <t>Extraer ciento cuarenta mil (140.000) metros cúbicos de sedimentos en la Bocana y laguna de Chambacú </t>
  </si>
  <si>
    <t>Informe de Cumplimiento del Proyecto</t>
  </si>
  <si>
    <t>70.777 metros cúbicos de sedimentos en la Bocana dragados en el cuatrienio 2020-2023</t>
  </si>
  <si>
    <t>Documento de acotamiento y priorización de ronda hídrica elaborado </t>
  </si>
  <si>
    <t>Elaborar un (1) documento de acotamiento y priorización de ronda hídrica</t>
  </si>
  <si>
    <t>Acotar el 100% de las rondas hídricas en el perímetro urbano del Distrito de Cartagena</t>
  </si>
  <si>
    <t>Rondas hídricas priorizadas a través del documento de acotamiento recuperadas</t>
  </si>
  <si>
    <t>Recuperar una (1) ronda hídrica priorizada a través del documento de acotamiento</t>
  </si>
  <si>
    <t>Porcentaje de áreas de rondas hídricas protegidas </t>
  </si>
  <si>
    <t>Número de afluentes principales que derivan en la Ciénaga de la Virgen recuperadas </t>
  </si>
  <si>
    <t>Recuperar diez (10) afluentes principales que derivan en la Ciénaga de la Virgen</t>
  </si>
  <si>
    <t>N.D.</t>
  </si>
  <si>
    <t>Campañas de educación ambiental y participación implementadas a los ciudadanos </t>
  </si>
  <si>
    <t>Desarrollar dos (2) proyectos de mejoramiento del Sistema Estabilizador de Mareas </t>
  </si>
  <si>
    <t>2 proyectos desarrollados en el cuatrienio 2020-2023</t>
  </si>
  <si>
    <t>Proyectos para el mejoramiento de la calidad del recurso hídrico formulados en Sistema Estabilizador de Mareas desarrollados </t>
  </si>
  <si>
    <t>Desarrollar veinte (20) campañas de educación ambiental sobre conservación y protección del espacio verde para habitantes de zonas aledañas a la Ciénaga de la Virgen</t>
  </si>
  <si>
    <t>16. Paz, Justicia e Instituciones Sólidas</t>
  </si>
  <si>
    <t>INNOVACION PÚBLICA Y PARTICIPACIÓN CIUDADANA</t>
  </si>
  <si>
    <t>Modelo Integrado de Planeación y Gestión (MIPG) y
Gobierno en línea</t>
  </si>
  <si>
    <t>Herramientas Tecnológicas para el uso, apropiación y fortalecimiento institucional implementadas implementadas Establecimiento Público Ambiental</t>
  </si>
  <si>
    <t>MODELO INTEGRADO DE PLANEACIÓN Y GESTIÓN - MIPG</t>
  </si>
  <si>
    <t>Implementar tres (3) herramientas tecnológicas para el uso, apropiación y fortalecimiento institucional</t>
  </si>
  <si>
    <t>Servicios tecnológicos para el sistema de información ambiental </t>
  </si>
  <si>
    <t>Documentos de diagnóstico e implementación del Modelo Integrado de Planeación y Gestión – MIPG implementado</t>
  </si>
  <si>
    <t>Implementar cuatro (4) documentos de diagnóstico e implementación del Modelo Integrado de Planeación y Gestión – MIPG</t>
  </si>
  <si>
    <t>Documentos de estudios técnicos para la planificación sectorial y la gestión ambiental</t>
  </si>
  <si>
    <t>1 documento implementado</t>
  </si>
  <si>
    <t>Vincular al 25% de la población en actividades de educación, investigación y cultura ambiental en el Distrito</t>
  </si>
  <si>
    <t>Incrementar en 100% los árboles sembrados en el Distrito </t>
  </si>
  <si>
    <t>Incrementar en un 50% la cobertura para la vigilancia y control de la calidad del aire en el perímetro urbano del Distrito </t>
  </si>
  <si>
    <t>Incrementar en 25% las determinantes ambientales identificadas del perímetro urbano del Distrito </t>
  </si>
  <si>
    <t>Acotar el 100% de las rondas hídricas en el perímetro urbano del Distrito de Cartagena </t>
  </si>
  <si>
    <t>Proteger el 100% de las áreas de rondas hídricas </t>
  </si>
  <si>
    <t>Incrementar en un 40% el porcentaje de negocios verdes asesorados y consolidados </t>
  </si>
  <si>
    <t>Incrementar a 88,9 puntos el Índice de Desempeño Institucional - IDI de la Alcaldía Distrital (Adrninistración Central y Descentralizada)</t>
  </si>
  <si>
    <t>Investigación y Educación Ambiental</t>
  </si>
  <si>
    <t>Evalaución, Control y Seguimiento Ambiental</t>
  </si>
  <si>
    <t>N/A</t>
  </si>
  <si>
    <t xml:space="preserve">Participacion ciudadana </t>
  </si>
  <si>
    <t xml:space="preserve">GESTION DEL CONOCIMIENTO Y LA INNOVACION </t>
  </si>
  <si>
    <t xml:space="preserve">TALENTO HUMANO </t>
  </si>
  <si>
    <t>Gestión Estratégica del Talento Humano</t>
  </si>
  <si>
    <t>Integridad</t>
  </si>
  <si>
    <t xml:space="preserve">PLANEACIÓN </t>
  </si>
  <si>
    <t>Planeación Institucional</t>
  </si>
  <si>
    <t>Compra y Contratación Pública</t>
  </si>
  <si>
    <t xml:space="preserve">GESTIÓN CON VALORES PARA RESULTADOS </t>
  </si>
  <si>
    <t xml:space="preserve">Fortalecimiento Organizacional y Simplificación de Procesos </t>
  </si>
  <si>
    <t>Gobierno Digital</t>
  </si>
  <si>
    <t xml:space="preserve"> Seguridad Digital</t>
  </si>
  <si>
    <t>Defensa Jurídica</t>
  </si>
  <si>
    <t>Participación Ciudadana en la Gestión Pública</t>
  </si>
  <si>
    <t>Servicio al ciudadano</t>
  </si>
  <si>
    <t xml:space="preserve">Racionalización de Tramites </t>
  </si>
  <si>
    <t>EVALUACIÓN PARA RESULTADOS</t>
  </si>
  <si>
    <t>Seguimiento y Evaluación del Desempeño Institucional</t>
  </si>
  <si>
    <t xml:space="preserve">INFORMACIÓN Y COMUNICACIÓN </t>
  </si>
  <si>
    <t>Transparencia, Acceso a la Información y lucha contra la Corrupción</t>
  </si>
  <si>
    <t xml:space="preserve"> Gestión Documental</t>
  </si>
  <si>
    <t xml:space="preserve">GESTIÓN DEL CONOCIMIENTO Y LA INNOVACIÓN </t>
  </si>
  <si>
    <t xml:space="preserve"> Gestión del Conocimiento</t>
  </si>
  <si>
    <t xml:space="preserve">CONTROL INTERNO </t>
  </si>
  <si>
    <t>Control Interno</t>
  </si>
  <si>
    <t>Gestión del Conocimiento</t>
  </si>
  <si>
    <t>Gestión del Talento Humano</t>
  </si>
  <si>
    <t>Gestión de Planeación</t>
  </si>
  <si>
    <t>Gestión Contractual, Gestión de Planeación</t>
  </si>
  <si>
    <t>Evaluación, Control y Seguimiento Ambiental</t>
  </si>
  <si>
    <t>Tecnologías de la Información y las Comunicaciones</t>
  </si>
  <si>
    <t>Gestión Jurídica</t>
  </si>
  <si>
    <t>Gestión Administrativa y Financiera</t>
  </si>
  <si>
    <t>Servicios al Ciudadano</t>
  </si>
  <si>
    <t>Gestión Documental</t>
  </si>
  <si>
    <t>Seguimiento y Evaluación Interna</t>
  </si>
  <si>
    <t>Gestión de Planeación, 
Seguimiento y Evaluación Interna</t>
  </si>
  <si>
    <t>Diversificación Económica</t>
  </si>
  <si>
    <t>Preservar los recursos naturales, reducir la con laminación y la deforestación, la pérdida de hábitat natural para las especies silvestres y otras actividades antrópicas que amenazan la integridad de los ecosistemas y la biodiversidad.</t>
  </si>
  <si>
    <t>Identificar y alertar mediante el monitoreo permanente a los indicadores
ambientales, y la generación de informes consolidados, situaciones adversas o generadoras
de riesgos para la salud y el deterioro de la calidad de vida, así como también aquellos riesgos
que afecten los ecosistemas y el ambiente.</t>
  </si>
  <si>
    <t>Promover un desarrollo ambiental y territorial
equiIibrado. sostenible y armonioso que garantice la protección y conservación del ambiente y propenda por la adaptación al cambio climático para la mejora de la calidad de vida en el perímetro urbano del Distrito de Cartagena.</t>
  </si>
  <si>
    <t>Generar conciencia en la ciudadanía  sobre el respeto, cuidado y protección del ambiente, a través, del conocimiento de la normativa, la apropiación de buenas prácticas hacia la apreciación y valoración de las especies de flora y fauna nativas propiasdel territorio, que garanticen un ambiente de sana convivencia con las distintas especies que cohabitan en el Distrito de Cartagena.</t>
  </si>
  <si>
    <t>11. Ciudades y comunidades sostenibles
13. Acción por el Clima</t>
  </si>
  <si>
    <t>Promover la transición hacia una economía circular, mediante medidas que fomenten el uso eficiente de recursos, la conservación de ecosistemas y una gestión sostenible de residuos, para impulsar el desarrollo sostenible y mejorar la calidad de vida.</t>
  </si>
  <si>
    <t>Propender por la conservación y prevención de los ecosistemas marinos y costcr&lt;ls. sus servicios ecosistémicos y la gestión efectiva del cambio climático</t>
  </si>
  <si>
    <t>Recuperar el sistema de canales y lagunas de Cartagena, con acciones de recuper:ici(,n de bordes de costa y la formulación de documentos de planificación para la estabili1ación del sistema hídrico y litoral de la ciudad.</t>
  </si>
  <si>
    <t>Implementar un programa integral de restauración de las rondas de los arroyos y caños afectados por la contaminación. Además, se promoverá el fortalecimiento de los centros de atención de fauna silvestre para contribuir a la protección y conservación de la biodiversidad de la ciénaga de la Virgen.</t>
  </si>
  <si>
    <t>PLAN DE RESTAURACIÓN INTEGRAL DE LA CIÉNAGA DE LA VIRGEN</t>
  </si>
  <si>
    <t>ECONOMÍA CIRCULAR Y NEGOCIOS VERDES</t>
  </si>
  <si>
    <t>Índicl' de Desempeño lnstitucional - IDI  de la Alcaldía (Administración Central y Descentralizada)</t>
  </si>
  <si>
    <t>BIEN</t>
  </si>
  <si>
    <t>SERVICIO</t>
  </si>
  <si>
    <t>BIEN Y SERVICIO</t>
  </si>
  <si>
    <t>Implementar cinco (5) estratgias de eduucación ambiental (PRAES, IDAU, PROCEDA, SOCIOEDUCACIÓN, ICEA)</t>
  </si>
  <si>
    <t>Plantar trescientos mil (30.000) árboles en el Distrito</t>
  </si>
  <si>
    <t>Construir y dotar un (0,25) Centro de Atención y Valoración de Fauna Silvestre nuevo</t>
  </si>
  <si>
    <t>PROTECCIÓN DE LA VEGETACIÓN, BIODIVERSIDAD Y SERVICIOS ECOSISTÉMICOS EN EL DISTRITO DE CARTAGENA</t>
  </si>
  <si>
    <t>RECUPERACIÓN DE ÁREAS AMBIENTALMENTE DEGRADADAS EN EL DISTRITO DE CARTAGENA DE INDIAS</t>
  </si>
  <si>
    <t>FORTALECIMIENTO TÉCNICO Y OPERATIVO DEL SISTEMA DE VIGILANCIA DE LA CALIDAD DEL AIRE (SVCA) DEL DISTRITO DE  CARTAGENA DE INDIAS</t>
  </si>
  <si>
    <t xml:space="preserve"> GENERACIÓN DEL CENTRO INTELIGENTE DE MONITOREO AMBIENTAL DEL DISTRITO DE CARTAGENA DE INDIAS</t>
  </si>
  <si>
    <t>FORTALECIMIENTO DE CAPACIDADES LOCALES DE LA INVESTIGACIÓN, EDUCACIÓN Y CULTURA AMBIENTAL PARA LA PROTECCIÓN AMBIENTAL EN EL ÁREA URBANA DE   CARTAGENA DE INDIAS</t>
  </si>
  <si>
    <t>FORTALECIMIENTO DE LA GESTIÓN INSTITUCIONAL Y ORGANIZACIONAL DEL ESTABLECIMIENTO PÚBLICO AMBIENTAL DE CARTAGENA</t>
  </si>
  <si>
    <t>RESTAURACIÓN INTEGRAL DEL RECURSO HÍDRICO Y DE LOS ECOSISTEMAS DE LA CIÉNAGA DE LA VIRGEN DEL DISTRITO DE CARTAGENA DE INDIAS</t>
  </si>
  <si>
    <t xml:space="preserve">	CONSERVACIÓN DEL RECURSO HÍDRICO DEL ÁREA URBANA DE CARTAGENA DE INDIAS</t>
  </si>
  <si>
    <t>RECUPERACIÓN DE LAS CONDICIONES HIDRÁULICAS E HIDROLÓGICAS EN LOS CUERPOS DE AGUA DEL DISTRITO DE CARTAGENA</t>
  </si>
  <si>
    <t>CONSERVACIÓN INTEGRAL DE LA BIODIVERSIDAD Y SERVICIOS ECOSISTÉMICOS DEL MANGLAR DEL ÁREA URBANA DE  CARTAGENA DE INDIAS</t>
  </si>
  <si>
    <t>GENERACIÓN DE NEGOCIOS VERDES Y BUENAS PRÁCTICAS AMBIENTALES EN EL DISTRITO DE CARTAGENA DE INDIAS</t>
  </si>
  <si>
    <t>ORDENAMIENTO PARA EL DESARROLLO AMBIENTAL EN EL DISTRITO DE   CARTAGENA DE INDIAS</t>
  </si>
  <si>
    <t>Realizar un adecuado ordenamiento territorial ambiental que reduzca los patrones insostenibles de ocupación del territorio, el deterioro del patrimonio natural, la biodiversidad y los servicios ecosistémicos.</t>
  </si>
  <si>
    <t>recuperar ambientalmente las condiciones hidrológicas e hidráulicas de los principales cuerpos de agua del distrito de cartagena, ciénaga de la virgen y laguna de chambacú a través de jornada de relimpia y restauración de sus ecosistemas.</t>
  </si>
  <si>
    <t>Recuperar ambientalmente los ecosistemas y el recurso hídrico de la ciénaga de la virgen y su área de influencia</t>
  </si>
  <si>
    <t>Mejorar la consolidación, visualización y análisis de la información recolectada durante el monitoreo y vigilancia de los activos ambientales en el distrito de Cartagena a través de la implementación del Centro Inteligente de Monitoreo Ambiental</t>
  </si>
  <si>
    <t>Fortalecer técnica y operativamente el sistema del Sistema de Vigilancia de la Calidad del Aire (SVCA) del distrito de Cartagena</t>
  </si>
  <si>
    <t>Aumentar el índice de árboles por habitantes en el Distrito de Cartagena y construir un centro de atención integral y especializada para la atención de la fauna silvestre del Distrito de Cartagena</t>
  </si>
  <si>
    <t>Reducir las áreas degradadas por acciones antrópicas en el perímetro urbano de Cartagena de Indias</t>
  </si>
  <si>
    <t>Fortalecer las capacidades locales para aumentar la participación de la ciudadanía en actividades de educación, investigación, cultura ambiental y apropiación social de conocimiento para protección y cuidado del ambiente en zonas urbanas distrito</t>
  </si>
  <si>
    <t>Diseñar e implementar Estrategias de educación ambiental que promuevan la cultura ciudadana, acción social y participación ciudadana para del cuidado del ambiente</t>
  </si>
  <si>
    <t>Fortalecer las capacidades para la Investigación e Innovación y apropiación social del conocimiento en temas ambientales</t>
  </si>
  <si>
    <t>Formular una Política Pública de Educación Ambiental que articulen la intervención territorial para promover la protección y cuidado del ambiente</t>
  </si>
  <si>
    <t>4 Documentos de lineamientos técnicos para la medición del impacto en la implementación de estrategias de educación ambiental</t>
  </si>
  <si>
    <t xml:space="preserve">4 Documentos de investigación realizados </t>
  </si>
  <si>
    <t>1 Documento de Política elaborado (Política Púbica Distrital de Educación Ambiental)</t>
  </si>
  <si>
    <t>Acompañar a las instituciones educativas en los procesos de formulación e implementación de PRAES</t>
  </si>
  <si>
    <t>Realizar asistencia técnica para la formulación e implemetación de los PROCEDAS</t>
  </si>
  <si>
    <t>Realizar asistencia técnica para la formulación e implementación de los procesos de  SOCIOEDUCACIÓN</t>
  </si>
  <si>
    <t>Realizar acompañamiento técnico a las Instituciones de educación superior  en la formulación e implemetación de sus IDAU</t>
  </si>
  <si>
    <t>Realizar asistencia técnica para la formulación e implemetación de los ICEA</t>
  </si>
  <si>
    <t>Realizar eventos y actividades de divulgación de las estrategias de educación ambiental en el Distrito</t>
  </si>
  <si>
    <t xml:space="preserve">Vincular a las comunidades para participar de manera activa en los procesos de investigación y monitoreo comunitario para la restauración en los ecosistemas </t>
  </si>
  <si>
    <t>Elaborar los documentos de investigación  y/o estudios sobre temas ambientales</t>
  </si>
  <si>
    <t>Realizar eventos acádemicos para la apropiación del conocimiento sobre los temas investigados</t>
  </si>
  <si>
    <t>Realizar alianzas con las universidades para adelantar trabajos de investigación en conjunto con los grupos y semilleros de investigación</t>
  </si>
  <si>
    <t>Formular la politica pública de Educación Ambiental</t>
  </si>
  <si>
    <t>Gestionar la aprobación de la política pública en los espacios de concertación</t>
  </si>
  <si>
    <t>Arelis Menndoza</t>
  </si>
  <si>
    <t>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t>
  </si>
  <si>
    <t>Incrementar el número de negocios verdes asesorados y consolidados en el Distrito de Cartagena</t>
  </si>
  <si>
    <t>60 nuevos negocios verdes asesorados y consolidados</t>
  </si>
  <si>
    <t>Realizar actividades de apoyo técnico y asesoría especializada, para emprendedores y empresarios interesados en desarrollar negocios verdes sostenibles.</t>
  </si>
  <si>
    <t>Realizar programas de capacitación para emprendedores y empresarios interesados en desarrollar negocios verdes sostenibles.</t>
  </si>
  <si>
    <t>Realizar ferias ambientales para la promoción de negocios verdes asesorados en el Establecimiento Público de Cartagena</t>
  </si>
  <si>
    <t>Realizar acciones para la promoción de negocios verdes, economía circular, producción y consumo sostenible.</t>
  </si>
  <si>
    <t>Realizar la caracterización general y diagnóstico de las zonas a intervenir.</t>
  </si>
  <si>
    <t xml:space="preserve">Realizar actividades de limpieza de raíces y mantenimiento de especies de manglar. </t>
  </si>
  <si>
    <t>Implementar parcelas de monitoreo u otras estrategias para la recolección y generación de información necesaria, según las especificaciones de la plataforma SIGMA y cargue de datos e la plataforma</t>
  </si>
  <si>
    <t>Ejecutar acciones tendientes a la implementación de instrumentos de ordenación del manglar.</t>
  </si>
  <si>
    <t>Generar informes de calidad del Manglar</t>
  </si>
  <si>
    <t>Divulgar y socializar el objetivo y resultados del proyecto.</t>
  </si>
  <si>
    <t>Índice de Desempeño lnstitucional - IDI  de la Alcaldía 
(Administración Central y Descentralizada)</t>
  </si>
  <si>
    <t>Aumentar la eficiencia, transparencia, y capacidad de respuesta del establecimiento público ambiental en el cumplimiento de sus funciones y en la prestación del servicio a la población del perímetro urbano del distrito de cartagena de indias.</t>
  </si>
  <si>
    <t>Adquirir hardware, software, suministros y otros equipos tecnológicos requeridos para el buen funcionamiento de los sistemas de Información de la entidad</t>
  </si>
  <si>
    <t>Implementar herramientas tecnológicas para el uso, apropiación y fortalecimiento institucional en el Establecimiento Público Ambiental de Cartagena</t>
  </si>
  <si>
    <t>Implementar el Modelo Integrado de Planeación y Gestión - MIPG - en el Establecimiento Público Ambiental de Cartagena</t>
  </si>
  <si>
    <t>Actualización de la Plataforma Estratégica de EPA Cartagena y análisis de cargas laboral</t>
  </si>
  <si>
    <t>Implementar el Plan Integral de Gestión Ambiental - PIGA - en el Establecimiento Publico Ambiental de Cartagena</t>
  </si>
  <si>
    <t>Implementar herramientas Tecnológicas para el uso, apropiación y fortalecimiento institucional implementadas en el Establecimiento Público Ambiental</t>
  </si>
  <si>
    <t>Implementar el Modelo Integrado de Planeación y Gestión en el Establecimiento Público Ambiental de Cartagena</t>
  </si>
  <si>
    <t>Realizar un adecuado ordenamiento territorial ambiental que reduzca los patrones insostenibles de ocupación del territorio, el deterioro del patrimonio natural, la biodiversidad y los servicios ecosistémicos</t>
  </si>
  <si>
    <t>6 Documentos de lineamientos técnicos para la evaluación de los recursos naturales elaborados</t>
  </si>
  <si>
    <t>Identificación de las áreas de estudio a investigar</t>
  </si>
  <si>
    <t>Realización de  los estudios y construcción de las fichas de las determinantes ambientales</t>
  </si>
  <si>
    <t>Seguimiento y adopción de las determinantes ambientales</t>
  </si>
  <si>
    <t>1 Sistema de información implementado</t>
  </si>
  <si>
    <t>Identificar fuentes de información ambiental generadas al interior de la Entidad</t>
  </si>
  <si>
    <t>Definir los criterios para la consolidación de la información ambiental y socializarlos en la Entidad</t>
  </si>
  <si>
    <t>Desarrollar base de datos de indicadores y subsistemas de información que deben ser alimentados por EPA Cartagena</t>
  </si>
  <si>
    <t>Implementar acciones para la operación del Centro Inteligente de Monitoreo Ambiental del Distrito de Cartagena de Indias</t>
  </si>
  <si>
    <t>Adquirir equipos tecnológicos y software para la puesta en marcha del Centro Inteligente de Monitoreo Ambiental</t>
  </si>
  <si>
    <t>Elaborar mapa de ruido de la localidad 3</t>
  </si>
  <si>
    <t xml:space="preserve">2 Estaciones para el monitoreo de la calidad del aire implementadas </t>
  </si>
  <si>
    <t>Elaborar el estudio de rediseño del Sistema de Vigilancia de la Calidad del Aire (SVCA)</t>
  </si>
  <si>
    <t xml:space="preserve">Realizar el mantenimiento correctivo de las estaciones y la construcción de nuevas estructuras metálicas </t>
  </si>
  <si>
    <t>Participar en la Mesa Técnica Distrital de Calidad de Aire y Ruido Urbano</t>
  </si>
  <si>
    <t>Implementar acciones para la Operación del SVCA</t>
  </si>
  <si>
    <t>Aumentar el índice de árboles sembrados por habitante del Distrito de Cartagena, a través de la ampliación del sistema de arbolado urbano existente</t>
  </si>
  <si>
    <t>Construir y dotar un nuevo centro de atención y valoración de fauna silvestre con el fin de ampliar la cobertura y
condiciones de atención existentes</t>
  </si>
  <si>
    <t>300.000 árboles sembrados en el Distrito de Cartagena</t>
  </si>
  <si>
    <t>Determinar sitios de siembra de árboles</t>
  </si>
  <si>
    <t>1 Centro de Atención y Valoración de Fauna Silvestre construído y dotado</t>
  </si>
  <si>
    <t>Ejecutar las siembras con apoyo de comunidades y demás actores públicos y/o privados</t>
  </si>
  <si>
    <t>Implementar programas de Educación y sensibilización ambiental para la apropiación de la importancia y la correspondabilidad en las actividades de siembra</t>
  </si>
  <si>
    <t>Implementar acciones para el mantenimiento del Sistema de Arbolado</t>
  </si>
  <si>
    <t>Determinar ubicación del centro de atención y valoración de fauna silvestre</t>
  </si>
  <si>
    <t>Dotar el centro de atención y valoración de fauna silvestre</t>
  </si>
  <si>
    <t>Realizar acciones para la operación del Centro de Atención y Valoración de fauna Silvestre</t>
  </si>
  <si>
    <t>Recuperar los Ecosistemas Acuáticos y Terrestres en la Ciénaga de la Virgen y su Área de Influencia</t>
  </si>
  <si>
    <t>Obras para reducir el riesgo de avenidas torrenciales</t>
  </si>
  <si>
    <t>Realizar la revisión y diagnóstico para la limpieza de los descoles de los afluentes principales que derivan en la Ciénaga de la Virgen</t>
  </si>
  <si>
    <t>Ejecutar actividades de limpieza de raíces y mantenimiento de la Ciénaga de la Virgen y su área de Influencia</t>
  </si>
  <si>
    <t>Realizar actividades de control y seguimiento de los tensores ambientales de la Ciénaga de la Virgen</t>
  </si>
  <si>
    <t>Realizar análisis Fisico químico de la calidad del Recurso Hídrico y de los vertimientos realizados a la Ciénaga de la Virgen</t>
  </si>
  <si>
    <t>Divulgar y socializar el objetivo y sus resultados.</t>
  </si>
  <si>
    <t>Establecer acciones de conservación de ecosistemas naturales, flora y fauna silvestre, en los cuerpos de agua del Distrito de Cartagena</t>
  </si>
  <si>
    <t>Diseñar, implementar y poner en marcha el Laboratorio Ambiental Bocana</t>
  </si>
  <si>
    <t>Realizar acciones encaminadas al mantenimiento y restauración de Elementos del Sistema BEM</t>
  </si>
  <si>
    <t>Reducir la contaminación de los cuerpos de agua mediante estrategias de control de vertimientos, implementación de prácticas ambientales sostenibles y la adecuada gestión de residuos sólidos y de construcción.</t>
  </si>
  <si>
    <t>Documentos de lineamientos técnicos para el ordenamiento ambiental territorial</t>
  </si>
  <si>
    <t>Revisión de lineamientos técnicos para el ordenamiento ambiental territorial e identificar las comunidades o grupos de beneficiarios en las zonas aledañas a la Ciénaga de la Virgen</t>
  </si>
  <si>
    <t>Identificar las estrategias de Educación Ambiental a implementar y establecer cronograma de implementación de campañas</t>
  </si>
  <si>
    <t>Diseñar e Implementar un programa de educación ambiental con enfoque diferencial que promueva la acción social comunitaria para protección y cuidado del ambiente en zonas aledañas a la Ciénaga de la Virgen.</t>
  </si>
  <si>
    <t xml:space="preserve">Realizar acciones tendientes a la ejecución de campañas </t>
  </si>
  <si>
    <t>8 héctaras de áreas degradadas con servicio de recuperación y restauración de ecosistemas</t>
  </si>
  <si>
    <t>Realizar el diagnóstico biofísico de los puntos críticos de las áreas a intervenir en el perímetro urbano de Cartagena</t>
  </si>
  <si>
    <t>Realizar Jornadas de recuperación y restauración con diferentes técnicas de bioingeniería de las áreas que se encuentren degradadas ambientalmente</t>
  </si>
  <si>
    <t>Aumentar la efectividad en la implementación de acciones encaminadas a la mejora en la gestión integral del recurso hídrico y las rondas hídricas en el área de jurisdicción de EPA Cartagena.</t>
  </si>
  <si>
    <t>1 Documento de política para la conservación de la biodiversidad y sus servicios ecosistémicos</t>
  </si>
  <si>
    <t>4 Documentos de lineamientos técnicos con acuerdos de uso, ocupación y tenencia en áreas protegidas no vinculadas al Sistema Nacional de Áreas Protegidas</t>
  </si>
  <si>
    <t>Definir y ejecutar acciones para la restauración y conservación de la biodiversidad y servicios ecosistémicos del recurso hídrico</t>
  </si>
  <si>
    <t>Analizar muestras de calidad de agua y de los vertimientos ilegales en los cuerpos de agua del Distrito de Cartagena (área urbana)</t>
  </si>
  <si>
    <t>Elaborar un documento de políticas para el acotamiento de cuerpos de agua en el perímetro urbano de la ciudad de Cartagena, para la conservación de su biodiversidad y servicios ecosistémicos.</t>
  </si>
  <si>
    <t>Realizar acciones encaminadas al acotamiento de la ronda hídrica priorizada (Matute)</t>
  </si>
  <si>
    <t>Divulgar y socializar los resultados del acotamiento de la Ronda Hídrica.</t>
  </si>
  <si>
    <t xml:space="preserve">Priorizar áreas de ronda hídrica objeto de restauración y conservación. </t>
  </si>
  <si>
    <t>Recuperar ambientalmente las condiciones hidrológicas e hidráulicas de los principales cuerpos de agua del Distrito de Cartagena, Ciénaga de la Virgen y Laguna de Chambacú a través de jornada de relimpia y restauración de sus ecosistemas.</t>
  </si>
  <si>
    <t>Servicio de Dragado (Relimpia) de 140.000 m3 de residuos</t>
  </si>
  <si>
    <t>Realizar el diagnóstico y batimetrías de la laguna de Chambacú.</t>
  </si>
  <si>
    <t>Realizar actividades de relimpia unidades Dársena, Canal de Aducción, zona de mar y pantalla direccional del BEM</t>
  </si>
  <si>
    <t>Establecer campañas de control y vigilancia en la zona donde existen los mayores tensores ambientales.</t>
  </si>
  <si>
    <t>Realizar campañas de socialización y concientización</t>
  </si>
  <si>
    <t>Seguimiento al Plan de Acción</t>
  </si>
  <si>
    <t>Fortalecer la gestión de la Administración Distrital, mediante la atticulación y eficiencia de los procesos de la entidad para el cumplimiento efectivo de los objetivos institucionales.</t>
  </si>
  <si>
    <t>Recuperar el sistema de canales y lagunas de Cartagena, con acciones de recuper:ici(,n de bordes de costa y la formulación de documentos de planificación para la estabili1ación del sistema hídrico y litoral de la ciudad</t>
  </si>
  <si>
    <t>3.2.3</t>
  </si>
  <si>
    <t>4.3.4.</t>
  </si>
  <si>
    <t>4.3.2.</t>
  </si>
  <si>
    <t>4.3.3.</t>
  </si>
  <si>
    <t>4.4.1.</t>
  </si>
  <si>
    <t>4.7.1.</t>
  </si>
  <si>
    <t>4.7.3.</t>
  </si>
  <si>
    <t>4.7.4.</t>
  </si>
  <si>
    <t>5.2.1.</t>
  </si>
  <si>
    <t>Realizar el seguimiento y control a las metas establecidas en el plan de acción que se encuentren alineadas con el proceso, basado en el ciclo PHVA y establecer ajustes o acciones de mejora de manera oportuna que garanticen su cumplimiento.</t>
  </si>
  <si>
    <t>Trimestral</t>
  </si>
  <si>
    <t>Eficacia</t>
  </si>
  <si>
    <t>Plan Anual de Adquisiciones</t>
  </si>
  <si>
    <t>Plan Anticorrupción y Atención al Ciudadano</t>
  </si>
  <si>
    <t xml:space="preserve">Plan Estrategico de Talento Humano </t>
  </si>
  <si>
    <t>Plan Institucional de Archivo - PINAR</t>
  </si>
  <si>
    <t xml:space="preserve">Plan se Privacidad y Seguridad de la Información </t>
  </si>
  <si>
    <t xml:space="preserve">Plan Estrategico de Tecnologias de la Información </t>
  </si>
  <si>
    <t>AVANCE
(Mes 2 - Diciembre)</t>
  </si>
  <si>
    <t>AVANCE
(Mes 1 - Septiembre)</t>
  </si>
  <si>
    <t xml:space="preserve">Realizar una correcta gestión ambiental y del recurso hídrico para controlar la degradación y perdida de la biodiversidad y servicios ecosistémicos del manglar en el área urbana de cartagena. </t>
  </si>
  <si>
    <t>Cuarenta (40) hectáreas de manglar recuperadas</t>
  </si>
  <si>
    <t>Realizar la restauración ecológica de 40 Hectáreas de ecosistemas de manglar</t>
  </si>
  <si>
    <t xml:space="preserve">Servicios tecnológicos para el sistema de información ambiental </t>
  </si>
  <si>
    <t>Informe de Gestión Trimestral y de cierre anual de gestiones para el apoyo técnico, asesorías, capacitación, formación y promoción a emprendedores y empresas</t>
  </si>
  <si>
    <t>Documento diagnóstico y caracterización de áreas de manglar a intervenir</t>
  </si>
  <si>
    <t xml:space="preserve">Documento tecnico de informe de limpieza de raíces de manglar / Informe de avance de contrato </t>
  </si>
  <si>
    <t>Informe técnico de Calidad del Manglar</t>
  </si>
  <si>
    <t>Evidencias de la adquisición de hardware y software</t>
  </si>
  <si>
    <t>Evidencias de la formación, implementación y uso de las herramientas</t>
  </si>
  <si>
    <t xml:space="preserve">Informe de gestión trimestral y anual de avance en la implementación de los requisitos de la política </t>
  </si>
  <si>
    <t>Plan de Trabajo Implementación del PIGA
Informe de trimestral y anual de avance en la ejecución de acciones para la implementación del PIGA</t>
  </si>
  <si>
    <t>Informe trimestral y anual de avance en la ejecución de la actividad</t>
  </si>
  <si>
    <t>Evidencias de la contratación del servicio 
Informes de calidad según del agua</t>
  </si>
  <si>
    <t>Evidencias de la contratación de la consultoría
Resultados del estudio</t>
  </si>
  <si>
    <t>Diagnóstico del Sistema Bocana estabilizadora de Mareas BEM, Pescante de Laguna de Chambacú y su Centro de Información</t>
  </si>
  <si>
    <t>Evidencias de la contratación del servicio 
Informes de Diagnóstico realizado</t>
  </si>
  <si>
    <t>Evidencias de las contrataciones</t>
  </si>
  <si>
    <t>Informe de mantenimiento del sistema BEM</t>
  </si>
  <si>
    <t>Evidencias de la Contratación del Servicio
Informe de Resultados de las Batimetrías</t>
  </si>
  <si>
    <t>Evidencias de la contratación del servicio
Informes de resultado de la Relimpia</t>
  </si>
  <si>
    <t>Informe de planificación, ejecución e impacto de la Feria de Negocios Verdes</t>
  </si>
  <si>
    <t>Informe técnico de implementación de estrategias para la recolección y generación de información para plataforma SIGMA</t>
  </si>
  <si>
    <t>Informes trimestral y anual de Publicaciones y otras acciones de divulgación</t>
  </si>
  <si>
    <t>Informe de revisión y diagnóstico y/o estudios previos para la contratación de la actividad</t>
  </si>
  <si>
    <t>Documento de Informe Trimestral y anual de Avance en la implementación de acciones para el diseño y puesta en marcha del Laborarorio
Evidencias de las contrataciones, convenios y otros.</t>
  </si>
  <si>
    <t>Realizar batimetrías a la unidades Dársena, Canal de Aducción, Zona de bajamar y pantalla direccional del BEM.</t>
  </si>
  <si>
    <t>Evidencias de la contratación del servicio 
Informes de calidad del agua según muestras</t>
  </si>
  <si>
    <t>Adquisición y mantenimiento de equipos y suministros para la operatividad de BEM</t>
  </si>
  <si>
    <t>Evidencias de la Contratación del Servicio
Informe de zonificación del manglar</t>
  </si>
  <si>
    <t>TODAS</t>
  </si>
  <si>
    <t>Obras para la prevención y control de inundaciones – Elementos de BEM</t>
  </si>
  <si>
    <t>Rafael Escudero Aguirre</t>
  </si>
  <si>
    <t>Javier Pineda López</t>
  </si>
  <si>
    <t>Arelis Mendoza</t>
  </si>
  <si>
    <t>Recursos insuficientes para    realizar la contratación de actividades y personal necesarias para llevar a cabo la ejecución del proyecto
Obstáculos o demoras en el proceso de contratación que limiten o alteren las condiciones previstas
Ocurrencia de fenómenos socionaturales en el área que impidan la realización del proyecto</t>
  </si>
  <si>
    <t>Memorando de Solicitud de Presupuesto - Actas de Reunión - Oficio de Ajustes al presupuesto (Si Aplica)
Plan de Adquisiciones - Informe Trimestral de Ejecución y cumplimiento de Actividades programadas.
Informe Trimestral de Ejecución y cumplimiento de Actividades programadas.</t>
  </si>
  <si>
    <t>Si</t>
  </si>
  <si>
    <t>NO</t>
  </si>
  <si>
    <t>REQUIERE CONTRATACIÓN</t>
  </si>
  <si>
    <t>Contrato de Servicios para realizar batimetrias a las unidades Dársena, Canal De Aducción, zona de mar y pantalla direccional del BEM.</t>
  </si>
  <si>
    <t>Contrato de Servicios para  realizar el diagnóstico y batimetrías de la laguna de Chambacú.</t>
  </si>
  <si>
    <t>Contrato de prestación de servicios como apoyo a la realización de campañas de control y vigilancia en la zona donde existen los mayores tensores ambientales.</t>
  </si>
  <si>
    <t>Contrato de prestación de servicios como apoyo a la realización de campañas de socialización y concientización</t>
  </si>
  <si>
    <t xml:space="preserve"> Prestación de servicios profesionales para realizar actividades de apoyo técnico y asesoría especializada, para emprendedores y empresarios interesados en desarrollar negocios verdes sostenibles</t>
  </si>
  <si>
    <t xml:space="preserve"> Prestación de servicios profesionales para realizar capacitaciones para emprendedores y empresarios interesados en desarrollar negocios verdes sostenibles.</t>
  </si>
  <si>
    <t>Prestación de servicios profesionales en la Oficina Asesora de Planeación del Establecimiento público ambiental de Cartagena como administrador de empresas en el marco del proyecto NEGOCIOS VERDES, ECONOMIA CIRCULAR, PRODUCCION Y CONSUMO SOSTENIBLE.</t>
  </si>
  <si>
    <t>Prestación de servicios profesionales y de apoyo a la gestión para la caracterización general y diagnóstico de las zonas a intervenir.</t>
  </si>
  <si>
    <t xml:space="preserve">Realizar limpieza de raíces y mantenimiento de especies de manglar. </t>
  </si>
  <si>
    <t>Identifcación y diseño de estrategia para la recolección de información de acuerdo con lo requerido en la plataforma SIGMA.</t>
  </si>
  <si>
    <t>Asesoría y/o consultoría para la identificación e implementación de instrumentos de ordenación del manglar</t>
  </si>
  <si>
    <t xml:space="preserve">Prestación de servicios profesionales y de apoyo a la gestión para generar informes de calidad del manglar </t>
  </si>
  <si>
    <t xml:space="preserve">Prestación de servicios profesionales y de apoyo a la gestión para divulgar y socializar los objetivos y resultados del proyecto </t>
  </si>
  <si>
    <t>Adquisición de herramienta ARCGIS y actualización de software financiero</t>
  </si>
  <si>
    <t>La Prestación de servicios profesionales tendiente a la implementación del MODELO INTEGRADO DE PLANEACION Y GESTION – MIPG en el Establecimiento Público Ambiental de Cartagena</t>
  </si>
  <si>
    <t>Contrato de Consultoría para la actualización de la Plataforma Estratégica de EPA Cartagena y análisis de cargas laboral</t>
  </si>
  <si>
    <t>Contratación de prestación de servicios para la Implementar el Plan Integral de Gestión Ambiental - PIGA - en el Establecimiento Publico Ambiental de Cartagena</t>
  </si>
  <si>
    <t>La Prestación de servicios profesionales para la Implementacion de herramientas tecnológicas en el Establecimiento Público Ambiental de Cartagena</t>
  </si>
  <si>
    <t>Limpieza y mantenimiento de los descoles de los afluentes principales que derivan en la Ciénaga de la Virgen</t>
  </si>
  <si>
    <t>Limpieza de raíces y mantenimiento de la Ciénaga de la Virgen y su área de Influencia</t>
  </si>
  <si>
    <t>Convenio interadministrativo EPA - Unicartagena</t>
  </si>
  <si>
    <t xml:space="preserve"> Lancha Transporte acuatico para realización de monitoreos</t>
  </si>
  <si>
    <t>Realizar el Diagnóstico del Sistema Bocana estabilizadora de Mareas BEM, Pescante de Laguna de Chambacú y su Centro de Información</t>
  </si>
  <si>
    <t xml:space="preserve"> Diseño arquitectonico, y adecuación civil y fisica de la Bocana</t>
  </si>
  <si>
    <t>Compra y suministro de equipos para la operatividad del Sistema BEM</t>
  </si>
  <si>
    <t>Prestación de servicios profesionales y de apoyo a la gestión para la implementación de accones de mantenimiento del Sistema BEM</t>
  </si>
  <si>
    <t>Prestación de servicios profesionales y de apoyo a la gestión para  identificar las comunidades o grupos de beneficiarios en las zonas aledañas a la Ciénaga de la Virgen</t>
  </si>
  <si>
    <t>Prestación de servicios profesionales y de apoyo a la gestión para Identificar las estrategias de Educación Ambiental a implementar</t>
  </si>
  <si>
    <t xml:space="preserve">Prestación de servicios profesionales y de apoyo a la gestión para diseñar e Implementar un programa de educación ambiental con enfoque diferencial </t>
  </si>
  <si>
    <t xml:space="preserve">Prestación de servicios profesionales y de apoyo a la gestión para la ejecución de campañas </t>
  </si>
  <si>
    <t xml:space="preserve">Contrato de Consultoria para el acotamiento de la Ronda Hídrica de Arroyo Matute </t>
  </si>
  <si>
    <t>Prestación de servicios profesionales y de apoyo a la gestión para caracterizar y delimitar áreas de ronda hídrica objeto de restauración y conservación.</t>
  </si>
  <si>
    <t>Contrato de servicios para analizar muestras de calidad de agua y de los vertimientos ilegales en los cuerpos de agua del Distrito de Cartagena (área urbana)</t>
  </si>
  <si>
    <t>Multas y Sanciones</t>
  </si>
  <si>
    <t>Rendimientos Financieros
Otras Tasas y Derechos Administrativos
Sector Eléctrico
ICLD</t>
  </si>
  <si>
    <t>Contribución Sector Eléctrico</t>
  </si>
  <si>
    <t xml:space="preserve">Contribución Sector Eléctrico
Sobretasa Ambiental
Otras Tasas y Derechos Administrativos
</t>
  </si>
  <si>
    <t>Agosto de 2024</t>
  </si>
  <si>
    <t>Recursos insuficientes para    realizar la contratación de actividades y personal necesarias para llevar a cabo la ejecución del proyecto
Obstáculos o demoras en el proceso de contratación que limiten o alteren las condiciones previstas</t>
  </si>
  <si>
    <t>Memorando de Solicitud de Presupuesto - Actas de Reunión - Oficio de Ajustes al presupuesto (Si Aplica)
Plan de Adquisiciones - Informe Trimestral de Ejecución y cumplimiento de Actividades programadas.</t>
  </si>
  <si>
    <t>Documentos de lineamientos técnicos para la gestión de la información y el conocimiento ambiental</t>
  </si>
  <si>
    <t>Implementar cinco (5) estrategias de eduucación ambiental (PRAES, IDAU, PROCEDA, SOCIOEDUCACIÓN, ICEA)</t>
  </si>
  <si>
    <t>Documet Técnico de Acotamiento
Resolución de Priorización y Adopción</t>
  </si>
  <si>
    <t>Informe de Cumplimiento de las actividades programadas</t>
  </si>
  <si>
    <t>Evidencia Contractual
Informe de Avance y cumpimiento del Objeto Contractual</t>
  </si>
  <si>
    <t>Documento Tecnico</t>
  </si>
  <si>
    <t>4.7.1</t>
  </si>
  <si>
    <t>CARTAGENA ORDENADA ALREDEDOR DEL AGUA</t>
  </si>
  <si>
    <t>REPORTE META PRODUCTO DE  JUNIO A 30 DE SEPTIEMBRE DE 2024</t>
  </si>
  <si>
    <t>REPORTE META PRODUCTO DE  OCTUBRE A DICIEMBRE 2024</t>
  </si>
  <si>
    <t>Informe de la Gestión de acompaañmiento a Insttuciones Educativas</t>
  </si>
  <si>
    <t>Informde de asistencias técnicas a los PROCEDAS</t>
  </si>
  <si>
    <t>Informde de asistencias técnicas a los Procesos de Socioeducación</t>
  </si>
  <si>
    <t>Informes de Acompañamiento Técnico a los IDAU</t>
  </si>
  <si>
    <t>Informes de Asistencia Técnica a los ICEA</t>
  </si>
  <si>
    <t>Infotme de cumplimiento de la actividad</t>
  </si>
  <si>
    <t>SI</t>
  </si>
  <si>
    <t>Prestación de servicios profesionales y de apoyo a la gestión para desarrollar acciones d eimplementación de las estrategias de educación generadas.</t>
  </si>
  <si>
    <t>Prestación de servicios profesionales y de apoyo a la gestión para desarrollar investigaciones y   apropiación social del conocimiento en temas ambientales</t>
  </si>
  <si>
    <t>Prestación de servicios profesioanles y de apoyo a la gestión para la formulación de la política Ambiental del Distrito</t>
  </si>
  <si>
    <t>EJECUCIÓN PRESUPUESTAL SEGÚN GIROS DE OCTUBRE A DICIEMBRE 31 DE 2024</t>
  </si>
  <si>
    <t>Rendimientos Financieros</t>
  </si>
  <si>
    <t>Etiquetas de fila</t>
  </si>
  <si>
    <t>Total general</t>
  </si>
  <si>
    <t>(en blanco)</t>
  </si>
  <si>
    <t>PROYECTOS</t>
  </si>
  <si>
    <t>LINEA ESTRATÉGICA</t>
  </si>
  <si>
    <t>Inventario de determinantes</t>
  </si>
  <si>
    <t>Acto Administrativo Sancionado</t>
  </si>
  <si>
    <t>Informe de Caracterización y diagnóstico de determinantes</t>
  </si>
  <si>
    <t>Carpeta de información de  área de aire, ruido y suelo, vertimientos y control y seguimiento y resutados de mediciones ambientales generadas a través de proyectos de inversón</t>
  </si>
  <si>
    <t>Software para la captura de datos de las estaciones SVCA</t>
  </si>
  <si>
    <t>Contrato de compra de equipos tecnologicos</t>
  </si>
  <si>
    <t>Contrato de actividad, Mapa de ruido, Planes descontaminación de localidad 3</t>
  </si>
  <si>
    <t>Informe de resultados de calidad de agua (Anexando Acta de visita/Registro Fotográfico/Conceptos Técnicos)</t>
  </si>
  <si>
    <t>Estudios Previos para contratar la consultoría para elaboración del documento de diseño y rediseño de operación de las estaciones, de acuerdo a lo establecido a los protocolos de monitoreo y seguimiento de la calidad del aire.</t>
  </si>
  <si>
    <t>Reporte de actividades de mantenimiento establecidas dentro del Proyecto</t>
  </si>
  <si>
    <t>Actas de Mesa T´écnica Distrital de la Calidad de Aire y Ruido</t>
  </si>
  <si>
    <t>Informe de Operación del SVCA</t>
  </si>
  <si>
    <t>Informe ejecutivo de analisis de acuerdo a las necesidades de comunidades y registros de árboles sembrados
Informes técnicos de los resultados de evaluación en campo
Listado de los sitios a intervenir a través de siembras</t>
  </si>
  <si>
    <t>Informes georeferenciados de las siembras realizadas</t>
  </si>
  <si>
    <t>Formatos de asistencia
Grabaciones y formatos de asistencia, notas de prensa y publicaciones en RRSS</t>
  </si>
  <si>
    <t>Informe de ejecución de contrato de compra de herramientas e insumos.
Registro fotográfico y actas
Conceptos técnicos emitidos</t>
  </si>
  <si>
    <t xml:space="preserve">Informe ejecutivo </t>
  </si>
  <si>
    <t>Evidencias de la Etapa Contractual</t>
  </si>
  <si>
    <t>Informe de gestión que contiene datos de liberaciones, ingresos, reportes, reubicaciones, eutanacias y mantenimiento de equipos de jaulas .</t>
  </si>
  <si>
    <t>Informe Ejecutivo</t>
  </si>
  <si>
    <t>Informes de Jornadas realizadas</t>
  </si>
  <si>
    <t>EJECUCIÓN PRESUPUESTAL SEGÚN REGISTROS PRESUPUESTALES A SEPTIEMBRE 30 DE 2024</t>
  </si>
  <si>
    <t>APROPIACIÓN DEFINITIVA POR PROYECTO</t>
  </si>
  <si>
    <t>ACUMULADO META PRODUCTO AL AÑO 2024</t>
  </si>
  <si>
    <t>ACUMULADO AL CUATRIENIO</t>
  </si>
  <si>
    <t xml:space="preserve">AVANCE META PRODUCTO AL AÑO </t>
  </si>
  <si>
    <t xml:space="preserve">AVANCE META PRODUCTO AL CUATRIENIO </t>
  </si>
  <si>
    <t>AVANCE META PRODUCTO AL AÑO (PONDERACION)</t>
  </si>
  <si>
    <t>AVANCE META PRODUCTO AL CUATRIENIO (PONDERACION)</t>
  </si>
  <si>
    <t xml:space="preserve">Avance Programa INVESTIGACION, EDUCACION Y CULTURA AMBIENTAL </t>
  </si>
  <si>
    <t>Avance Programa ECONOMÍA CIRCULAR Y NEGOCIOS VERDES</t>
  </si>
  <si>
    <t>Avance Programa GESTIÓN Y CONSERVACIÓN DEL AGUA</t>
  </si>
  <si>
    <t>NP</t>
  </si>
  <si>
    <t>Avance Programa MODELO INTEGRADO DE PLANEACIÓN Y GESTIÓN - MIPG</t>
  </si>
  <si>
    <t>Avance Programa GESTIÓN Y CONSERVACIÓN DE LA VEGETACIÓN Y LA BIODIVERSIDAD</t>
  </si>
  <si>
    <t>Avance Programa ALERTAS TEMPRANAS (AIRE, AGUA Y RUIDO)</t>
  </si>
  <si>
    <t>Avance Programa ORDENAMIENTO  Y SOSTENIBILIDAD  AMBIENTAL</t>
  </si>
  <si>
    <t>Avance Programa RECUPERACIÓN Y ESTABILIZACIÓN DEL SISTEMA HÍDRICO Y LITORAL DE CARTAGENA</t>
  </si>
  <si>
    <t>Avance Programa PLAN DE RESTAURACIÓN INTEGRAL DE LA CIÉNAGA DE LA VIRGEN</t>
  </si>
  <si>
    <t>AVANCE PLAN DE DESARROLLO PARTE ESTRATÉGICA - EPA  SEPTIEMBRE 30 DE  2024</t>
  </si>
  <si>
    <t>REPORTE PRODUCTO DE  SEPTIEMBRE A 31 DE DICIEMBRE 2024</t>
  </si>
  <si>
    <t>REPORTE ACTIVIDAD DE PROYECTO
EJECUTADO DE AGOSTO 1 A 30 DE SEPTIEMBRE 2024</t>
  </si>
  <si>
    <t>REPORTE ACTIVIDAD DE PROYECTO
EJECUTADO DE SEPTIEMBRE 1 A DICIEMBRE 31 DE 2024</t>
  </si>
  <si>
    <t>AVANCE EN LAS ACTIVIDADES DE LOS PROYECTOS AGOSTO 2024</t>
  </si>
  <si>
    <t>REPORTE (ENLACE DE SECOP)</t>
  </si>
  <si>
    <t>EJECUCIÓN PRESUPUESTAL SEGÚN GIROS DE JUNIO A AGOSTO 31 DE 2024</t>
  </si>
  <si>
    <t>EJECUCIÓN PRESUPUESTAL SEGÚN GIROS DE SEPTIEMBRE A DICIEMBRE 31 DE 2024</t>
  </si>
  <si>
    <t>APROPIACION DEFINITIVA</t>
  </si>
  <si>
    <t>EJECUCIÓN PRESUPUESTAL SEGÚN GIROS</t>
  </si>
  <si>
    <t>AVANCE EJECUCIÓN PRESUPUESTAL SEGÚN GIROS</t>
  </si>
  <si>
    <t>REPORTE ACTIVIDAD DE PROYECTO
EJECUTADO A SEPTIEMBRE DE 2024</t>
  </si>
  <si>
    <t>REPORTE PRODUCTO DE  ENERO A SEPTIEMBRE DE 2024</t>
  </si>
  <si>
    <t>AVANCE PROYECTOS EPA  A SEPTIEMBRE  DE  2024</t>
  </si>
  <si>
    <t>Avance Proyecto FORTALECIMIENTO DE CAPACIDADES LOCALES DE LA INVESTIGACIÓN, EDUCACIÓN Y CULTURA AMBIENTAL PARA LA PROTECCIÓN AMBIENTAL EN EL ÁREA URBANA DE   CARTAGENA DE INDIAS</t>
  </si>
  <si>
    <t>Avance Proyecto GENERACIÓN DE NEGOCIOS VERDES Y BUENAS PRÁCTICAS AMBIENTALES EN EL DISTRITO DE CARTAGENA DE INDIAS</t>
  </si>
  <si>
    <t>Avance Proyecto CONSERVACIÓN INTEGRAL DE LA BIODIVERSIDAD Y SERVICIOS ECOSISTÉMICOS DEL MANGLAR DEL ÁREA URBANA DE  CARTAGENA DE INDIAS</t>
  </si>
  <si>
    <t>Avance Proyecto FORTALECIMIENTO DE LA GESTIÓN INSTITUCIONAL Y ORGANIZACIONAL DEL ESTABLECIMIENTO PÚBLICO AMBIENTAL DE CARTAGENA</t>
  </si>
  <si>
    <t>Avance Proyecto ORDENAMIENTO PARA EL DESARROLLO AMBIENTAL EN EL DISTRITO DE   CARTAGENA DE INDIAS</t>
  </si>
  <si>
    <t>Avance Proyecto GENERACIÓN DEL CENTRO INTELIGENTE DE MONITOREO AMBIENTAL DEL DISTRITO DE CARTAGENA DE INDIAS</t>
  </si>
  <si>
    <t>Avance Proyecto FORTALECIMIENTO TÉCNICO Y OPERATIVO DEL SISTEMA DE VIGILANCIA DE LA CALIDAD DEL AIRE (SVCA) DEL DISTRITO DE  CARTAGENA DE INDIAS</t>
  </si>
  <si>
    <t>Avance Proyecto PROTECCIÓN DE LA VEGETACIÓN, BIODIVERSIDAD Y SERVICIOS ECOSISTÉMICOS EN EL DISTRITO DE CARTAGENA</t>
  </si>
  <si>
    <t>Avance Proyecto RESTAURACIÓN INTEGRAL DEL RECURSO HÍDRICO Y DE LOS ECOSISTEMAS DE LA CIÉNAGA DE LA VIRGEN DEL DISTRITO DE CARTAGENA DE INDIAS</t>
  </si>
  <si>
    <t>Avance Proyecto RECUPERACIÓN DE ÁREAS AMBIENTALMENTE DEGRADADAS EN EL DISTRITO DE CARTAGENA DE INDIAS</t>
  </si>
  <si>
    <t>Avance Proyecto CONSERVACIÓN DEL RECURSO HÍDRICO DEL ÁREA URBANA DE CARTAGENA DE INDIAS</t>
  </si>
  <si>
    <t>Avance Proyecto RECUPERACIÓN DE LAS CONDICIONES HIDRÁULICAS E HIDROLÓGICAS EN LOS CUERPOS DE AGUA DEL DISTRITO DE CARTAGENA</t>
  </si>
  <si>
    <t>EJECUCIÓN PRESUPUESTAL EPA</t>
  </si>
  <si>
    <t>Página: 3 de 3</t>
  </si>
  <si>
    <t>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</si>
</sst>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quot;$&quot;* #,##0_);_(&quot;$&quot;* \(#,##0\);_(&quot;$&quot;* &quot;-&quot;_);_(@_)"/>
    <numFmt numFmtId="165" formatCode="_(&quot;$&quot;* #,##0.00_);_(&quot;$&quot;* \(#,##0.00\);_(&quot;$&quot;* &quot;-&quot;??_);_(@_)"/>
    <numFmt numFmtId="166" formatCode="_(* #,##0.00_);_(* \(#,##0.00\);_(* &quot;-&quot;??_);_(@_)"/>
    <numFmt numFmtId="167" formatCode="0.0"/>
    <numFmt numFmtId="168" formatCode="#,##0.0"/>
    <numFmt numFmtId="169" formatCode="0.0000%"/>
    <numFmt numFmtId="170" formatCode="0.000000%"/>
  </numFmts>
  <fonts count="65" x14ac:knownFonts="1">
    <font>
      <sz val="11"/>
      <color theme="1"/>
      <name val="Aptos Narrow"/>
      <family val="2"/>
      <scheme val="minor"/>
    </font>
    <font>
      <sz val="12"/>
      <color theme="1"/>
      <name val="Aptos Narrow"/>
      <family val="2"/>
      <scheme val="minor"/>
    </font>
    <font>
      <sz val="12"/>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2"/>
      <color theme="1"/>
      <name val="Calibri"/>
      <family val="2"/>
    </font>
    <font>
      <sz val="12"/>
      <color theme="1"/>
      <name val="Aptos Narrow"/>
      <family val="2"/>
      <scheme val="minor"/>
    </font>
    <font>
      <sz val="11"/>
      <color rgb="FF000000"/>
      <name val="Aptos Narrow"/>
      <family val="2"/>
      <scheme val="minor"/>
    </font>
    <font>
      <b/>
      <sz val="14"/>
      <color theme="1"/>
      <name val="Calibri"/>
      <family val="2"/>
    </font>
    <font>
      <sz val="14"/>
      <color theme="1"/>
      <name val="Calibri"/>
      <family val="2"/>
    </font>
    <font>
      <sz val="11"/>
      <color theme="1"/>
      <name val="Calibri"/>
      <family val="2"/>
    </font>
    <font>
      <sz val="12"/>
      <color rgb="FF000000"/>
      <name val="Aptos Narrow"/>
      <family val="2"/>
      <scheme val="minor"/>
    </font>
    <font>
      <sz val="14"/>
      <color theme="1"/>
      <name val="Arial"/>
      <family val="2"/>
    </font>
    <font>
      <sz val="14"/>
      <color rgb="FF000000"/>
      <name val="Arial"/>
      <family val="2"/>
    </font>
    <font>
      <sz val="14"/>
      <color theme="1"/>
      <name val="Aptos Narrow"/>
      <family val="2"/>
      <scheme val="minor"/>
    </font>
    <font>
      <sz val="11"/>
      <name val="Arial"/>
      <family val="2"/>
    </font>
    <font>
      <sz val="10"/>
      <color theme="1"/>
      <name val="Arial"/>
      <family val="2"/>
    </font>
    <font>
      <sz val="10"/>
      <color theme="1"/>
      <name val="Aptos Narrow"/>
      <family val="2"/>
      <scheme val="minor"/>
    </font>
    <font>
      <sz val="12"/>
      <color rgb="FF000000"/>
      <name val="Calibri"/>
      <family val="2"/>
    </font>
    <font>
      <sz val="12"/>
      <color rgb="FF000000"/>
      <name val="Arial"/>
      <family val="2"/>
    </font>
    <font>
      <sz val="11"/>
      <color theme="1" tint="4.9989318521683403E-2"/>
      <name val="Arial"/>
      <family val="2"/>
    </font>
    <font>
      <sz val="11"/>
      <color rgb="FF000000"/>
      <name val="Arial"/>
      <family val="2"/>
    </font>
    <font>
      <b/>
      <sz val="14"/>
      <color theme="1"/>
      <name val="Arial"/>
      <family val="2"/>
    </font>
    <font>
      <b/>
      <sz val="14"/>
      <name val="Arial"/>
      <family val="2"/>
    </font>
    <font>
      <b/>
      <sz val="12"/>
      <name val="Arial"/>
      <family val="2"/>
    </font>
    <font>
      <b/>
      <sz val="12"/>
      <color theme="1"/>
      <name val="Aptos Narrow"/>
      <family val="2"/>
      <scheme val="minor"/>
    </font>
    <font>
      <b/>
      <sz val="16"/>
      <color theme="1"/>
      <name val="Aptos Narrow"/>
      <family val="2"/>
      <scheme val="minor"/>
    </font>
    <font>
      <sz val="11"/>
      <color rgb="FF000000"/>
      <name val="Calibri"/>
      <family val="2"/>
    </font>
    <font>
      <sz val="11"/>
      <name val="Aptos Narrow"/>
      <family val="2"/>
      <scheme val="minor"/>
    </font>
    <font>
      <b/>
      <sz val="14"/>
      <color rgb="FFFF0000"/>
      <name val="Aptos Narrow"/>
      <family val="2"/>
      <scheme val="minor"/>
    </font>
    <font>
      <sz val="14"/>
      <name val="Aptos Narrow"/>
      <family val="2"/>
      <scheme val="minor"/>
    </font>
    <font>
      <b/>
      <sz val="14"/>
      <color theme="1"/>
      <name val="Aptos Narrow"/>
      <family val="2"/>
      <scheme val="minor"/>
    </font>
    <font>
      <sz val="11"/>
      <color rgb="FFFF0000"/>
      <name val="Aptos Narrow"/>
      <family val="2"/>
      <scheme val="minor"/>
    </font>
    <font>
      <b/>
      <sz val="20"/>
      <color rgb="FFFF0000"/>
      <name val="Aptos Narrow"/>
      <family val="2"/>
      <scheme val="minor"/>
    </font>
    <font>
      <sz val="12"/>
      <color rgb="FFFF0000"/>
      <name val="Arial"/>
      <family val="2"/>
    </font>
    <font>
      <sz val="11"/>
      <color rgb="FFFF0000"/>
      <name val="Arial"/>
      <family val="2"/>
    </font>
    <font>
      <sz val="16"/>
      <color rgb="FFFF0000"/>
      <name val="Calibri"/>
      <family val="2"/>
    </font>
    <font>
      <b/>
      <sz val="14"/>
      <color theme="1"/>
      <name val="Aptos Narrow"/>
      <family val="2"/>
      <scheme val="minor"/>
    </font>
    <font>
      <b/>
      <sz val="14"/>
      <color rgb="FFFF0000"/>
      <name val="Aptos Narrow"/>
      <family val="2"/>
      <scheme val="minor"/>
    </font>
  </fonts>
  <fills count="1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rgb="FF000000"/>
      </patternFill>
    </fill>
    <fill>
      <patternFill patternType="solid">
        <fgColor rgb="FFFFFF00"/>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9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s>
  <cellStyleXfs count="11">
    <xf numFmtId="0" fontId="0" fillId="0" borderId="0"/>
    <xf numFmtId="0" fontId="6" fillId="0" borderId="0"/>
    <xf numFmtId="165" fontId="4" fillId="0" borderId="0" applyFont="0" applyFill="0" applyBorder="0" applyAlignment="0" applyProtection="0"/>
    <xf numFmtId="166" fontId="4" fillId="0" borderId="0" applyFont="0" applyFill="0" applyBorder="0" applyAlignment="0" applyProtection="0"/>
    <xf numFmtId="0" fontId="16" fillId="6" borderId="0" applyNumberFormat="0" applyBorder="0" applyProtection="0">
      <alignment horizontal="center" vertical="center"/>
    </xf>
    <xf numFmtId="49" fontId="17" fillId="0" borderId="0" applyFill="0" applyBorder="0" applyProtection="0">
      <alignment horizontal="left" vertical="center"/>
    </xf>
    <xf numFmtId="3" fontId="17" fillId="0" borderId="0" applyFill="0" applyBorder="0" applyProtection="0">
      <alignment horizontal="right" vertical="center"/>
    </xf>
    <xf numFmtId="166"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557">
    <xf numFmtId="0" fontId="0" fillId="0" borderId="0" xfId="0"/>
    <xf numFmtId="0" fontId="0" fillId="2" borderId="0" xfId="0" applyFill="1"/>
    <xf numFmtId="0" fontId="8" fillId="2" borderId="1" xfId="0" applyFont="1" applyFill="1" applyBorder="1" applyAlignment="1">
      <alignment horizontal="center" vertical="center" wrapText="1"/>
    </xf>
    <xf numFmtId="0" fontId="10" fillId="2" borderId="0" xfId="0" applyFont="1" applyFill="1"/>
    <xf numFmtId="0" fontId="0" fillId="2" borderId="0" xfId="0" applyFill="1" applyAlignment="1">
      <alignment horizontal="center" vertical="center"/>
    </xf>
    <xf numFmtId="0" fontId="11" fillId="2" borderId="0" xfId="0" applyFont="1" applyFill="1" applyAlignment="1">
      <alignment horizontal="center" vertical="center"/>
    </xf>
    <xf numFmtId="0" fontId="0" fillId="0" borderId="0" xfId="0" applyAlignment="1">
      <alignment vertical="center"/>
    </xf>
    <xf numFmtId="0" fontId="16" fillId="6" borderId="1" xfId="4" applyBorder="1" applyProtection="1">
      <alignment horizontal="center" vertical="center"/>
    </xf>
    <xf numFmtId="3" fontId="17" fillId="0" borderId="1" xfId="6" applyBorder="1" applyAlignment="1" applyProtection="1">
      <alignment horizontal="center" vertical="center"/>
    </xf>
    <xf numFmtId="49" fontId="17" fillId="0" borderId="1" xfId="5" applyBorder="1" applyProtection="1">
      <alignment horizontal="left" vertical="center"/>
    </xf>
    <xf numFmtId="0" fontId="20" fillId="0" borderId="0" xfId="0" applyFont="1" applyAlignment="1">
      <alignment horizontal="left"/>
    </xf>
    <xf numFmtId="0" fontId="20" fillId="0" borderId="0" xfId="0" applyFont="1" applyAlignment="1">
      <alignment horizontal="left" vertical="center" wrapText="1"/>
    </xf>
    <xf numFmtId="0" fontId="21" fillId="0" borderId="0" xfId="0" applyFont="1" applyAlignment="1">
      <alignment horizontal="left" vertical="center" wrapText="1"/>
    </xf>
    <xf numFmtId="0" fontId="15" fillId="0" borderId="0" xfId="0" applyFont="1" applyAlignment="1">
      <alignment horizontal="left" vertical="center" wrapText="1"/>
    </xf>
    <xf numFmtId="0" fontId="20" fillId="4" borderId="1" xfId="0" applyFont="1" applyFill="1" applyBorder="1" applyAlignment="1">
      <alignment horizontal="left" vertical="center" wrapText="1"/>
    </xf>
    <xf numFmtId="0" fontId="20"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20" fillId="0" borderId="0" xfId="0" applyFont="1" applyAlignment="1">
      <alignment horizontal="left" vertical="center"/>
    </xf>
    <xf numFmtId="0" fontId="9"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2" borderId="0" xfId="0" applyFill="1" applyAlignment="1">
      <alignment horizont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0" fillId="0" borderId="0" xfId="0" applyAlignment="1">
      <alignment horizontal="center"/>
    </xf>
    <xf numFmtId="49" fontId="17" fillId="0" borderId="1" xfId="5" applyBorder="1" applyAlignment="1" applyProtection="1">
      <alignment vertical="center" wrapText="1"/>
    </xf>
    <xf numFmtId="0" fontId="16" fillId="6" borderId="1" xfId="4" applyBorder="1" applyAlignment="1" applyProtection="1">
      <alignment vertical="center"/>
    </xf>
    <xf numFmtId="0" fontId="25" fillId="2" borderId="1" xfId="1" applyFont="1" applyFill="1" applyBorder="1" applyAlignment="1">
      <alignment horizontal="left" vertical="center"/>
    </xf>
    <xf numFmtId="0" fontId="26" fillId="5" borderId="9" xfId="1" applyFont="1" applyFill="1" applyBorder="1" applyAlignment="1">
      <alignment horizontal="center" vertical="center"/>
    </xf>
    <xf numFmtId="0" fontId="26" fillId="5" borderId="1" xfId="1" applyFont="1" applyFill="1" applyBorder="1" applyAlignment="1">
      <alignment horizontal="center" vertical="center"/>
    </xf>
    <xf numFmtId="0" fontId="26" fillId="5" borderId="10" xfId="1" applyFont="1" applyFill="1" applyBorder="1" applyAlignment="1">
      <alignment horizontal="center" vertical="center"/>
    </xf>
    <xf numFmtId="14" fontId="27" fillId="0" borderId="1" xfId="0" applyNumberFormat="1" applyFont="1" applyBorder="1" applyAlignment="1">
      <alignment horizontal="center" vertical="center"/>
    </xf>
    <xf numFmtId="0" fontId="28" fillId="0" borderId="1" xfId="1" applyFont="1" applyBorder="1" applyAlignment="1">
      <alignment horizontal="center" vertical="center"/>
    </xf>
    <xf numFmtId="14" fontId="28" fillId="0" borderId="1" xfId="1" applyNumberFormat="1" applyFont="1" applyBorder="1" applyAlignment="1">
      <alignment horizontal="center" vertical="center"/>
    </xf>
    <xf numFmtId="0" fontId="28" fillId="0" borderId="1" xfId="1" applyFont="1" applyBorder="1" applyAlignment="1">
      <alignment horizontal="center" wrapText="1"/>
    </xf>
    <xf numFmtId="0" fontId="28" fillId="0" borderId="1" xfId="1" applyFont="1" applyBorder="1"/>
    <xf numFmtId="0" fontId="26" fillId="5" borderId="1" xfId="1" applyFont="1" applyFill="1" applyBorder="1" applyAlignment="1">
      <alignment vertical="center"/>
    </xf>
    <xf numFmtId="0" fontId="0" fillId="0" borderId="1" xfId="0" applyBorder="1" applyAlignment="1">
      <alignment horizontal="center" vertical="center"/>
    </xf>
    <xf numFmtId="0" fontId="34" fillId="0" borderId="0" xfId="0" applyFont="1" applyAlignment="1">
      <alignment horizontal="center" vertical="center" wrapText="1"/>
    </xf>
    <xf numFmtId="0" fontId="35" fillId="0" borderId="0" xfId="0" applyFont="1" applyAlignment="1">
      <alignment vertical="center"/>
    </xf>
    <xf numFmtId="0" fontId="35" fillId="0" borderId="0" xfId="0" applyFont="1" applyAlignment="1">
      <alignment vertical="center" wrapText="1"/>
    </xf>
    <xf numFmtId="0" fontId="8" fillId="2" borderId="19" xfId="0" applyFont="1" applyFill="1" applyBorder="1" applyAlignment="1">
      <alignment horizontal="center" vertical="center" wrapText="1"/>
    </xf>
    <xf numFmtId="0" fontId="20" fillId="0" borderId="0" xfId="0" applyFont="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19" xfId="0" applyBorder="1" applyAlignment="1">
      <alignment vertical="center" wrapText="1"/>
    </xf>
    <xf numFmtId="0" fontId="0" fillId="0" borderId="19" xfId="0" applyBorder="1"/>
    <xf numFmtId="9" fontId="0" fillId="2" borderId="0" xfId="9" applyFont="1" applyFill="1" applyAlignment="1">
      <alignment horizontal="center" vertical="center"/>
    </xf>
    <xf numFmtId="49" fontId="17" fillId="0" borderId="0" xfId="5" applyFill="1" applyBorder="1" applyProtection="1">
      <alignment horizontal="left" vertical="center"/>
    </xf>
    <xf numFmtId="3" fontId="11" fillId="2" borderId="0" xfId="0" applyNumberFormat="1" applyFont="1" applyFill="1" applyAlignment="1">
      <alignment horizontal="center" vertical="center"/>
    </xf>
    <xf numFmtId="3" fontId="12" fillId="2" borderId="0" xfId="0" applyNumberFormat="1" applyFont="1" applyFill="1" applyAlignment="1">
      <alignment horizontal="center"/>
    </xf>
    <xf numFmtId="3" fontId="0" fillId="2" borderId="0" xfId="0" applyNumberFormat="1" applyFill="1" applyAlignment="1">
      <alignment horizontal="center"/>
    </xf>
    <xf numFmtId="0" fontId="0" fillId="0" borderId="0" xfId="0" applyAlignment="1">
      <alignment horizontal="center" vertical="center"/>
    </xf>
    <xf numFmtId="0" fontId="8" fillId="9"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xf>
    <xf numFmtId="0" fontId="43" fillId="0" borderId="1" xfId="0" applyFont="1" applyBorder="1" applyAlignment="1">
      <alignment vertical="center" wrapText="1"/>
    </xf>
    <xf numFmtId="0" fontId="42" fillId="0" borderId="1" xfId="0" applyFont="1" applyBorder="1" applyAlignment="1">
      <alignment vertical="center" wrapText="1"/>
    </xf>
    <xf numFmtId="0" fontId="36" fillId="0" borderId="1" xfId="0" applyFont="1" applyBorder="1" applyAlignment="1">
      <alignment vertical="center" wrapText="1"/>
    </xf>
    <xf numFmtId="0" fontId="37" fillId="0" borderId="1" xfId="0" applyFont="1" applyBorder="1" applyAlignment="1">
      <alignment vertical="center" wrapText="1"/>
    </xf>
    <xf numFmtId="0" fontId="8" fillId="9" borderId="19" xfId="0" applyFont="1" applyFill="1" applyBorder="1" applyAlignment="1">
      <alignment horizontal="center" vertical="center" wrapText="1"/>
    </xf>
    <xf numFmtId="0" fontId="10" fillId="2" borderId="0" xfId="0" applyFont="1" applyFill="1" applyAlignment="1">
      <alignment horizontal="center"/>
    </xf>
    <xf numFmtId="0" fontId="20" fillId="0" borderId="1"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7" xfId="0" applyFont="1" applyBorder="1" applyAlignment="1">
      <alignment horizontal="center" vertical="center" wrapText="1"/>
    </xf>
    <xf numFmtId="9" fontId="20" fillId="0" borderId="7" xfId="9" applyFont="1" applyFill="1" applyBorder="1" applyAlignment="1">
      <alignment horizontal="center" vertical="center" wrapText="1"/>
    </xf>
    <xf numFmtId="3" fontId="20" fillId="0" borderId="7" xfId="0" applyNumberFormat="1"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justify" vertical="center" wrapText="1"/>
    </xf>
    <xf numFmtId="9" fontId="20" fillId="0" borderId="1" xfId="9" applyFont="1" applyFill="1" applyBorder="1" applyAlignment="1">
      <alignment horizontal="center" vertical="center" wrapText="1"/>
    </xf>
    <xf numFmtId="3" fontId="20" fillId="0" borderId="1" xfId="0" applyNumberFormat="1" applyFont="1" applyBorder="1" applyAlignment="1">
      <alignment horizontal="center" vertical="center" wrapText="1"/>
    </xf>
    <xf numFmtId="0" fontId="20" fillId="0" borderId="10" xfId="0" applyFont="1" applyBorder="1" applyAlignment="1">
      <alignment horizontal="center" vertical="center" wrapText="1"/>
    </xf>
    <xf numFmtId="3" fontId="20" fillId="0" borderId="1" xfId="0" applyNumberFormat="1" applyFont="1" applyBorder="1" applyAlignment="1">
      <alignment vertical="center" wrapText="1"/>
    </xf>
    <xf numFmtId="1" fontId="20" fillId="0" borderId="1" xfId="0" applyNumberFormat="1" applyFont="1" applyBorder="1" applyAlignment="1">
      <alignment horizontal="center" vertical="center" wrapText="1"/>
    </xf>
    <xf numFmtId="1" fontId="20" fillId="0" borderId="10" xfId="0" applyNumberFormat="1" applyFont="1" applyBorder="1" applyAlignment="1">
      <alignment horizontal="center" vertical="center" wrapText="1"/>
    </xf>
    <xf numFmtId="0" fontId="46" fillId="2" borderId="1" xfId="0" applyFont="1" applyFill="1" applyBorder="1" applyAlignment="1">
      <alignment horizontal="center" vertical="center" wrapText="1"/>
    </xf>
    <xf numFmtId="0" fontId="42" fillId="0" borderId="1" xfId="0" applyFont="1" applyBorder="1" applyAlignment="1">
      <alignment horizontal="justify" vertical="center" wrapText="1"/>
    </xf>
    <xf numFmtId="0" fontId="9" fillId="0" borderId="1" xfId="0" applyFont="1" applyBorder="1" applyAlignment="1">
      <alignment horizontal="center" vertical="center" wrapText="1"/>
    </xf>
    <xf numFmtId="1" fontId="0" fillId="0" borderId="1" xfId="0" applyNumberFormat="1" applyBorder="1" applyAlignment="1">
      <alignment horizontal="center" vertical="center"/>
    </xf>
    <xf numFmtId="1" fontId="0" fillId="0" borderId="0" xfId="0" applyNumberFormat="1" applyAlignment="1">
      <alignment horizontal="center" vertical="center"/>
    </xf>
    <xf numFmtId="0" fontId="47" fillId="0" borderId="1" xfId="0" applyFont="1" applyBorder="1" applyAlignment="1">
      <alignment vertical="center" wrapText="1"/>
    </xf>
    <xf numFmtId="164" fontId="0" fillId="0" borderId="1" xfId="8" applyFont="1" applyBorder="1" applyAlignment="1">
      <alignment horizontal="center" vertical="center" wrapText="1"/>
    </xf>
    <xf numFmtId="164" fontId="8" fillId="2" borderId="1" xfId="8" applyFont="1" applyFill="1" applyBorder="1" applyAlignment="1">
      <alignment horizontal="center" vertical="center" wrapText="1"/>
    </xf>
    <xf numFmtId="164" fontId="0" fillId="0" borderId="1" xfId="8" applyFont="1" applyBorder="1" applyAlignment="1">
      <alignment vertical="center"/>
    </xf>
    <xf numFmtId="164" fontId="10" fillId="0" borderId="1" xfId="8" applyFont="1" applyBorder="1" applyAlignment="1">
      <alignment vertical="center"/>
    </xf>
    <xf numFmtId="164" fontId="0" fillId="0" borderId="0" xfId="8" applyFont="1"/>
    <xf numFmtId="164" fontId="49" fillId="2" borderId="1" xfId="8" applyFont="1" applyFill="1" applyBorder="1" applyAlignment="1">
      <alignment horizontal="center" vertical="center" wrapText="1"/>
    </xf>
    <xf numFmtId="164" fontId="38" fillId="0" borderId="0" xfId="8" applyFont="1"/>
    <xf numFmtId="164" fontId="0" fillId="0" borderId="1" xfId="8" applyFont="1" applyFill="1" applyBorder="1"/>
    <xf numFmtId="4" fontId="20" fillId="0" borderId="7"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4" fontId="11" fillId="2" borderId="0" xfId="0" applyNumberFormat="1" applyFont="1" applyFill="1" applyAlignment="1">
      <alignment horizontal="center" vertical="center"/>
    </xf>
    <xf numFmtId="164" fontId="48" fillId="9" borderId="1" xfId="8" applyFont="1" applyFill="1" applyBorder="1" applyAlignment="1">
      <alignment horizontal="center" vertical="center" wrapText="1"/>
    </xf>
    <xf numFmtId="0" fontId="50" fillId="2" borderId="1" xfId="0" applyFont="1" applyFill="1" applyBorder="1" applyAlignment="1">
      <alignment horizontal="center" vertical="center" wrapText="1"/>
    </xf>
    <xf numFmtId="0" fontId="20" fillId="0" borderId="0" xfId="0" applyFont="1" applyAlignment="1">
      <alignment horizontal="center"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52" fillId="10" borderId="26" xfId="0" applyFont="1" applyFill="1" applyBorder="1" applyAlignment="1">
      <alignment horizontal="center" vertical="center"/>
    </xf>
    <xf numFmtId="0" fontId="52" fillId="10" borderId="27" xfId="0" applyFont="1" applyFill="1" applyBorder="1" applyAlignment="1">
      <alignment horizontal="center" vertical="center"/>
    </xf>
    <xf numFmtId="0" fontId="52" fillId="10" borderId="28" xfId="0" applyFont="1" applyFill="1" applyBorder="1" applyAlignment="1">
      <alignment horizontal="center" vertical="center"/>
    </xf>
    <xf numFmtId="0" fontId="1" fillId="0" borderId="31" xfId="0" applyFont="1" applyBorder="1" applyAlignment="1">
      <alignment vertical="center" wrapText="1"/>
    </xf>
    <xf numFmtId="0" fontId="1" fillId="0" borderId="33" xfId="0" applyFont="1" applyBorder="1" applyAlignment="1">
      <alignment vertical="center"/>
    </xf>
    <xf numFmtId="0" fontId="1" fillId="0" borderId="34" xfId="0" applyFont="1" applyBorder="1" applyAlignment="1">
      <alignment vertical="center" wrapText="1"/>
    </xf>
    <xf numFmtId="0" fontId="1" fillId="0" borderId="36" xfId="0" applyFont="1" applyBorder="1" applyAlignment="1">
      <alignment vertical="center"/>
    </xf>
    <xf numFmtId="0" fontId="1" fillId="0" borderId="37" xfId="0" applyFont="1" applyBorder="1" applyAlignment="1">
      <alignment vertical="center" wrapText="1"/>
    </xf>
    <xf numFmtId="0" fontId="51" fillId="11" borderId="9" xfId="0" applyFont="1" applyFill="1" applyBorder="1" applyAlignment="1">
      <alignment horizontal="center" vertical="center"/>
    </xf>
    <xf numFmtId="0" fontId="1" fillId="11" borderId="1" xfId="0" applyFont="1" applyFill="1" applyBorder="1" applyAlignment="1">
      <alignment vertical="center"/>
    </xf>
    <xf numFmtId="0" fontId="1" fillId="11" borderId="10" xfId="0" applyFont="1" applyFill="1" applyBorder="1" applyAlignment="1">
      <alignment vertical="center" wrapText="1"/>
    </xf>
    <xf numFmtId="0" fontId="51" fillId="0" borderId="21" xfId="0" applyFont="1" applyBorder="1" applyAlignment="1">
      <alignment horizontal="center" vertical="center"/>
    </xf>
    <xf numFmtId="0" fontId="1" fillId="0" borderId="20" xfId="0" applyFont="1" applyBorder="1" applyAlignment="1">
      <alignment vertical="center"/>
    </xf>
    <xf numFmtId="0" fontId="1" fillId="0" borderId="22" xfId="0" applyFont="1" applyBorder="1" applyAlignment="1">
      <alignment vertical="center" wrapText="1"/>
    </xf>
    <xf numFmtId="0" fontId="10" fillId="0" borderId="19" xfId="0" applyFont="1" applyBorder="1" applyAlignment="1">
      <alignment vertical="center" wrapText="1"/>
    </xf>
    <xf numFmtId="0" fontId="46" fillId="2" borderId="19" xfId="0" applyFont="1" applyFill="1" applyBorder="1" applyAlignment="1">
      <alignment horizontal="center" vertical="center" wrapText="1"/>
    </xf>
    <xf numFmtId="0" fontId="46" fillId="2" borderId="1" xfId="0" applyFont="1" applyFill="1" applyBorder="1" applyAlignment="1">
      <alignment horizontal="left" vertical="center" wrapText="1"/>
    </xf>
    <xf numFmtId="0" fontId="46" fillId="2" borderId="19" xfId="0" applyFont="1" applyFill="1" applyBorder="1" applyAlignment="1">
      <alignment horizontal="left" vertical="center" wrapText="1"/>
    </xf>
    <xf numFmtId="14" fontId="0" fillId="0" borderId="1" xfId="0" applyNumberFormat="1" applyBorder="1" applyAlignment="1">
      <alignment horizontal="center" vertical="center"/>
    </xf>
    <xf numFmtId="0" fontId="41" fillId="2" borderId="1" xfId="0" applyFont="1" applyFill="1" applyBorder="1" applyAlignment="1">
      <alignment horizontal="center" vertical="center" wrapText="1"/>
    </xf>
    <xf numFmtId="1" fontId="0" fillId="0" borderId="19" xfId="0" applyNumberFormat="1" applyBorder="1" applyAlignment="1">
      <alignment horizontal="center" vertical="center"/>
    </xf>
    <xf numFmtId="1" fontId="50" fillId="0" borderId="1" xfId="1" applyNumberFormat="1" applyFont="1" applyBorder="1" applyAlignment="1" applyProtection="1">
      <alignment horizontal="center" vertical="center"/>
      <protection locked="0"/>
    </xf>
    <xf numFmtId="2" fontId="50" fillId="0" borderId="1" xfId="1" applyNumberFormat="1" applyFont="1" applyBorder="1" applyAlignment="1" applyProtection="1">
      <alignment horizontal="center" vertical="center"/>
      <protection locked="0"/>
    </xf>
    <xf numFmtId="9" fontId="0" fillId="0" borderId="1" xfId="0" applyNumberFormat="1" applyBorder="1" applyAlignment="1">
      <alignment horizontal="center" vertical="center"/>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3" fillId="0" borderId="19" xfId="0" applyFont="1" applyBorder="1" applyAlignment="1">
      <alignment horizontal="center" vertical="center" wrapText="1"/>
    </xf>
    <xf numFmtId="164" fontId="0" fillId="0" borderId="19" xfId="8" applyFont="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20"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2" fillId="2" borderId="19" xfId="0" applyFont="1" applyFill="1" applyBorder="1" applyAlignment="1">
      <alignment horizontal="center" vertical="center" wrapText="1"/>
    </xf>
    <xf numFmtId="14" fontId="0" fillId="0" borderId="19" xfId="0" applyNumberForma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0" fillId="0" borderId="38" xfId="0" applyFont="1" applyBorder="1" applyAlignment="1">
      <alignment horizontal="justify" vertical="center" wrapText="1"/>
    </xf>
    <xf numFmtId="0" fontId="20" fillId="0" borderId="19" xfId="0" applyFont="1" applyBorder="1" applyAlignment="1">
      <alignment horizontal="justify" vertical="center" wrapText="1"/>
    </xf>
    <xf numFmtId="9" fontId="20" fillId="0" borderId="19" xfId="9" applyFont="1" applyFill="1" applyBorder="1" applyAlignment="1">
      <alignment horizontal="center" vertical="center" wrapText="1"/>
    </xf>
    <xf numFmtId="0" fontId="20" fillId="0" borderId="19" xfId="0" applyFont="1" applyBorder="1" applyAlignment="1">
      <alignment horizontal="justify" vertical="center"/>
    </xf>
    <xf numFmtId="4" fontId="20" fillId="0" borderId="19" xfId="0" applyNumberFormat="1" applyFont="1" applyBorder="1" applyAlignment="1">
      <alignment horizontal="center" vertical="center" wrapText="1"/>
    </xf>
    <xf numFmtId="3" fontId="20" fillId="0" borderId="19" xfId="0" applyNumberFormat="1" applyFont="1" applyBorder="1" applyAlignment="1">
      <alignment vertical="center" wrapText="1"/>
    </xf>
    <xf numFmtId="0" fontId="20" fillId="0" borderId="39" xfId="0" applyFont="1" applyBorder="1" applyAlignment="1">
      <alignment horizontal="center" vertical="center" wrapText="1"/>
    </xf>
    <xf numFmtId="10" fontId="20" fillId="0" borderId="7" xfId="9" applyNumberFormat="1" applyFont="1" applyBorder="1" applyAlignment="1">
      <alignment horizontal="center" vertical="center" wrapText="1"/>
    </xf>
    <xf numFmtId="0" fontId="11" fillId="2" borderId="0" xfId="0" applyFont="1" applyFill="1" applyAlignment="1">
      <alignment vertical="center" wrapText="1"/>
    </xf>
    <xf numFmtId="10" fontId="20" fillId="0" borderId="7" xfId="9"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9" fillId="2" borderId="41" xfId="0" applyFont="1" applyFill="1" applyBorder="1" applyAlignment="1">
      <alignment horizontal="center" vertical="center" wrapText="1"/>
    </xf>
    <xf numFmtId="9" fontId="8" fillId="2" borderId="41" xfId="9" applyFont="1" applyFill="1" applyBorder="1" applyAlignment="1">
      <alignment horizontal="center" vertical="center" wrapText="1"/>
    </xf>
    <xf numFmtId="3" fontId="8" fillId="2" borderId="41" xfId="0" applyNumberFormat="1" applyFont="1" applyFill="1" applyBorder="1" applyAlignment="1">
      <alignment horizontal="center" vertical="center" wrapText="1"/>
    </xf>
    <xf numFmtId="4" fontId="8" fillId="9" borderId="41" xfId="0" applyNumberFormat="1" applyFont="1" applyFill="1" applyBorder="1" applyAlignment="1">
      <alignment horizontal="center" vertical="center" wrapText="1"/>
    </xf>
    <xf numFmtId="0" fontId="8" fillId="9" borderId="41" xfId="0" applyFont="1" applyFill="1" applyBorder="1" applyAlignment="1">
      <alignment horizontal="center" vertical="center" wrapText="1"/>
    </xf>
    <xf numFmtId="0" fontId="55" fillId="13" borderId="19" xfId="0" applyFont="1" applyFill="1" applyBorder="1" applyAlignment="1">
      <alignment horizontal="center" vertical="center" wrapText="1"/>
    </xf>
    <xf numFmtId="9" fontId="55" fillId="14" borderId="19" xfId="0" applyNumberFormat="1" applyFont="1" applyFill="1" applyBorder="1" applyAlignment="1">
      <alignment horizontal="center" vertical="center" wrapText="1"/>
    </xf>
    <xf numFmtId="10" fontId="55" fillId="12" borderId="19" xfId="0" applyNumberFormat="1" applyFont="1" applyFill="1" applyBorder="1" applyAlignment="1">
      <alignment horizontal="center" vertical="center" wrapText="1"/>
    </xf>
    <xf numFmtId="3" fontId="8" fillId="2" borderId="42" xfId="0" applyNumberFormat="1" applyFont="1" applyFill="1" applyBorder="1" applyAlignment="1">
      <alignment horizontal="center" vertical="center" wrapText="1"/>
    </xf>
    <xf numFmtId="10" fontId="20" fillId="0" borderId="1" xfId="9" applyNumberFormat="1" applyFont="1" applyFill="1" applyBorder="1" applyAlignment="1">
      <alignment horizontal="center" vertical="center" wrapText="1"/>
    </xf>
    <xf numFmtId="10" fontId="20" fillId="0" borderId="1" xfId="9" applyNumberFormat="1" applyFont="1" applyBorder="1" applyAlignment="1">
      <alignment horizontal="center" vertical="center" wrapText="1"/>
    </xf>
    <xf numFmtId="3" fontId="20" fillId="0" borderId="19" xfId="0" applyNumberFormat="1" applyFont="1" applyBorder="1" applyAlignment="1">
      <alignment horizontal="center" vertical="center" wrapText="1"/>
    </xf>
    <xf numFmtId="10" fontId="20" fillId="0" borderId="19" xfId="9" applyNumberFormat="1" applyFont="1" applyFill="1" applyBorder="1" applyAlignment="1">
      <alignment horizontal="center" vertical="center" wrapText="1"/>
    </xf>
    <xf numFmtId="10" fontId="20" fillId="0" borderId="19" xfId="9" applyNumberFormat="1" applyFont="1" applyBorder="1" applyAlignment="1">
      <alignment horizontal="center" vertical="center" wrapText="1"/>
    </xf>
    <xf numFmtId="0" fontId="56" fillId="2" borderId="23" xfId="0" applyFont="1" applyFill="1" applyBorder="1" applyAlignment="1">
      <alignment horizontal="center" vertical="center" wrapText="1"/>
    </xf>
    <xf numFmtId="0" fontId="11" fillId="2" borderId="24" xfId="0" applyFont="1" applyFill="1" applyBorder="1" applyAlignment="1">
      <alignment horizontal="left" vertical="center" wrapText="1"/>
    </xf>
    <xf numFmtId="0" fontId="11" fillId="0" borderId="24" xfId="0" applyFont="1" applyBorder="1"/>
    <xf numFmtId="0" fontId="56" fillId="2" borderId="24" xfId="0" applyFont="1" applyFill="1" applyBorder="1" applyAlignment="1">
      <alignment horizontal="center" vertical="center" wrapText="1"/>
    </xf>
    <xf numFmtId="9" fontId="56" fillId="2" borderId="24" xfId="0" applyNumberFormat="1" applyFont="1" applyFill="1" applyBorder="1" applyAlignment="1">
      <alignment horizontal="center" vertical="center" wrapText="1"/>
    </xf>
    <xf numFmtId="10" fontId="55" fillId="14" borderId="24" xfId="9" applyNumberFormat="1" applyFont="1" applyFill="1" applyBorder="1" applyAlignment="1">
      <alignment horizontal="center" vertical="center" wrapText="1"/>
    </xf>
    <xf numFmtId="10" fontId="55" fillId="12" borderId="24" xfId="0" applyNumberFormat="1" applyFont="1" applyFill="1" applyBorder="1" applyAlignment="1">
      <alignment horizontal="center" vertical="center" wrapText="1"/>
    </xf>
    <xf numFmtId="10" fontId="55" fillId="12" borderId="24" xfId="9" applyNumberFormat="1" applyFont="1" applyFill="1" applyBorder="1" applyAlignment="1">
      <alignment horizontal="center" vertical="center" wrapText="1"/>
    </xf>
    <xf numFmtId="0" fontId="56" fillId="2" borderId="25" xfId="0" applyFont="1" applyFill="1" applyBorder="1" applyAlignment="1">
      <alignment horizontal="center" vertical="center" wrapText="1"/>
    </xf>
    <xf numFmtId="0" fontId="56" fillId="2" borderId="40" xfId="0" applyFont="1" applyFill="1" applyBorder="1" applyAlignment="1">
      <alignment horizontal="center" vertical="center" wrapText="1"/>
    </xf>
    <xf numFmtId="0" fontId="11" fillId="2" borderId="41" xfId="0" applyFont="1" applyFill="1" applyBorder="1" applyAlignment="1">
      <alignment horizontal="left" vertical="center" wrapText="1"/>
    </xf>
    <xf numFmtId="0" fontId="11" fillId="0" borderId="41" xfId="0" applyFont="1" applyBorder="1"/>
    <xf numFmtId="0" fontId="56" fillId="2" borderId="41" xfId="0" applyFont="1" applyFill="1" applyBorder="1" applyAlignment="1">
      <alignment horizontal="center" vertical="center" wrapText="1"/>
    </xf>
    <xf numFmtId="9" fontId="56" fillId="2" borderId="41" xfId="0" applyNumberFormat="1" applyFont="1" applyFill="1" applyBorder="1" applyAlignment="1">
      <alignment horizontal="center" vertical="center" wrapText="1"/>
    </xf>
    <xf numFmtId="10" fontId="55" fillId="14" borderId="41" xfId="9" applyNumberFormat="1" applyFont="1" applyFill="1" applyBorder="1" applyAlignment="1">
      <alignment horizontal="center" vertical="center" wrapText="1"/>
    </xf>
    <xf numFmtId="10" fontId="55" fillId="12" borderId="41" xfId="0" applyNumberFormat="1" applyFont="1" applyFill="1" applyBorder="1" applyAlignment="1">
      <alignment horizontal="center" vertical="center" wrapText="1"/>
    </xf>
    <xf numFmtId="10" fontId="55" fillId="12" borderId="41" xfId="9" applyNumberFormat="1" applyFont="1" applyFill="1" applyBorder="1" applyAlignment="1">
      <alignment horizontal="center" vertical="center" wrapText="1"/>
    </xf>
    <xf numFmtId="0" fontId="56" fillId="2" borderId="42" xfId="0" applyFont="1" applyFill="1" applyBorder="1" applyAlignment="1">
      <alignment horizontal="center" vertical="center" wrapText="1"/>
    </xf>
    <xf numFmtId="0" fontId="20" fillId="0" borderId="7" xfId="0" applyFont="1" applyBorder="1" applyAlignment="1">
      <alignment horizontal="center" vertical="center"/>
    </xf>
    <xf numFmtId="0" fontId="20" fillId="0" borderId="40" xfId="0" applyFont="1" applyBorder="1" applyAlignment="1">
      <alignment horizontal="justify" vertical="center" wrapText="1"/>
    </xf>
    <xf numFmtId="0" fontId="20" fillId="0" borderId="41" xfId="0" applyFont="1" applyBorder="1" applyAlignment="1">
      <alignment horizontal="justify" vertical="center" wrapText="1"/>
    </xf>
    <xf numFmtId="0" fontId="20" fillId="0" borderId="41" xfId="0" applyFont="1" applyBorder="1" applyAlignment="1">
      <alignment horizontal="center" vertical="center" wrapText="1"/>
    </xf>
    <xf numFmtId="0" fontId="20" fillId="0" borderId="41" xfId="0" applyFont="1" applyBorder="1" applyAlignment="1">
      <alignment horizontal="center" vertical="center"/>
    </xf>
    <xf numFmtId="9" fontId="20" fillId="0" borderId="41" xfId="9" applyFont="1" applyFill="1" applyBorder="1" applyAlignment="1">
      <alignment horizontal="center" vertical="center" wrapText="1"/>
    </xf>
    <xf numFmtId="4" fontId="20" fillId="0" borderId="41" xfId="0" applyNumberFormat="1" applyFont="1" applyBorder="1" applyAlignment="1">
      <alignment horizontal="center" vertical="center" wrapText="1"/>
    </xf>
    <xf numFmtId="3" fontId="20" fillId="0" borderId="41" xfId="0" applyNumberFormat="1" applyFont="1" applyBorder="1" applyAlignment="1">
      <alignment horizontal="center" vertical="center" wrapText="1"/>
    </xf>
    <xf numFmtId="10" fontId="20" fillId="0" borderId="41" xfId="9" applyNumberFormat="1" applyFont="1" applyBorder="1" applyAlignment="1">
      <alignment horizontal="center" vertical="center" wrapText="1"/>
    </xf>
    <xf numFmtId="0" fontId="20" fillId="0" borderId="42" xfId="0" applyFont="1" applyBorder="1" applyAlignment="1">
      <alignment horizontal="center" vertical="center" wrapText="1"/>
    </xf>
    <xf numFmtId="9" fontId="20" fillId="15" borderId="7" xfId="9" applyFont="1" applyFill="1" applyBorder="1" applyAlignment="1">
      <alignment horizontal="center" vertical="center" wrapText="1"/>
    </xf>
    <xf numFmtId="9" fontId="20" fillId="15" borderId="19" xfId="9" applyFont="1" applyFill="1" applyBorder="1" applyAlignment="1">
      <alignment horizontal="center" vertical="center" wrapText="1"/>
    </xf>
    <xf numFmtId="169" fontId="60" fillId="0" borderId="19" xfId="9" applyNumberFormat="1" applyFont="1" applyBorder="1" applyAlignment="1">
      <alignment horizontal="center" vertical="center" wrapText="1"/>
    </xf>
    <xf numFmtId="10" fontId="60" fillId="0" borderId="19" xfId="9" applyNumberFormat="1" applyFont="1" applyBorder="1" applyAlignment="1">
      <alignment horizontal="center" vertical="center" wrapText="1"/>
    </xf>
    <xf numFmtId="0" fontId="45" fillId="0" borderId="19" xfId="0" applyFont="1" applyBorder="1" applyAlignment="1">
      <alignment horizontal="center" vertical="center" wrapText="1"/>
    </xf>
    <xf numFmtId="0" fontId="45" fillId="0" borderId="39" xfId="0" applyFont="1" applyBorder="1" applyAlignment="1">
      <alignment horizontal="center" vertical="center" wrapText="1"/>
    </xf>
    <xf numFmtId="0" fontId="45" fillId="0" borderId="7" xfId="0" applyFont="1" applyBorder="1" applyAlignment="1">
      <alignment horizontal="justify" vertical="center" wrapText="1"/>
    </xf>
    <xf numFmtId="3" fontId="20" fillId="0" borderId="7" xfId="0" applyNumberFormat="1" applyFont="1" applyBorder="1" applyAlignment="1">
      <alignment vertical="center" wrapText="1"/>
    </xf>
    <xf numFmtId="0" fontId="45" fillId="0" borderId="19" xfId="0" applyFont="1" applyBorder="1" applyAlignment="1">
      <alignment horizontal="justify" vertical="center" wrapText="1"/>
    </xf>
    <xf numFmtId="2" fontId="20" fillId="0" borderId="1" xfId="0" applyNumberFormat="1" applyFont="1" applyBorder="1" applyAlignment="1">
      <alignment horizontal="center" vertical="center" wrapText="1"/>
    </xf>
    <xf numFmtId="1" fontId="20" fillId="0" borderId="7" xfId="0" applyNumberFormat="1" applyFont="1" applyBorder="1" applyAlignment="1">
      <alignment horizontal="center" vertical="center" wrapText="1"/>
    </xf>
    <xf numFmtId="1" fontId="20" fillId="0" borderId="8" xfId="0" applyNumberFormat="1" applyFont="1" applyBorder="1" applyAlignment="1">
      <alignment horizontal="center" vertical="center" wrapText="1"/>
    </xf>
    <xf numFmtId="1" fontId="20" fillId="0" borderId="19" xfId="0" applyNumberFormat="1" applyFont="1" applyBorder="1" applyAlignment="1">
      <alignment horizontal="center" vertical="center" wrapText="1"/>
    </xf>
    <xf numFmtId="1" fontId="20" fillId="0" borderId="39" xfId="0" applyNumberFormat="1" applyFont="1" applyBorder="1" applyAlignment="1">
      <alignment horizontal="center" vertical="center" wrapText="1"/>
    </xf>
    <xf numFmtId="167" fontId="20" fillId="0" borderId="19" xfId="0" applyNumberFormat="1" applyFont="1" applyBorder="1" applyAlignment="1">
      <alignment horizontal="center" vertical="center" wrapText="1"/>
    </xf>
    <xf numFmtId="10" fontId="59" fillId="14" borderId="43" xfId="9" applyNumberFormat="1" applyFont="1" applyFill="1" applyBorder="1" applyAlignment="1">
      <alignment horizontal="center" vertical="center" wrapText="1"/>
    </xf>
    <xf numFmtId="10" fontId="59" fillId="12" borderId="28" xfId="0" applyNumberFormat="1" applyFont="1" applyFill="1" applyBorder="1" applyAlignment="1">
      <alignment horizontal="center" vertical="center" wrapText="1"/>
    </xf>
    <xf numFmtId="10" fontId="59" fillId="12" borderId="43" xfId="0" applyNumberFormat="1" applyFont="1" applyFill="1" applyBorder="1" applyAlignment="1">
      <alignment horizontal="center" vertical="center" wrapText="1"/>
    </xf>
    <xf numFmtId="2" fontId="20" fillId="0" borderId="7" xfId="0" applyNumberFormat="1" applyFont="1" applyBorder="1" applyAlignment="1">
      <alignment horizontal="center" vertical="center" wrapText="1"/>
    </xf>
    <xf numFmtId="2" fontId="60" fillId="8" borderId="19" xfId="0" applyNumberFormat="1" applyFont="1" applyFill="1" applyBorder="1" applyAlignment="1">
      <alignment horizontal="center" vertical="center" wrapText="1"/>
    </xf>
    <xf numFmtId="0" fontId="9" fillId="16" borderId="48" xfId="0" applyFont="1" applyFill="1" applyBorder="1" applyAlignment="1">
      <alignment horizontal="center" vertical="center" wrapText="1"/>
    </xf>
    <xf numFmtId="0" fontId="8" fillId="16" borderId="48" xfId="0" applyFont="1" applyFill="1" applyBorder="1" applyAlignment="1">
      <alignment horizontal="center" vertical="center" wrapText="1"/>
    </xf>
    <xf numFmtId="0" fontId="22" fillId="16" borderId="48"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11" fillId="13" borderId="48" xfId="0" applyFont="1" applyFill="1" applyBorder="1" applyAlignment="1">
      <alignment horizontal="center" vertical="center" wrapText="1"/>
    </xf>
    <xf numFmtId="0" fontId="36" fillId="0" borderId="19" xfId="0" applyFont="1" applyBorder="1" applyAlignment="1">
      <alignment horizontal="center" vertical="center" wrapText="1"/>
    </xf>
    <xf numFmtId="0" fontId="33" fillId="0" borderId="19" xfId="0" applyFont="1" applyBorder="1" applyAlignment="1">
      <alignment horizontal="center" vertical="center" wrapText="1"/>
    </xf>
    <xf numFmtId="0" fontId="11" fillId="13" borderId="1" xfId="0" applyFont="1" applyFill="1" applyBorder="1" applyAlignment="1">
      <alignment horizontal="center" vertical="center" wrapText="1"/>
    </xf>
    <xf numFmtId="0" fontId="8" fillId="2" borderId="0" xfId="0" applyFont="1" applyFill="1" applyAlignment="1">
      <alignment horizontal="center" vertical="center"/>
    </xf>
    <xf numFmtId="0" fontId="10" fillId="2" borderId="1" xfId="0" applyFont="1" applyFill="1" applyBorder="1" applyAlignment="1">
      <alignment horizontal="center" vertical="center" wrapText="1"/>
    </xf>
    <xf numFmtId="14" fontId="46" fillId="2" borderId="1" xfId="0" applyNumberFormat="1" applyFont="1" applyFill="1" applyBorder="1" applyAlignment="1">
      <alignment horizontal="center" vertical="center" wrapText="1"/>
    </xf>
    <xf numFmtId="1" fontId="41" fillId="2" borderId="1" xfId="0" applyNumberFormat="1" applyFont="1" applyFill="1" applyBorder="1" applyAlignment="1">
      <alignment horizontal="center" vertical="center" wrapText="1"/>
    </xf>
    <xf numFmtId="3" fontId="9" fillId="0" borderId="1" xfId="1" applyNumberFormat="1" applyFont="1" applyBorder="1" applyAlignment="1" applyProtection="1">
      <alignment horizontal="center" vertical="center" wrapText="1"/>
      <protection locked="0"/>
    </xf>
    <xf numFmtId="9" fontId="53" fillId="0" borderId="1" xfId="0" applyNumberFormat="1" applyFont="1" applyBorder="1" applyAlignment="1">
      <alignment horizontal="center" vertical="center" wrapText="1"/>
    </xf>
    <xf numFmtId="168" fontId="9" fillId="0" borderId="1" xfId="1" applyNumberFormat="1" applyFont="1" applyBorder="1" applyAlignment="1" applyProtection="1">
      <alignment horizontal="center" vertical="center" wrapText="1"/>
      <protection locked="0"/>
    </xf>
    <xf numFmtId="9" fontId="45" fillId="0" borderId="1" xfId="0" applyNumberFormat="1" applyFont="1" applyBorder="1" applyAlignment="1">
      <alignment horizontal="center" vertical="center" wrapText="1"/>
    </xf>
    <xf numFmtId="0" fontId="45" fillId="0" borderId="1" xfId="0" applyFont="1" applyBorder="1" applyAlignment="1">
      <alignment vertical="center" wrapText="1"/>
    </xf>
    <xf numFmtId="10" fontId="46" fillId="2" borderId="1" xfId="9" applyNumberFormat="1" applyFont="1" applyFill="1" applyBorder="1" applyAlignment="1">
      <alignment horizontal="center" vertical="center" wrapText="1"/>
    </xf>
    <xf numFmtId="10" fontId="58" fillId="0" borderId="1" xfId="9" applyNumberFormat="1" applyFont="1" applyBorder="1" applyAlignment="1">
      <alignment horizontal="center" vertical="center"/>
    </xf>
    <xf numFmtId="10" fontId="61" fillId="0" borderId="1" xfId="9" applyNumberFormat="1" applyFont="1" applyFill="1" applyBorder="1" applyAlignment="1">
      <alignment horizontal="center" vertical="center" wrapText="1"/>
    </xf>
    <xf numFmtId="10" fontId="58" fillId="0" borderId="1" xfId="9" applyNumberFormat="1" applyFont="1" applyFill="1" applyBorder="1" applyAlignment="1">
      <alignment horizontal="center" vertical="center"/>
    </xf>
    <xf numFmtId="170" fontId="58" fillId="0" borderId="1" xfId="9" applyNumberFormat="1" applyFont="1" applyBorder="1" applyAlignment="1">
      <alignment horizontal="center" vertical="center"/>
    </xf>
    <xf numFmtId="10" fontId="62" fillId="13" borderId="1" xfId="9" applyNumberFormat="1" applyFont="1" applyFill="1" applyBorder="1" applyAlignment="1">
      <alignment horizontal="center" vertical="center" wrapText="1"/>
    </xf>
    <xf numFmtId="10" fontId="4" fillId="0" borderId="1" xfId="9" applyNumberFormat="1" applyFont="1" applyBorder="1" applyAlignment="1">
      <alignment horizontal="center" vertical="center"/>
    </xf>
    <xf numFmtId="10" fontId="41" fillId="0" borderId="1" xfId="9" applyNumberFormat="1" applyFont="1" applyBorder="1" applyAlignment="1" applyProtection="1">
      <alignment horizontal="center" vertical="center" wrapText="1"/>
      <protection locked="0"/>
    </xf>
    <xf numFmtId="10" fontId="4" fillId="0" borderId="0" xfId="9" applyNumberFormat="1" applyFont="1"/>
    <xf numFmtId="0" fontId="57" fillId="2" borderId="4" xfId="0" applyFont="1" applyFill="1" applyBorder="1" applyAlignment="1">
      <alignment vertical="center" wrapText="1"/>
    </xf>
    <xf numFmtId="0" fontId="8" fillId="0" borderId="41" xfId="0" applyFont="1" applyBorder="1" applyAlignment="1">
      <alignment horizontal="center" vertical="center" wrapText="1"/>
    </xf>
    <xf numFmtId="0" fontId="8" fillId="0" borderId="1" xfId="0" applyFont="1" applyBorder="1" applyAlignment="1">
      <alignment horizontal="center" vertical="center" wrapText="1"/>
    </xf>
    <xf numFmtId="10" fontId="38" fillId="0" borderId="0" xfId="8" applyNumberFormat="1" applyFont="1"/>
    <xf numFmtId="164" fontId="38" fillId="0" borderId="0" xfId="8" applyFont="1" applyFill="1"/>
    <xf numFmtId="0" fontId="11" fillId="2" borderId="50"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8" xfId="0" applyFont="1" applyFill="1" applyBorder="1" applyAlignment="1">
      <alignment horizontal="center" vertical="center"/>
    </xf>
    <xf numFmtId="1" fontId="55" fillId="2" borderId="49" xfId="0" applyNumberFormat="1" applyFont="1" applyFill="1" applyBorder="1" applyAlignment="1">
      <alignment vertical="center"/>
    </xf>
    <xf numFmtId="1" fontId="55" fillId="2" borderId="51" xfId="0" applyNumberFormat="1" applyFont="1" applyFill="1" applyBorder="1" applyAlignment="1">
      <alignment vertical="center"/>
    </xf>
    <xf numFmtId="1" fontId="55" fillId="0" borderId="51" xfId="0" applyNumberFormat="1" applyFont="1" applyBorder="1" applyAlignment="1">
      <alignment vertical="center"/>
    </xf>
    <xf numFmtId="1" fontId="55" fillId="2" borderId="52" xfId="0" applyNumberFormat="1" applyFont="1" applyFill="1" applyBorder="1" applyAlignment="1">
      <alignment vertical="center"/>
    </xf>
    <xf numFmtId="14" fontId="11" fillId="2" borderId="53" xfId="0" applyNumberFormat="1" applyFont="1" applyFill="1" applyBorder="1" applyAlignment="1">
      <alignment horizontal="center" vertical="center"/>
    </xf>
    <xf numFmtId="14" fontId="11" fillId="2" borderId="48" xfId="0" applyNumberFormat="1" applyFont="1" applyFill="1" applyBorder="1" applyAlignment="1">
      <alignment horizontal="center" vertical="center"/>
    </xf>
    <xf numFmtId="44" fontId="11" fillId="2" borderId="48" xfId="10" applyFont="1" applyFill="1" applyBorder="1" applyAlignment="1">
      <alignment horizontal="center" vertical="center"/>
    </xf>
    <xf numFmtId="0" fontId="11" fillId="2" borderId="49" xfId="0" applyFont="1" applyFill="1" applyBorder="1" applyAlignment="1">
      <alignment horizontal="center" vertical="center"/>
    </xf>
    <xf numFmtId="44" fontId="63" fillId="2" borderId="48" xfId="10" applyFont="1" applyFill="1" applyBorder="1" applyAlignment="1">
      <alignment horizontal="center" vertical="center"/>
    </xf>
    <xf numFmtId="10" fontId="63" fillId="2" borderId="48" xfId="10" applyNumberFormat="1" applyFont="1" applyFill="1" applyBorder="1" applyAlignment="1">
      <alignment horizontal="center" vertical="center"/>
    </xf>
    <xf numFmtId="1" fontId="0" fillId="0" borderId="18" xfId="0" applyNumberFormat="1" applyBorder="1" applyAlignment="1">
      <alignment horizontal="center" vertical="center"/>
    </xf>
    <xf numFmtId="0" fontId="0" fillId="0" borderId="18" xfId="0" applyBorder="1" applyAlignment="1">
      <alignment vertical="center" wrapText="1"/>
    </xf>
    <xf numFmtId="0" fontId="0" fillId="0" borderId="7" xfId="0" applyBorder="1" applyAlignment="1">
      <alignment horizontal="center" vertical="center" wrapText="1"/>
    </xf>
    <xf numFmtId="0" fontId="11"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vertical="center" wrapText="1"/>
    </xf>
    <xf numFmtId="0" fontId="46" fillId="2" borderId="7" xfId="0" applyFont="1" applyFill="1" applyBorder="1" applyAlignment="1">
      <alignment horizontal="center" vertical="center" wrapText="1"/>
    </xf>
    <xf numFmtId="0" fontId="0" fillId="0" borderId="7" xfId="0" applyBorder="1" applyAlignment="1">
      <alignment horizontal="center" vertical="center"/>
    </xf>
    <xf numFmtId="10" fontId="58" fillId="0" borderId="7" xfId="9" applyNumberFormat="1" applyFont="1" applyBorder="1" applyAlignment="1">
      <alignment horizontal="center" vertical="center"/>
    </xf>
    <xf numFmtId="14"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7" xfId="0" applyBorder="1" applyAlignment="1">
      <alignment vertical="center" wrapText="1"/>
    </xf>
    <xf numFmtId="0" fontId="36" fillId="0" borderId="7" xfId="0" applyFont="1" applyBorder="1" applyAlignment="1">
      <alignment horizontal="center" vertical="center" wrapText="1"/>
    </xf>
    <xf numFmtId="164" fontId="0" fillId="0" borderId="7" xfId="8" applyFont="1" applyBorder="1" applyAlignment="1">
      <alignment vertical="center"/>
    </xf>
    <xf numFmtId="0" fontId="42" fillId="0" borderId="7" xfId="0" applyFont="1" applyBorder="1" applyAlignment="1">
      <alignment horizontal="justify" vertical="center" wrapText="1"/>
    </xf>
    <xf numFmtId="10" fontId="4" fillId="0" borderId="7" xfId="9" applyNumberFormat="1" applyFont="1" applyBorder="1" applyAlignment="1">
      <alignment horizontal="center" vertical="center"/>
    </xf>
    <xf numFmtId="164" fontId="0" fillId="0" borderId="7" xfId="8" applyFont="1" applyBorder="1" applyAlignment="1">
      <alignment horizontal="center" vertical="center" wrapText="1"/>
    </xf>
    <xf numFmtId="0" fontId="0" fillId="0" borderId="18" xfId="0" applyBorder="1"/>
    <xf numFmtId="0" fontId="3" fillId="0" borderId="7" xfId="0" applyFont="1" applyBorder="1" applyAlignment="1">
      <alignment horizontal="center" vertical="center" wrapText="1"/>
    </xf>
    <xf numFmtId="9" fontId="53" fillId="0" borderId="7" xfId="0" applyNumberFormat="1" applyFont="1" applyBorder="1" applyAlignment="1">
      <alignment horizontal="center" vertical="center"/>
    </xf>
    <xf numFmtId="3" fontId="9" fillId="0" borderId="7" xfId="1" applyNumberFormat="1" applyFont="1" applyBorder="1" applyAlignment="1" applyProtection="1">
      <alignment horizontal="center" vertical="center" wrapText="1"/>
      <protection locked="0"/>
    </xf>
    <xf numFmtId="10" fontId="41" fillId="0" borderId="7" xfId="9" applyNumberFormat="1" applyFont="1" applyBorder="1" applyAlignment="1" applyProtection="1">
      <alignment horizontal="center" vertical="center" wrapText="1"/>
      <protection locked="0"/>
    </xf>
    <xf numFmtId="0" fontId="0" fillId="0" borderId="7" xfId="0" applyBorder="1"/>
    <xf numFmtId="0" fontId="22" fillId="2" borderId="7" xfId="0" applyFont="1" applyFill="1" applyBorder="1" applyAlignment="1">
      <alignment horizontal="center" vertical="center" wrapText="1"/>
    </xf>
    <xf numFmtId="10" fontId="46" fillId="2" borderId="7" xfId="9" applyNumberFormat="1" applyFont="1" applyFill="1" applyBorder="1" applyAlignment="1">
      <alignment horizontal="center" vertical="center" wrapText="1"/>
    </xf>
    <xf numFmtId="0" fontId="45" fillId="0" borderId="7" xfId="0" applyFont="1" applyBorder="1" applyAlignment="1">
      <alignment vertical="center" wrapText="1"/>
    </xf>
    <xf numFmtId="0" fontId="36" fillId="0" borderId="7" xfId="0" applyFont="1" applyBorder="1" applyAlignment="1">
      <alignment vertical="center" wrapText="1"/>
    </xf>
    <xf numFmtId="0" fontId="42" fillId="0" borderId="7" xfId="0" applyFont="1" applyBorder="1" applyAlignment="1">
      <alignment vertical="center" wrapText="1"/>
    </xf>
    <xf numFmtId="164" fontId="10" fillId="0" borderId="7" xfId="8" applyFont="1" applyBorder="1" applyAlignment="1">
      <alignment vertical="center"/>
    </xf>
    <xf numFmtId="0" fontId="0" fillId="0" borderId="18" xfId="0" applyBorder="1" applyAlignment="1">
      <alignment horizontal="center"/>
    </xf>
    <xf numFmtId="0" fontId="0" fillId="0" borderId="18" xfId="0" applyBorder="1" applyAlignment="1">
      <alignment horizontal="justify"/>
    </xf>
    <xf numFmtId="0" fontId="0" fillId="0" borderId="18" xfId="0" applyBorder="1" applyAlignment="1">
      <alignment vertical="center"/>
    </xf>
    <xf numFmtId="10" fontId="4" fillId="0" borderId="18" xfId="9" applyNumberFormat="1" applyFont="1" applyBorder="1"/>
    <xf numFmtId="164" fontId="0" fillId="0" borderId="18" xfId="8" applyFont="1" applyBorder="1"/>
    <xf numFmtId="164" fontId="38" fillId="0" borderId="18" xfId="8" applyFont="1" applyBorder="1"/>
    <xf numFmtId="10" fontId="38" fillId="0" borderId="18" xfId="8" applyNumberFormat="1" applyFont="1" applyBorder="1"/>
    <xf numFmtId="0" fontId="37" fillId="0" borderId="7" xfId="0" applyFont="1" applyBorder="1" applyAlignment="1">
      <alignment vertical="center" wrapText="1"/>
    </xf>
    <xf numFmtId="0" fontId="47" fillId="0" borderId="7" xfId="0" applyFont="1" applyBorder="1" applyAlignment="1">
      <alignment vertical="center" wrapText="1"/>
    </xf>
    <xf numFmtId="10" fontId="64" fillId="2" borderId="45" xfId="9" applyNumberFormat="1" applyFont="1" applyFill="1" applyBorder="1" applyAlignment="1">
      <alignment horizontal="center" vertical="center" wrapText="1"/>
    </xf>
    <xf numFmtId="0" fontId="11" fillId="2" borderId="27" xfId="0" applyFont="1" applyFill="1" applyBorder="1" applyAlignment="1">
      <alignment horizontal="center" vertical="center"/>
    </xf>
    <xf numFmtId="0" fontId="11" fillId="2" borderId="27" xfId="0" applyFont="1" applyFill="1" applyBorder="1" applyAlignment="1">
      <alignment horizontal="center" vertical="center" wrapText="1"/>
    </xf>
    <xf numFmtId="164" fontId="38" fillId="0" borderId="0" xfId="8" applyFont="1" applyBorder="1"/>
    <xf numFmtId="164" fontId="38" fillId="0" borderId="0" xfId="8" applyFont="1" applyFill="1" applyBorder="1"/>
    <xf numFmtId="44" fontId="18" fillId="0" borderId="0" xfId="0" applyNumberFormat="1" applyFont="1"/>
    <xf numFmtId="44" fontId="57" fillId="0" borderId="0" xfId="0" applyNumberFormat="1" applyFont="1"/>
    <xf numFmtId="10" fontId="58" fillId="0" borderId="19" xfId="9" applyNumberFormat="1" applyFont="1" applyBorder="1" applyAlignment="1">
      <alignment horizontal="center" vertical="center"/>
    </xf>
    <xf numFmtId="164" fontId="0" fillId="0" borderId="19" xfId="8" applyFont="1" applyBorder="1" applyAlignment="1">
      <alignment vertical="center"/>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1" fontId="55" fillId="2" borderId="24" xfId="0" applyNumberFormat="1" applyFont="1" applyFill="1" applyBorder="1" applyAlignment="1">
      <alignment vertical="center"/>
    </xf>
    <xf numFmtId="1" fontId="55" fillId="0" borderId="24" xfId="0" applyNumberFormat="1" applyFont="1" applyBorder="1" applyAlignment="1">
      <alignment vertical="center"/>
    </xf>
    <xf numFmtId="14" fontId="11" fillId="2" borderId="24" xfId="0" applyNumberFormat="1" applyFont="1" applyFill="1" applyBorder="1" applyAlignment="1">
      <alignment horizontal="center" vertical="center"/>
    </xf>
    <xf numFmtId="44" fontId="11" fillId="2" borderId="24" xfId="10" applyFont="1" applyFill="1" applyBorder="1" applyAlignment="1">
      <alignment horizontal="center" vertical="center"/>
    </xf>
    <xf numFmtId="44" fontId="63" fillId="2" borderId="24" xfId="10" applyFont="1" applyFill="1" applyBorder="1" applyAlignment="1">
      <alignment horizontal="center" vertical="center"/>
    </xf>
    <xf numFmtId="10" fontId="63" fillId="2" borderId="25" xfId="10" applyNumberFormat="1" applyFont="1" applyFill="1" applyBorder="1" applyAlignment="1">
      <alignment horizontal="center" vertical="center"/>
    </xf>
    <xf numFmtId="0" fontId="42" fillId="0" borderId="19" xfId="0" applyFont="1" applyBorder="1" applyAlignment="1">
      <alignment horizontal="justify" vertical="center" wrapText="1"/>
    </xf>
    <xf numFmtId="10" fontId="4" fillId="0" borderId="19" xfId="9" applyNumberFormat="1" applyFont="1" applyBorder="1" applyAlignment="1">
      <alignment horizontal="center" vertical="center"/>
    </xf>
    <xf numFmtId="0" fontId="54" fillId="0" borderId="19" xfId="1" applyFont="1" applyBorder="1" applyAlignment="1" applyProtection="1">
      <alignment horizontal="center" vertical="center"/>
      <protection locked="0"/>
    </xf>
    <xf numFmtId="1" fontId="22" fillId="2" borderId="19" xfId="0" applyNumberFormat="1" applyFont="1" applyFill="1" applyBorder="1" applyAlignment="1">
      <alignment horizontal="center" vertical="center" wrapText="1"/>
    </xf>
    <xf numFmtId="10" fontId="41" fillId="0" borderId="19" xfId="9" applyNumberFormat="1" applyFont="1" applyBorder="1" applyAlignment="1" applyProtection="1">
      <alignment horizontal="center" vertical="center" wrapText="1"/>
      <protection locked="0"/>
    </xf>
    <xf numFmtId="10" fontId="46" fillId="2" borderId="19" xfId="9" applyNumberFormat="1" applyFont="1" applyFill="1" applyBorder="1" applyAlignment="1">
      <alignment horizontal="center" vertical="center" wrapText="1"/>
    </xf>
    <xf numFmtId="0" fontId="45" fillId="0" borderId="19" xfId="0" applyFont="1" applyBorder="1" applyAlignment="1">
      <alignment vertical="center" wrapText="1"/>
    </xf>
    <xf numFmtId="0" fontId="36" fillId="0" borderId="19" xfId="0" applyFont="1" applyBorder="1" applyAlignment="1">
      <alignment vertical="center" wrapText="1"/>
    </xf>
    <xf numFmtId="0" fontId="42" fillId="0" borderId="19" xfId="0" applyFont="1" applyBorder="1" applyAlignment="1">
      <alignment vertical="center" wrapText="1"/>
    </xf>
    <xf numFmtId="164" fontId="10" fillId="0" borderId="19" xfId="8" applyFont="1" applyBorder="1" applyAlignment="1">
      <alignment vertical="center"/>
    </xf>
    <xf numFmtId="0" fontId="37" fillId="0" borderId="19" xfId="0" applyFont="1" applyBorder="1" applyAlignment="1">
      <alignment vertical="center" wrapText="1"/>
    </xf>
    <xf numFmtId="44" fontId="64" fillId="2" borderId="43" xfId="0" applyNumberFormat="1" applyFont="1" applyFill="1" applyBorder="1" applyAlignment="1">
      <alignment horizontal="center" vertical="center"/>
    </xf>
    <xf numFmtId="10" fontId="64" fillId="2" borderId="28" xfId="9" applyNumberFormat="1" applyFont="1" applyFill="1" applyBorder="1" applyAlignment="1">
      <alignment horizontal="center" vertical="center"/>
    </xf>
    <xf numFmtId="10" fontId="55" fillId="2" borderId="53" xfId="9" applyNumberFormat="1" applyFont="1" applyFill="1" applyBorder="1" applyAlignment="1">
      <alignment horizontal="center" vertical="center"/>
    </xf>
    <xf numFmtId="10" fontId="55" fillId="2" borderId="24" xfId="9" applyNumberFormat="1" applyFont="1" applyFill="1" applyBorder="1" applyAlignment="1">
      <alignment horizontal="center" vertical="center"/>
    </xf>
    <xf numFmtId="0" fontId="20" fillId="2"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7" fillId="3" borderId="1"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15"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0" fillId="0" borderId="1" xfId="0" applyFont="1" applyBorder="1" applyAlignment="1">
      <alignment horizontal="left" vertical="center"/>
    </xf>
    <xf numFmtId="0" fontId="20" fillId="0" borderId="1" xfId="0" applyFont="1" applyBorder="1" applyAlignment="1">
      <alignment horizontal="left"/>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20" fillId="0" borderId="3" xfId="0" applyFont="1" applyBorder="1" applyAlignment="1">
      <alignment horizontal="center"/>
    </xf>
    <xf numFmtId="0" fontId="7" fillId="3" borderId="1" xfId="0" applyFont="1" applyFill="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1" xfId="0" applyFont="1" applyBorder="1" applyAlignment="1">
      <alignment horizontal="left"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55" fillId="2" borderId="41" xfId="0" applyFont="1" applyFill="1" applyBorder="1" applyAlignment="1">
      <alignment horizontal="center" vertical="center" wrapText="1"/>
    </xf>
    <xf numFmtId="0" fontId="59" fillId="2" borderId="44" xfId="0" applyFont="1" applyFill="1" applyBorder="1" applyAlignment="1">
      <alignment horizontal="center" vertical="center" wrapText="1"/>
    </xf>
    <xf numFmtId="0" fontId="59" fillId="2" borderId="45" xfId="0" applyFont="1" applyFill="1" applyBorder="1" applyAlignment="1">
      <alignment horizontal="center" vertical="center" wrapText="1"/>
    </xf>
    <xf numFmtId="0" fontId="59" fillId="2" borderId="46"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57" fillId="2" borderId="2" xfId="0" applyFont="1" applyFill="1" applyBorder="1" applyAlignment="1">
      <alignment horizontal="center" vertical="center" wrapText="1"/>
    </xf>
    <xf numFmtId="0" fontId="57" fillId="2" borderId="3"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5" xfId="0" applyFont="1" applyFill="1" applyBorder="1" applyAlignment="1">
      <alignment horizontal="center" vertical="center"/>
    </xf>
    <xf numFmtId="0" fontId="57" fillId="2" borderId="1"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55" fillId="2" borderId="24"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5"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4" fillId="2" borderId="11" xfId="0" applyFont="1" applyFill="1" applyBorder="1" applyAlignment="1">
      <alignment horizontal="center"/>
    </xf>
    <xf numFmtId="0" fontId="24" fillId="2" borderId="12" xfId="0" applyFont="1" applyFill="1" applyBorder="1" applyAlignment="1">
      <alignment horizontal="center"/>
    </xf>
    <xf numFmtId="0" fontId="24" fillId="2" borderId="16" xfId="0" applyFont="1" applyFill="1" applyBorder="1" applyAlignment="1">
      <alignment horizontal="center"/>
    </xf>
    <xf numFmtId="0" fontId="24" fillId="2" borderId="17" xfId="0" applyFont="1" applyFill="1" applyBorder="1" applyAlignment="1">
      <alignment horizontal="center"/>
    </xf>
    <xf numFmtId="0" fontId="24" fillId="2" borderId="13" xfId="0" applyFont="1" applyFill="1" applyBorder="1" applyAlignment="1">
      <alignment horizontal="center"/>
    </xf>
    <xf numFmtId="0" fontId="24" fillId="2" borderId="15" xfId="0" applyFont="1" applyFill="1" applyBorder="1" applyAlignment="1">
      <alignment horizontal="center"/>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9" fontId="45" fillId="0" borderId="7" xfId="0" applyNumberFormat="1" applyFont="1" applyBorder="1" applyAlignment="1">
      <alignment horizontal="center" vertical="center" wrapText="1"/>
    </xf>
    <xf numFmtId="9" fontId="45" fillId="0" borderId="1" xfId="0" applyNumberFormat="1" applyFont="1" applyBorder="1" applyAlignment="1">
      <alignment horizontal="center" vertical="center" wrapText="1"/>
    </xf>
    <xf numFmtId="14" fontId="0" fillId="0" borderId="7" xfId="0" applyNumberFormat="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40" fillId="0" borderId="7"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9" xfId="0" applyFont="1" applyBorder="1" applyAlignment="1">
      <alignment horizontal="center" vertical="center" wrapText="1"/>
    </xf>
    <xf numFmtId="1" fontId="11" fillId="0" borderId="7" xfId="0" applyNumberFormat="1" applyFont="1" applyBorder="1" applyAlignment="1">
      <alignment horizontal="center" vertical="center"/>
    </xf>
    <xf numFmtId="1" fontId="11" fillId="0" borderId="1" xfId="0" applyNumberFormat="1" applyFont="1" applyBorder="1" applyAlignment="1">
      <alignment horizontal="center" vertical="center"/>
    </xf>
    <xf numFmtId="1" fontId="11" fillId="0" borderId="19"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19" xfId="0" applyBorder="1" applyAlignment="1">
      <alignment horizontal="center" vertical="center" wrapText="1"/>
    </xf>
    <xf numFmtId="9" fontId="0" fillId="0" borderId="7" xfId="0" applyNumberFormat="1" applyBorder="1" applyAlignment="1">
      <alignment horizontal="center" vertical="center"/>
    </xf>
    <xf numFmtId="9" fontId="0" fillId="0" borderId="1" xfId="0" applyNumberFormat="1" applyBorder="1" applyAlignment="1">
      <alignment horizontal="center" vertical="center"/>
    </xf>
    <xf numFmtId="9" fontId="0" fillId="0" borderId="19" xfId="0" applyNumberForma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7" xfId="0" applyFont="1" applyFill="1" applyBorder="1" applyAlignment="1">
      <alignment horizontal="center" vertical="center" wrapText="1"/>
    </xf>
    <xf numFmtId="164" fontId="48" fillId="2" borderId="11" xfId="8" applyFont="1" applyFill="1" applyBorder="1" applyAlignment="1">
      <alignment horizontal="center" vertical="center"/>
    </xf>
    <xf numFmtId="164" fontId="48" fillId="2" borderId="5" xfId="8" applyFont="1" applyFill="1" applyBorder="1" applyAlignment="1">
      <alignment horizontal="center" vertical="center"/>
    </xf>
    <xf numFmtId="164" fontId="48" fillId="2" borderId="16" xfId="8" applyFont="1" applyFill="1" applyBorder="1" applyAlignment="1">
      <alignment horizontal="center" vertical="center"/>
    </xf>
    <xf numFmtId="164" fontId="48" fillId="2" borderId="0" xfId="8" applyFont="1" applyFill="1" applyBorder="1" applyAlignment="1">
      <alignment horizontal="center" vertical="center"/>
    </xf>
    <xf numFmtId="0" fontId="8" fillId="2" borderId="0" xfId="0" applyFont="1" applyFill="1" applyAlignment="1">
      <alignment horizontal="center" vertical="center"/>
    </xf>
    <xf numFmtId="0" fontId="48" fillId="2" borderId="4" xfId="0" applyFont="1" applyFill="1" applyBorder="1" applyAlignment="1">
      <alignment horizontal="center" vertical="center" wrapText="1"/>
    </xf>
    <xf numFmtId="9" fontId="10" fillId="0" borderId="7" xfId="0" applyNumberFormat="1" applyFont="1" applyBorder="1" applyAlignment="1">
      <alignment horizontal="center" vertical="center"/>
    </xf>
    <xf numFmtId="9" fontId="10" fillId="0" borderId="1" xfId="0" applyNumberFormat="1" applyFont="1" applyBorder="1" applyAlignment="1">
      <alignment horizontal="center" vertical="center"/>
    </xf>
    <xf numFmtId="9" fontId="10" fillId="0" borderId="19" xfId="0" applyNumberFormat="1" applyFont="1" applyBorder="1" applyAlignment="1">
      <alignment horizontal="center" vertical="center"/>
    </xf>
    <xf numFmtId="9" fontId="8" fillId="0" borderId="1" xfId="9" applyFont="1" applyFill="1" applyBorder="1" applyAlignment="1">
      <alignment horizontal="center" vertical="center" wrapText="1"/>
    </xf>
    <xf numFmtId="0" fontId="15"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 fontId="11" fillId="0" borderId="1" xfId="7"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31" fillId="0" borderId="6"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38" xfId="0" applyFont="1" applyBorder="1" applyAlignment="1">
      <alignment horizontal="center" vertical="center" wrapText="1"/>
    </xf>
    <xf numFmtId="0" fontId="2" fillId="0" borderId="7" xfId="0" applyFont="1" applyBorder="1" applyAlignment="1">
      <alignment horizontal="center" vertical="center" wrapText="1"/>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0" fillId="0" borderId="19" xfId="0" applyFont="1" applyBorder="1" applyAlignment="1">
      <alignment horizontal="center" vertical="center"/>
    </xf>
    <xf numFmtId="0" fontId="31"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9"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9"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38" xfId="0" applyFont="1" applyBorder="1" applyAlignment="1">
      <alignment horizontal="center" vertical="center" wrapText="1"/>
    </xf>
    <xf numFmtId="0" fontId="37" fillId="7" borderId="6"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37" fillId="7" borderId="38" xfId="0" applyFont="1" applyFill="1" applyBorder="1" applyAlignment="1">
      <alignment horizontal="center" vertical="center" wrapText="1"/>
    </xf>
    <xf numFmtId="1" fontId="11" fillId="0" borderId="7" xfId="7" applyNumberFormat="1" applyFont="1" applyBorder="1" applyAlignment="1">
      <alignment horizontal="center" vertical="center" wrapText="1"/>
    </xf>
    <xf numFmtId="1" fontId="11" fillId="0" borderId="19" xfId="7" applyNumberFormat="1" applyFont="1" applyBorder="1" applyAlignment="1">
      <alignment horizontal="center" vertical="center" wrapText="1"/>
    </xf>
    <xf numFmtId="0" fontId="38" fillId="0" borderId="7"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9" xfId="0" applyFont="1" applyBorder="1" applyAlignment="1">
      <alignment horizontal="center" vertical="center" wrapText="1"/>
    </xf>
    <xf numFmtId="1" fontId="38" fillId="0" borderId="7" xfId="0" applyNumberFormat="1" applyFont="1" applyBorder="1" applyAlignment="1">
      <alignment horizontal="center" vertical="center" wrapText="1"/>
    </xf>
    <xf numFmtId="1" fontId="38" fillId="0" borderId="1" xfId="0" applyNumberFormat="1" applyFont="1" applyBorder="1" applyAlignment="1">
      <alignment horizontal="center" vertical="center" wrapText="1"/>
    </xf>
    <xf numFmtId="1" fontId="38" fillId="0" borderId="19"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8" xfId="0" applyFont="1" applyBorder="1" applyAlignment="1">
      <alignment horizontal="center" vertical="center" wrapText="1"/>
    </xf>
    <xf numFmtId="0" fontId="3" fillId="8" borderId="6"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1" fillId="0" borderId="7"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 xfId="0" applyFont="1" applyBorder="1" applyAlignment="1">
      <alignment horizontal="center" vertical="center" wrapText="1"/>
    </xf>
    <xf numFmtId="0" fontId="45" fillId="0" borderId="7" xfId="0" applyFont="1" applyBorder="1" applyAlignment="1">
      <alignment horizontal="center" vertical="center"/>
    </xf>
    <xf numFmtId="0" fontId="45" fillId="0" borderId="1" xfId="0" applyFont="1" applyBorder="1" applyAlignment="1">
      <alignment horizontal="center" vertical="center"/>
    </xf>
    <xf numFmtId="0" fontId="37" fillId="0" borderId="7"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3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9" xfId="0" applyFont="1" applyBorder="1" applyAlignment="1">
      <alignment horizontal="center" vertical="center" wrapText="1"/>
    </xf>
    <xf numFmtId="9" fontId="0" fillId="0" borderId="7" xfId="9" applyFont="1" applyFill="1" applyBorder="1" applyAlignment="1">
      <alignment horizontal="center" vertical="center"/>
    </xf>
    <xf numFmtId="9" fontId="0" fillId="0" borderId="1" xfId="9" applyFont="1" applyFill="1" applyBorder="1" applyAlignment="1">
      <alignment horizontal="center" vertical="center"/>
    </xf>
    <xf numFmtId="9" fontId="0" fillId="0" borderId="19" xfId="9" applyFont="1" applyFill="1" applyBorder="1" applyAlignment="1">
      <alignment horizontal="center" vertical="center"/>
    </xf>
    <xf numFmtId="0" fontId="33" fillId="0" borderId="1" xfId="0" applyFont="1" applyBorder="1" applyAlignment="1">
      <alignment horizontal="center" vertical="center" wrapText="1"/>
    </xf>
    <xf numFmtId="0" fontId="33" fillId="0" borderId="19"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9" xfId="0" applyFont="1" applyBorder="1" applyAlignment="1">
      <alignment horizontal="center" vertical="center" wrapText="1"/>
    </xf>
    <xf numFmtId="1" fontId="39" fillId="0" borderId="7" xfId="0" applyNumberFormat="1" applyFont="1" applyBorder="1" applyAlignment="1">
      <alignment horizontal="center" vertical="center" wrapText="1"/>
    </xf>
    <xf numFmtId="1" fontId="39" fillId="0" borderId="1" xfId="0" applyNumberFormat="1" applyFont="1" applyBorder="1" applyAlignment="1">
      <alignment horizontal="center" vertical="center" wrapText="1"/>
    </xf>
    <xf numFmtId="1" fontId="39" fillId="0" borderId="19" xfId="0" applyNumberFormat="1"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8" xfId="0" applyFont="1" applyFill="1" applyBorder="1" applyAlignment="1">
      <alignment horizontal="center" vertical="center" wrapText="1"/>
    </xf>
    <xf numFmtId="164" fontId="3" fillId="0" borderId="7" xfId="8" applyFont="1" applyBorder="1" applyAlignment="1">
      <alignment horizontal="center" vertical="center" wrapText="1"/>
    </xf>
    <xf numFmtId="164" fontId="3" fillId="0" borderId="19" xfId="8" applyFont="1" applyBorder="1" applyAlignment="1">
      <alignment horizontal="center" vertical="center" wrapText="1"/>
    </xf>
    <xf numFmtId="164" fontId="38" fillId="0" borderId="7" xfId="8" applyFont="1" applyBorder="1" applyAlignment="1">
      <alignment horizontal="center" vertical="center" wrapText="1"/>
    </xf>
    <xf numFmtId="164" fontId="38" fillId="0" borderId="1" xfId="8" applyFont="1" applyBorder="1" applyAlignment="1">
      <alignment horizontal="center" vertical="center" wrapText="1"/>
    </xf>
    <xf numFmtId="164" fontId="38" fillId="0" borderId="19" xfId="8" applyFont="1" applyBorder="1" applyAlignment="1">
      <alignment horizontal="center" vertical="center" wrapText="1"/>
    </xf>
    <xf numFmtId="164" fontId="0" fillId="0" borderId="1" xfId="8" applyFont="1" applyBorder="1" applyAlignment="1">
      <alignment horizontal="center" vertical="center" wrapText="1"/>
    </xf>
    <xf numFmtId="164" fontId="0" fillId="0" borderId="7" xfId="8" applyFont="1" applyBorder="1" applyAlignment="1">
      <alignment horizontal="center" vertical="center" wrapText="1"/>
    </xf>
    <xf numFmtId="164" fontId="0" fillId="0" borderId="19" xfId="8" applyFont="1" applyBorder="1" applyAlignment="1">
      <alignment horizontal="center" vertical="center" wrapText="1"/>
    </xf>
    <xf numFmtId="164" fontId="3" fillId="0" borderId="1" xfId="8" applyFont="1" applyBorder="1" applyAlignment="1">
      <alignment horizontal="center" vertical="center" wrapText="1"/>
    </xf>
    <xf numFmtId="0" fontId="55" fillId="2" borderId="26" xfId="0" applyFont="1" applyFill="1" applyBorder="1" applyAlignment="1">
      <alignment horizontal="center" vertical="center"/>
    </xf>
    <xf numFmtId="0" fontId="55" fillId="2" borderId="27" xfId="0" applyFont="1" applyFill="1" applyBorder="1" applyAlignment="1">
      <alignment horizontal="center" vertical="center"/>
    </xf>
    <xf numFmtId="0" fontId="55" fillId="2" borderId="47" xfId="0" applyFont="1" applyFill="1" applyBorder="1" applyAlignment="1">
      <alignment horizontal="center" vertical="center"/>
    </xf>
    <xf numFmtId="0" fontId="55" fillId="2" borderId="26" xfId="0" applyFont="1" applyFill="1" applyBorder="1" applyAlignment="1">
      <alignment horizontal="center" vertical="center" wrapText="1"/>
    </xf>
    <xf numFmtId="0" fontId="55" fillId="2" borderId="27" xfId="0" applyFont="1" applyFill="1" applyBorder="1" applyAlignment="1">
      <alignment horizontal="center" vertical="center" wrapText="1"/>
    </xf>
    <xf numFmtId="0" fontId="55" fillId="2" borderId="28" xfId="0" applyFont="1" applyFill="1" applyBorder="1" applyAlignment="1">
      <alignment horizontal="center" vertical="center" wrapText="1"/>
    </xf>
    <xf numFmtId="10" fontId="0" fillId="0" borderId="1" xfId="9" applyNumberFormat="1" applyFont="1" applyBorder="1" applyAlignment="1">
      <alignment horizontal="center" vertical="center" wrapText="1"/>
    </xf>
    <xf numFmtId="10" fontId="38" fillId="0" borderId="8" xfId="9" applyNumberFormat="1" applyFont="1" applyBorder="1" applyAlignment="1">
      <alignment horizontal="center" vertical="center" wrapText="1"/>
    </xf>
    <xf numFmtId="10" fontId="38" fillId="0" borderId="10" xfId="9" applyNumberFormat="1" applyFont="1" applyBorder="1" applyAlignment="1">
      <alignment horizontal="center" vertical="center" wrapText="1"/>
    </xf>
    <xf numFmtId="10" fontId="38" fillId="0" borderId="39" xfId="9" applyNumberFormat="1" applyFont="1" applyBorder="1" applyAlignment="1">
      <alignment horizontal="center" vertical="center" wrapText="1"/>
    </xf>
    <xf numFmtId="10" fontId="0" fillId="0" borderId="8" xfId="9" applyNumberFormat="1" applyFont="1" applyBorder="1" applyAlignment="1">
      <alignment horizontal="center" vertical="center" wrapText="1"/>
    </xf>
    <xf numFmtId="10" fontId="0" fillId="0" borderId="10" xfId="9" applyNumberFormat="1" applyFont="1" applyBorder="1" applyAlignment="1">
      <alignment horizontal="center" vertical="center" wrapText="1"/>
    </xf>
    <xf numFmtId="10" fontId="0" fillId="0" borderId="39" xfId="9" applyNumberFormat="1" applyFont="1" applyBorder="1" applyAlignment="1">
      <alignment horizontal="center" vertical="center" wrapText="1"/>
    </xf>
    <xf numFmtId="10" fontId="3" fillId="0" borderId="8" xfId="9" applyNumberFormat="1" applyFont="1" applyBorder="1" applyAlignment="1">
      <alignment horizontal="center" vertical="center" wrapText="1"/>
    </xf>
    <xf numFmtId="10" fontId="3" fillId="0" borderId="10" xfId="9" applyNumberFormat="1" applyFont="1" applyBorder="1" applyAlignment="1">
      <alignment horizontal="center" vertical="center" wrapText="1"/>
    </xf>
    <xf numFmtId="10" fontId="3" fillId="0" borderId="39" xfId="9" applyNumberFormat="1" applyFont="1" applyBorder="1" applyAlignment="1">
      <alignment horizontal="center" vertical="center" wrapText="1"/>
    </xf>
    <xf numFmtId="10" fontId="3" fillId="0" borderId="8" xfId="8" applyNumberFormat="1" applyFont="1" applyBorder="1" applyAlignment="1">
      <alignment horizontal="center" vertical="center" wrapText="1"/>
    </xf>
    <xf numFmtId="10" fontId="3" fillId="0" borderId="39" xfId="8" applyNumberFormat="1" applyFont="1" applyBorder="1" applyAlignment="1">
      <alignment horizontal="center" vertical="center" wrapText="1"/>
    </xf>
    <xf numFmtId="0" fontId="28" fillId="0" borderId="1" xfId="1" applyFont="1" applyBorder="1" applyAlignment="1">
      <alignment horizontal="center" wrapText="1"/>
    </xf>
    <xf numFmtId="0" fontId="26" fillId="5" borderId="6" xfId="1" applyFont="1" applyFill="1" applyBorder="1" applyAlignment="1">
      <alignment horizontal="center" vertical="center"/>
    </xf>
    <xf numFmtId="0" fontId="26" fillId="5" borderId="7" xfId="1" applyFont="1" applyFill="1" applyBorder="1" applyAlignment="1">
      <alignment horizontal="center" vertical="center"/>
    </xf>
    <xf numFmtId="0" fontId="26" fillId="5" borderId="8" xfId="1" applyFont="1" applyFill="1" applyBorder="1" applyAlignment="1">
      <alignment horizontal="center" vertical="center"/>
    </xf>
    <xf numFmtId="0" fontId="26" fillId="5" borderId="1" xfId="1" applyFont="1" applyFill="1" applyBorder="1" applyAlignment="1">
      <alignment horizontal="center" vertical="center"/>
    </xf>
    <xf numFmtId="0" fontId="28" fillId="0" borderId="1" xfId="1" applyFont="1" applyBorder="1" applyAlignment="1">
      <alignment horizontal="center" vertical="center" wrapText="1"/>
    </xf>
    <xf numFmtId="0" fontId="26" fillId="5" borderId="2" xfId="1" applyFont="1" applyFill="1" applyBorder="1" applyAlignment="1">
      <alignment horizontal="center" vertical="center"/>
    </xf>
    <xf numFmtId="0" fontId="26" fillId="5" borderId="3" xfId="1" applyFont="1" applyFill="1" applyBorder="1" applyAlignment="1">
      <alignment horizontal="center" vertical="center"/>
    </xf>
    <xf numFmtId="0" fontId="26" fillId="5" borderId="4" xfId="1" applyFont="1" applyFill="1" applyBorder="1" applyAlignment="1">
      <alignment horizontal="center" vertical="center"/>
    </xf>
    <xf numFmtId="0" fontId="28" fillId="0" borderId="1" xfId="1" applyFont="1" applyBorder="1" applyAlignment="1">
      <alignment horizontal="center" vertical="center"/>
    </xf>
    <xf numFmtId="0" fontId="1" fillId="0" borderId="30" xfId="0" applyFont="1" applyBorder="1" applyAlignment="1">
      <alignment vertical="center"/>
    </xf>
    <xf numFmtId="0" fontId="1" fillId="0" borderId="33" xfId="0" applyFont="1" applyBorder="1" applyAlignment="1">
      <alignment vertical="center"/>
    </xf>
    <xf numFmtId="0" fontId="51" fillId="0" borderId="29" xfId="0" applyFont="1" applyBorder="1" applyAlignment="1">
      <alignment horizontal="center" vertical="center"/>
    </xf>
    <xf numFmtId="0" fontId="51" fillId="0" borderId="32" xfId="0" applyFont="1" applyBorder="1" applyAlignment="1">
      <alignment horizontal="center" vertical="center"/>
    </xf>
    <xf numFmtId="0" fontId="51" fillId="0" borderId="35" xfId="0" applyFont="1" applyBorder="1" applyAlignment="1">
      <alignment horizontal="center" vertical="center"/>
    </xf>
    <xf numFmtId="0" fontId="20" fillId="17" borderId="8" xfId="0" applyFont="1" applyFill="1" applyBorder="1" applyAlignment="1">
      <alignment horizontal="center" vertical="center" wrapText="1"/>
    </xf>
  </cellXfs>
  <cellStyles count="11">
    <cellStyle name="BodyStyle" xfId="5" xr:uid="{00000000-0005-0000-0000-000000000000}"/>
    <cellStyle name="HeaderStyle" xfId="4" xr:uid="{00000000-0005-0000-0000-000001000000}"/>
    <cellStyle name="Millares" xfId="7" builtinId="3"/>
    <cellStyle name="Millares 2" xfId="3" xr:uid="{00000000-0005-0000-0000-000002000000}"/>
    <cellStyle name="Moneda" xfId="10" builtinId="4"/>
    <cellStyle name="Moneda [0]" xfId="8" builtinId="7"/>
    <cellStyle name="Moneda 2" xfId="2" xr:uid="{00000000-0005-0000-0000-000003000000}"/>
    <cellStyle name="Normal" xfId="0" builtinId="0"/>
    <cellStyle name="Normal 2" xfId="1" xr:uid="{00000000-0005-0000-0000-000005000000}"/>
    <cellStyle name="Numeric" xfId="6" xr:uid="{00000000-0005-0000-0000-000006000000}"/>
    <cellStyle name="Porcentaje"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703035</xdr:colOff>
      <xdr:row>0</xdr:row>
      <xdr:rowOff>15875</xdr:rowOff>
    </xdr:from>
    <xdr:ext cx="1339010" cy="1209675"/>
    <xdr:pic>
      <xdr:nvPicPr>
        <xdr:cNvPr id="3" name="Imagen 2">
          <a:extLst>
            <a:ext uri="{FF2B5EF4-FFF2-40B4-BE49-F238E27FC236}">
              <a16:creationId xmlns:a16="http://schemas.microsoft.com/office/drawing/2014/main" id="{BAA25E5F-3A46-492F-B710-C89E3BE047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3035" y="15875"/>
          <a:ext cx="1339010" cy="12096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4" name="Imagen 3">
          <a:extLst>
            <a:ext uri="{FF2B5EF4-FFF2-40B4-BE49-F238E27FC236}">
              <a16:creationId xmlns:a16="http://schemas.microsoft.com/office/drawing/2014/main" id="{CB23284F-DDE7-43A1-B7A8-66DE8FF6C7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573.622389930555" createdVersion="8" refreshedVersion="8" minRefreshableVersion="3" recordCount="83" xr:uid="{8D610E48-D89E-B540-97AA-88B70CDF5FCC}">
  <cacheSource type="worksheet">
    <worksheetSource ref="A8:AM91" sheet="3. INVERSIÓN"/>
  </cacheSource>
  <cacheFields count="35">
    <cacheField name="META DE RESULTADO" numFmtId="0">
      <sharedItems containsBlank="1" count="11">
        <s v="Porcentaje de participación de la ciudadanía en actividades de educación, investigación y cultura ambiental "/>
        <m/>
        <s v="Porcentaje de negocios verdes asesorados y consolidados "/>
        <s v="Porcentaje de área de manglar en los cuerpos de agua del Distrito restauradas"/>
        <s v="Índice de Desempeño lnstitucional - IDI  de la Alcaldía _x000a_(Administración Central y Descentralizada)"/>
        <s v="Determinantes ambientales identificadas"/>
        <s v="Porcentaje de cobertura para la vigilancia y control de la calidad del aire en el perímetro urbano del Distrito "/>
        <s v="Porcentaje de árboles sembrados en el Distrito"/>
        <s v="Porcentaje de áreas de rondas hídricas protegidas "/>
        <s v="Porcentaje de árboles sembrados en el Distrito "/>
        <s v="Acotar el 100% de las rondas hídricas en el perímetro urbano del Distrito de Cartagena"/>
      </sharedItems>
    </cacheField>
    <cacheField name="PROGRAMA " numFmtId="0">
      <sharedItems containsBlank="1" count="10">
        <s v="INVESTIGACION, EDUCACION Y CULTURA AMBIENTAL "/>
        <m/>
        <s v="ECONOMÍA CIRCULAR Y NEGOCIOS VERDES"/>
        <s v="GESTIÓN Y CONSERVACIÓN DEL AGUA "/>
        <s v="MODELO INTEGRADO DE PLANEACIÓN Y GESTIÓN - MIPG"/>
        <s v="ORDENAMIENTO  Y SOSTENIBILIDAD  AMBIENTAL"/>
        <s v="ALERTAS TEMPRANAS (AIRE, AGUA Y RUIDO)"/>
        <s v="GESTIÓN Y CONSERVACIÓN DE LA VEGETACIÓN Y LA BIODIVERSIDAD"/>
        <s v="PLAN DE RESTAURACIÓN INTEGRAL DE LA CIÉNAGA DE LA VIRGEN"/>
        <s v="RECUPERACIÓN Y ESTABILIZACIÓN DEL SISTEMA HÍDRICO Y LITORAL DE CARTAGENA"/>
      </sharedItems>
    </cacheField>
    <cacheField name="CÓDIGO DE PROGRAMA" numFmtId="0">
      <sharedItems containsBlank="1"/>
    </cacheField>
    <cacheField name=" META PRODUCTO PDD 2024" numFmtId="0">
      <sharedItems containsBlank="1"/>
    </cacheField>
    <cacheField name="PROYECTO DE INVERSIÓN" numFmtId="0">
      <sharedItems containsBlank="1" count="13">
        <s v="FORTALECIMIENTO DE CAPACIDADES LOCALES DE LA INVESTIGACIÓN, EDUCACIÓN Y CULTURA AMBIENTAL PARA LA PROTECCIÓN AMBIENTAL EN EL ÁREA URBANA DE   CARTAGENA DE INDIAS"/>
        <m/>
        <s v="GENERACIÓN DE NEGOCIOS VERDES Y BUENAS PRÁCTICAS AMBIENTALES EN EL DISTRITO DE CARTAGENA DE INDIAS"/>
        <s v="CONSERVACIÓN INTEGRAL DE LA BIODIVERSIDAD Y SERVICIOS ECOSISTÉMICOS DEL MANGLAR DEL ÁREA URBANA DE  CARTAGENA DE INDIAS"/>
        <s v="FORTALECIMIENTO DE LA GESTIÓN INSTITUCIONAL Y ORGANIZACIONAL DEL ESTABLECIMIENTO PÚBLICO AMBIENTAL DE CARTAGENA"/>
        <s v="ORDENAMIENTO PARA EL DESARROLLO AMBIENTAL EN EL DISTRITO DE   CARTAGENA DE INDIAS"/>
        <s v=" GENERACIÓN DEL CENTRO INTELIGENTE DE MONITOREO AMBIENTAL DEL DISTRITO DE CARTAGENA DE INDIAS"/>
        <s v="FORTALECIMIENTO TÉCNICO Y OPERATIVO DEL SISTEMA DE VIGILANCIA DE LA CALIDAD DEL AIRE (SVCA) DEL DISTRITO DE  CARTAGENA DE INDIAS"/>
        <s v="PROTECCIÓN DE LA VEGETACIÓN, BIODIVERSIDAD Y SERVICIOS ECOSISTÉMICOS EN EL DISTRITO DE CARTAGENA"/>
        <s v="RESTAURACIÓN INTEGRAL DEL RECURSO HÍDRICO Y DE LOS ECOSISTEMAS DE LA CIÉNAGA DE LA VIRGEN DEL DISTRITO DE CARTAGENA DE INDIAS"/>
        <s v="RECUPERACIÓN DE ÁREAS AMBIENTALMENTE DEGRADADAS EN EL DISTRITO DE CARTAGENA DE INDIAS"/>
        <s v="_x0009_CONSERVACIÓN DEL RECURSO HÍDRICO DEL ÁREA URBANA DE CARTAGENA DE INDIAS"/>
        <s v="RECUPERACIÓN DE LAS CONDICIONES HIDRÁULICAS E HIDROLÓGICAS EN LOS CUERPOS DE AGUA DEL DISTRITO DE CARTAGENA"/>
      </sharedItems>
    </cacheField>
    <cacheField name="CÓDIGO DE PROYECTO BPIN" numFmtId="1">
      <sharedItems containsString="0" containsBlank="1" containsNumber="1" containsInteger="1" minValue="2024130010040" maxValue="2024130010097"/>
    </cacheField>
    <cacheField name="OBJETIVO GENERAL DEL PROYECTO" numFmtId="0">
      <sharedItems containsBlank="1" longText="1"/>
    </cacheField>
    <cacheField name="OBJETIVO ESPECIFICO DEL PROYECTO" numFmtId="0">
      <sharedItems containsBlank="1"/>
    </cacheField>
    <cacheField name="PRODUCTO DEL PROYECTO" numFmtId="0">
      <sharedItems containsBlank="1"/>
    </cacheField>
    <cacheField name="PONDERACIÓN DE  PRODUCTO" numFmtId="0">
      <sharedItems containsString="0" containsBlank="1" containsNumber="1" minValue="0.2" maxValue="1"/>
    </cacheField>
    <cacheField name="ACTIVIDADES DE PROYECTO DE INVERSIÓN _x000a_( HITOS )" numFmtId="0">
      <sharedItems/>
    </cacheField>
    <cacheField name="TRAZADOR PRESUPUESTAL" numFmtId="0">
      <sharedItems containsBlank="1"/>
    </cacheField>
    <cacheField name="ENTREGABLE" numFmtId="0">
      <sharedItems/>
    </cacheField>
    <cacheField name="PROGRAMACIÓN NUMÉRICA DE LA ACTIVIDAD PROYECTO (VIGENCIA)" numFmtId="0">
      <sharedItems containsMixedTypes="1" containsNumber="1" containsInteger="1" minValue="0" maxValue="4"/>
    </cacheField>
    <cacheField name="FECHA DE INICIO DE LA ACTIVIDAD" numFmtId="0">
      <sharedItems containsNonDate="0" containsDate="1" containsBlank="1" containsMixedTypes="1" minDate="2024-08-01T00:00:00" maxDate="2024-08-16T00:00:00"/>
    </cacheField>
    <cacheField name="FECHA DE TERMINACIÓN DE LA ACTIVIDAD" numFmtId="0">
      <sharedItems containsNonDate="0" containsDate="1" containsBlank="1" containsMixedTypes="1" minDate="2024-11-15T00:00:00" maxDate="2025-01-01T00:00:00"/>
    </cacheField>
    <cacheField name="TIEMPO DE EJECUCIÓN_x000a_(número de días)" numFmtId="0">
      <sharedItems containsString="0" containsBlank="1" containsNumber="1" containsInteger="1" minValue="0" maxValue="152"/>
    </cacheField>
    <cacheField name="BENEFICIARIOS PROGRAMADOS" numFmtId="0">
      <sharedItems containsString="0" containsBlank="1" containsNumber="1" containsInteger="1" minValue="978560" maxValue="978560"/>
    </cacheField>
    <cacheField name="UNIDAD COMUNERA DE GOBIERNO A IMPACTAR" numFmtId="0">
      <sharedItems containsBlank="1"/>
    </cacheField>
    <cacheField name="NOMBRE DEL RESPONSABLE" numFmtId="0">
      <sharedItems containsBlank="1"/>
    </cacheField>
    <cacheField name="RIESGOS DEL PROYECTO " numFmtId="0">
      <sharedItems containsBlank="1" longText="1"/>
    </cacheField>
    <cacheField name="ACCIONES DE CONTROL DE LOS RIESGOS DE LOS PROYECTOS" numFmtId="0">
      <sharedItems containsBlank="1" longText="1"/>
    </cacheField>
    <cacheField name="¿REQUIERE CONTRATACIÓN?" numFmtId="0">
      <sharedItems containsBlank="1"/>
    </cacheField>
    <cacheField name="DESCRIPCIÓN DE LA ADQUISICIÓN ASOCIADA AL PROYECTO" numFmtId="0">
      <sharedItems containsBlank="1"/>
    </cacheField>
    <cacheField name="CUANTÍA ASIGNADA A LA CONTRATACIÓN" numFmtId="0">
      <sharedItems containsString="0" containsBlank="1" containsNumber="1" minValue="0" maxValue="1000000000"/>
    </cacheField>
    <cacheField name="MODALIDAD DE SELECCIÓN" numFmtId="0">
      <sharedItems containsBlank="1"/>
    </cacheField>
    <cacheField name="FUENTE DE RECURSOS" numFmtId="0">
      <sharedItems containsBlank="1"/>
    </cacheField>
    <cacheField name="FECHA DE INICIO DE CONTRATACIÓN" numFmtId="0">
      <sharedItems containsBlank="1"/>
    </cacheField>
    <cacheField name="APROPIACIÓN INICIAL_x000a_(en pesos)" numFmtId="0">
      <sharedItems containsString="0" containsBlank="1" containsNumber="1" containsInteger="1" minValue="0" maxValue="662669442"/>
    </cacheField>
    <cacheField name="APROPACIÓN DEFINITIVA POR PROYECTO" numFmtId="0">
      <sharedItems containsString="0" containsBlank="1" containsNumber="1" containsInteger="1" minValue="200905011" maxValue="9645685216"/>
    </cacheField>
    <cacheField name="EJECUCIÓN PRESUPUESTAL SEGÚN REGISTROS PRESUPUESTALES DE JUNIO A SEPTIEMBRE 30 DE 2024" numFmtId="0">
      <sharedItems containsString="0" containsBlank="1" containsNumber="1" containsInteger="1" minValue="0" maxValue="1840507653"/>
    </cacheField>
    <cacheField name="EJECUCIÓN PRESUPUESTAL SEGÚN GIROS DE JUNIO A SEPTIEMBRE 30 DE 2024" numFmtId="0">
      <sharedItems containsNonDate="0" containsString="0" containsBlank="1"/>
    </cacheField>
    <cacheField name="EJECUCIÓN PRESUPUESTAL SEGÚN GIROS DE OCTUBRE A DICIEMBRE 31 DE 2024" numFmtId="0">
      <sharedItems containsNonDate="0" containsString="0" containsBlank="1"/>
    </cacheField>
    <cacheField name="FUENTE DE FINANCIACIÓN" numFmtId="0">
      <sharedItems containsBlank="1"/>
    </cacheField>
    <cacheField name="RUBRO PRESUPUEST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x v="0"/>
    <x v="0"/>
    <s v="4.3.4."/>
    <s v="Implementar cinco (5) estratgias de eduucación ambiental (PRAES, IDAU, PROCEDA, SOCIOEDUCACIÓN, ICEA)"/>
    <x v="0"/>
    <n v="2024130010040"/>
    <s v="Fortalecer las capacidades locales para aumentar la participación de la ciudadanía en actividades de educación, investigación, cultura ambiental y apropiación social de conocimiento para protección y cuidado del ambiente en zonas urbanas distrito"/>
    <s v="Diseñar e implementar Estrategias de educación ambiental que promuevan la cultura ciudadana, acción social y participación ciudadana para del cuidado del ambiente"/>
    <s v="4 Documentos de lineamientos técnicos para la medición del impacto en la implementación de estrategias de educación ambiental"/>
    <n v="0.5"/>
    <s v="Acompañar a las instituciones educativas en los procesos de formulación e implementación de PRAES"/>
    <s v="N/A"/>
    <s v="Informe de la Gestión de acompaañmiento a Insttuciones Educativ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n v="662669442"/>
    <n v="662669442"/>
    <n v="44800000"/>
    <m/>
    <m/>
    <s v="Rendimientos Financieros"/>
    <m/>
  </r>
  <r>
    <x v="1"/>
    <x v="1"/>
    <m/>
    <m/>
    <x v="1"/>
    <m/>
    <m/>
    <m/>
    <m/>
    <m/>
    <s v="Realizar asistencia técnica para la formulación e implemetación de los PROCEDAS"/>
    <m/>
    <s v="Informde de asistencias técnicas a los PROCED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ntación de los procesos de  SOCIOEDUCACIÓN"/>
    <m/>
    <s v="Informde de asistencias técnicas a los Procesos de Socioeducación"/>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compañamiento técnico a las Instituciones de educación superior  en la formulación e implemetación de sus IDAU"/>
    <m/>
    <s v="Informes de Acompañamiento Técnico a los IDAU"/>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tación de los ICEA"/>
    <m/>
    <s v="Informes de Asistencia Técnica a los ICEA"/>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eventos y actividades de divulgación de las estrategias de educación ambiental en el Distrito"/>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Vincular a las comunidades para participar de manera activa en los procesos de investigación y monitoreo comunitario para la restauración en los ecosistemas "/>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s v="Elaborar cuatro (4) documentos de investigación para la gestión de la información y el conocimiento ambiental"/>
    <x v="1"/>
    <m/>
    <m/>
    <s v="Fortalecer las capacidades para la Investigación e Innovación y apropiación social del conocimiento en temas ambientales"/>
    <s v="4 Documentos de investigación realizados "/>
    <n v="0.2"/>
    <s v="Elaborar los documentos de investigación  y/o estudios sobre temas ambientale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eventos acádemicos para la apropiación del conocimiento sobre los temas investigado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alianzas con las universidades para adelantar trabajos de investigación en conjunto con los grupos y semilleros de investig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s v="Formular una (1) Política Pública de Educación Ambiental"/>
    <x v="1"/>
    <m/>
    <m/>
    <s v="Formular una Política Pública de Educación Ambiental que articulen la intervención territorial para promover la protección y cuidado del ambiente"/>
    <s v="1 Documento de Política elaborado (Política Púbica Distrital de Educación Ambiental)"/>
    <n v="0.3"/>
    <s v="Formular la politica pública de Educación Ambiental"/>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1"/>
    <x v="1"/>
    <m/>
    <m/>
    <x v="1"/>
    <m/>
    <m/>
    <m/>
    <m/>
    <m/>
    <s v="Gestionar la aprobación de la política pública en los espacios de concert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2"/>
    <x v="2"/>
    <s v="3.2.3"/>
    <s v="Consolidar sesenta (60) nuevos negocios verdes"/>
    <x v="2"/>
    <n v="2024130010063"/>
    <s v="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
    <s v="Incrementar el número de negocios verdes asesorados y consolidados en el Distrito de Cartagena"/>
    <s v="60 nuevos negocios verdes asesorados y consolidados"/>
    <n v="1"/>
    <s v="Realizar actividades de apoyo técnico y asesoría especializada, para emprendedores y empresarios interesados en desarrollar negocios verdes sostenibles."/>
    <s v="N/A"/>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actividades de apoyo técnico y asesoría especializada, para emprendedores y empresarios interesados en desarrollar negocios verdes sostenibles"/>
    <n v="32000000"/>
    <s v="Contratación directa."/>
    <s v="Recursos propios "/>
    <s v="Agosto de 2024"/>
    <n v="0"/>
    <n v="200905011"/>
    <n v="61500000"/>
    <m/>
    <m/>
    <s v="Multas y Sanciones"/>
    <m/>
  </r>
  <r>
    <x v="1"/>
    <x v="1"/>
    <m/>
    <m/>
    <x v="1"/>
    <m/>
    <m/>
    <m/>
    <m/>
    <m/>
    <s v="Realizar programas de capacitación para emprendedores y empresarios interesados en desarrollar negocios verdes sostenibles."/>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capacitaciones para emprendedores y empresarios interesados en desarrollar negocios verdes sostenibles."/>
    <n v="48000000"/>
    <s v="Contratación directa."/>
    <s v="Recursos propios "/>
    <s v="Agosto de 2024"/>
    <m/>
    <m/>
    <m/>
    <m/>
    <m/>
    <m/>
    <m/>
  </r>
  <r>
    <x v="1"/>
    <x v="1"/>
    <m/>
    <m/>
    <x v="1"/>
    <m/>
    <m/>
    <m/>
    <m/>
    <m/>
    <s v="Realizar ferias ambientales para la promoción de negocios verdes asesorados en el Establecimiento Público de Cartagena"/>
    <m/>
    <s v="Informe de planificación, ejecución e impacto de la Feria de Negocios Verde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Realizar acciones para la promoción de negocios verdes, economía circular, producción y consumo sostenible."/>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en la Oficina Asesora de Planeación del Establecimiento público ambiental de Cartagena como administrador de empresas en el marco del proyecto NEGOCIOS VERDES, ECONOMIA CIRCULAR, PRODUCCION Y CONSUMO SOSTENIBLE."/>
    <n v="20000000.870000001"/>
    <s v="Contratación directa."/>
    <s v="Recursos propios "/>
    <s v="Agosto de 2024"/>
    <m/>
    <m/>
    <m/>
    <m/>
    <m/>
    <m/>
    <m/>
  </r>
  <r>
    <x v="3"/>
    <x v="3"/>
    <s v="4.7.1"/>
    <s v="Restaurar 40 hectáreas de manglar en los cuerpos de agua del perímetro urbano del Distrito de Cartagena"/>
    <x v="3"/>
    <n v="2024130010066"/>
    <s v="Realizar una correcta gestión ambiental y del recurso hídrico para controlar la degradación y perdida de la biodiversidad y servicios ecosistémicos del manglar en el área urbana de cartagena. "/>
    <s v="Realizar la restauración ecológica de 40 Hectáreas de ecosistemas de manglar"/>
    <s v="Cuarenta (40) hectáreas de manglar recuperadas"/>
    <n v="1"/>
    <s v="Realizar la caracterización general y diagnóstico de las zonas a intervenir."/>
    <s v="N/A"/>
    <s v="Documento diagnóstico y caracterización de áreas de manglar a interveni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caracterización general y diagnóstico de las zonas a intervenir."/>
    <n v="162000000"/>
    <s v="Contratación directa."/>
    <s v="Recursos propios "/>
    <s v="Agosto de 2024"/>
    <n v="0"/>
    <n v="1623865915"/>
    <n v="0"/>
    <m/>
    <m/>
    <s v="Contribución Sector Eléctrico"/>
    <m/>
  </r>
  <r>
    <x v="1"/>
    <x v="1"/>
    <m/>
    <m/>
    <x v="1"/>
    <m/>
    <m/>
    <m/>
    <m/>
    <m/>
    <s v="Realizar actividades de limpieza de raíces y mantenimiento de especies de manglar. "/>
    <m/>
    <s v="Documento tecnico de informe de limpieza de raíces de manglar / Informe de avance de contrato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limpieza de raíces y mantenimiento de especies de manglar. "/>
    <n v="658000000"/>
    <s v="Contratación directa."/>
    <s v="Recursos propios "/>
    <s v="Agosto de 2024"/>
    <m/>
    <m/>
    <m/>
    <m/>
    <m/>
    <m/>
    <m/>
  </r>
  <r>
    <x v="1"/>
    <x v="1"/>
    <m/>
    <m/>
    <x v="1"/>
    <m/>
    <m/>
    <m/>
    <m/>
    <m/>
    <s v="Implementar parcelas de monitoreo u otras estrategias para la recolección y generación de información necesaria, según las especificaciones de la plataforma SIGMA y cargue de datos e la plataforma"/>
    <m/>
    <s v="Informe técnico de implementación de estrategias para la recolección y generación de información para plataforma SIGM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Identifcación y diseño de estrategia para la recolección de información de acuerdo con lo requerido en la plataforma SIGMA."/>
    <n v="200000000"/>
    <s v="Contratación directa."/>
    <s v="Recursos propios "/>
    <s v="Agosto de 2024"/>
    <m/>
    <m/>
    <m/>
    <m/>
    <m/>
    <m/>
    <m/>
  </r>
  <r>
    <x v="1"/>
    <x v="1"/>
    <m/>
    <m/>
    <x v="1"/>
    <m/>
    <m/>
    <m/>
    <m/>
    <m/>
    <s v="Ejecutar acciones tendientes a la implementación de instrumentos de ordenación del manglar."/>
    <m/>
    <s v="Evidencias de la Contratación del Servicio_x000a_Informe de zonificación del manglar"/>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sesoría y/o consultoría para la identificación e implementación de instrumentos de ordenación del manglar"/>
    <n v="100000000"/>
    <s v="Contratación directa."/>
    <s v="Recursos propios "/>
    <s v="Agosto de 2024"/>
    <m/>
    <m/>
    <m/>
    <m/>
    <m/>
    <m/>
    <m/>
  </r>
  <r>
    <x v="1"/>
    <x v="1"/>
    <m/>
    <m/>
    <x v="1"/>
    <m/>
    <m/>
    <m/>
    <m/>
    <m/>
    <s v="Generar informes de calidad del Manglar"/>
    <m/>
    <s v="Informe técnico de Calidad del Mangla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generar informes de calidad del manglar "/>
    <n v="40000000"/>
    <s v="Contratación directa."/>
    <s v="Recursos propios "/>
    <s v="Agosto de 2024"/>
    <m/>
    <m/>
    <m/>
    <m/>
    <m/>
    <m/>
    <m/>
  </r>
  <r>
    <x v="1"/>
    <x v="1"/>
    <m/>
    <m/>
    <x v="1"/>
    <m/>
    <m/>
    <m/>
    <m/>
    <m/>
    <s v="Divulgar y socializar el objetivo y resultados del proyecto."/>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0000000"/>
    <s v="Contratación directa."/>
    <s v="Recursos propios "/>
    <s v="Agosto de 2024"/>
    <m/>
    <m/>
    <m/>
    <m/>
    <m/>
    <m/>
    <m/>
  </r>
  <r>
    <x v="4"/>
    <x v="4"/>
    <s v="5.2.1."/>
    <s v="Implementar tres (3) herramientas tecnológicas para el uso, apropiación y fortalecimiento institucional"/>
    <x v="4"/>
    <n v="2024130010068"/>
    <s v="Aumentar la eficiencia, transparencia, y capacidad de respuesta del establecimiento público ambiental en el cumplimiento de sus funciones y en la prestación del servicio a la población del perímetro urbano del distrito de cartagena de indias."/>
    <s v="Implementar herramientas Tecnológicas para el uso, apropiación y fortalecimiento institucional implementadas en el Establecimiento Público Ambiental"/>
    <s v="Servicios tecnológicos para el sistema de información ambiental "/>
    <n v="0.3"/>
    <s v="Adquirir hardware, software, suministros y otros equipos tecnológicos requeridos para el buen funcionamiento de los sistemas de Información de la entidad"/>
    <s v="N/A"/>
    <s v="Evidencias de la adquisición de hardware y software"/>
    <n v="1"/>
    <d v="2024-08-15T00:00:00"/>
    <d v="2024-11-15T00:00:00"/>
    <n v="92"/>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dquisición de herramienta ARCGIS y actualización de software financiero"/>
    <n v="60000000"/>
    <s v="Contratación directa."/>
    <s v="Recursos propios "/>
    <s v="Agosto de 2024"/>
    <n v="0"/>
    <n v="979004144"/>
    <n v="281200000"/>
    <m/>
    <m/>
    <s v="Rendimientos Financieros_x000a_Otras Tasas y Derechos Administrativos_x000a_Sector Eléctrico_x000a_ICLD"/>
    <m/>
  </r>
  <r>
    <x v="1"/>
    <x v="1"/>
    <m/>
    <m/>
    <x v="1"/>
    <m/>
    <m/>
    <m/>
    <m/>
    <m/>
    <s v="Implementar herramientas tecnológicas para el uso, apropiación y fortalecimiento institucional en el Establecimiento Público Ambiental de Cartagena"/>
    <m/>
    <s v="Evidencias de la formación, implementación y uso de las herramientas"/>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para la Implementacion de herramientas tecnológicas en el Establecimiento Público Ambiental de Cartagena"/>
    <m/>
    <s v="Contratación directa."/>
    <s v="Recursos propios "/>
    <s v="Agosto de 2024"/>
    <m/>
    <m/>
    <m/>
    <m/>
    <m/>
    <m/>
    <m/>
  </r>
  <r>
    <x v="1"/>
    <x v="1"/>
    <m/>
    <s v="Implementar cuatro (4) documentos de diagnóstico e implementación del Modelo Integrado de Planeación y Gestión – MIPG"/>
    <x v="1"/>
    <m/>
    <m/>
    <s v="Implementar el Modelo Integrado de Planeación y Gestión en el Establecimiento Público Ambiental de Cartagena"/>
    <s v="Documentos de estudios técnicos para la planificación sectorial y la gestión ambiental"/>
    <n v="0.7"/>
    <s v="Implementar el Modelo Integrado de Planeación y Gestión - MIPG - en el Establecimiento Público Ambiental de Cartagena"/>
    <m/>
    <s v="Informe de gestión trimestral y anual de avance en la implementación de los requisitos de la política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tendiente a la implementación del MODELO INTEGRADO DE PLANEACION Y GESTION – MIPG en el Establecimiento Público Ambiental de Cartagena"/>
    <n v="540000000"/>
    <s v="Contratación directa."/>
    <s v="Recursos propios "/>
    <s v="Agosto de 2024"/>
    <m/>
    <m/>
    <m/>
    <m/>
    <m/>
    <m/>
    <m/>
  </r>
  <r>
    <x v="1"/>
    <x v="1"/>
    <m/>
    <m/>
    <x v="1"/>
    <m/>
    <m/>
    <m/>
    <m/>
    <m/>
    <s v="Actualización de la Plataforma Estratégica de EPA Cartagena y análisis de cargas laboral"/>
    <m/>
    <s v="Evidencias de la contratación de la consultoría_x000a_Resultados del estudio"/>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ía para la actualización de la Plataforma Estratégica de EPA Cartagena y análisis de cargas laboral"/>
    <n v="70000000"/>
    <s v="Contratación directa."/>
    <s v="Recursos propios "/>
    <s v="Agosto de 2024"/>
    <m/>
    <m/>
    <m/>
    <m/>
    <m/>
    <m/>
    <m/>
  </r>
  <r>
    <x v="1"/>
    <x v="1"/>
    <m/>
    <m/>
    <x v="1"/>
    <m/>
    <m/>
    <m/>
    <m/>
    <m/>
    <s v="Implementar el Plan Integral de Gestión Ambiental - PIGA - en el Establecimiento Publico Ambiental de Cartagena"/>
    <m/>
    <s v="Plan de Trabajo Implementación del PIGA_x000a__x000a_Informe de trimestral y anual de avance en la ejecución de acciones para la implementación del PIG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ación de prestación de servicios para la Implementar el Plan Integral de Gestión Ambiental - PIGA - en el Establecimiento Publico Ambiental de Cartagena"/>
    <n v="25998530"/>
    <s v="Contratación directa."/>
    <s v="Recursos propios "/>
    <s v="Agosto de 2024"/>
    <m/>
    <m/>
    <m/>
    <m/>
    <m/>
    <m/>
    <m/>
  </r>
  <r>
    <x v="5"/>
    <x v="5"/>
    <s v="4.4.1."/>
    <s v="Elaborar seis (6) documentos de lineamientos técnicos para determinantes ambientales"/>
    <x v="5"/>
    <n v="2024130010071"/>
    <s v="Realizar un adecuado ordenamiento territorial ambiental que reduzca los patrones insostenibles de ocupación del territorio, el deterioro del patrimonio natural, la biodiversidad y los servicios ecosistémicos."/>
    <s v="Realizar un adecuado ordenamiento territorial ambiental que reduzca los patrones insostenibles de ocupación del territorio, el deterioro del patrimonio natural, la biodiversidad y los servicios ecosistémicos"/>
    <s v="6 Documentos de lineamientos técnicos para la evaluación de los recursos naturales elaborados"/>
    <n v="1"/>
    <s v="Identificación de las áreas de estudio a investigar"/>
    <s v="N/A"/>
    <s v="SIN DEFINIR"/>
    <s v="SIN DEFINIR"/>
    <m/>
    <m/>
    <m/>
    <m/>
    <m/>
    <m/>
    <m/>
    <m/>
    <m/>
    <m/>
    <m/>
    <m/>
    <m/>
    <m/>
    <m/>
    <m/>
    <m/>
    <m/>
    <m/>
    <m/>
    <m/>
  </r>
  <r>
    <x v="1"/>
    <x v="1"/>
    <m/>
    <m/>
    <x v="1"/>
    <m/>
    <m/>
    <m/>
    <m/>
    <m/>
    <s v="Realización de  los estudios y construcción de las fichas de las determinantes ambientales"/>
    <m/>
    <s v="SIN DEFINIR"/>
    <s v="SIN DEFINIR"/>
    <m/>
    <m/>
    <m/>
    <m/>
    <m/>
    <m/>
    <m/>
    <m/>
    <m/>
    <m/>
    <m/>
    <m/>
    <m/>
    <m/>
    <m/>
    <m/>
    <m/>
    <m/>
    <m/>
    <m/>
    <m/>
  </r>
  <r>
    <x v="1"/>
    <x v="1"/>
    <m/>
    <m/>
    <x v="1"/>
    <m/>
    <m/>
    <m/>
    <m/>
    <m/>
    <s v="Seguimiento y adopción de las determinantes ambientales"/>
    <m/>
    <s v="SIN DEFINIR"/>
    <s v="SIN DEFINIR"/>
    <m/>
    <m/>
    <m/>
    <m/>
    <m/>
    <m/>
    <m/>
    <m/>
    <m/>
    <m/>
    <m/>
    <m/>
    <m/>
    <m/>
    <m/>
    <m/>
    <m/>
    <m/>
    <m/>
    <m/>
    <m/>
  </r>
  <r>
    <x v="6"/>
    <x v="6"/>
    <s v="4.3.3."/>
    <s v="Crear y poner en funcionamiento un (1) Centro Inteligente para el Monitoreo Ambiental de Cartagena"/>
    <x v="6"/>
    <n v="2024130010074"/>
    <s v="Mejorar la consolidación, visualización y análisis de la información recolectada durante el monitoreo y vigilancia de los activos ambientales en el distrito de Cartagena a través de la implementación del Centro Inteligente de Monitoreo Ambiental"/>
    <s v="Mejorar la consolidación, visualización y análisis de la información recolectada durante el monitoreo y vigilancia de los activos ambientales en el distrito de Cartagena a través de la implementación del Centro Inteligente de Monitoreo Ambiental"/>
    <s v="1 Sistema de información implementado"/>
    <n v="1"/>
    <s v="Identificar fuentes de información ambiental generadas al interior de la Entidad"/>
    <s v="N/A"/>
    <s v="SIN DEFINIR"/>
    <s v="SIN DEFINIR"/>
    <m/>
    <m/>
    <m/>
    <m/>
    <m/>
    <m/>
    <m/>
    <m/>
    <m/>
    <m/>
    <m/>
    <m/>
    <m/>
    <m/>
    <m/>
    <m/>
    <m/>
    <m/>
    <m/>
    <m/>
    <m/>
  </r>
  <r>
    <x v="1"/>
    <x v="1"/>
    <m/>
    <m/>
    <x v="1"/>
    <m/>
    <m/>
    <m/>
    <m/>
    <m/>
    <s v="Definir los criterios para la consolidación de la información ambiental y socializarlos en la Entidad"/>
    <m/>
    <s v="SIN DEFINIR"/>
    <s v="SIN DEFINIR"/>
    <m/>
    <m/>
    <m/>
    <m/>
    <m/>
    <m/>
    <m/>
    <m/>
    <m/>
    <m/>
    <m/>
    <m/>
    <m/>
    <m/>
    <m/>
    <m/>
    <m/>
    <m/>
    <m/>
    <m/>
    <m/>
  </r>
  <r>
    <x v="1"/>
    <x v="1"/>
    <m/>
    <m/>
    <x v="1"/>
    <m/>
    <m/>
    <m/>
    <m/>
    <m/>
    <s v="Desarrollar base de datos de indicadores y subsistemas de información que deben ser alimentados por EPA Cartagena"/>
    <m/>
    <s v="SIN DEFINIR"/>
    <s v="SIN DEFINIR"/>
    <m/>
    <m/>
    <m/>
    <m/>
    <m/>
    <m/>
    <m/>
    <m/>
    <m/>
    <m/>
    <m/>
    <m/>
    <m/>
    <m/>
    <m/>
    <m/>
    <m/>
    <m/>
    <m/>
    <m/>
    <m/>
  </r>
  <r>
    <x v="1"/>
    <x v="1"/>
    <m/>
    <m/>
    <x v="1"/>
    <m/>
    <m/>
    <m/>
    <m/>
    <m/>
    <s v="Implementar acciones para la operación del Centro Inteligente de Monitoreo Ambiental del Distrito de Cartagena de Indias"/>
    <m/>
    <s v="SIN DEFINIR"/>
    <s v="SIN DEFINIR"/>
    <m/>
    <m/>
    <m/>
    <m/>
    <m/>
    <m/>
    <m/>
    <m/>
    <m/>
    <m/>
    <m/>
    <m/>
    <m/>
    <m/>
    <m/>
    <m/>
    <m/>
    <m/>
    <m/>
    <m/>
    <m/>
  </r>
  <r>
    <x v="1"/>
    <x v="1"/>
    <m/>
    <m/>
    <x v="1"/>
    <m/>
    <m/>
    <m/>
    <m/>
    <m/>
    <s v="Diseñar, desarrollar  e implementar el Sistema de Información para el monitoreo Ambiental"/>
    <m/>
    <s v="SIN DEFINIR"/>
    <s v="SIN DEFINIR"/>
    <m/>
    <m/>
    <m/>
    <m/>
    <m/>
    <m/>
    <m/>
    <m/>
    <m/>
    <m/>
    <m/>
    <m/>
    <m/>
    <m/>
    <m/>
    <m/>
    <m/>
    <m/>
    <m/>
    <m/>
    <m/>
  </r>
  <r>
    <x v="1"/>
    <x v="1"/>
    <m/>
    <m/>
    <x v="1"/>
    <m/>
    <m/>
    <m/>
    <m/>
    <m/>
    <s v="Adquirir equipos tecnológicos y software para la puesta en marcha del Centro Inteligente de Monitoreo Ambiental"/>
    <m/>
    <s v="SIN DEFINIR"/>
    <s v="SIN DEFINIR"/>
    <m/>
    <m/>
    <m/>
    <m/>
    <m/>
    <m/>
    <m/>
    <m/>
    <m/>
    <m/>
    <m/>
    <m/>
    <m/>
    <m/>
    <m/>
    <m/>
    <m/>
    <m/>
    <m/>
    <m/>
    <m/>
  </r>
  <r>
    <x v="1"/>
    <x v="1"/>
    <m/>
    <m/>
    <x v="1"/>
    <m/>
    <m/>
    <m/>
    <m/>
    <m/>
    <s v="Elaborar mapa de ruido de la localidad 3"/>
    <m/>
    <s v="SIN DEFINIR"/>
    <s v="SIN DEFINIR"/>
    <m/>
    <m/>
    <m/>
    <m/>
    <m/>
    <m/>
    <m/>
    <m/>
    <m/>
    <m/>
    <m/>
    <m/>
    <m/>
    <m/>
    <m/>
    <m/>
    <m/>
    <m/>
    <m/>
    <m/>
    <m/>
  </r>
  <r>
    <x v="6"/>
    <x v="6"/>
    <s v="4.3.3."/>
    <s v="Implementar dos (2) estaciones de monitoreo de la calidad del aire"/>
    <x v="7"/>
    <n v="2024130010077"/>
    <s v="Fortalecer técnica y operativamente el sistema del Sistema de Vigilancia de la Calidad del Aire (SVCA) del distrito de Cartagena"/>
    <s v="Fortalecer técnica y operativamente el sistema del Sistema de Vigilancia de la Calidad del Aire (SVCA) del distrito de Cartagena"/>
    <s v="2 Estaciones para el monitoreo de la calidad del aire implementadas "/>
    <n v="1"/>
    <s v="Elaborar el estudio de rediseño del Sistema de Vigilancia de la Calidad del Aire (SVCA)"/>
    <s v="N/A"/>
    <s v="SIN DEFINIR"/>
    <s v="SIN DEFINIR"/>
    <m/>
    <m/>
    <m/>
    <m/>
    <m/>
    <m/>
    <m/>
    <m/>
    <m/>
    <m/>
    <m/>
    <m/>
    <m/>
    <m/>
    <m/>
    <m/>
    <m/>
    <m/>
    <m/>
    <m/>
    <m/>
  </r>
  <r>
    <x v="1"/>
    <x v="1"/>
    <m/>
    <m/>
    <x v="1"/>
    <m/>
    <m/>
    <m/>
    <m/>
    <m/>
    <s v="Elaborar el programa de mantenimiento preventivo y correctivo del SVCA"/>
    <m/>
    <s v="SIN DEFINIR"/>
    <s v="SIN DEFINIR"/>
    <m/>
    <m/>
    <m/>
    <m/>
    <m/>
    <m/>
    <m/>
    <m/>
    <m/>
    <m/>
    <m/>
    <m/>
    <m/>
    <m/>
    <m/>
    <m/>
    <m/>
    <m/>
    <m/>
    <m/>
    <m/>
  </r>
  <r>
    <x v="1"/>
    <x v="1"/>
    <m/>
    <m/>
    <x v="1"/>
    <m/>
    <m/>
    <m/>
    <m/>
    <m/>
    <s v="Implementar herramientas tecnológicas  para análisis de datos del SVCA"/>
    <m/>
    <s v="SIN DEFINIR"/>
    <s v="SIN DEFINIR"/>
    <m/>
    <m/>
    <m/>
    <m/>
    <m/>
    <m/>
    <m/>
    <m/>
    <m/>
    <m/>
    <m/>
    <m/>
    <m/>
    <m/>
    <m/>
    <m/>
    <m/>
    <m/>
    <m/>
    <m/>
    <m/>
  </r>
  <r>
    <x v="1"/>
    <x v="1"/>
    <m/>
    <m/>
    <x v="1"/>
    <m/>
    <m/>
    <m/>
    <m/>
    <m/>
    <s v="Cofinanciación del proyecto MEJORAMIENTO TÉCNICO Y TECNOLÓGICO DEL SISTEMA DE VIGILANCIA DE LA CALIDAD DEL AIRE DE CARTAGENA, BOLIVAR"/>
    <m/>
    <s v="SIN DEFINIR"/>
    <s v="SIN DEFINIR"/>
    <m/>
    <m/>
    <m/>
    <m/>
    <m/>
    <m/>
    <m/>
    <m/>
    <m/>
    <m/>
    <m/>
    <m/>
    <m/>
    <m/>
    <m/>
    <m/>
    <m/>
    <m/>
    <m/>
    <m/>
    <m/>
  </r>
  <r>
    <x v="1"/>
    <x v="1"/>
    <m/>
    <m/>
    <x v="1"/>
    <m/>
    <m/>
    <m/>
    <m/>
    <m/>
    <s v="Comprar equipos analizadores de la calidad del aire y estaciones meteorológicas"/>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Participar en la Mesa Técnica Distrital de Calidad de Aire y Ruido Urbano"/>
    <m/>
    <s v="SIN DEFINIR"/>
    <s v="SIN DEFINIR"/>
    <m/>
    <m/>
    <m/>
    <m/>
    <m/>
    <m/>
    <m/>
    <m/>
    <m/>
    <m/>
    <m/>
    <m/>
    <m/>
    <m/>
    <m/>
    <m/>
    <m/>
    <m/>
    <m/>
    <m/>
    <m/>
  </r>
  <r>
    <x v="1"/>
    <x v="1"/>
    <m/>
    <m/>
    <x v="1"/>
    <m/>
    <m/>
    <m/>
    <m/>
    <m/>
    <s v="Implementar acciones para la Operación del SVCA"/>
    <m/>
    <s v="SIN DEFINIR"/>
    <s v="SIN DEFINIR"/>
    <m/>
    <m/>
    <m/>
    <m/>
    <m/>
    <m/>
    <m/>
    <m/>
    <m/>
    <m/>
    <m/>
    <m/>
    <m/>
    <m/>
    <m/>
    <m/>
    <m/>
    <m/>
    <m/>
    <m/>
    <m/>
  </r>
  <r>
    <x v="7"/>
    <x v="7"/>
    <s v="4.3.2."/>
    <s v="Plantar trescientos mil (30.000) árboles en el Distrito"/>
    <x v="8"/>
    <n v="2024130010079"/>
    <s v="Aumentar el índice de árboles por habitantes en el Distrito de Cartagena y construir un centro de atención integral y especializada para la atención de la fauna silvestre del Distrito de Cartagena"/>
    <s v="Aumentar el índice de árboles sembrados por habitante del Distrito de Cartagena, a través de la ampliación del sistema de arbolado urbano existente"/>
    <s v="300.000 árboles sembrados en el Distrito de Cartagena"/>
    <n v="0.5"/>
    <s v="Determinar sitios de siembra de árboles"/>
    <s v="N/A"/>
    <s v="SIN DEFINIR"/>
    <s v="SIN DEFINIR"/>
    <m/>
    <m/>
    <m/>
    <m/>
    <m/>
    <m/>
    <m/>
    <m/>
    <m/>
    <m/>
    <m/>
    <m/>
    <m/>
    <m/>
    <m/>
    <m/>
    <m/>
    <m/>
    <m/>
    <m/>
    <m/>
  </r>
  <r>
    <x v="1"/>
    <x v="1"/>
    <m/>
    <m/>
    <x v="1"/>
    <m/>
    <m/>
    <m/>
    <m/>
    <m/>
    <s v="Planificar las siembras"/>
    <m/>
    <s v="SIN DEFINIR"/>
    <s v="SIN DEFINIR"/>
    <m/>
    <m/>
    <m/>
    <m/>
    <m/>
    <m/>
    <m/>
    <m/>
    <m/>
    <m/>
    <m/>
    <m/>
    <m/>
    <m/>
    <m/>
    <m/>
    <m/>
    <m/>
    <m/>
    <m/>
    <m/>
  </r>
  <r>
    <x v="1"/>
    <x v="1"/>
    <m/>
    <m/>
    <x v="1"/>
    <m/>
    <m/>
    <m/>
    <m/>
    <m/>
    <s v="Ejecutar las siembras con apoyo de comunidades y demás actores públicos y/o privados"/>
    <m/>
    <s v="SIN DEFINIR"/>
    <s v="SIN DEFINIR"/>
    <m/>
    <m/>
    <m/>
    <m/>
    <m/>
    <m/>
    <m/>
    <m/>
    <m/>
    <m/>
    <m/>
    <m/>
    <m/>
    <m/>
    <m/>
    <m/>
    <m/>
    <m/>
    <m/>
    <m/>
    <m/>
  </r>
  <r>
    <x v="1"/>
    <x v="1"/>
    <m/>
    <m/>
    <x v="1"/>
    <m/>
    <m/>
    <m/>
    <m/>
    <m/>
    <s v="Implementar programas de Educación y sensibilización ambiental para la apropiación de la importancia y la correspondabilidad en las actividades de siembra"/>
    <m/>
    <s v="SIN DEFINIR"/>
    <s v="SIN DEFINIR"/>
    <m/>
    <m/>
    <m/>
    <m/>
    <m/>
    <m/>
    <m/>
    <m/>
    <m/>
    <m/>
    <m/>
    <m/>
    <m/>
    <m/>
    <m/>
    <m/>
    <m/>
    <m/>
    <m/>
    <m/>
    <m/>
  </r>
  <r>
    <x v="1"/>
    <x v="1"/>
    <m/>
    <m/>
    <x v="1"/>
    <m/>
    <m/>
    <m/>
    <m/>
    <m/>
    <s v="Implementar acciones para el mantenimiento del Sistema de Arbolado"/>
    <m/>
    <s v="SIN DEFINIR"/>
    <s v="SIN DEFINIR"/>
    <m/>
    <m/>
    <m/>
    <m/>
    <m/>
    <m/>
    <m/>
    <m/>
    <m/>
    <m/>
    <m/>
    <m/>
    <m/>
    <m/>
    <m/>
    <m/>
    <m/>
    <m/>
    <m/>
    <m/>
    <m/>
  </r>
  <r>
    <x v="1"/>
    <x v="7"/>
    <s v="4.3.2."/>
    <s v="Construir y dotar un (0,25) Centro de Atención y Valoración de Fauna Silvestre nuevo"/>
    <x v="1"/>
    <m/>
    <m/>
    <s v="Construir y dotar un nuevo centro de atención y valoración de fauna silvestre con el fin de ampliar la cobertura y_x000a_condiciones de atención existentes"/>
    <s v="1 Centro de Atención y Valoración de Fauna Silvestre construído y dotado"/>
    <n v="0.5"/>
    <s v="Determinar ubicación del centro de atención y valoración de fauna silvestre"/>
    <m/>
    <s v="SIN DEFINIR"/>
    <s v="SIN DEFINIR"/>
    <m/>
    <m/>
    <m/>
    <m/>
    <m/>
    <m/>
    <m/>
    <m/>
    <m/>
    <m/>
    <m/>
    <m/>
    <m/>
    <m/>
    <m/>
    <m/>
    <m/>
    <m/>
    <m/>
    <m/>
    <m/>
  </r>
  <r>
    <x v="1"/>
    <x v="1"/>
    <m/>
    <m/>
    <x v="1"/>
    <m/>
    <m/>
    <m/>
    <m/>
    <m/>
    <s v="Diseñar el nuevo centro de atención de valoración de fauna silvestre"/>
    <m/>
    <s v="SIN DEFINIR"/>
    <s v="SIN DEFINIR"/>
    <m/>
    <m/>
    <m/>
    <m/>
    <m/>
    <m/>
    <m/>
    <m/>
    <m/>
    <m/>
    <m/>
    <m/>
    <m/>
    <m/>
    <m/>
    <m/>
    <m/>
    <m/>
    <m/>
    <m/>
    <m/>
  </r>
  <r>
    <x v="1"/>
    <x v="1"/>
    <m/>
    <m/>
    <x v="1"/>
    <m/>
    <m/>
    <m/>
    <m/>
    <m/>
    <s v="Construir el nuevo centro de atención y valoración de fauna silvestre"/>
    <m/>
    <s v="SIN DEFINIR"/>
    <s v="SIN DEFINIR"/>
    <m/>
    <m/>
    <m/>
    <m/>
    <m/>
    <m/>
    <m/>
    <m/>
    <m/>
    <m/>
    <m/>
    <m/>
    <m/>
    <m/>
    <m/>
    <m/>
    <m/>
    <m/>
    <m/>
    <m/>
    <m/>
  </r>
  <r>
    <x v="1"/>
    <x v="1"/>
    <m/>
    <m/>
    <x v="1"/>
    <m/>
    <m/>
    <m/>
    <m/>
    <m/>
    <s v="Dotar el centro de atención y valoración de fauna silvestre"/>
    <m/>
    <s v="SIN DEFINIR"/>
    <s v="SIN DEFINIR"/>
    <m/>
    <m/>
    <m/>
    <m/>
    <m/>
    <m/>
    <m/>
    <m/>
    <m/>
    <m/>
    <m/>
    <m/>
    <m/>
    <m/>
    <m/>
    <m/>
    <m/>
    <m/>
    <m/>
    <m/>
    <m/>
  </r>
  <r>
    <x v="1"/>
    <x v="1"/>
    <m/>
    <m/>
    <x v="1"/>
    <m/>
    <m/>
    <m/>
    <m/>
    <m/>
    <s v="Realizar acciones para la operación del Centro de Atención y Valoración de fauna Silvestre"/>
    <m/>
    <s v="SIN DEFINIR"/>
    <s v="SIN DEFINIR"/>
    <m/>
    <m/>
    <m/>
    <m/>
    <m/>
    <m/>
    <m/>
    <m/>
    <m/>
    <m/>
    <m/>
    <m/>
    <m/>
    <m/>
    <m/>
    <m/>
    <m/>
    <m/>
    <m/>
    <m/>
    <m/>
  </r>
  <r>
    <x v="8"/>
    <x v="8"/>
    <s v="4.7.4."/>
    <s v="Recuperar diez (10) afluentes principales que derivan en la Ciénaga de la Virgen"/>
    <x v="9"/>
    <n v="2024130010082"/>
    <s v="Recuperar ambientalmente los ecosistemas y el recurso hídrico de la ciénaga de la virgen y su área de influencia"/>
    <s v="Recuperar los Ecosistemas Acuáticos y Terrestres en la Ciénaga de la Virgen y su Área de Influencia"/>
    <s v="Obras para reducir el riesgo de avenidas torrenciales"/>
    <m/>
    <s v="Realizar la revisión y diagnóstico para la limpieza de los descoles de los afluentes principales que derivan en la Ciénaga de la Virgen"/>
    <s v="N/A"/>
    <s v="Informe de revisión y diagnóstico y/o estudios previos para la contratación de la actividad"/>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y mantenimiento de los descoles de los afluentes principales que derivan en la Ciénaga de la Virgen"/>
    <n v="800000000"/>
    <s v="Contratación directa."/>
    <s v="Recursos propios "/>
    <s v="Agosto de 2024"/>
    <n v="0"/>
    <n v="9645685216"/>
    <n v="1840507653"/>
    <m/>
    <m/>
    <s v="Contribución Sector Eléctrico_x000a_Sobretasa Ambiental_x000a_Otras Tasas y Derechos Administrativos_x000a_"/>
    <m/>
  </r>
  <r>
    <x v="1"/>
    <x v="1"/>
    <m/>
    <m/>
    <x v="1"/>
    <m/>
    <m/>
    <m/>
    <m/>
    <m/>
    <s v="Ejecutar actividades de limpieza de raíces y mantenimiento de la Ciénaga de la Virgen y su área de Influencia"/>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de raíces y mantenimiento de la Ciénaga de la Virgen y su área de Influencia"/>
    <n v="100000000"/>
    <s v="Contratación directa."/>
    <s v="Recursos propios "/>
    <s v="Agosto de 2024"/>
    <m/>
    <m/>
    <m/>
    <m/>
    <m/>
    <m/>
    <m/>
  </r>
  <r>
    <x v="1"/>
    <x v="1"/>
    <m/>
    <m/>
    <x v="1"/>
    <m/>
    <m/>
    <m/>
    <m/>
    <m/>
    <s v="Realizar actividades de control y seguimiento de los tensores ambientales de la Ciénaga de la Virge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venio interadministrativo EPA - Unicartagena"/>
    <n v="1000000000"/>
    <s v="Contratación directa."/>
    <s v="Recursos propios "/>
    <s v="Agosto de 2024"/>
    <m/>
    <m/>
    <m/>
    <m/>
    <m/>
    <m/>
    <m/>
  </r>
  <r>
    <x v="1"/>
    <x v="1"/>
    <m/>
    <m/>
    <x v="1"/>
    <m/>
    <m/>
    <m/>
    <m/>
    <m/>
    <s v="Realizar análisis Fisico químico de la calidad del Recurso Hídrico y de los vertimientos realizados a la Ciénaga de la Virgen"/>
    <m/>
    <s v="Evidencias de la contratación del servicio _x000a_Informes de calidad del agua según muestras"/>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Lancha Transporte acuatico para realización de monitoreos"/>
    <n v="80000000"/>
    <s v="Contratación directa."/>
    <s v="Recursos propios "/>
    <s v="Agosto de 2024"/>
    <m/>
    <m/>
    <m/>
    <m/>
    <m/>
    <m/>
    <m/>
  </r>
  <r>
    <x v="1"/>
    <x v="1"/>
    <m/>
    <m/>
    <x v="1"/>
    <m/>
    <m/>
    <m/>
    <m/>
    <m/>
    <s v="Divulgar y socializar el objetivo y sus resultados."/>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100800000"/>
    <s v="Contratación directa."/>
    <s v="Recursos propios "/>
    <s v="Agosto de 2024"/>
    <m/>
    <m/>
    <m/>
    <m/>
    <m/>
    <m/>
    <m/>
  </r>
  <r>
    <x v="1"/>
    <x v="8"/>
    <s v="4.7.4."/>
    <s v="Desarrollar dos (2) proyectos de mejoramiento del Sistema Estabilizador de Mareas "/>
    <x v="1"/>
    <m/>
    <m/>
    <s v="Establecer acciones de conservación de ecosistemas naturales, flora y fauna silvestre, en los cuerpos de agua del Distrito de Cartagena"/>
    <s v="Obras para la prevención y control de inundaciones – Elementos de BEM"/>
    <m/>
    <s v="Diagnóstico del Sistema Bocana estabilizadora de Mareas BEM, Pescante de Laguna de Chambacú y su Centro de Información"/>
    <m/>
    <s v="Evidencias de la contratación del servicio _x000a_Informes de Diagnóstico realizado"/>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el Diagnóstico del Sistema Bocana estabilizadora de Mareas BEM, Pescante de Laguna de Chambacú y su Centro de Información"/>
    <n v="100000000"/>
    <s v="Contratación directa."/>
    <s v="Recursos propios "/>
    <s v="Agosto de 2024"/>
    <m/>
    <m/>
    <m/>
    <m/>
    <m/>
    <m/>
    <m/>
  </r>
  <r>
    <x v="1"/>
    <x v="1"/>
    <m/>
    <m/>
    <x v="1"/>
    <m/>
    <m/>
    <m/>
    <m/>
    <m/>
    <s v="Diseñar, implementar y poner en marcha el Laboratorio Ambiental Bocana"/>
    <m/>
    <s v="Documento de Informe Trimestral y anual de Avance en la implementación de acciones para el diseño y puesta en marcha del Laborarorio_x000a_Evidencias de las contrataciones, convenios y otros."/>
    <n v="4"/>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Diseño arquitectonico, y adecuación civil y fisica de la Bocana"/>
    <n v="1000000000"/>
    <s v="Contratación directa."/>
    <s v="Recursos propios "/>
    <s v="Agosto de 2024"/>
    <m/>
    <m/>
    <m/>
    <m/>
    <m/>
    <m/>
    <m/>
  </r>
  <r>
    <x v="1"/>
    <x v="1"/>
    <m/>
    <m/>
    <x v="1"/>
    <m/>
    <m/>
    <m/>
    <m/>
    <m/>
    <s v="Adquisición y mantenimiento de equipos y suministros para la operatividad de BEM"/>
    <m/>
    <s v="Evidencias de las contratacione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mpra y suministro de equipos para la operatividad del Sistema BEM"/>
    <n v="50000000"/>
    <s v="Contratación directa."/>
    <s v="Recursos propios "/>
    <s v="Agosto de 2024"/>
    <m/>
    <m/>
    <m/>
    <m/>
    <m/>
    <m/>
    <m/>
  </r>
  <r>
    <x v="1"/>
    <x v="1"/>
    <m/>
    <m/>
    <x v="1"/>
    <m/>
    <m/>
    <m/>
    <m/>
    <m/>
    <s v="Realizar acciones encaminadas al mantenimiento y restauración de Elementos del Sistema BEM"/>
    <m/>
    <s v="Informe de mantenimiento del sistema BEM"/>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implementación de accones de mantenimiento del Sistema BEM"/>
    <n v="29600000"/>
    <s v="Contratación directa."/>
    <s v="Recursos propios "/>
    <s v="Agosto de 2024"/>
    <m/>
    <m/>
    <m/>
    <m/>
    <m/>
    <m/>
    <m/>
  </r>
  <r>
    <x v="1"/>
    <x v="8"/>
    <s v="4.7.4."/>
    <s v="Desarrollar veinte (20) campañas de educación ambiental sobre conservación y protección del espacio verde para habitantes de zonas aledañas a la Ciénaga de la Virgen"/>
    <x v="1"/>
    <m/>
    <m/>
    <s v="Reducir la contaminación de los cuerpos de agua mediante estrategias de control de vertimientos, implementación de prácticas ambientales sostenibles y la adecuada gestión de residuos sólidos y de construcción."/>
    <s v="Documentos de lineamientos técnicos para el ordenamiento ambiental territorial"/>
    <m/>
    <s v="Revisión de lineamientos técnicos para el ordenamiento ambiental territorial e identificar las comunidades o grupos de beneficiarios en las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comunidades o grupos de beneficiarios en las zonas aledañas a la Ciénaga de la Virgen"/>
    <n v="80000000"/>
    <s v="Contratación directa."/>
    <s v="Recursos propios "/>
    <s v="Agosto de 2024"/>
    <m/>
    <m/>
    <m/>
    <m/>
    <m/>
    <m/>
    <m/>
  </r>
  <r>
    <x v="1"/>
    <x v="1"/>
    <m/>
    <m/>
    <x v="1"/>
    <m/>
    <m/>
    <m/>
    <m/>
    <m/>
    <s v="Identificar las estrategias de Educación Ambiental a implementar y establecer cronograma de implementación de campañas"/>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estrategias de Educación Ambiental a implementar"/>
    <n v="33600000"/>
    <s v="Contratación directa."/>
    <s v="Recursos propios "/>
    <s v="Agosto de 2024"/>
    <m/>
    <m/>
    <m/>
    <m/>
    <m/>
    <m/>
    <m/>
  </r>
  <r>
    <x v="1"/>
    <x v="1"/>
    <m/>
    <m/>
    <x v="1"/>
    <m/>
    <m/>
    <m/>
    <m/>
    <m/>
    <s v="Diseñar e Implementar un programa de educación ambiental con enfoque diferencial que promueva la acción social comunitaria para protección y cuidado del ambiente en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señar e Implementar un programa de educación ambiental con enfoque diferencial "/>
    <n v="60000000"/>
    <s v="Contratación directa."/>
    <s v="Recursos propios "/>
    <s v="Agosto de 2024"/>
    <m/>
    <m/>
    <m/>
    <m/>
    <m/>
    <m/>
    <m/>
  </r>
  <r>
    <x v="1"/>
    <x v="1"/>
    <m/>
    <m/>
    <x v="1"/>
    <m/>
    <m/>
    <m/>
    <m/>
    <m/>
    <s v="Realizar acciones tendientes a la ejecución de campañas "/>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ejecución de campañas "/>
    <n v="96000000"/>
    <s v="Contratación directa."/>
    <s v="Recursos propios "/>
    <s v="Agosto de 2024"/>
    <m/>
    <m/>
    <m/>
    <m/>
    <m/>
    <m/>
    <m/>
  </r>
  <r>
    <x v="9"/>
    <x v="7"/>
    <s v="4.3.2."/>
    <s v="Restaurar ocho (8) hectáreas de áreas degradada"/>
    <x v="10"/>
    <n v="2024130010090"/>
    <s v="Reducir las áreas degradadas por acciones antrópicas en el perímetro urbano de Cartagena de Indias"/>
    <s v="Reducir las áreas degradadas por acciones antrópicas en el perímetro urbano de Cartagena de Indias"/>
    <s v="8 héctaras de áreas degradadas con servicio de recuperación y restauración de ecosistemas"/>
    <n v="1"/>
    <s v="Realizar el diagnóstico biofísico de los puntos críticos de las áreas a intervenir en el perímetro urbano de Cartagena"/>
    <s v="N/A"/>
    <s v="SIN DEFINIR"/>
    <s v="SIN DEFINIR"/>
    <m/>
    <m/>
    <m/>
    <m/>
    <m/>
    <m/>
    <m/>
    <m/>
    <m/>
    <m/>
    <m/>
    <m/>
    <m/>
    <m/>
    <m/>
    <m/>
    <m/>
    <m/>
    <m/>
    <m/>
    <m/>
  </r>
  <r>
    <x v="1"/>
    <x v="1"/>
    <m/>
    <m/>
    <x v="1"/>
    <m/>
    <m/>
    <m/>
    <m/>
    <m/>
    <s v="Realizar Jornadas de recuperación y restauración con diferentes técnicas de bioingeniería de las áreas que se encuentren degradadas ambientalmente"/>
    <m/>
    <s v="SIN DEFINIR"/>
    <s v="SIN DEFINIR"/>
    <m/>
    <m/>
    <m/>
    <m/>
    <m/>
    <m/>
    <m/>
    <m/>
    <m/>
    <m/>
    <m/>
    <m/>
    <m/>
    <m/>
    <m/>
    <m/>
    <m/>
    <m/>
    <m/>
    <m/>
    <m/>
  </r>
  <r>
    <x v="1"/>
    <x v="1"/>
    <m/>
    <m/>
    <x v="1"/>
    <m/>
    <m/>
    <m/>
    <m/>
    <m/>
    <s v="Realizar visitas de inspección y control periódico a las zonas recuperadas, para evaluar sus condiciones biofísicas."/>
    <m/>
    <s v="SIN DEFINIR"/>
    <s v="SIN DEFINIR"/>
    <m/>
    <m/>
    <m/>
    <m/>
    <m/>
    <m/>
    <m/>
    <m/>
    <m/>
    <m/>
    <m/>
    <m/>
    <m/>
    <m/>
    <m/>
    <m/>
    <m/>
    <m/>
    <m/>
    <m/>
    <m/>
  </r>
  <r>
    <x v="1"/>
    <x v="1"/>
    <m/>
    <m/>
    <x v="1"/>
    <m/>
    <m/>
    <m/>
    <m/>
    <m/>
    <s v="Elaborar informe anual de seguimiento y monitoreo a las zonas recuperadas, que incluya resultados de indicadores de calidad biofísicos."/>
    <m/>
    <s v="SIN DEFINIR"/>
    <s v="SIN DEFINIR"/>
    <m/>
    <m/>
    <m/>
    <m/>
    <m/>
    <m/>
    <m/>
    <m/>
    <m/>
    <m/>
    <m/>
    <m/>
    <m/>
    <m/>
    <m/>
    <m/>
    <m/>
    <m/>
    <m/>
    <m/>
    <m/>
  </r>
  <r>
    <x v="8"/>
    <x v="9"/>
    <s v="4.7.3."/>
    <s v="Elaborar un (1) documento de acotamiento y priorización de ronda hídrica"/>
    <x v="11"/>
    <n v="2024130010093"/>
    <s v="Elaborar un documento de políticas para el acotamiento de cuerpos de agua en el perímetro urbano de la ciudad de Cartagena, para la conservación de su biodiversidad y servicios ecosistémicos."/>
    <s v="Aumentar la efectividad en la implementación de acciones encaminadas a la mejora en la gestión integral del recurso hídrico y las rondas hídricas en el área de jurisdicción de EPA Cartagena."/>
    <s v="1 Documento de política para la conservación de la biodiversidad y sus servicios ecosistémicos"/>
    <n v="0.3"/>
    <s v="Realizar acciones encaminadas al acotamiento de la ronda hídrica priorizada (Matute)"/>
    <s v="N/A"/>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ia para el acotamiento de la Ronda Hídrica de Arroyo Matute "/>
    <n v="350000000"/>
    <s v="Contratación directa."/>
    <s v="Recursos propios "/>
    <s v="Agosto de 2024"/>
    <n v="0"/>
    <n v="840000000"/>
    <n v="137800000"/>
    <m/>
    <m/>
    <s v="Contribución Sector Eléctrico"/>
    <m/>
  </r>
  <r>
    <x v="1"/>
    <x v="1"/>
    <m/>
    <m/>
    <x v="1"/>
    <m/>
    <m/>
    <m/>
    <m/>
    <m/>
    <s v="Divulgar y socializar los resultados del acotamiento de la Ronda Hídrica."/>
    <m/>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8000000"/>
    <s v="Contratación directa."/>
    <s v="Recursos propios "/>
    <s v="Agosto de 2024"/>
    <m/>
    <m/>
    <m/>
    <m/>
    <m/>
    <m/>
    <m/>
  </r>
  <r>
    <x v="10"/>
    <x v="1"/>
    <m/>
    <m/>
    <x v="1"/>
    <m/>
    <s v="Recuperar una (1) ronda hídrica priorizada a través del documento de acotamiento"/>
    <m/>
    <s v="4 Documentos de lineamientos técnicos con acuerdos de uso, ocupación y tenencia en áreas protegidas no vinculadas al Sistema Nacional de Áreas Protegidas"/>
    <n v="0.7"/>
    <s v="Priorizar áreas de ronda hídrica objeto de restauración y conservación. "/>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caracterizar y delimitar áreas de ronda hídrica objeto de restauración y conservación."/>
    <n v="48000000"/>
    <s v="Contratación directa."/>
    <s v="Recursos propios "/>
    <s v="Agosto de 2024"/>
    <m/>
    <m/>
    <m/>
    <m/>
    <m/>
    <m/>
    <m/>
  </r>
  <r>
    <x v="1"/>
    <x v="1"/>
    <m/>
    <m/>
    <x v="1"/>
    <m/>
    <m/>
    <m/>
    <m/>
    <m/>
    <s v="Definir y ejecutar acciones para la restauración y conservación de la biodiversidad y servicios ecosistémicos del recurso hídrico"/>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Analizar muestras de calidad de agua y de los vertimientos ilegales en los cuerpos de agua del Distrito de Cartagena (área urbana)"/>
    <m/>
    <s v="Evidencias de la contratación del servicio _x000a_Informes de calidad según del agu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analizar muestras de calidad de agua y de los vertimientos ilegales en los cuerpos de agua del Distrito de Cartagena (área urbana)"/>
    <n v="254000000"/>
    <s v="Contratación directa."/>
    <s v="Recursos propios "/>
    <s v="Agosto de 2024"/>
    <m/>
    <m/>
    <m/>
    <m/>
    <m/>
    <m/>
    <m/>
  </r>
  <r>
    <x v="8"/>
    <x v="3"/>
    <s v="4.7.1"/>
    <s v="Extraer ciento cuarenta mil (140.000) metros cúbicos de sedimentos en la Bocana y laguna de Chambacú "/>
    <x v="12"/>
    <n v="2024130010097"/>
    <s v="recuperar ambientalmente las condiciones hidrológicas e hidráulicas de los principales cuerpos de agua del distrito de cartagena, ciénaga de la virgen y laguna de chambacú a través de jornada de relimpia y restauración de sus ecosistemas."/>
    <s v="Recuperar ambientalmente las condiciones hidrológicas e hidráulicas de los principales cuerpos de agua del Distrito de Cartagena, Ciénaga de la Virgen y Laguna de Chambacú a través de jornada de relimpia y restauración de sus ecosistemas."/>
    <s v="Servicio de Dragado (Relimpia) de 140.000 m3 de residuos"/>
    <n v="1"/>
    <s v="Realizar batimetrías a la unidades Dársena, Canal de Aducción, Zona de bajamar y pantalla direccional del BEM."/>
    <s v="N/A"/>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batimetrias a las unidades Dársena, Canal De Aducción, zona de mar y pantalla direccional del BEM."/>
    <n v="300000000"/>
    <s v="Contratación directa."/>
    <s v="Recursos propios "/>
    <s v="Agosto de 2024"/>
    <n v="0"/>
    <n v="1143005614"/>
    <m/>
    <m/>
    <m/>
    <s v="Contribución Sector Eléctrico"/>
    <m/>
  </r>
  <r>
    <x v="1"/>
    <x v="1"/>
    <m/>
    <m/>
    <x v="1"/>
    <m/>
    <m/>
    <m/>
    <m/>
    <m/>
    <s v="Realizar el diagnóstico y batimetrías de la laguna de Chambacú."/>
    <m/>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el diagnóstico y batimetrías de la laguna de Chambacú."/>
    <n v="100000000"/>
    <s v="Contratación directa."/>
    <s v="Recursos propios "/>
    <s v="Agosto de 2024"/>
    <m/>
    <m/>
    <m/>
    <m/>
    <m/>
    <m/>
    <m/>
  </r>
  <r>
    <x v="1"/>
    <x v="1"/>
    <m/>
    <m/>
    <x v="1"/>
    <m/>
    <m/>
    <m/>
    <m/>
    <m/>
    <s v="Realizar actividades de relimpia unidades Dársena, Canal de Aducción, zona de mar y pantalla direccional del BEM"/>
    <m/>
    <s v="Evidencias de la contratación del servicio_x000a_Informes de resultado de la Relimpi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n v="0"/>
    <s v="Contratación directa."/>
    <s v="Recursos propios "/>
    <s v="Agosto de 2024"/>
    <m/>
    <m/>
    <m/>
    <m/>
    <m/>
    <m/>
    <m/>
  </r>
  <r>
    <x v="1"/>
    <x v="1"/>
    <m/>
    <m/>
    <x v="1"/>
    <m/>
    <m/>
    <m/>
    <m/>
    <m/>
    <s v="Establecer campañas de control y vigilancia en la zona donde existen los mayores tensores ambientales."/>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control y vigilancia en la zona donde existen los mayores tensores ambientales."/>
    <n v="300000000"/>
    <s v="Contratación directa."/>
    <s v="Recursos propios "/>
    <s v="Agosto de 2024"/>
    <m/>
    <m/>
    <m/>
    <m/>
    <m/>
    <m/>
    <m/>
  </r>
  <r>
    <x v="1"/>
    <x v="1"/>
    <m/>
    <m/>
    <x v="1"/>
    <m/>
    <m/>
    <m/>
    <m/>
    <m/>
    <s v="Realizar campañas de socialización y concientizació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socialización y concientización"/>
    <n v="300000000"/>
    <s v="Contratación directa."/>
    <s v="Recursos propios "/>
    <s v="Agosto de 202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BADF30A-E522-1D46-BA5A-CAFC16EE54EA}"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9" firstHeaderRow="1" firstDataRow="1" firstDataCol="1"/>
  <pivotFields count="35">
    <pivotField showAll="0">
      <items count="12">
        <item x="10"/>
        <item x="5"/>
        <item x="4"/>
        <item x="7"/>
        <item x="9"/>
        <item x="3"/>
        <item x="8"/>
        <item x="6"/>
        <item x="2"/>
        <item x="0"/>
        <item x="1"/>
        <item t="default"/>
      </items>
    </pivotField>
    <pivotField axis="axisRow" showAll="0">
      <items count="11">
        <item x="6"/>
        <item x="2"/>
        <item x="7"/>
        <item x="3"/>
        <item x="0"/>
        <item x="4"/>
        <item x="5"/>
        <item x="8"/>
        <item x="9"/>
        <item x="1"/>
        <item t="default"/>
      </items>
    </pivotField>
    <pivotField showAll="0"/>
    <pivotField showAll="0"/>
    <pivotField axis="axisRow" showAll="0">
      <items count="14">
        <item x="11"/>
        <item x="6"/>
        <item x="3"/>
        <item x="0"/>
        <item x="4"/>
        <item x="7"/>
        <item x="2"/>
        <item x="5"/>
        <item x="8"/>
        <item x="10"/>
        <item x="12"/>
        <item x="9"/>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4"/>
  </rowFields>
  <rowItems count="26">
    <i>
      <x/>
    </i>
    <i r="1">
      <x v="1"/>
    </i>
    <i r="1">
      <x v="5"/>
    </i>
    <i>
      <x v="1"/>
    </i>
    <i r="1">
      <x v="6"/>
    </i>
    <i>
      <x v="2"/>
    </i>
    <i r="1">
      <x v="8"/>
    </i>
    <i r="1">
      <x v="9"/>
    </i>
    <i r="1">
      <x v="12"/>
    </i>
    <i>
      <x v="3"/>
    </i>
    <i r="1">
      <x v="2"/>
    </i>
    <i r="1">
      <x v="10"/>
    </i>
    <i>
      <x v="4"/>
    </i>
    <i r="1">
      <x v="3"/>
    </i>
    <i>
      <x v="5"/>
    </i>
    <i r="1">
      <x v="4"/>
    </i>
    <i>
      <x v="6"/>
    </i>
    <i r="1">
      <x v="7"/>
    </i>
    <i>
      <x v="7"/>
    </i>
    <i r="1">
      <x v="11"/>
    </i>
    <i r="1">
      <x v="12"/>
    </i>
    <i>
      <x v="8"/>
    </i>
    <i r="1">
      <x/>
    </i>
    <i>
      <x v="9"/>
    </i>
    <i r="1">
      <x v="1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24" zoomScale="150" zoomScaleNormal="80" workbookViewId="0">
      <selection activeCell="B32" sqref="B32:H32"/>
    </sheetView>
  </sheetViews>
  <sheetFormatPr baseColWidth="10" defaultColWidth="10.85546875" defaultRowHeight="15" x14ac:dyDescent="0.2"/>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140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5703125" style="10" customWidth="1"/>
    <col min="14" max="15" width="10.85546875" style="10"/>
    <col min="16" max="16" width="16.5703125" style="10" customWidth="1"/>
    <col min="17" max="17" width="20.42578125" style="10" customWidth="1"/>
    <col min="18" max="18" width="18.570312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140625" style="10" customWidth="1"/>
    <col min="27" max="27" width="28.5703125" style="10" customWidth="1"/>
    <col min="28" max="28" width="19.42578125" style="10" customWidth="1"/>
    <col min="29" max="29" width="21.140625" style="10" customWidth="1"/>
    <col min="30" max="30" width="21.85546875" style="10" customWidth="1"/>
    <col min="31" max="31" width="25.42578125" style="10" customWidth="1"/>
    <col min="32" max="32" width="22.140625" style="10" customWidth="1"/>
    <col min="33" max="33" width="29.5703125" style="10" customWidth="1"/>
    <col min="34" max="34" width="18.5703125" style="10" customWidth="1"/>
    <col min="35" max="35" width="18.140625" style="10" customWidth="1"/>
    <col min="36" max="36" width="22.140625" style="10" customWidth="1"/>
    <col min="37" max="16384" width="10.85546875" style="10"/>
  </cols>
  <sheetData>
    <row r="1" spans="1:50" ht="54.75" customHeight="1" x14ac:dyDescent="0.2">
      <c r="A1" s="340" t="s">
        <v>159</v>
      </c>
      <c r="B1" s="340"/>
      <c r="C1" s="340"/>
      <c r="D1" s="340"/>
      <c r="E1" s="340"/>
      <c r="F1" s="340"/>
      <c r="G1" s="340"/>
      <c r="H1" s="340"/>
    </row>
    <row r="2" spans="1:50" ht="33" customHeight="1" x14ac:dyDescent="0.2">
      <c r="A2" s="344" t="s">
        <v>177</v>
      </c>
      <c r="B2" s="344"/>
      <c r="C2" s="344"/>
      <c r="D2" s="344"/>
      <c r="E2" s="344"/>
      <c r="F2" s="344"/>
      <c r="G2" s="344"/>
      <c r="H2" s="34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93</v>
      </c>
      <c r="B3" s="339" t="s">
        <v>106</v>
      </c>
      <c r="C3" s="339"/>
      <c r="D3" s="339"/>
      <c r="E3" s="339"/>
      <c r="F3" s="339"/>
      <c r="G3" s="339"/>
      <c r="H3" s="339"/>
    </row>
    <row r="4" spans="1:50" ht="48" customHeight="1" x14ac:dyDescent="0.2">
      <c r="A4" s="14" t="s">
        <v>165</v>
      </c>
      <c r="B4" s="341" t="s">
        <v>183</v>
      </c>
      <c r="C4" s="342"/>
      <c r="D4" s="342"/>
      <c r="E4" s="342"/>
      <c r="F4" s="342"/>
      <c r="G4" s="342"/>
      <c r="H4" s="343"/>
    </row>
    <row r="5" spans="1:50" ht="31.5" customHeight="1" x14ac:dyDescent="0.2">
      <c r="A5" s="14" t="s">
        <v>182</v>
      </c>
      <c r="B5" s="339" t="s">
        <v>107</v>
      </c>
      <c r="C5" s="339"/>
      <c r="D5" s="339"/>
      <c r="E5" s="339"/>
      <c r="F5" s="339"/>
      <c r="G5" s="339"/>
      <c r="H5" s="339"/>
    </row>
    <row r="6" spans="1:50" ht="40.5" customHeight="1" x14ac:dyDescent="0.2">
      <c r="A6" s="14" t="s">
        <v>81</v>
      </c>
      <c r="B6" s="341" t="s">
        <v>108</v>
      </c>
      <c r="C6" s="342"/>
      <c r="D6" s="342"/>
      <c r="E6" s="342"/>
      <c r="F6" s="342"/>
      <c r="G6" s="342"/>
      <c r="H6" s="343"/>
    </row>
    <row r="7" spans="1:50" ht="41.1" customHeight="1" x14ac:dyDescent="0.2">
      <c r="A7" s="14" t="s">
        <v>99</v>
      </c>
      <c r="B7" s="339" t="s">
        <v>109</v>
      </c>
      <c r="C7" s="339"/>
      <c r="D7" s="339"/>
      <c r="E7" s="339"/>
      <c r="F7" s="339"/>
      <c r="G7" s="339"/>
      <c r="H7" s="339"/>
    </row>
    <row r="8" spans="1:50" ht="48.95" customHeight="1" x14ac:dyDescent="0.2">
      <c r="A8" s="14" t="s">
        <v>33</v>
      </c>
      <c r="B8" s="339" t="s">
        <v>189</v>
      </c>
      <c r="C8" s="339"/>
      <c r="D8" s="339"/>
      <c r="E8" s="339"/>
      <c r="F8" s="339"/>
      <c r="G8" s="339"/>
      <c r="H8" s="339"/>
    </row>
    <row r="9" spans="1:50" ht="48.95" customHeight="1" x14ac:dyDescent="0.2">
      <c r="A9" s="14" t="s">
        <v>190</v>
      </c>
      <c r="B9" s="341" t="s">
        <v>191</v>
      </c>
      <c r="C9" s="342"/>
      <c r="D9" s="342"/>
      <c r="E9" s="342"/>
      <c r="F9" s="342"/>
      <c r="G9" s="342"/>
      <c r="H9" s="343"/>
    </row>
    <row r="10" spans="1:50" ht="30" x14ac:dyDescent="0.2">
      <c r="A10" s="14" t="s">
        <v>34</v>
      </c>
      <c r="B10" s="339" t="s">
        <v>110</v>
      </c>
      <c r="C10" s="339"/>
      <c r="D10" s="339"/>
      <c r="E10" s="339"/>
      <c r="F10" s="339"/>
      <c r="G10" s="339"/>
      <c r="H10" s="339"/>
    </row>
    <row r="11" spans="1:50" ht="30" x14ac:dyDescent="0.2">
      <c r="A11" s="14" t="s">
        <v>8</v>
      </c>
      <c r="B11" s="339" t="s">
        <v>111</v>
      </c>
      <c r="C11" s="339"/>
      <c r="D11" s="339"/>
      <c r="E11" s="339"/>
      <c r="F11" s="339"/>
      <c r="G11" s="339"/>
      <c r="H11" s="339"/>
    </row>
    <row r="12" spans="1:50" ht="33.950000000000003" customHeight="1" x14ac:dyDescent="0.2">
      <c r="A12" s="14" t="s">
        <v>82</v>
      </c>
      <c r="B12" s="339" t="s">
        <v>112</v>
      </c>
      <c r="C12" s="339"/>
      <c r="D12" s="339"/>
      <c r="E12" s="339"/>
      <c r="F12" s="339"/>
      <c r="G12" s="339"/>
      <c r="H12" s="339"/>
    </row>
    <row r="13" spans="1:50" ht="30" x14ac:dyDescent="0.2">
      <c r="A13" s="14" t="s">
        <v>29</v>
      </c>
      <c r="B13" s="339" t="s">
        <v>113</v>
      </c>
      <c r="C13" s="339"/>
      <c r="D13" s="339"/>
      <c r="E13" s="339"/>
      <c r="F13" s="339"/>
      <c r="G13" s="339"/>
      <c r="H13" s="339"/>
    </row>
    <row r="14" spans="1:50" ht="30" x14ac:dyDescent="0.2">
      <c r="A14" s="14" t="s">
        <v>103</v>
      </c>
      <c r="B14" s="339" t="s">
        <v>114</v>
      </c>
      <c r="C14" s="339"/>
      <c r="D14" s="339"/>
      <c r="E14" s="339"/>
      <c r="F14" s="339"/>
      <c r="G14" s="339"/>
      <c r="H14" s="339"/>
    </row>
    <row r="15" spans="1:50" ht="44.1" customHeight="1" x14ac:dyDescent="0.2">
      <c r="A15" s="14" t="s">
        <v>100</v>
      </c>
      <c r="B15" s="339" t="s">
        <v>115</v>
      </c>
      <c r="C15" s="339"/>
      <c r="D15" s="339"/>
      <c r="E15" s="339"/>
      <c r="F15" s="339"/>
      <c r="G15" s="339"/>
      <c r="H15" s="339"/>
    </row>
    <row r="16" spans="1:50" ht="60" x14ac:dyDescent="0.2">
      <c r="A16" s="14" t="s">
        <v>9</v>
      </c>
      <c r="B16" s="339" t="s">
        <v>116</v>
      </c>
      <c r="C16" s="339"/>
      <c r="D16" s="339"/>
      <c r="E16" s="339"/>
      <c r="F16" s="339"/>
      <c r="G16" s="339"/>
      <c r="H16" s="339"/>
    </row>
    <row r="17" spans="1:8" ht="58.5" customHeight="1" x14ac:dyDescent="0.2">
      <c r="A17" s="14" t="s">
        <v>30</v>
      </c>
      <c r="B17" s="339" t="s">
        <v>117</v>
      </c>
      <c r="C17" s="339"/>
      <c r="D17" s="339"/>
      <c r="E17" s="339"/>
      <c r="F17" s="339"/>
      <c r="G17" s="339"/>
      <c r="H17" s="339"/>
    </row>
    <row r="18" spans="1:8" ht="30" x14ac:dyDescent="0.2">
      <c r="A18" s="14" t="s">
        <v>83</v>
      </c>
      <c r="B18" s="339" t="s">
        <v>118</v>
      </c>
      <c r="C18" s="339"/>
      <c r="D18" s="339"/>
      <c r="E18" s="339"/>
      <c r="F18" s="339"/>
      <c r="G18" s="339"/>
      <c r="H18" s="339"/>
    </row>
    <row r="19" spans="1:8" ht="30" customHeight="1" x14ac:dyDescent="0.2">
      <c r="A19" s="346"/>
      <c r="B19" s="347"/>
      <c r="C19" s="347"/>
      <c r="D19" s="347"/>
      <c r="E19" s="347"/>
      <c r="F19" s="347"/>
      <c r="G19" s="347"/>
      <c r="H19" s="348"/>
    </row>
    <row r="20" spans="1:8" ht="37.5" customHeight="1" x14ac:dyDescent="0.2">
      <c r="A20" s="344" t="s">
        <v>178</v>
      </c>
      <c r="B20" s="344"/>
      <c r="C20" s="344"/>
      <c r="D20" s="344"/>
      <c r="E20" s="344"/>
      <c r="F20" s="344"/>
      <c r="G20" s="344"/>
      <c r="H20" s="344"/>
    </row>
    <row r="21" spans="1:8" ht="117" customHeight="1" x14ac:dyDescent="0.2">
      <c r="A21" s="349" t="s">
        <v>35</v>
      </c>
      <c r="B21" s="349"/>
      <c r="C21" s="349"/>
      <c r="D21" s="349"/>
      <c r="E21" s="349"/>
      <c r="F21" s="349"/>
      <c r="G21" s="349"/>
      <c r="H21" s="349"/>
    </row>
    <row r="22" spans="1:8" ht="117" customHeight="1" x14ac:dyDescent="0.2">
      <c r="A22" s="14" t="s">
        <v>99</v>
      </c>
      <c r="B22" s="339" t="s">
        <v>109</v>
      </c>
      <c r="C22" s="339"/>
      <c r="D22" s="339"/>
      <c r="E22" s="339"/>
      <c r="F22" s="339"/>
      <c r="G22" s="339"/>
      <c r="H22" s="339"/>
    </row>
    <row r="23" spans="1:8" ht="167.1" customHeight="1" x14ac:dyDescent="0.2">
      <c r="A23" s="14" t="s">
        <v>84</v>
      </c>
      <c r="B23" s="349" t="s">
        <v>119</v>
      </c>
      <c r="C23" s="349"/>
      <c r="D23" s="349"/>
      <c r="E23" s="349"/>
      <c r="F23" s="349"/>
      <c r="G23" s="349"/>
      <c r="H23" s="349"/>
    </row>
    <row r="24" spans="1:8" ht="69.75" customHeight="1" x14ac:dyDescent="0.2">
      <c r="A24" s="14" t="s">
        <v>184</v>
      </c>
      <c r="B24" s="349" t="s">
        <v>120</v>
      </c>
      <c r="C24" s="349"/>
      <c r="D24" s="349"/>
      <c r="E24" s="349"/>
      <c r="F24" s="349"/>
      <c r="G24" s="349"/>
      <c r="H24" s="349"/>
    </row>
    <row r="25" spans="1:8" ht="60" customHeight="1" x14ac:dyDescent="0.2">
      <c r="A25" s="14" t="s">
        <v>185</v>
      </c>
      <c r="B25" s="349" t="s">
        <v>122</v>
      </c>
      <c r="C25" s="349"/>
      <c r="D25" s="349"/>
      <c r="E25" s="349"/>
      <c r="F25" s="349"/>
      <c r="G25" s="349"/>
      <c r="H25" s="349"/>
    </row>
    <row r="26" spans="1:8" ht="24.75" customHeight="1" x14ac:dyDescent="0.2">
      <c r="A26" s="15" t="s">
        <v>86</v>
      </c>
      <c r="B26" s="345" t="s">
        <v>121</v>
      </c>
      <c r="C26" s="345"/>
      <c r="D26" s="345"/>
      <c r="E26" s="345"/>
      <c r="F26" s="345"/>
      <c r="G26" s="345"/>
      <c r="H26" s="345"/>
    </row>
    <row r="27" spans="1:8" ht="26.25" customHeight="1" x14ac:dyDescent="0.2">
      <c r="A27" s="15" t="s">
        <v>87</v>
      </c>
      <c r="B27" s="345" t="s">
        <v>101</v>
      </c>
      <c r="C27" s="345"/>
      <c r="D27" s="345"/>
      <c r="E27" s="345"/>
      <c r="F27" s="345"/>
      <c r="G27" s="345"/>
      <c r="H27" s="345"/>
    </row>
    <row r="28" spans="1:8" ht="53.25" customHeight="1" x14ac:dyDescent="0.2">
      <c r="A28" s="14" t="s">
        <v>166</v>
      </c>
      <c r="B28" s="349" t="s">
        <v>171</v>
      </c>
      <c r="C28" s="349"/>
      <c r="D28" s="349"/>
      <c r="E28" s="349"/>
      <c r="F28" s="349"/>
      <c r="G28" s="349"/>
      <c r="H28" s="349"/>
    </row>
    <row r="29" spans="1:8" ht="45" customHeight="1" x14ac:dyDescent="0.2">
      <c r="A29" s="14" t="s">
        <v>168</v>
      </c>
      <c r="B29" s="365" t="s">
        <v>172</v>
      </c>
      <c r="C29" s="366"/>
      <c r="D29" s="366"/>
      <c r="E29" s="366"/>
      <c r="F29" s="366"/>
      <c r="G29" s="366"/>
      <c r="H29" s="367"/>
    </row>
    <row r="30" spans="1:8" ht="45" customHeight="1" x14ac:dyDescent="0.2">
      <c r="A30" s="14" t="s">
        <v>167</v>
      </c>
      <c r="B30" s="365" t="s">
        <v>173</v>
      </c>
      <c r="C30" s="366"/>
      <c r="D30" s="366"/>
      <c r="E30" s="366"/>
      <c r="F30" s="366"/>
      <c r="G30" s="366"/>
      <c r="H30" s="367"/>
    </row>
    <row r="31" spans="1:8" ht="45" customHeight="1" x14ac:dyDescent="0.2">
      <c r="A31" s="14" t="s">
        <v>157</v>
      </c>
      <c r="B31" s="365" t="s">
        <v>174</v>
      </c>
      <c r="C31" s="366"/>
      <c r="D31" s="366"/>
      <c r="E31" s="366"/>
      <c r="F31" s="366"/>
      <c r="G31" s="366"/>
      <c r="H31" s="367"/>
    </row>
    <row r="32" spans="1:8" ht="33" customHeight="1" x14ac:dyDescent="0.2">
      <c r="A32" s="15" t="s">
        <v>186</v>
      </c>
      <c r="B32" s="349" t="s">
        <v>123</v>
      </c>
      <c r="C32" s="349"/>
      <c r="D32" s="349"/>
      <c r="E32" s="349"/>
      <c r="F32" s="349"/>
      <c r="G32" s="349"/>
      <c r="H32" s="349"/>
    </row>
    <row r="33" spans="1:8" ht="39" customHeight="1" x14ac:dyDescent="0.2">
      <c r="A33" s="14" t="s">
        <v>88</v>
      </c>
      <c r="B33" s="345" t="s">
        <v>175</v>
      </c>
      <c r="C33" s="345"/>
      <c r="D33" s="345"/>
      <c r="E33" s="345"/>
      <c r="F33" s="345"/>
      <c r="G33" s="345"/>
      <c r="H33" s="345"/>
    </row>
    <row r="34" spans="1:8" ht="39" customHeight="1" x14ac:dyDescent="0.2">
      <c r="A34" s="344" t="s">
        <v>215</v>
      </c>
      <c r="B34" s="344"/>
      <c r="C34" s="344"/>
      <c r="D34" s="344"/>
      <c r="E34" s="344"/>
      <c r="F34" s="344"/>
      <c r="G34" s="344"/>
      <c r="H34" s="344"/>
    </row>
    <row r="35" spans="1:8" ht="79.5" customHeight="1" x14ac:dyDescent="0.2">
      <c r="A35" s="341" t="s">
        <v>216</v>
      </c>
      <c r="B35" s="342"/>
      <c r="C35" s="342"/>
      <c r="D35" s="342"/>
      <c r="E35" s="342"/>
      <c r="F35" s="342"/>
      <c r="G35" s="342"/>
      <c r="H35" s="343"/>
    </row>
    <row r="36" spans="1:8" ht="33" customHeight="1" x14ac:dyDescent="0.2">
      <c r="A36" s="14" t="s">
        <v>26</v>
      </c>
      <c r="B36" s="349" t="s">
        <v>146</v>
      </c>
      <c r="C36" s="349"/>
      <c r="D36" s="349"/>
      <c r="E36" s="349"/>
      <c r="F36" s="349"/>
      <c r="G36" s="349"/>
      <c r="H36" s="349"/>
    </row>
    <row r="37" spans="1:8" ht="33" customHeight="1" x14ac:dyDescent="0.2">
      <c r="A37" s="14" t="s">
        <v>27</v>
      </c>
      <c r="B37" s="349" t="s">
        <v>147</v>
      </c>
      <c r="C37" s="349"/>
      <c r="D37" s="349"/>
      <c r="E37" s="349"/>
      <c r="F37" s="349"/>
      <c r="G37" s="349"/>
      <c r="H37" s="349"/>
    </row>
    <row r="38" spans="1:8" ht="33" customHeight="1" x14ac:dyDescent="0.2">
      <c r="A38" s="22"/>
      <c r="B38" s="23"/>
      <c r="C38" s="23"/>
      <c r="D38" s="23"/>
      <c r="E38" s="23"/>
      <c r="F38" s="23"/>
      <c r="G38" s="23"/>
      <c r="H38" s="24"/>
    </row>
    <row r="39" spans="1:8" ht="34.5" customHeight="1" x14ac:dyDescent="0.2">
      <c r="A39" s="344" t="s">
        <v>179</v>
      </c>
      <c r="B39" s="344"/>
      <c r="C39" s="344"/>
      <c r="D39" s="344"/>
      <c r="E39" s="344"/>
      <c r="F39" s="344"/>
      <c r="G39" s="344"/>
      <c r="H39" s="344"/>
    </row>
    <row r="40" spans="1:8" ht="34.5" customHeight="1" x14ac:dyDescent="0.2">
      <c r="A40" s="14" t="s">
        <v>10</v>
      </c>
      <c r="B40" s="349" t="s">
        <v>124</v>
      </c>
      <c r="C40" s="349"/>
      <c r="D40" s="349"/>
      <c r="E40" s="349"/>
      <c r="F40" s="349"/>
      <c r="G40" s="349"/>
      <c r="H40" s="349"/>
    </row>
    <row r="41" spans="1:8" ht="29.25" customHeight="1" x14ac:dyDescent="0.2">
      <c r="A41" s="14" t="s">
        <v>11</v>
      </c>
      <c r="B41" s="349" t="s">
        <v>125</v>
      </c>
      <c r="C41" s="349"/>
      <c r="D41" s="349"/>
      <c r="E41" s="349"/>
      <c r="F41" s="349"/>
      <c r="G41" s="349"/>
      <c r="H41" s="349"/>
    </row>
    <row r="42" spans="1:8" ht="42" customHeight="1" x14ac:dyDescent="0.2">
      <c r="A42" s="14" t="s">
        <v>148</v>
      </c>
      <c r="B42" s="349" t="s">
        <v>193</v>
      </c>
      <c r="C42" s="349"/>
      <c r="D42" s="349"/>
      <c r="E42" s="349"/>
      <c r="F42" s="349"/>
      <c r="G42" s="349"/>
      <c r="H42" s="349"/>
    </row>
    <row r="43" spans="1:8" ht="42" customHeight="1" x14ac:dyDescent="0.2">
      <c r="A43" s="14" t="s">
        <v>195</v>
      </c>
      <c r="B43" s="365" t="s">
        <v>196</v>
      </c>
      <c r="C43" s="366"/>
      <c r="D43" s="366"/>
      <c r="E43" s="366"/>
      <c r="F43" s="366"/>
      <c r="G43" s="366"/>
      <c r="H43" s="367"/>
    </row>
    <row r="44" spans="1:8" ht="42" customHeight="1" x14ac:dyDescent="0.2">
      <c r="A44" s="14" t="s">
        <v>149</v>
      </c>
      <c r="B44" s="365" t="s">
        <v>197</v>
      </c>
      <c r="C44" s="366"/>
      <c r="D44" s="366"/>
      <c r="E44" s="366"/>
      <c r="F44" s="366"/>
      <c r="G44" s="366"/>
      <c r="H44" s="367"/>
    </row>
    <row r="45" spans="1:8" ht="42" customHeight="1" x14ac:dyDescent="0.2">
      <c r="A45" s="14" t="s">
        <v>198</v>
      </c>
      <c r="B45" s="365" t="s">
        <v>200</v>
      </c>
      <c r="C45" s="366"/>
      <c r="D45" s="366"/>
      <c r="E45" s="366"/>
      <c r="F45" s="366"/>
      <c r="G45" s="366"/>
      <c r="H45" s="367"/>
    </row>
    <row r="46" spans="1:8" ht="86.1" customHeight="1" x14ac:dyDescent="0.2">
      <c r="A46" s="16" t="s">
        <v>202</v>
      </c>
      <c r="B46" s="350" t="s">
        <v>126</v>
      </c>
      <c r="C46" s="350"/>
      <c r="D46" s="350"/>
      <c r="E46" s="350"/>
      <c r="F46" s="350"/>
      <c r="G46" s="350"/>
      <c r="H46" s="350"/>
    </row>
    <row r="47" spans="1:8" ht="39.75" customHeight="1" x14ac:dyDescent="0.2">
      <c r="A47" s="16" t="s">
        <v>209</v>
      </c>
      <c r="B47" s="352" t="s">
        <v>217</v>
      </c>
      <c r="C47" s="353"/>
      <c r="D47" s="353"/>
      <c r="E47" s="353"/>
      <c r="F47" s="353"/>
      <c r="G47" s="353"/>
      <c r="H47" s="354"/>
    </row>
    <row r="48" spans="1:8" ht="31.5" customHeight="1" x14ac:dyDescent="0.2">
      <c r="A48" s="16" t="s">
        <v>12</v>
      </c>
      <c r="B48" s="350" t="s">
        <v>201</v>
      </c>
      <c r="C48" s="350"/>
      <c r="D48" s="350"/>
      <c r="E48" s="350"/>
      <c r="F48" s="350"/>
      <c r="G48" s="350"/>
      <c r="H48" s="350"/>
    </row>
    <row r="49" spans="1:8" ht="45" x14ac:dyDescent="0.2">
      <c r="A49" s="16" t="s">
        <v>203</v>
      </c>
      <c r="B49" s="350" t="s">
        <v>127</v>
      </c>
      <c r="C49" s="350"/>
      <c r="D49" s="350"/>
      <c r="E49" s="350"/>
      <c r="F49" s="350"/>
      <c r="G49" s="350"/>
      <c r="H49" s="350"/>
    </row>
    <row r="50" spans="1:8" ht="43.5" customHeight="1" x14ac:dyDescent="0.2">
      <c r="A50" s="16" t="s">
        <v>14</v>
      </c>
      <c r="B50" s="350" t="s">
        <v>128</v>
      </c>
      <c r="C50" s="350"/>
      <c r="D50" s="350"/>
      <c r="E50" s="350"/>
      <c r="F50" s="350"/>
      <c r="G50" s="350"/>
      <c r="H50" s="350"/>
    </row>
    <row r="51" spans="1:8" ht="40.5" customHeight="1" x14ac:dyDescent="0.2">
      <c r="A51" s="16" t="s">
        <v>15</v>
      </c>
      <c r="B51" s="350" t="s">
        <v>129</v>
      </c>
      <c r="C51" s="350"/>
      <c r="D51" s="350"/>
      <c r="E51" s="350"/>
      <c r="F51" s="350"/>
      <c r="G51" s="350"/>
      <c r="H51" s="350"/>
    </row>
    <row r="52" spans="1:8" ht="75.75" customHeight="1" x14ac:dyDescent="0.2">
      <c r="A52" s="17" t="s">
        <v>16</v>
      </c>
      <c r="B52" s="351" t="s">
        <v>130</v>
      </c>
      <c r="C52" s="351"/>
      <c r="D52" s="351"/>
      <c r="E52" s="351"/>
      <c r="F52" s="351"/>
      <c r="G52" s="351"/>
      <c r="H52" s="351"/>
    </row>
    <row r="53" spans="1:8" ht="41.25" customHeight="1" x14ac:dyDescent="0.2">
      <c r="A53" s="17" t="s">
        <v>17</v>
      </c>
      <c r="B53" s="351" t="s">
        <v>131</v>
      </c>
      <c r="C53" s="351"/>
      <c r="D53" s="351"/>
      <c r="E53" s="351"/>
      <c r="F53" s="351"/>
      <c r="G53" s="351"/>
      <c r="H53" s="351"/>
    </row>
    <row r="54" spans="1:8" ht="47.45" customHeight="1" x14ac:dyDescent="0.2">
      <c r="A54" s="17" t="s">
        <v>164</v>
      </c>
      <c r="B54" s="351" t="s">
        <v>132</v>
      </c>
      <c r="C54" s="351"/>
      <c r="D54" s="351"/>
      <c r="E54" s="351"/>
      <c r="F54" s="351"/>
      <c r="G54" s="351"/>
      <c r="H54" s="351"/>
    </row>
    <row r="55" spans="1:8" ht="57.6" customHeight="1" x14ac:dyDescent="0.2">
      <c r="A55" s="17" t="s">
        <v>36</v>
      </c>
      <c r="B55" s="351" t="s">
        <v>133</v>
      </c>
      <c r="C55" s="351"/>
      <c r="D55" s="351"/>
      <c r="E55" s="351"/>
      <c r="F55" s="351"/>
      <c r="G55" s="351"/>
      <c r="H55" s="351"/>
    </row>
    <row r="56" spans="1:8" ht="31.5" customHeight="1" x14ac:dyDescent="0.2">
      <c r="A56" s="17" t="s">
        <v>104</v>
      </c>
      <c r="B56" s="351" t="s">
        <v>134</v>
      </c>
      <c r="C56" s="351"/>
      <c r="D56" s="351"/>
      <c r="E56" s="351"/>
      <c r="F56" s="351"/>
      <c r="G56" s="351"/>
      <c r="H56" s="351"/>
    </row>
    <row r="57" spans="1:8" ht="70.5" customHeight="1" x14ac:dyDescent="0.2">
      <c r="A57" s="17" t="s">
        <v>105</v>
      </c>
      <c r="B57" s="351" t="s">
        <v>135</v>
      </c>
      <c r="C57" s="351"/>
      <c r="D57" s="351"/>
      <c r="E57" s="351"/>
      <c r="F57" s="351"/>
      <c r="G57" s="351"/>
      <c r="H57" s="351"/>
    </row>
    <row r="58" spans="1:8" ht="33.75" customHeight="1" x14ac:dyDescent="0.2">
      <c r="A58" s="357"/>
      <c r="B58" s="357"/>
      <c r="C58" s="357"/>
      <c r="D58" s="357"/>
      <c r="E58" s="357"/>
      <c r="F58" s="357"/>
      <c r="G58" s="357"/>
      <c r="H58" s="358"/>
    </row>
    <row r="59" spans="1:8" ht="32.25" customHeight="1" x14ac:dyDescent="0.2">
      <c r="A59" s="360" t="s">
        <v>181</v>
      </c>
      <c r="B59" s="360"/>
      <c r="C59" s="360"/>
      <c r="D59" s="360"/>
      <c r="E59" s="360"/>
      <c r="F59" s="360"/>
      <c r="G59" s="360"/>
      <c r="H59" s="360"/>
    </row>
    <row r="60" spans="1:8" ht="34.5" customHeight="1" x14ac:dyDescent="0.2">
      <c r="A60" s="14" t="s">
        <v>22</v>
      </c>
      <c r="B60" s="355" t="s">
        <v>141</v>
      </c>
      <c r="C60" s="355"/>
      <c r="D60" s="355"/>
      <c r="E60" s="355"/>
      <c r="F60" s="355"/>
      <c r="G60" s="355"/>
      <c r="H60" s="355"/>
    </row>
    <row r="61" spans="1:8" ht="60" customHeight="1" x14ac:dyDescent="0.2">
      <c r="A61" s="14" t="s">
        <v>32</v>
      </c>
      <c r="B61" s="364" t="s">
        <v>142</v>
      </c>
      <c r="C61" s="364"/>
      <c r="D61" s="364"/>
      <c r="E61" s="364"/>
      <c r="F61" s="364"/>
      <c r="G61" s="364"/>
      <c r="H61" s="364"/>
    </row>
    <row r="62" spans="1:8" ht="41.25" customHeight="1" x14ac:dyDescent="0.2">
      <c r="A62" s="14" t="s">
        <v>204</v>
      </c>
      <c r="B62" s="361" t="s">
        <v>205</v>
      </c>
      <c r="C62" s="362"/>
      <c r="D62" s="362"/>
      <c r="E62" s="362"/>
      <c r="F62" s="362"/>
      <c r="G62" s="362"/>
      <c r="H62" s="363"/>
    </row>
    <row r="63" spans="1:8" ht="42" customHeight="1" x14ac:dyDescent="0.2">
      <c r="A63" s="14" t="s">
        <v>23</v>
      </c>
      <c r="B63" s="349" t="s">
        <v>143</v>
      </c>
      <c r="C63" s="349"/>
      <c r="D63" s="349"/>
      <c r="E63" s="349"/>
      <c r="F63" s="349"/>
      <c r="G63" s="349"/>
      <c r="H63" s="349"/>
    </row>
    <row r="64" spans="1:8" ht="31.5" customHeight="1" x14ac:dyDescent="0.2">
      <c r="A64" s="14" t="s">
        <v>24</v>
      </c>
      <c r="B64" s="355" t="s">
        <v>144</v>
      </c>
      <c r="C64" s="355"/>
      <c r="D64" s="355"/>
      <c r="E64" s="355"/>
      <c r="F64" s="355"/>
      <c r="G64" s="355"/>
      <c r="H64" s="355"/>
    </row>
    <row r="65" spans="1:8" ht="45.75" customHeight="1" x14ac:dyDescent="0.2">
      <c r="A65" s="14" t="s">
        <v>25</v>
      </c>
      <c r="B65" s="355" t="s">
        <v>145</v>
      </c>
      <c r="C65" s="355"/>
      <c r="D65" s="355"/>
      <c r="E65" s="355"/>
      <c r="F65" s="355"/>
      <c r="G65" s="355"/>
      <c r="H65" s="355"/>
    </row>
    <row r="66" spans="1:8" ht="30.75" customHeight="1" x14ac:dyDescent="0.2">
      <c r="A66" s="359"/>
      <c r="B66" s="359"/>
      <c r="C66" s="359"/>
      <c r="D66" s="359"/>
      <c r="E66" s="359"/>
      <c r="F66" s="359"/>
      <c r="G66" s="359"/>
      <c r="H66" s="359"/>
    </row>
    <row r="67" spans="1:8" ht="34.5" customHeight="1" x14ac:dyDescent="0.2">
      <c r="A67" s="360" t="s">
        <v>180</v>
      </c>
      <c r="B67" s="360"/>
      <c r="C67" s="360"/>
      <c r="D67" s="360"/>
      <c r="E67" s="360"/>
      <c r="F67" s="360"/>
      <c r="G67" s="360"/>
      <c r="H67" s="360"/>
    </row>
    <row r="68" spans="1:8" ht="39.75" customHeight="1" x14ac:dyDescent="0.2">
      <c r="A68" s="17" t="s">
        <v>19</v>
      </c>
      <c r="B68" s="355" t="s">
        <v>136</v>
      </c>
      <c r="C68" s="355"/>
      <c r="D68" s="355"/>
      <c r="E68" s="355"/>
      <c r="F68" s="355"/>
      <c r="G68" s="355"/>
      <c r="H68" s="355"/>
    </row>
    <row r="69" spans="1:8" ht="39.75" customHeight="1" x14ac:dyDescent="0.2">
      <c r="A69" s="17" t="s">
        <v>13</v>
      </c>
      <c r="B69" s="355" t="s">
        <v>137</v>
      </c>
      <c r="C69" s="355"/>
      <c r="D69" s="355"/>
      <c r="E69" s="355"/>
      <c r="F69" s="355"/>
      <c r="G69" s="355"/>
      <c r="H69" s="355"/>
    </row>
    <row r="70" spans="1:8" ht="42" customHeight="1" x14ac:dyDescent="0.2">
      <c r="A70" s="17" t="s">
        <v>18</v>
      </c>
      <c r="B70" s="351" t="s">
        <v>138</v>
      </c>
      <c r="C70" s="351"/>
      <c r="D70" s="351"/>
      <c r="E70" s="351"/>
      <c r="F70" s="351"/>
      <c r="G70" s="351"/>
      <c r="H70" s="351"/>
    </row>
    <row r="71" spans="1:8" ht="33.75" customHeight="1" x14ac:dyDescent="0.2">
      <c r="A71" s="17" t="s">
        <v>20</v>
      </c>
      <c r="B71" s="355" t="s">
        <v>139</v>
      </c>
      <c r="C71" s="355"/>
      <c r="D71" s="355"/>
      <c r="E71" s="355"/>
      <c r="F71" s="355"/>
      <c r="G71" s="355"/>
      <c r="H71" s="355"/>
    </row>
    <row r="72" spans="1:8" ht="33" customHeight="1" x14ac:dyDescent="0.2">
      <c r="A72" s="17" t="s">
        <v>21</v>
      </c>
      <c r="B72" s="355" t="s">
        <v>140</v>
      </c>
      <c r="C72" s="355"/>
      <c r="D72" s="355"/>
      <c r="E72" s="355"/>
      <c r="F72" s="355"/>
      <c r="G72" s="355"/>
      <c r="H72" s="355"/>
    </row>
    <row r="73" spans="1:8" ht="33.75" customHeight="1" x14ac:dyDescent="0.2">
      <c r="A73" s="356"/>
      <c r="B73" s="356"/>
      <c r="C73" s="356"/>
      <c r="D73" s="356"/>
      <c r="E73" s="356"/>
      <c r="F73" s="356"/>
      <c r="G73" s="356"/>
      <c r="H73" s="356"/>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8"/>
  <sheetViews>
    <sheetView tabSelected="1" topLeftCell="J24" zoomScale="60" zoomScaleNormal="60" workbookViewId="0">
      <selection activeCell="O27" sqref="O27"/>
    </sheetView>
  </sheetViews>
  <sheetFormatPr baseColWidth="10" defaultColWidth="11.42578125" defaultRowHeight="18.75" x14ac:dyDescent="0.25"/>
  <cols>
    <col min="1" max="1" width="35.140625" style="1" customWidth="1"/>
    <col min="2" max="2" width="45.42578125" style="1" customWidth="1"/>
    <col min="3" max="3" width="29.140625" style="1" customWidth="1"/>
    <col min="4" max="4" width="25.42578125" style="1" customWidth="1"/>
    <col min="5" max="5" width="31.140625" style="1" customWidth="1"/>
    <col min="6" max="6" width="23.5703125" customWidth="1"/>
    <col min="7" max="7" width="23.5703125" style="67" customWidth="1"/>
    <col min="8" max="8" width="27.140625" style="1" customWidth="1"/>
    <col min="9" max="9" width="27.140625" style="4" customWidth="1"/>
    <col min="10" max="10" width="27.42578125" style="5" customWidth="1"/>
    <col min="11" max="11" width="29.42578125" style="1" customWidth="1"/>
    <col min="12" max="12" width="35.140625" style="52" customWidth="1"/>
    <col min="13" max="13" width="27.28515625" style="4" customWidth="1"/>
    <col min="14" max="14" width="48.42578125" style="4" customWidth="1"/>
    <col min="15" max="15" width="21.42578125" style="4" customWidth="1"/>
    <col min="16" max="16" width="26.28515625" style="54" customWidth="1"/>
    <col min="17" max="17" width="27.42578125" style="98" hidden="1" customWidth="1"/>
    <col min="18" max="24" width="27.42578125" style="54" hidden="1" customWidth="1"/>
    <col min="25" max="25" width="28.140625" style="55" customWidth="1"/>
    <col min="26" max="27" width="30.140625" style="56" customWidth="1"/>
    <col min="28" max="28" width="18.42578125" style="1" customWidth="1"/>
    <col min="29" max="16384" width="11.42578125" style="1"/>
  </cols>
  <sheetData>
    <row r="1" spans="1:28" ht="23.25" customHeight="1" x14ac:dyDescent="0.25">
      <c r="A1" s="379" t="s">
        <v>0</v>
      </c>
      <c r="B1" s="379"/>
      <c r="C1" s="372" t="s">
        <v>1</v>
      </c>
      <c r="D1" s="373"/>
      <c r="E1" s="373"/>
      <c r="F1" s="373"/>
      <c r="G1" s="373"/>
      <c r="H1" s="373"/>
      <c r="I1" s="373"/>
      <c r="J1" s="373"/>
      <c r="K1" s="373"/>
      <c r="L1" s="373"/>
      <c r="M1" s="373"/>
      <c r="N1" s="373"/>
      <c r="O1" s="373"/>
      <c r="P1" s="373"/>
      <c r="Q1" s="373"/>
      <c r="R1" s="373"/>
      <c r="S1" s="373"/>
      <c r="T1" s="373"/>
      <c r="U1" s="373"/>
      <c r="V1" s="373"/>
      <c r="W1" s="373"/>
      <c r="X1" s="373"/>
      <c r="Y1" s="373"/>
      <c r="Z1" s="373"/>
      <c r="AA1" s="373"/>
      <c r="AB1" s="28" t="s">
        <v>219</v>
      </c>
    </row>
    <row r="2" spans="1:28" ht="23.25" customHeight="1" x14ac:dyDescent="0.25">
      <c r="A2" s="379"/>
      <c r="B2" s="379"/>
      <c r="C2" s="372" t="s">
        <v>2</v>
      </c>
      <c r="D2" s="373"/>
      <c r="E2" s="373"/>
      <c r="F2" s="373"/>
      <c r="G2" s="373"/>
      <c r="H2" s="373"/>
      <c r="I2" s="373"/>
      <c r="J2" s="373"/>
      <c r="K2" s="373"/>
      <c r="L2" s="373"/>
      <c r="M2" s="373"/>
      <c r="N2" s="373"/>
      <c r="O2" s="373"/>
      <c r="P2" s="373"/>
      <c r="Q2" s="373"/>
      <c r="R2" s="373"/>
      <c r="S2" s="373"/>
      <c r="T2" s="373"/>
      <c r="U2" s="373"/>
      <c r="V2" s="373"/>
      <c r="W2" s="373"/>
      <c r="X2" s="373"/>
      <c r="Y2" s="373"/>
      <c r="Z2" s="373"/>
      <c r="AA2" s="373"/>
      <c r="AB2" s="28" t="s">
        <v>3</v>
      </c>
    </row>
    <row r="3" spans="1:28" ht="23.25" customHeight="1" x14ac:dyDescent="0.25">
      <c r="A3" s="379"/>
      <c r="B3" s="379"/>
      <c r="C3" s="372" t="s">
        <v>4</v>
      </c>
      <c r="D3" s="373"/>
      <c r="E3" s="373"/>
      <c r="F3" s="373"/>
      <c r="G3" s="373"/>
      <c r="H3" s="373"/>
      <c r="I3" s="373"/>
      <c r="J3" s="373"/>
      <c r="K3" s="373"/>
      <c r="L3" s="373"/>
      <c r="M3" s="373"/>
      <c r="N3" s="373"/>
      <c r="O3" s="373"/>
      <c r="P3" s="373"/>
      <c r="Q3" s="373"/>
      <c r="R3" s="373"/>
      <c r="S3" s="373"/>
      <c r="T3" s="373"/>
      <c r="U3" s="373"/>
      <c r="V3" s="373"/>
      <c r="W3" s="373"/>
      <c r="X3" s="373"/>
      <c r="Y3" s="373"/>
      <c r="Z3" s="373"/>
      <c r="AA3" s="373"/>
      <c r="AB3" s="28" t="s">
        <v>218</v>
      </c>
    </row>
    <row r="4" spans="1:28" ht="23.25" customHeight="1" x14ac:dyDescent="0.25">
      <c r="A4" s="379"/>
      <c r="B4" s="379"/>
      <c r="C4" s="372" t="s">
        <v>158</v>
      </c>
      <c r="D4" s="373"/>
      <c r="E4" s="373"/>
      <c r="F4" s="373"/>
      <c r="G4" s="373"/>
      <c r="H4" s="373"/>
      <c r="I4" s="373"/>
      <c r="J4" s="373"/>
      <c r="K4" s="373"/>
      <c r="L4" s="373"/>
      <c r="M4" s="373"/>
      <c r="N4" s="373"/>
      <c r="O4" s="373"/>
      <c r="P4" s="373"/>
      <c r="Q4" s="373"/>
      <c r="R4" s="373"/>
      <c r="S4" s="373"/>
      <c r="T4" s="373"/>
      <c r="U4" s="373"/>
      <c r="V4" s="373"/>
      <c r="W4" s="373"/>
      <c r="X4" s="373"/>
      <c r="Y4" s="373"/>
      <c r="Z4" s="373"/>
      <c r="AA4" s="373"/>
      <c r="AB4" s="28" t="s">
        <v>696</v>
      </c>
    </row>
    <row r="5" spans="1:28" ht="26.25" customHeight="1" x14ac:dyDescent="0.25">
      <c r="A5" s="378" t="s">
        <v>5</v>
      </c>
      <c r="B5" s="378"/>
      <c r="C5" s="374" t="s">
        <v>697</v>
      </c>
      <c r="D5" s="375"/>
      <c r="E5" s="375"/>
      <c r="F5" s="375"/>
      <c r="G5" s="375"/>
      <c r="H5" s="375"/>
      <c r="I5" s="375"/>
      <c r="J5" s="375"/>
      <c r="K5" s="375"/>
      <c r="L5" s="375"/>
      <c r="M5" s="375"/>
      <c r="N5" s="375"/>
      <c r="O5" s="375"/>
      <c r="P5" s="375"/>
      <c r="Q5" s="375"/>
      <c r="R5" s="375"/>
      <c r="S5" s="375"/>
      <c r="T5" s="375"/>
      <c r="U5" s="375"/>
      <c r="V5" s="375"/>
      <c r="W5" s="375"/>
      <c r="X5" s="375"/>
      <c r="Y5" s="375"/>
      <c r="Z5" s="375"/>
      <c r="AA5" s="375"/>
      <c r="AB5" s="250"/>
    </row>
    <row r="6" spans="1:28" ht="39" customHeight="1" thickBot="1" x14ac:dyDescent="0.3">
      <c r="A6" s="376" t="s">
        <v>160</v>
      </c>
      <c r="B6" s="377"/>
      <c r="C6" s="377"/>
      <c r="D6" s="377"/>
      <c r="E6" s="377"/>
      <c r="F6" s="377"/>
      <c r="G6" s="377"/>
      <c r="H6" s="377"/>
      <c r="I6" s="377"/>
      <c r="J6" s="377"/>
      <c r="K6" s="377"/>
      <c r="L6" s="377"/>
      <c r="M6" s="377"/>
      <c r="N6" s="377"/>
      <c r="O6" s="377"/>
      <c r="P6" s="377"/>
      <c r="Q6" s="377"/>
      <c r="R6" s="377"/>
      <c r="S6" s="377"/>
      <c r="T6" s="377"/>
      <c r="U6" s="377"/>
      <c r="V6" s="377"/>
      <c r="W6" s="377"/>
      <c r="X6" s="377"/>
      <c r="Y6" s="377"/>
      <c r="Z6" s="377"/>
      <c r="AA6" s="377"/>
    </row>
    <row r="7" spans="1:28" s="3" customFormat="1" ht="78.75" customHeight="1" thickBot="1" x14ac:dyDescent="0.25">
      <c r="A7" s="158" t="s">
        <v>93</v>
      </c>
      <c r="B7" s="159" t="s">
        <v>165</v>
      </c>
      <c r="C7" s="159" t="s">
        <v>156</v>
      </c>
      <c r="D7" s="159" t="s">
        <v>28</v>
      </c>
      <c r="E7" s="159" t="s">
        <v>102</v>
      </c>
      <c r="F7" s="251" t="s">
        <v>7</v>
      </c>
      <c r="G7" s="160" t="s">
        <v>190</v>
      </c>
      <c r="H7" s="159" t="s">
        <v>34</v>
      </c>
      <c r="I7" s="159" t="s">
        <v>8</v>
      </c>
      <c r="J7" s="161" t="s">
        <v>155</v>
      </c>
      <c r="K7" s="159" t="s">
        <v>98</v>
      </c>
      <c r="L7" s="162" t="s">
        <v>97</v>
      </c>
      <c r="M7" s="159" t="s">
        <v>176</v>
      </c>
      <c r="N7" s="159" t="s">
        <v>9</v>
      </c>
      <c r="O7" s="159" t="s">
        <v>30</v>
      </c>
      <c r="P7" s="163" t="s">
        <v>31</v>
      </c>
      <c r="Q7" s="164" t="s">
        <v>611</v>
      </c>
      <c r="R7" s="165" t="s">
        <v>612</v>
      </c>
      <c r="S7" s="166" t="s">
        <v>653</v>
      </c>
      <c r="T7" s="166" t="s">
        <v>654</v>
      </c>
      <c r="U7" s="167" t="s">
        <v>655</v>
      </c>
      <c r="V7" s="167" t="s">
        <v>656</v>
      </c>
      <c r="W7" s="168" t="s">
        <v>657</v>
      </c>
      <c r="X7" s="168" t="s">
        <v>658</v>
      </c>
      <c r="Y7" s="163" t="s">
        <v>162</v>
      </c>
      <c r="Z7" s="163" t="s">
        <v>163</v>
      </c>
      <c r="AA7" s="169" t="s">
        <v>161</v>
      </c>
    </row>
    <row r="8" spans="1:28" ht="150" x14ac:dyDescent="0.25">
      <c r="A8" s="69" t="s">
        <v>224</v>
      </c>
      <c r="B8" s="70" t="s">
        <v>362</v>
      </c>
      <c r="C8" s="70" t="s">
        <v>225</v>
      </c>
      <c r="D8" s="70" t="s">
        <v>244</v>
      </c>
      <c r="E8" s="70" t="s">
        <v>258</v>
      </c>
      <c r="F8" s="70" t="s">
        <v>259</v>
      </c>
      <c r="G8" s="71" t="s">
        <v>504</v>
      </c>
      <c r="H8" s="70" t="s">
        <v>260</v>
      </c>
      <c r="I8" s="71" t="s">
        <v>231</v>
      </c>
      <c r="J8" s="71">
        <v>0</v>
      </c>
      <c r="K8" s="70" t="s">
        <v>604</v>
      </c>
      <c r="L8" s="72">
        <v>0.45</v>
      </c>
      <c r="M8" s="71" t="s">
        <v>372</v>
      </c>
      <c r="N8" s="70" t="s">
        <v>603</v>
      </c>
      <c r="O8" s="71">
        <v>5</v>
      </c>
      <c r="P8" s="71">
        <v>1</v>
      </c>
      <c r="Q8" s="96">
        <v>0.5</v>
      </c>
      <c r="R8" s="73"/>
      <c r="S8" s="73">
        <f>+Q8+R8</f>
        <v>0.5</v>
      </c>
      <c r="T8" s="73">
        <f>+S8</f>
        <v>0.5</v>
      </c>
      <c r="U8" s="156">
        <f>+S8/P8</f>
        <v>0.5</v>
      </c>
      <c r="V8" s="154">
        <f>+T8/O8</f>
        <v>0.1</v>
      </c>
      <c r="W8" s="154">
        <f>+(S8/P8)*L8</f>
        <v>0.22500000000000001</v>
      </c>
      <c r="X8" s="154">
        <f>+(T8/O8)*L8</f>
        <v>4.5000000000000005E-2</v>
      </c>
      <c r="Y8" s="71">
        <v>1</v>
      </c>
      <c r="Z8" s="71">
        <v>1</v>
      </c>
      <c r="AA8" s="556">
        <v>1</v>
      </c>
    </row>
    <row r="9" spans="1:28" ht="150" x14ac:dyDescent="0.25">
      <c r="A9" s="75" t="s">
        <v>224</v>
      </c>
      <c r="B9" s="68" t="s">
        <v>362</v>
      </c>
      <c r="C9" s="68" t="s">
        <v>225</v>
      </c>
      <c r="D9" s="68" t="s">
        <v>244</v>
      </c>
      <c r="E9" s="68" t="s">
        <v>258</v>
      </c>
      <c r="F9" s="68" t="s">
        <v>259</v>
      </c>
      <c r="G9" s="137" t="s">
        <v>504</v>
      </c>
      <c r="H9" s="68" t="s">
        <v>261</v>
      </c>
      <c r="I9" s="137" t="s">
        <v>231</v>
      </c>
      <c r="J9" s="137">
        <v>2</v>
      </c>
      <c r="K9" s="68" t="s">
        <v>262</v>
      </c>
      <c r="L9" s="76">
        <v>0.3</v>
      </c>
      <c r="M9" s="137" t="s">
        <v>372</v>
      </c>
      <c r="N9" s="68" t="s">
        <v>263</v>
      </c>
      <c r="O9" s="137">
        <v>4</v>
      </c>
      <c r="P9" s="137">
        <v>0.5</v>
      </c>
      <c r="Q9" s="97">
        <v>0.2</v>
      </c>
      <c r="R9" s="77"/>
      <c r="S9" s="97">
        <f t="shared" ref="S9:S34" si="0">+Q9+R9</f>
        <v>0.2</v>
      </c>
      <c r="T9" s="97">
        <f t="shared" ref="T9:T34" si="1">+S9</f>
        <v>0.2</v>
      </c>
      <c r="U9" s="170">
        <f t="shared" ref="U9:U10" si="2">+S9/P9</f>
        <v>0.4</v>
      </c>
      <c r="V9" s="171">
        <f t="shared" ref="V9:V34" si="3">+T9/O9</f>
        <v>0.05</v>
      </c>
      <c r="W9" s="171">
        <f t="shared" ref="W9:W34" si="4">+(S9/P9)*L9</f>
        <v>0.12</v>
      </c>
      <c r="X9" s="171">
        <f t="shared" ref="X9:X34" si="5">+(T9/O9)*L9</f>
        <v>1.4999999999999999E-2</v>
      </c>
      <c r="Y9" s="137">
        <v>1</v>
      </c>
      <c r="Z9" s="137">
        <v>2</v>
      </c>
      <c r="AA9" s="78">
        <v>1</v>
      </c>
    </row>
    <row r="10" spans="1:28" ht="150.75" thickBot="1" x14ac:dyDescent="0.3">
      <c r="A10" s="147" t="s">
        <v>224</v>
      </c>
      <c r="B10" s="148" t="s">
        <v>362</v>
      </c>
      <c r="C10" s="148" t="s">
        <v>225</v>
      </c>
      <c r="D10" s="148" t="s">
        <v>244</v>
      </c>
      <c r="E10" s="148" t="s">
        <v>258</v>
      </c>
      <c r="F10" s="148" t="s">
        <v>259</v>
      </c>
      <c r="G10" s="139" t="s">
        <v>504</v>
      </c>
      <c r="H10" s="148" t="s">
        <v>264</v>
      </c>
      <c r="I10" s="139" t="s">
        <v>231</v>
      </c>
      <c r="J10" s="139">
        <v>0</v>
      </c>
      <c r="K10" s="148" t="s">
        <v>265</v>
      </c>
      <c r="L10" s="149">
        <v>0.25</v>
      </c>
      <c r="M10" s="139" t="s">
        <v>372</v>
      </c>
      <c r="N10" s="148" t="s">
        <v>266</v>
      </c>
      <c r="O10" s="139">
        <v>1</v>
      </c>
      <c r="P10" s="139">
        <v>0.3</v>
      </c>
      <c r="Q10" s="151">
        <v>0.08</v>
      </c>
      <c r="R10" s="172"/>
      <c r="S10" s="172">
        <f t="shared" si="0"/>
        <v>0.08</v>
      </c>
      <c r="T10" s="172">
        <f t="shared" si="1"/>
        <v>0.08</v>
      </c>
      <c r="U10" s="173">
        <f t="shared" si="2"/>
        <v>0.26666666666666666</v>
      </c>
      <c r="V10" s="174">
        <f t="shared" si="3"/>
        <v>0.08</v>
      </c>
      <c r="W10" s="174">
        <f t="shared" si="4"/>
        <v>6.6666666666666666E-2</v>
      </c>
      <c r="X10" s="174">
        <f t="shared" si="5"/>
        <v>0.02</v>
      </c>
      <c r="Y10" s="139">
        <v>0</v>
      </c>
      <c r="Z10" s="139">
        <v>1</v>
      </c>
      <c r="AA10" s="153">
        <v>0</v>
      </c>
    </row>
    <row r="11" spans="1:28" s="155" customFormat="1" ht="78.75" customHeight="1" thickBot="1" x14ac:dyDescent="0.35">
      <c r="A11" s="184"/>
      <c r="B11" s="185"/>
      <c r="C11" s="186"/>
      <c r="D11" s="187"/>
      <c r="E11" s="188"/>
      <c r="F11" s="368" t="s">
        <v>659</v>
      </c>
      <c r="G11" s="368"/>
      <c r="H11" s="368"/>
      <c r="I11" s="368"/>
      <c r="J11" s="368"/>
      <c r="K11" s="368"/>
      <c r="L11" s="368"/>
      <c r="M11" s="368"/>
      <c r="N11" s="368"/>
      <c r="O11" s="368"/>
      <c r="P11" s="368"/>
      <c r="Q11" s="368"/>
      <c r="R11" s="368"/>
      <c r="S11" s="368"/>
      <c r="T11" s="368"/>
      <c r="U11" s="189">
        <f>AVERAGE(U8:U10)</f>
        <v>0.3888888888888889</v>
      </c>
      <c r="V11" s="189">
        <f>AVERAGE(V8:V10)</f>
        <v>7.6666666666666675E-2</v>
      </c>
      <c r="W11" s="190">
        <f>+W5+W8+W9+W10</f>
        <v>0.41166666666666663</v>
      </c>
      <c r="X11" s="191">
        <f>+X5+X8+X9+X10</f>
        <v>0.08</v>
      </c>
      <c r="Y11" s="187"/>
      <c r="Z11" s="187"/>
      <c r="AA11" s="192"/>
    </row>
    <row r="12" spans="1:28" ht="105.75" thickBot="1" x14ac:dyDescent="0.3">
      <c r="A12" s="194" t="s">
        <v>224</v>
      </c>
      <c r="B12" s="195" t="s">
        <v>364</v>
      </c>
      <c r="C12" s="195" t="s">
        <v>267</v>
      </c>
      <c r="D12" s="195" t="s">
        <v>358</v>
      </c>
      <c r="E12" s="195" t="s">
        <v>268</v>
      </c>
      <c r="F12" s="195" t="s">
        <v>369</v>
      </c>
      <c r="G12" s="196" t="s">
        <v>503</v>
      </c>
      <c r="H12" s="195" t="s">
        <v>269</v>
      </c>
      <c r="I12" s="197" t="s">
        <v>231</v>
      </c>
      <c r="J12" s="196" t="s">
        <v>272</v>
      </c>
      <c r="K12" s="195" t="s">
        <v>270</v>
      </c>
      <c r="L12" s="198">
        <v>1</v>
      </c>
      <c r="M12" s="197" t="s">
        <v>372</v>
      </c>
      <c r="N12" s="195" t="s">
        <v>271</v>
      </c>
      <c r="O12" s="196">
        <v>60</v>
      </c>
      <c r="P12" s="196">
        <v>10</v>
      </c>
      <c r="Q12" s="199">
        <v>10</v>
      </c>
      <c r="R12" s="200"/>
      <c r="S12" s="200">
        <f t="shared" si="0"/>
        <v>10</v>
      </c>
      <c r="T12" s="200">
        <f t="shared" si="1"/>
        <v>10</v>
      </c>
      <c r="U12" s="201">
        <f t="shared" ref="U12:U34" si="6">+S12/P12</f>
        <v>1</v>
      </c>
      <c r="V12" s="201">
        <f t="shared" si="3"/>
        <v>0.16666666666666666</v>
      </c>
      <c r="W12" s="201">
        <f t="shared" si="4"/>
        <v>1</v>
      </c>
      <c r="X12" s="201">
        <f t="shared" si="5"/>
        <v>0.16666666666666666</v>
      </c>
      <c r="Y12" s="196">
        <v>16</v>
      </c>
      <c r="Z12" s="196">
        <v>16</v>
      </c>
      <c r="AA12" s="202">
        <v>18</v>
      </c>
    </row>
    <row r="13" spans="1:28" s="155" customFormat="1" ht="78.75" customHeight="1" thickBot="1" x14ac:dyDescent="0.35">
      <c r="A13" s="184"/>
      <c r="B13" s="185"/>
      <c r="C13" s="186"/>
      <c r="D13" s="187"/>
      <c r="E13" s="188"/>
      <c r="F13" s="368" t="s">
        <v>660</v>
      </c>
      <c r="G13" s="368"/>
      <c r="H13" s="368"/>
      <c r="I13" s="368"/>
      <c r="J13" s="368"/>
      <c r="K13" s="368"/>
      <c r="L13" s="368"/>
      <c r="M13" s="368"/>
      <c r="N13" s="368"/>
      <c r="O13" s="368"/>
      <c r="P13" s="368"/>
      <c r="Q13" s="368"/>
      <c r="R13" s="368"/>
      <c r="S13" s="368"/>
      <c r="T13" s="368"/>
      <c r="U13" s="189">
        <f>AVERAGE(U12)</f>
        <v>1</v>
      </c>
      <c r="V13" s="189">
        <f>AVERAGE(V12)</f>
        <v>0.16666666666666666</v>
      </c>
      <c r="W13" s="190">
        <f>+W12</f>
        <v>1</v>
      </c>
      <c r="X13" s="191">
        <f>+X12</f>
        <v>0.16666666666666666</v>
      </c>
      <c r="Y13" s="187"/>
      <c r="Z13" s="187"/>
      <c r="AA13" s="192"/>
    </row>
    <row r="14" spans="1:28" ht="90" x14ac:dyDescent="0.25">
      <c r="A14" s="69" t="s">
        <v>363</v>
      </c>
      <c r="B14" s="70" t="s">
        <v>365</v>
      </c>
      <c r="C14" s="70" t="s">
        <v>225</v>
      </c>
      <c r="D14" s="70" t="s">
        <v>610</v>
      </c>
      <c r="E14" s="70" t="s">
        <v>273</v>
      </c>
      <c r="F14" s="70" t="s">
        <v>274</v>
      </c>
      <c r="G14" s="71" t="s">
        <v>508</v>
      </c>
      <c r="H14" s="70" t="s">
        <v>275</v>
      </c>
      <c r="I14" s="71">
        <v>40</v>
      </c>
      <c r="J14" s="71">
        <v>0</v>
      </c>
      <c r="K14" s="70" t="s">
        <v>276</v>
      </c>
      <c r="L14" s="203">
        <v>0.5</v>
      </c>
      <c r="M14" s="71" t="s">
        <v>372</v>
      </c>
      <c r="N14" s="70" t="s">
        <v>277</v>
      </c>
      <c r="O14" s="71">
        <v>40</v>
      </c>
      <c r="P14" s="71">
        <v>5</v>
      </c>
      <c r="Q14" s="96">
        <v>0.38</v>
      </c>
      <c r="R14" s="73"/>
      <c r="S14" s="73">
        <f t="shared" si="0"/>
        <v>0.38</v>
      </c>
      <c r="T14" s="73">
        <f t="shared" si="1"/>
        <v>0.38</v>
      </c>
      <c r="U14" s="154">
        <f>+S14/P14</f>
        <v>7.5999999999999998E-2</v>
      </c>
      <c r="V14" s="154">
        <f t="shared" si="3"/>
        <v>9.4999999999999998E-3</v>
      </c>
      <c r="W14" s="154">
        <f t="shared" si="4"/>
        <v>3.7999999999999999E-2</v>
      </c>
      <c r="X14" s="154">
        <f t="shared" si="5"/>
        <v>4.7499999999999999E-3</v>
      </c>
      <c r="Y14" s="71">
        <v>10</v>
      </c>
      <c r="Z14" s="71">
        <v>15</v>
      </c>
      <c r="AA14" s="74">
        <v>10</v>
      </c>
    </row>
    <row r="15" spans="1:28" ht="90.75" thickBot="1" x14ac:dyDescent="0.3">
      <c r="A15" s="147" t="s">
        <v>224</v>
      </c>
      <c r="B15" s="148" t="s">
        <v>366</v>
      </c>
      <c r="C15" s="148" t="s">
        <v>225</v>
      </c>
      <c r="D15" s="148" t="s">
        <v>610</v>
      </c>
      <c r="E15" s="148" t="s">
        <v>290</v>
      </c>
      <c r="F15" s="148" t="s">
        <v>274</v>
      </c>
      <c r="G15" s="139" t="s">
        <v>508</v>
      </c>
      <c r="H15" s="148" t="s">
        <v>280</v>
      </c>
      <c r="I15" s="139" t="s">
        <v>281</v>
      </c>
      <c r="J15" s="139" t="s">
        <v>284</v>
      </c>
      <c r="K15" s="148" t="s">
        <v>282</v>
      </c>
      <c r="L15" s="204">
        <v>0.5</v>
      </c>
      <c r="M15" s="139" t="s">
        <v>372</v>
      </c>
      <c r="N15" s="148" t="s">
        <v>283</v>
      </c>
      <c r="O15" s="139">
        <v>140000</v>
      </c>
      <c r="P15" s="222">
        <v>0</v>
      </c>
      <c r="Q15" s="151">
        <v>0.22</v>
      </c>
      <c r="R15" s="152"/>
      <c r="S15" s="151">
        <f>+Q15+R15</f>
        <v>0.22</v>
      </c>
      <c r="T15" s="172">
        <f t="shared" si="1"/>
        <v>0.22</v>
      </c>
      <c r="U15" s="205" t="s">
        <v>662</v>
      </c>
      <c r="V15" s="206">
        <f t="shared" ref="V15" si="7">+T15/O15</f>
        <v>1.5714285714285714E-6</v>
      </c>
      <c r="W15" s="206" t="s">
        <v>662</v>
      </c>
      <c r="X15" s="206">
        <f t="shared" ref="X15" si="8">+(T15/O15)*L15</f>
        <v>7.8571428571428572E-7</v>
      </c>
      <c r="Y15" s="207">
        <v>70000</v>
      </c>
      <c r="Z15" s="207">
        <v>0</v>
      </c>
      <c r="AA15" s="208">
        <v>70000</v>
      </c>
    </row>
    <row r="16" spans="1:28" s="155" customFormat="1" ht="78.75" customHeight="1" thickBot="1" x14ac:dyDescent="0.35">
      <c r="A16" s="184"/>
      <c r="B16" s="185"/>
      <c r="C16" s="186"/>
      <c r="D16" s="187"/>
      <c r="E16" s="188"/>
      <c r="F16" s="368" t="s">
        <v>661</v>
      </c>
      <c r="G16" s="368"/>
      <c r="H16" s="368"/>
      <c r="I16" s="368"/>
      <c r="J16" s="368"/>
      <c r="K16" s="368"/>
      <c r="L16" s="368"/>
      <c r="M16" s="368"/>
      <c r="N16" s="368"/>
      <c r="O16" s="368"/>
      <c r="P16" s="368"/>
      <c r="Q16" s="368"/>
      <c r="R16" s="368"/>
      <c r="S16" s="368"/>
      <c r="T16" s="368"/>
      <c r="U16" s="189">
        <f>AVERAGE(U14:U15)</f>
        <v>7.5999999999999998E-2</v>
      </c>
      <c r="V16" s="189">
        <f>AVERAGE(V14:V15)</f>
        <v>4.7507857142857143E-3</v>
      </c>
      <c r="W16" s="190">
        <f>+W14</f>
        <v>3.7999999999999999E-2</v>
      </c>
      <c r="X16" s="191">
        <f>+X14</f>
        <v>4.7499999999999999E-3</v>
      </c>
      <c r="Y16" s="187"/>
      <c r="Z16" s="187"/>
      <c r="AA16" s="192"/>
    </row>
    <row r="17" spans="1:27" ht="135" x14ac:dyDescent="0.25">
      <c r="A17" s="69" t="s">
        <v>299</v>
      </c>
      <c r="B17" s="70" t="s">
        <v>501</v>
      </c>
      <c r="C17" s="70" t="s">
        <v>300</v>
      </c>
      <c r="D17" s="70" t="s">
        <v>301</v>
      </c>
      <c r="E17" s="209" t="s">
        <v>370</v>
      </c>
      <c r="F17" s="70" t="s">
        <v>303</v>
      </c>
      <c r="G17" s="71" t="s">
        <v>511</v>
      </c>
      <c r="H17" s="70" t="s">
        <v>302</v>
      </c>
      <c r="I17" s="193" t="s">
        <v>231</v>
      </c>
      <c r="J17" s="193">
        <v>0</v>
      </c>
      <c r="K17" s="70" t="s">
        <v>304</v>
      </c>
      <c r="L17" s="72">
        <v>0.5</v>
      </c>
      <c r="M17" s="193" t="s">
        <v>372</v>
      </c>
      <c r="N17" s="70" t="s">
        <v>305</v>
      </c>
      <c r="O17" s="71">
        <v>3</v>
      </c>
      <c r="P17" s="71">
        <v>1</v>
      </c>
      <c r="Q17" s="96">
        <v>0.5</v>
      </c>
      <c r="R17" s="210"/>
      <c r="S17" s="73">
        <f t="shared" si="0"/>
        <v>0.5</v>
      </c>
      <c r="T17" s="73">
        <f t="shared" si="1"/>
        <v>0.5</v>
      </c>
      <c r="U17" s="154">
        <f t="shared" si="6"/>
        <v>0.5</v>
      </c>
      <c r="V17" s="154">
        <f t="shared" si="3"/>
        <v>0.16666666666666666</v>
      </c>
      <c r="W17" s="154">
        <f t="shared" si="4"/>
        <v>0.25</v>
      </c>
      <c r="X17" s="154">
        <f t="shared" si="5"/>
        <v>8.3333333333333329E-2</v>
      </c>
      <c r="Y17" s="71">
        <v>1</v>
      </c>
      <c r="Z17" s="71">
        <v>1</v>
      </c>
      <c r="AA17" s="74">
        <v>1</v>
      </c>
    </row>
    <row r="18" spans="1:27" ht="113.1" customHeight="1" thickBot="1" x14ac:dyDescent="0.3">
      <c r="A18" s="147" t="s">
        <v>299</v>
      </c>
      <c r="B18" s="148" t="s">
        <v>501</v>
      </c>
      <c r="C18" s="148" t="s">
        <v>300</v>
      </c>
      <c r="D18" s="148" t="s">
        <v>301</v>
      </c>
      <c r="E18" s="211" t="s">
        <v>370</v>
      </c>
      <c r="F18" s="148" t="s">
        <v>303</v>
      </c>
      <c r="G18" s="139" t="s">
        <v>511</v>
      </c>
      <c r="H18" s="148" t="s">
        <v>306</v>
      </c>
      <c r="I18" s="141" t="s">
        <v>231</v>
      </c>
      <c r="J18" s="139" t="s">
        <v>309</v>
      </c>
      <c r="K18" s="148" t="s">
        <v>307</v>
      </c>
      <c r="L18" s="149">
        <v>0.5</v>
      </c>
      <c r="M18" s="141" t="s">
        <v>372</v>
      </c>
      <c r="N18" s="148" t="s">
        <v>308</v>
      </c>
      <c r="O18" s="139">
        <v>4</v>
      </c>
      <c r="P18" s="139">
        <v>1</v>
      </c>
      <c r="Q18" s="151">
        <v>0.5</v>
      </c>
      <c r="R18" s="172"/>
      <c r="S18" s="172">
        <f t="shared" si="0"/>
        <v>0.5</v>
      </c>
      <c r="T18" s="172">
        <f t="shared" si="1"/>
        <v>0.5</v>
      </c>
      <c r="U18" s="174">
        <f t="shared" si="6"/>
        <v>0.5</v>
      </c>
      <c r="V18" s="174">
        <f t="shared" si="3"/>
        <v>0.125</v>
      </c>
      <c r="W18" s="174">
        <f t="shared" si="4"/>
        <v>0.25</v>
      </c>
      <c r="X18" s="174">
        <f t="shared" si="5"/>
        <v>6.25E-2</v>
      </c>
      <c r="Y18" s="139">
        <v>1</v>
      </c>
      <c r="Z18" s="139">
        <v>1</v>
      </c>
      <c r="AA18" s="153">
        <v>1</v>
      </c>
    </row>
    <row r="19" spans="1:27" s="155" customFormat="1" ht="78.75" customHeight="1" thickBot="1" x14ac:dyDescent="0.35">
      <c r="A19" s="184"/>
      <c r="B19" s="185"/>
      <c r="C19" s="186"/>
      <c r="D19" s="187"/>
      <c r="E19" s="188"/>
      <c r="F19" s="368" t="s">
        <v>663</v>
      </c>
      <c r="G19" s="368"/>
      <c r="H19" s="368"/>
      <c r="I19" s="368"/>
      <c r="J19" s="368"/>
      <c r="K19" s="368"/>
      <c r="L19" s="368"/>
      <c r="M19" s="368"/>
      <c r="N19" s="368"/>
      <c r="O19" s="368"/>
      <c r="P19" s="368"/>
      <c r="Q19" s="368"/>
      <c r="R19" s="368"/>
      <c r="S19" s="368"/>
      <c r="T19" s="368"/>
      <c r="U19" s="189">
        <f>AVERAGE(U17:U18)</f>
        <v>0.5</v>
      </c>
      <c r="V19" s="189">
        <f>AVERAGE(V17:V18)</f>
        <v>0.14583333333333331</v>
      </c>
      <c r="W19" s="190">
        <f>+W17+W18</f>
        <v>0.5</v>
      </c>
      <c r="X19" s="191">
        <f>+X17+X18</f>
        <v>0.14583333333333331</v>
      </c>
      <c r="Y19" s="187"/>
      <c r="Z19" s="187"/>
      <c r="AA19" s="192"/>
    </row>
    <row r="20" spans="1:27" ht="102" customHeight="1" x14ac:dyDescent="0.25">
      <c r="A20" s="69" t="s">
        <v>224</v>
      </c>
      <c r="B20" s="70" t="s">
        <v>359</v>
      </c>
      <c r="C20" s="70" t="s">
        <v>225</v>
      </c>
      <c r="D20" s="70" t="s">
        <v>226</v>
      </c>
      <c r="E20" s="70" t="s">
        <v>227</v>
      </c>
      <c r="F20" s="70" t="s">
        <v>228</v>
      </c>
      <c r="G20" s="71" t="s">
        <v>505</v>
      </c>
      <c r="H20" s="70" t="s">
        <v>229</v>
      </c>
      <c r="I20" s="71" t="s">
        <v>231</v>
      </c>
      <c r="J20" s="71" t="s">
        <v>233</v>
      </c>
      <c r="K20" s="70" t="s">
        <v>230</v>
      </c>
      <c r="L20" s="72">
        <v>0.4</v>
      </c>
      <c r="M20" s="71" t="s">
        <v>372</v>
      </c>
      <c r="N20" s="70" t="s">
        <v>232</v>
      </c>
      <c r="O20" s="73">
        <v>300000</v>
      </c>
      <c r="P20" s="213">
        <v>30000</v>
      </c>
      <c r="Q20" s="73">
        <v>3488</v>
      </c>
      <c r="R20" s="73"/>
      <c r="S20" s="73">
        <f t="shared" si="0"/>
        <v>3488</v>
      </c>
      <c r="T20" s="73">
        <f t="shared" si="1"/>
        <v>3488</v>
      </c>
      <c r="U20" s="154">
        <f t="shared" si="6"/>
        <v>0.11626666666666667</v>
      </c>
      <c r="V20" s="154">
        <f t="shared" si="3"/>
        <v>1.1626666666666667E-2</v>
      </c>
      <c r="W20" s="154">
        <f t="shared" si="4"/>
        <v>4.6506666666666668E-2</v>
      </c>
      <c r="X20" s="154">
        <f t="shared" si="5"/>
        <v>4.6506666666666667E-3</v>
      </c>
      <c r="Y20" s="213">
        <v>90000</v>
      </c>
      <c r="Z20" s="213">
        <v>90000</v>
      </c>
      <c r="AA20" s="214">
        <v>90000</v>
      </c>
    </row>
    <row r="21" spans="1:27" ht="89.1" customHeight="1" x14ac:dyDescent="0.25">
      <c r="A21" s="75" t="s">
        <v>224</v>
      </c>
      <c r="B21" s="68" t="s">
        <v>359</v>
      </c>
      <c r="C21" s="68" t="s">
        <v>225</v>
      </c>
      <c r="D21" s="68" t="s">
        <v>226</v>
      </c>
      <c r="E21" s="68" t="s">
        <v>227</v>
      </c>
      <c r="F21" s="68" t="s">
        <v>228</v>
      </c>
      <c r="G21" s="137" t="s">
        <v>505</v>
      </c>
      <c r="H21" s="68" t="s">
        <v>237</v>
      </c>
      <c r="I21" s="137" t="s">
        <v>231</v>
      </c>
      <c r="J21" s="137" t="s">
        <v>236</v>
      </c>
      <c r="K21" s="68" t="s">
        <v>234</v>
      </c>
      <c r="L21" s="76">
        <v>0.3</v>
      </c>
      <c r="M21" s="137" t="s">
        <v>373</v>
      </c>
      <c r="N21" s="68" t="s">
        <v>235</v>
      </c>
      <c r="O21" s="137">
        <v>1</v>
      </c>
      <c r="P21" s="212">
        <v>0.25</v>
      </c>
      <c r="Q21" s="97">
        <v>0.08</v>
      </c>
      <c r="R21" s="77"/>
      <c r="S21" s="77">
        <f t="shared" si="0"/>
        <v>0.08</v>
      </c>
      <c r="T21" s="77">
        <f t="shared" si="1"/>
        <v>0.08</v>
      </c>
      <c r="U21" s="171">
        <f>+S21/P21</f>
        <v>0.32</v>
      </c>
      <c r="V21" s="171">
        <f t="shared" si="3"/>
        <v>0.08</v>
      </c>
      <c r="W21" s="171">
        <f t="shared" si="4"/>
        <v>9.6000000000000002E-2</v>
      </c>
      <c r="X21" s="171">
        <f t="shared" si="5"/>
        <v>2.4E-2</v>
      </c>
      <c r="Y21" s="80">
        <v>0</v>
      </c>
      <c r="Z21" s="80">
        <v>1</v>
      </c>
      <c r="AA21" s="81">
        <v>0</v>
      </c>
    </row>
    <row r="22" spans="1:27" ht="96.95" customHeight="1" thickBot="1" x14ac:dyDescent="0.3">
      <c r="A22" s="147" t="s">
        <v>224</v>
      </c>
      <c r="B22" s="148" t="s">
        <v>359</v>
      </c>
      <c r="C22" s="148" t="s">
        <v>225</v>
      </c>
      <c r="D22" s="148" t="s">
        <v>226</v>
      </c>
      <c r="E22" s="148" t="s">
        <v>238</v>
      </c>
      <c r="F22" s="148" t="s">
        <v>228</v>
      </c>
      <c r="G22" s="139" t="s">
        <v>505</v>
      </c>
      <c r="H22" s="148" t="s">
        <v>239</v>
      </c>
      <c r="I22" s="139" t="s">
        <v>241</v>
      </c>
      <c r="J22" s="139" t="s">
        <v>243</v>
      </c>
      <c r="K22" s="148" t="s">
        <v>240</v>
      </c>
      <c r="L22" s="149">
        <v>0.3</v>
      </c>
      <c r="M22" s="139" t="s">
        <v>372</v>
      </c>
      <c r="N22" s="148" t="s">
        <v>242</v>
      </c>
      <c r="O22" s="139">
        <v>8</v>
      </c>
      <c r="P22" s="215">
        <v>1</v>
      </c>
      <c r="Q22" s="151">
        <v>0.21</v>
      </c>
      <c r="R22" s="172"/>
      <c r="S22" s="172">
        <f t="shared" si="0"/>
        <v>0.21</v>
      </c>
      <c r="T22" s="172">
        <f t="shared" si="1"/>
        <v>0.21</v>
      </c>
      <c r="U22" s="174">
        <f t="shared" si="6"/>
        <v>0.21</v>
      </c>
      <c r="V22" s="174">
        <f t="shared" si="3"/>
        <v>2.6249999999999999E-2</v>
      </c>
      <c r="W22" s="174">
        <f t="shared" si="4"/>
        <v>6.3E-2</v>
      </c>
      <c r="X22" s="174">
        <f t="shared" si="5"/>
        <v>7.8750000000000001E-3</v>
      </c>
      <c r="Y22" s="215">
        <v>2</v>
      </c>
      <c r="Z22" s="215">
        <v>3</v>
      </c>
      <c r="AA22" s="216">
        <v>2</v>
      </c>
    </row>
    <row r="23" spans="1:27" s="155" customFormat="1" ht="78.75" customHeight="1" thickBot="1" x14ac:dyDescent="0.35">
      <c r="A23" s="184"/>
      <c r="B23" s="185"/>
      <c r="C23" s="186"/>
      <c r="D23" s="187"/>
      <c r="E23" s="188"/>
      <c r="F23" s="368" t="s">
        <v>664</v>
      </c>
      <c r="G23" s="368"/>
      <c r="H23" s="368"/>
      <c r="I23" s="368"/>
      <c r="J23" s="368"/>
      <c r="K23" s="368"/>
      <c r="L23" s="368"/>
      <c r="M23" s="368"/>
      <c r="N23" s="368"/>
      <c r="O23" s="368"/>
      <c r="P23" s="368"/>
      <c r="Q23" s="368"/>
      <c r="R23" s="368"/>
      <c r="S23" s="368"/>
      <c r="T23" s="368"/>
      <c r="U23" s="189">
        <f>AVERAGE(U20:U22)</f>
        <v>0.21542222222222221</v>
      </c>
      <c r="V23" s="189">
        <f>AVERAGE(V20:V22)</f>
        <v>3.9292222222222221E-2</v>
      </c>
      <c r="W23" s="190">
        <f>+W20+W21+W22</f>
        <v>0.20550666666666667</v>
      </c>
      <c r="X23" s="191">
        <f>+X20+X21+X22</f>
        <v>3.6525666666666665E-2</v>
      </c>
      <c r="Y23" s="187"/>
      <c r="Z23" s="187"/>
      <c r="AA23" s="192"/>
    </row>
    <row r="24" spans="1:27" ht="135" x14ac:dyDescent="0.25">
      <c r="A24" s="69" t="s">
        <v>224</v>
      </c>
      <c r="B24" s="70" t="s">
        <v>360</v>
      </c>
      <c r="C24" s="70" t="s">
        <v>225</v>
      </c>
      <c r="D24" s="70" t="s">
        <v>244</v>
      </c>
      <c r="E24" s="70" t="s">
        <v>245</v>
      </c>
      <c r="F24" s="70" t="s">
        <v>246</v>
      </c>
      <c r="G24" s="71" t="s">
        <v>506</v>
      </c>
      <c r="H24" s="70" t="s">
        <v>247</v>
      </c>
      <c r="I24" s="71" t="s">
        <v>231</v>
      </c>
      <c r="J24" s="71">
        <v>0</v>
      </c>
      <c r="K24" s="70" t="s">
        <v>248</v>
      </c>
      <c r="L24" s="72">
        <v>0.6</v>
      </c>
      <c r="M24" s="71" t="s">
        <v>372</v>
      </c>
      <c r="N24" s="70" t="s">
        <v>249</v>
      </c>
      <c r="O24" s="71">
        <v>1</v>
      </c>
      <c r="P24" s="221">
        <v>0.1</v>
      </c>
      <c r="Q24" s="96">
        <v>0.05</v>
      </c>
      <c r="R24" s="73"/>
      <c r="S24" s="96">
        <f t="shared" si="0"/>
        <v>0.05</v>
      </c>
      <c r="T24" s="73">
        <f t="shared" si="1"/>
        <v>0.05</v>
      </c>
      <c r="U24" s="154">
        <f>+S24/P24</f>
        <v>0.5</v>
      </c>
      <c r="V24" s="154">
        <f t="shared" si="3"/>
        <v>0.05</v>
      </c>
      <c r="W24" s="154">
        <f t="shared" si="4"/>
        <v>0.3</v>
      </c>
      <c r="X24" s="154">
        <f t="shared" si="5"/>
        <v>0.03</v>
      </c>
      <c r="Y24" s="213">
        <v>1</v>
      </c>
      <c r="Z24" s="213">
        <v>0</v>
      </c>
      <c r="AA24" s="214">
        <v>0</v>
      </c>
    </row>
    <row r="25" spans="1:27" ht="96.95" customHeight="1" thickBot="1" x14ac:dyDescent="0.3">
      <c r="A25" s="147" t="s">
        <v>224</v>
      </c>
      <c r="B25" s="148" t="s">
        <v>360</v>
      </c>
      <c r="C25" s="148" t="s">
        <v>225</v>
      </c>
      <c r="D25" s="148" t="s">
        <v>244</v>
      </c>
      <c r="E25" s="148" t="s">
        <v>245</v>
      </c>
      <c r="F25" s="148" t="s">
        <v>246</v>
      </c>
      <c r="G25" s="139" t="s">
        <v>506</v>
      </c>
      <c r="H25" s="148" t="s">
        <v>250</v>
      </c>
      <c r="I25" s="139" t="s">
        <v>231</v>
      </c>
      <c r="J25" s="139">
        <v>4</v>
      </c>
      <c r="K25" s="148" t="s">
        <v>251</v>
      </c>
      <c r="L25" s="149">
        <v>0.4</v>
      </c>
      <c r="M25" s="139" t="s">
        <v>371</v>
      </c>
      <c r="N25" s="148" t="s">
        <v>252</v>
      </c>
      <c r="O25" s="139">
        <v>2</v>
      </c>
      <c r="P25" s="217">
        <v>0.5</v>
      </c>
      <c r="Q25" s="151">
        <v>0.39</v>
      </c>
      <c r="R25" s="172"/>
      <c r="S25" s="172">
        <f t="shared" si="0"/>
        <v>0.39</v>
      </c>
      <c r="T25" s="172">
        <f t="shared" si="1"/>
        <v>0.39</v>
      </c>
      <c r="U25" s="174">
        <f t="shared" si="6"/>
        <v>0.78</v>
      </c>
      <c r="V25" s="174">
        <f t="shared" si="3"/>
        <v>0.19500000000000001</v>
      </c>
      <c r="W25" s="174">
        <f t="shared" si="4"/>
        <v>0.31200000000000006</v>
      </c>
      <c r="X25" s="174">
        <f t="shared" si="5"/>
        <v>7.8000000000000014E-2</v>
      </c>
      <c r="Y25" s="139">
        <v>1</v>
      </c>
      <c r="Z25" s="139">
        <v>1</v>
      </c>
      <c r="AA25" s="153">
        <v>0</v>
      </c>
    </row>
    <row r="26" spans="1:27" s="155" customFormat="1" ht="78.75" customHeight="1" thickBot="1" x14ac:dyDescent="0.35">
      <c r="A26" s="184"/>
      <c r="B26" s="185"/>
      <c r="C26" s="186"/>
      <c r="D26" s="187"/>
      <c r="E26" s="188"/>
      <c r="F26" s="368" t="s">
        <v>665</v>
      </c>
      <c r="G26" s="368"/>
      <c r="H26" s="368"/>
      <c r="I26" s="368"/>
      <c r="J26" s="368"/>
      <c r="K26" s="368"/>
      <c r="L26" s="368"/>
      <c r="M26" s="368"/>
      <c r="N26" s="368"/>
      <c r="O26" s="368"/>
      <c r="P26" s="368"/>
      <c r="Q26" s="368"/>
      <c r="R26" s="368"/>
      <c r="S26" s="368"/>
      <c r="T26" s="368"/>
      <c r="U26" s="189">
        <f>AVERAGE(U24:U25)</f>
        <v>0.64</v>
      </c>
      <c r="V26" s="189">
        <f>AVERAGE(V24:V25)</f>
        <v>0.1225</v>
      </c>
      <c r="W26" s="190">
        <f>+W24+W25</f>
        <v>0.6120000000000001</v>
      </c>
      <c r="X26" s="191">
        <f>X24+X25</f>
        <v>0.10800000000000001</v>
      </c>
      <c r="Y26" s="187"/>
      <c r="Z26" s="187"/>
      <c r="AA26" s="192"/>
    </row>
    <row r="27" spans="1:27" ht="120.75" thickBot="1" x14ac:dyDescent="0.3">
      <c r="A27" s="194" t="s">
        <v>224</v>
      </c>
      <c r="B27" s="195" t="s">
        <v>361</v>
      </c>
      <c r="C27" s="195" t="s">
        <v>225</v>
      </c>
      <c r="D27" s="195" t="s">
        <v>253</v>
      </c>
      <c r="E27" s="195" t="s">
        <v>254</v>
      </c>
      <c r="F27" s="195" t="s">
        <v>255</v>
      </c>
      <c r="G27" s="196" t="s">
        <v>507</v>
      </c>
      <c r="H27" s="195" t="s">
        <v>256</v>
      </c>
      <c r="I27" s="196">
        <v>6</v>
      </c>
      <c r="J27" s="196">
        <v>6</v>
      </c>
      <c r="K27" s="195" t="s">
        <v>257</v>
      </c>
      <c r="L27" s="198">
        <v>1</v>
      </c>
      <c r="M27" s="196" t="s">
        <v>372</v>
      </c>
      <c r="N27" s="195" t="s">
        <v>603</v>
      </c>
      <c r="O27" s="196">
        <v>6</v>
      </c>
      <c r="P27" s="196">
        <v>2</v>
      </c>
      <c r="Q27" s="199">
        <v>0.35</v>
      </c>
      <c r="R27" s="200"/>
      <c r="S27" s="200">
        <f t="shared" si="0"/>
        <v>0.35</v>
      </c>
      <c r="T27" s="200">
        <f t="shared" si="1"/>
        <v>0.35</v>
      </c>
      <c r="U27" s="201">
        <f t="shared" si="6"/>
        <v>0.17499999999999999</v>
      </c>
      <c r="V27" s="201">
        <f t="shared" si="3"/>
        <v>5.8333333333333327E-2</v>
      </c>
      <c r="W27" s="201">
        <f t="shared" si="4"/>
        <v>0.17499999999999999</v>
      </c>
      <c r="X27" s="201">
        <f t="shared" si="5"/>
        <v>5.8333333333333327E-2</v>
      </c>
      <c r="Y27" s="196">
        <v>1</v>
      </c>
      <c r="Z27" s="196">
        <v>2</v>
      </c>
      <c r="AA27" s="202">
        <v>2</v>
      </c>
    </row>
    <row r="28" spans="1:27" s="155" customFormat="1" ht="78.75" customHeight="1" thickBot="1" x14ac:dyDescent="0.35">
      <c r="A28" s="184"/>
      <c r="B28" s="185"/>
      <c r="C28" s="186"/>
      <c r="D28" s="187"/>
      <c r="E28" s="188"/>
      <c r="F28" s="368" t="s">
        <v>666</v>
      </c>
      <c r="G28" s="368"/>
      <c r="H28" s="368"/>
      <c r="I28" s="368"/>
      <c r="J28" s="368"/>
      <c r="K28" s="368"/>
      <c r="L28" s="368"/>
      <c r="M28" s="368"/>
      <c r="N28" s="368"/>
      <c r="O28" s="368"/>
      <c r="P28" s="368"/>
      <c r="Q28" s="368"/>
      <c r="R28" s="368"/>
      <c r="S28" s="368"/>
      <c r="T28" s="368"/>
      <c r="U28" s="189">
        <f>AVERAGE(U27:U27)</f>
        <v>0.17499999999999999</v>
      </c>
      <c r="V28" s="189">
        <f>AVERAGE(V27:V27)</f>
        <v>5.8333333333333327E-2</v>
      </c>
      <c r="W28" s="190">
        <f>+W27</f>
        <v>0.17499999999999999</v>
      </c>
      <c r="X28" s="191">
        <f>X27</f>
        <v>5.8333333333333327E-2</v>
      </c>
      <c r="Y28" s="187"/>
      <c r="Z28" s="187"/>
      <c r="AA28" s="192"/>
    </row>
    <row r="29" spans="1:27" ht="90" x14ac:dyDescent="0.25">
      <c r="A29" s="69" t="s">
        <v>224</v>
      </c>
      <c r="B29" s="70" t="s">
        <v>502</v>
      </c>
      <c r="C29" s="70" t="s">
        <v>225</v>
      </c>
      <c r="D29" s="70" t="s">
        <v>610</v>
      </c>
      <c r="E29" s="70" t="s">
        <v>290</v>
      </c>
      <c r="F29" s="70" t="s">
        <v>279</v>
      </c>
      <c r="G29" s="71" t="s">
        <v>509</v>
      </c>
      <c r="H29" s="70" t="s">
        <v>285</v>
      </c>
      <c r="I29" s="193">
        <v>1</v>
      </c>
      <c r="J29" s="193">
        <v>0</v>
      </c>
      <c r="K29" s="70" t="s">
        <v>286</v>
      </c>
      <c r="L29" s="72">
        <v>0.3</v>
      </c>
      <c r="M29" s="193" t="s">
        <v>372</v>
      </c>
      <c r="N29" s="70" t="s">
        <v>605</v>
      </c>
      <c r="O29" s="71">
        <v>1</v>
      </c>
      <c r="P29" s="71">
        <v>1</v>
      </c>
      <c r="Q29" s="96">
        <v>0.33</v>
      </c>
      <c r="R29" s="210"/>
      <c r="S29" s="73">
        <f t="shared" si="0"/>
        <v>0.33</v>
      </c>
      <c r="T29" s="73">
        <f t="shared" si="1"/>
        <v>0.33</v>
      </c>
      <c r="U29" s="154">
        <f t="shared" si="6"/>
        <v>0.33</v>
      </c>
      <c r="V29" s="154">
        <f t="shared" si="3"/>
        <v>0.33</v>
      </c>
      <c r="W29" s="154">
        <f t="shared" si="4"/>
        <v>9.9000000000000005E-2</v>
      </c>
      <c r="X29" s="154">
        <f t="shared" si="5"/>
        <v>9.9000000000000005E-2</v>
      </c>
      <c r="Y29" s="71">
        <v>0</v>
      </c>
      <c r="Z29" s="71">
        <v>0</v>
      </c>
      <c r="AA29" s="74">
        <v>0</v>
      </c>
    </row>
    <row r="30" spans="1:27" ht="90.75" thickBot="1" x14ac:dyDescent="0.3">
      <c r="A30" s="147" t="s">
        <v>224</v>
      </c>
      <c r="B30" s="148" t="s">
        <v>502</v>
      </c>
      <c r="C30" s="148" t="s">
        <v>225</v>
      </c>
      <c r="D30" s="148" t="s">
        <v>610</v>
      </c>
      <c r="E30" s="148" t="s">
        <v>287</v>
      </c>
      <c r="F30" s="148" t="s">
        <v>279</v>
      </c>
      <c r="G30" s="139" t="s">
        <v>509</v>
      </c>
      <c r="H30" s="148" t="s">
        <v>288</v>
      </c>
      <c r="I30" s="141">
        <v>1</v>
      </c>
      <c r="J30" s="141">
        <v>0</v>
      </c>
      <c r="K30" s="148" t="s">
        <v>289</v>
      </c>
      <c r="L30" s="149">
        <v>0.7</v>
      </c>
      <c r="M30" s="141" t="s">
        <v>372</v>
      </c>
      <c r="N30" s="148" t="s">
        <v>606</v>
      </c>
      <c r="O30" s="139">
        <v>1</v>
      </c>
      <c r="P30" s="139">
        <v>1</v>
      </c>
      <c r="Q30" s="151">
        <v>0.3</v>
      </c>
      <c r="R30" s="152"/>
      <c r="S30" s="172">
        <f t="shared" si="0"/>
        <v>0.3</v>
      </c>
      <c r="T30" s="172">
        <f t="shared" si="1"/>
        <v>0.3</v>
      </c>
      <c r="U30" s="174">
        <f t="shared" si="6"/>
        <v>0.3</v>
      </c>
      <c r="V30" s="174">
        <f t="shared" si="3"/>
        <v>0.3</v>
      </c>
      <c r="W30" s="174">
        <f t="shared" si="4"/>
        <v>0.21</v>
      </c>
      <c r="X30" s="174">
        <f t="shared" si="5"/>
        <v>0.21</v>
      </c>
      <c r="Y30" s="139">
        <v>1</v>
      </c>
      <c r="Z30" s="139">
        <v>1</v>
      </c>
      <c r="AA30" s="153">
        <v>1</v>
      </c>
    </row>
    <row r="31" spans="1:27" s="155" customFormat="1" ht="78.75" customHeight="1" thickBot="1" x14ac:dyDescent="0.35">
      <c r="A31" s="184"/>
      <c r="B31" s="185"/>
      <c r="C31" s="186"/>
      <c r="D31" s="187"/>
      <c r="E31" s="188"/>
      <c r="F31" s="368" t="s">
        <v>667</v>
      </c>
      <c r="G31" s="368"/>
      <c r="H31" s="368"/>
      <c r="I31" s="368"/>
      <c r="J31" s="368"/>
      <c r="K31" s="368"/>
      <c r="L31" s="368"/>
      <c r="M31" s="368"/>
      <c r="N31" s="368"/>
      <c r="O31" s="368"/>
      <c r="P31" s="368"/>
      <c r="Q31" s="368"/>
      <c r="R31" s="368"/>
      <c r="S31" s="368"/>
      <c r="T31" s="368"/>
      <c r="U31" s="189">
        <f>AVERAGE(U29:U30)</f>
        <v>0.315</v>
      </c>
      <c r="V31" s="189">
        <f>AVERAGE(V29:V30)</f>
        <v>0.315</v>
      </c>
      <c r="W31" s="190">
        <f>+W29+W30</f>
        <v>0.309</v>
      </c>
      <c r="X31" s="191">
        <f>+X29+X30</f>
        <v>0.309</v>
      </c>
      <c r="Y31" s="187"/>
      <c r="Z31" s="187"/>
      <c r="AA31" s="192"/>
    </row>
    <row r="32" spans="1:27" ht="120" x14ac:dyDescent="0.25">
      <c r="A32" s="69" t="s">
        <v>224</v>
      </c>
      <c r="B32" s="70" t="s">
        <v>367</v>
      </c>
      <c r="C32" s="70" t="s">
        <v>225</v>
      </c>
      <c r="D32" s="70" t="s">
        <v>610</v>
      </c>
      <c r="E32" s="70" t="s">
        <v>290</v>
      </c>
      <c r="F32" s="70" t="s">
        <v>368</v>
      </c>
      <c r="G32" s="71" t="s">
        <v>510</v>
      </c>
      <c r="H32" s="70" t="s">
        <v>291</v>
      </c>
      <c r="I32" s="71" t="s">
        <v>231</v>
      </c>
      <c r="J32" s="71" t="s">
        <v>293</v>
      </c>
      <c r="K32" s="70" t="s">
        <v>292</v>
      </c>
      <c r="L32" s="72">
        <v>0.45</v>
      </c>
      <c r="M32" s="71" t="s">
        <v>372</v>
      </c>
      <c r="N32" s="70" t="s">
        <v>607</v>
      </c>
      <c r="O32" s="71">
        <v>10</v>
      </c>
      <c r="P32" s="71">
        <v>1</v>
      </c>
      <c r="Q32" s="96">
        <v>1</v>
      </c>
      <c r="R32" s="210"/>
      <c r="S32" s="73">
        <f t="shared" si="0"/>
        <v>1</v>
      </c>
      <c r="T32" s="73">
        <f t="shared" si="1"/>
        <v>1</v>
      </c>
      <c r="U32" s="154">
        <f t="shared" si="6"/>
        <v>1</v>
      </c>
      <c r="V32" s="154">
        <f t="shared" si="3"/>
        <v>0.1</v>
      </c>
      <c r="W32" s="154">
        <f>+(S32/P32)*L32</f>
        <v>0.45</v>
      </c>
      <c r="X32" s="154">
        <f t="shared" si="5"/>
        <v>4.5000000000000005E-2</v>
      </c>
      <c r="Y32" s="71">
        <v>4</v>
      </c>
      <c r="Z32" s="71">
        <v>3</v>
      </c>
      <c r="AA32" s="74">
        <v>2</v>
      </c>
    </row>
    <row r="33" spans="1:27" ht="120" x14ac:dyDescent="0.25">
      <c r="A33" s="75" t="s">
        <v>224</v>
      </c>
      <c r="B33" s="68" t="s">
        <v>367</v>
      </c>
      <c r="C33" s="68" t="s">
        <v>225</v>
      </c>
      <c r="D33" s="68" t="s">
        <v>610</v>
      </c>
      <c r="E33" s="68" t="s">
        <v>290</v>
      </c>
      <c r="F33" s="68" t="s">
        <v>368</v>
      </c>
      <c r="G33" s="137" t="s">
        <v>510</v>
      </c>
      <c r="H33" s="68" t="s">
        <v>297</v>
      </c>
      <c r="I33" s="137" t="s">
        <v>231</v>
      </c>
      <c r="J33" s="137" t="s">
        <v>296</v>
      </c>
      <c r="K33" s="68" t="s">
        <v>295</v>
      </c>
      <c r="L33" s="76">
        <v>0.2</v>
      </c>
      <c r="M33" s="137" t="s">
        <v>373</v>
      </c>
      <c r="N33" s="68" t="s">
        <v>608</v>
      </c>
      <c r="O33" s="137">
        <v>2</v>
      </c>
      <c r="P33" s="137">
        <v>0.5</v>
      </c>
      <c r="Q33" s="97">
        <v>1.1000000000000001</v>
      </c>
      <c r="R33" s="79"/>
      <c r="S33" s="77">
        <f t="shared" si="0"/>
        <v>1.1000000000000001</v>
      </c>
      <c r="T33" s="77">
        <f t="shared" si="1"/>
        <v>1.1000000000000001</v>
      </c>
      <c r="U33" s="171">
        <v>1</v>
      </c>
      <c r="V33" s="171">
        <f t="shared" si="3"/>
        <v>0.55000000000000004</v>
      </c>
      <c r="W33" s="171">
        <f t="shared" si="4"/>
        <v>0.44000000000000006</v>
      </c>
      <c r="X33" s="171">
        <f t="shared" si="5"/>
        <v>0.11000000000000001</v>
      </c>
      <c r="Y33" s="137">
        <v>1</v>
      </c>
      <c r="Z33" s="137">
        <v>0</v>
      </c>
      <c r="AA33" s="78">
        <v>1</v>
      </c>
    </row>
    <row r="34" spans="1:27" ht="120.75" thickBot="1" x14ac:dyDescent="0.3">
      <c r="A34" s="147" t="s">
        <v>224</v>
      </c>
      <c r="B34" s="148" t="s">
        <v>367</v>
      </c>
      <c r="C34" s="148" t="s">
        <v>225</v>
      </c>
      <c r="D34" s="148" t="s">
        <v>610</v>
      </c>
      <c r="E34" s="148" t="s">
        <v>290</v>
      </c>
      <c r="F34" s="148" t="s">
        <v>368</v>
      </c>
      <c r="G34" s="139" t="s">
        <v>510</v>
      </c>
      <c r="H34" s="148" t="s">
        <v>294</v>
      </c>
      <c r="I34" s="141" t="s">
        <v>231</v>
      </c>
      <c r="J34" s="141" t="s">
        <v>293</v>
      </c>
      <c r="K34" s="148" t="s">
        <v>298</v>
      </c>
      <c r="L34" s="149">
        <v>0.35</v>
      </c>
      <c r="M34" s="141" t="s">
        <v>372</v>
      </c>
      <c r="N34" s="150" t="s">
        <v>606</v>
      </c>
      <c r="O34" s="141">
        <v>20</v>
      </c>
      <c r="P34" s="139">
        <v>5</v>
      </c>
      <c r="Q34" s="151">
        <v>0.35</v>
      </c>
      <c r="R34" s="152"/>
      <c r="S34" s="172">
        <f t="shared" si="0"/>
        <v>0.35</v>
      </c>
      <c r="T34" s="172">
        <f t="shared" si="1"/>
        <v>0.35</v>
      </c>
      <c r="U34" s="174">
        <f t="shared" si="6"/>
        <v>6.9999999999999993E-2</v>
      </c>
      <c r="V34" s="174">
        <f t="shared" si="3"/>
        <v>1.7499999999999998E-2</v>
      </c>
      <c r="W34" s="174">
        <f t="shared" si="4"/>
        <v>2.4499999999999997E-2</v>
      </c>
      <c r="X34" s="174">
        <f t="shared" si="5"/>
        <v>6.1249999999999994E-3</v>
      </c>
      <c r="Y34" s="139">
        <v>15</v>
      </c>
      <c r="Z34" s="139">
        <v>10</v>
      </c>
      <c r="AA34" s="153">
        <v>5</v>
      </c>
    </row>
    <row r="35" spans="1:27" s="155" customFormat="1" ht="78.75" customHeight="1" thickBot="1" x14ac:dyDescent="0.35">
      <c r="A35" s="175"/>
      <c r="B35" s="176"/>
      <c r="C35" s="177"/>
      <c r="D35" s="178"/>
      <c r="E35" s="179"/>
      <c r="F35" s="380" t="s">
        <v>668</v>
      </c>
      <c r="G35" s="380"/>
      <c r="H35" s="380"/>
      <c r="I35" s="380"/>
      <c r="J35" s="380"/>
      <c r="K35" s="380"/>
      <c r="L35" s="380"/>
      <c r="M35" s="380"/>
      <c r="N35" s="380"/>
      <c r="O35" s="380"/>
      <c r="P35" s="380"/>
      <c r="Q35" s="380"/>
      <c r="R35" s="380"/>
      <c r="S35" s="380"/>
      <c r="T35" s="380"/>
      <c r="U35" s="180">
        <f>AVERAGE(U32:U34)</f>
        <v>0.69</v>
      </c>
      <c r="V35" s="180">
        <f>AVERAGE(V32:V34)</f>
        <v>0.2225</v>
      </c>
      <c r="W35" s="181">
        <f>+W32+W33+W34</f>
        <v>0.91450000000000009</v>
      </c>
      <c r="X35" s="182">
        <f>+X32+X33+X34</f>
        <v>0.16112500000000002</v>
      </c>
      <c r="Y35" s="178"/>
      <c r="Z35" s="178"/>
      <c r="AA35" s="183"/>
    </row>
    <row r="36" spans="1:27" x14ac:dyDescent="0.25">
      <c r="O36" s="98"/>
      <c r="P36" s="98"/>
    </row>
    <row r="37" spans="1:27" ht="19.5" thickBot="1" x14ac:dyDescent="0.3"/>
    <row r="38" spans="1:27" s="155" customFormat="1" ht="78" customHeight="1" thickBot="1" x14ac:dyDescent="0.3">
      <c r="F38" s="369" t="s">
        <v>669</v>
      </c>
      <c r="G38" s="370"/>
      <c r="H38" s="370"/>
      <c r="I38" s="370"/>
      <c r="J38" s="370"/>
      <c r="K38" s="370"/>
      <c r="L38" s="370"/>
      <c r="M38" s="370"/>
      <c r="N38" s="370"/>
      <c r="O38" s="370"/>
      <c r="P38" s="370"/>
      <c r="Q38" s="370"/>
      <c r="R38" s="370"/>
      <c r="S38" s="370"/>
      <c r="T38" s="371"/>
      <c r="U38" s="218">
        <f>+(U11+U13+U16+U19+U23+U26+U28+U31+U35)/9</f>
        <v>0.44447901234567905</v>
      </c>
      <c r="V38" s="218">
        <f>+(V11+V13+V16+V19+V23+V26+V28+V31+V35)/9</f>
        <v>0.12794922310405643</v>
      </c>
      <c r="W38" s="220">
        <f>+(W11+W13+W16+W19+W23+W26+W28+W31+W35)/9</f>
        <v>0.46285259259259259</v>
      </c>
      <c r="X38" s="219">
        <f>+(X11+X13+X16+X19+X23+X26+X28+X31+X35)/9</f>
        <v>0.11891488888888888</v>
      </c>
      <c r="Y38" s="157"/>
      <c r="Z38" s="157"/>
      <c r="AA38" s="157"/>
    </row>
  </sheetData>
  <autoFilter ref="A7:AA34" xr:uid="{00000000-0001-0000-0100-000000000000}"/>
  <mergeCells count="18">
    <mergeCell ref="F13:T13"/>
    <mergeCell ref="F16:T16"/>
    <mergeCell ref="F19:T19"/>
    <mergeCell ref="F23:T23"/>
    <mergeCell ref="F38:T38"/>
    <mergeCell ref="C1:AA1"/>
    <mergeCell ref="C2:AA2"/>
    <mergeCell ref="C3:AA3"/>
    <mergeCell ref="C4:AA4"/>
    <mergeCell ref="C5:AA5"/>
    <mergeCell ref="A6:AA6"/>
    <mergeCell ref="A5:B5"/>
    <mergeCell ref="A1:B4"/>
    <mergeCell ref="F26:T26"/>
    <mergeCell ref="F28:T28"/>
    <mergeCell ref="F31:T31"/>
    <mergeCell ref="F35:T35"/>
    <mergeCell ref="F11:T11"/>
  </mergeCells>
  <dataValidations count="3">
    <dataValidation type="list" allowBlank="1" showInputMessage="1" showErrorMessage="1" sqref="N36:N37 N39:N232" xr:uid="{4893B3AB-BD86-4B9E-B6F7-9BB79B78A4BE}">
      <formula1>#REF!</formula1>
    </dataValidation>
    <dataValidation type="list" allowBlank="1" showInputMessage="1" showErrorMessage="1" sqref="M11 M13 M16 M19 M23 M26 M28 M31 M35" xr:uid="{57BE1E36-2218-406D-82DA-095A1FADD583}">
      <formula1>$AA$10:$AA$12</formula1>
    </dataValidation>
    <dataValidation type="list" allowBlank="1" showErrorMessage="1" sqref="M38" xr:uid="{CD822D21-F999-4979-AA8E-2529E18FA2EE}">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324F829-9E71-C24B-AC88-1F5EA614C345}">
          <x14:formula1>
            <xm:f>ANEXO1!$F$9:$F$11</xm:f>
          </x14:formula1>
          <xm:sqref>M8:M10 M12 M14:M15 M17:M18 M20:M22 M24:M25 M27 M29:M30 M32:M34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S48"/>
  <sheetViews>
    <sheetView showGridLines="0" zoomScale="23" zoomScaleNormal="23" workbookViewId="0">
      <selection activeCell="C2" sqref="C2:O2"/>
    </sheetView>
  </sheetViews>
  <sheetFormatPr baseColWidth="10" defaultRowHeight="15" x14ac:dyDescent="0.25"/>
  <cols>
    <col min="1" max="1" width="89.85546875" bestFit="1" customWidth="1"/>
    <col min="2" max="2" width="35" style="25" bestFit="1" customWidth="1"/>
    <col min="3" max="3" width="33.5703125" style="25" customWidth="1"/>
    <col min="4" max="4" width="39" customWidth="1"/>
    <col min="5" max="6" width="28.5703125" customWidth="1"/>
    <col min="7" max="7" width="33.140625" style="6" bestFit="1" customWidth="1"/>
    <col min="8" max="8" width="46.42578125" customWidth="1"/>
    <col min="9" max="9" width="34" bestFit="1" customWidth="1"/>
    <col min="10" max="10" width="30.140625" customWidth="1"/>
    <col min="11" max="11" width="30.140625" style="57" customWidth="1"/>
    <col min="12" max="12" width="30.140625" customWidth="1"/>
    <col min="13" max="13" width="23.5703125" style="57" customWidth="1"/>
    <col min="14" max="14" width="27.140625" customWidth="1"/>
    <col min="15" max="15" width="44.140625" customWidth="1"/>
    <col min="16" max="16" width="54.5703125" bestFit="1" customWidth="1"/>
    <col min="19" max="19" width="0" hidden="1" customWidth="1"/>
  </cols>
  <sheetData>
    <row r="1" spans="1:19" s="1" customFormat="1" ht="22.5" customHeight="1" x14ac:dyDescent="0.25">
      <c r="A1" s="391"/>
      <c r="B1" s="392"/>
      <c r="C1" s="397" t="s">
        <v>1</v>
      </c>
      <c r="D1" s="398"/>
      <c r="E1" s="398"/>
      <c r="F1" s="398"/>
      <c r="G1" s="398"/>
      <c r="H1" s="398"/>
      <c r="I1" s="398"/>
      <c r="J1" s="398"/>
      <c r="K1" s="398"/>
      <c r="L1" s="398"/>
      <c r="M1" s="398"/>
      <c r="N1" s="398"/>
      <c r="O1" s="399"/>
      <c r="P1" s="28" t="s">
        <v>219</v>
      </c>
    </row>
    <row r="2" spans="1:19" s="1" customFormat="1" ht="22.5" customHeight="1" x14ac:dyDescent="0.25">
      <c r="A2" s="393"/>
      <c r="B2" s="394"/>
      <c r="C2" s="397" t="s">
        <v>2</v>
      </c>
      <c r="D2" s="398"/>
      <c r="E2" s="398"/>
      <c r="F2" s="398"/>
      <c r="G2" s="398"/>
      <c r="H2" s="398"/>
      <c r="I2" s="398"/>
      <c r="J2" s="398"/>
      <c r="K2" s="398"/>
      <c r="L2" s="398"/>
      <c r="M2" s="398"/>
      <c r="N2" s="398"/>
      <c r="O2" s="399"/>
      <c r="P2" s="28" t="s">
        <v>3</v>
      </c>
    </row>
    <row r="3" spans="1:19" s="1" customFormat="1" ht="22.5" customHeight="1" x14ac:dyDescent="0.25">
      <c r="A3" s="393"/>
      <c r="B3" s="394"/>
      <c r="C3" s="397" t="s">
        <v>4</v>
      </c>
      <c r="D3" s="398"/>
      <c r="E3" s="398"/>
      <c r="F3" s="398"/>
      <c r="G3" s="398"/>
      <c r="H3" s="398"/>
      <c r="I3" s="398"/>
      <c r="J3" s="398"/>
      <c r="K3" s="398"/>
      <c r="L3" s="398"/>
      <c r="M3" s="398"/>
      <c r="N3" s="398"/>
      <c r="O3" s="399"/>
      <c r="P3" s="28" t="s">
        <v>218</v>
      </c>
    </row>
    <row r="4" spans="1:19" s="1" customFormat="1" ht="22.5" customHeight="1" x14ac:dyDescent="0.25">
      <c r="A4" s="395"/>
      <c r="B4" s="396"/>
      <c r="C4" s="397" t="s">
        <v>158</v>
      </c>
      <c r="D4" s="398"/>
      <c r="E4" s="398"/>
      <c r="F4" s="398"/>
      <c r="G4" s="398"/>
      <c r="H4" s="398"/>
      <c r="I4" s="398"/>
      <c r="J4" s="398"/>
      <c r="K4" s="398"/>
      <c r="L4" s="398"/>
      <c r="M4" s="398"/>
      <c r="N4" s="398"/>
      <c r="O4" s="399"/>
      <c r="P4" s="28" t="s">
        <v>220</v>
      </c>
    </row>
    <row r="5" spans="1:19" s="1" customFormat="1" ht="26.25" customHeight="1" x14ac:dyDescent="0.25">
      <c r="A5" s="389" t="s">
        <v>5</v>
      </c>
      <c r="B5" s="390"/>
      <c r="C5" s="389" t="s">
        <v>697</v>
      </c>
      <c r="D5" s="400"/>
      <c r="E5" s="400"/>
      <c r="F5" s="400"/>
      <c r="G5" s="400"/>
      <c r="H5" s="400"/>
      <c r="I5" s="400"/>
      <c r="J5" s="400"/>
      <c r="K5" s="400"/>
      <c r="L5" s="400"/>
      <c r="M5" s="400"/>
      <c r="N5" s="400"/>
      <c r="O5" s="400"/>
      <c r="P5" s="400"/>
    </row>
    <row r="6" spans="1:19" s="1" customFormat="1" ht="15" customHeight="1" x14ac:dyDescent="0.25">
      <c r="A6" s="385" t="s">
        <v>154</v>
      </c>
      <c r="B6" s="385"/>
      <c r="C6" s="385"/>
      <c r="D6" s="385"/>
      <c r="E6" s="385"/>
      <c r="F6" s="385"/>
      <c r="G6" s="385"/>
      <c r="H6" s="385"/>
      <c r="I6" s="385"/>
      <c r="J6" s="385"/>
      <c r="K6" s="385"/>
      <c r="L6" s="385"/>
      <c r="M6" s="385"/>
      <c r="N6" s="386"/>
      <c r="O6" s="381" t="s">
        <v>95</v>
      </c>
      <c r="P6" s="382"/>
    </row>
    <row r="7" spans="1:19" s="1" customFormat="1" x14ac:dyDescent="0.25">
      <c r="A7" s="387"/>
      <c r="B7" s="387"/>
      <c r="C7" s="387"/>
      <c r="D7" s="387"/>
      <c r="E7" s="387"/>
      <c r="F7" s="387"/>
      <c r="G7" s="387"/>
      <c r="H7" s="387"/>
      <c r="I7" s="387"/>
      <c r="J7" s="387"/>
      <c r="K7" s="387"/>
      <c r="L7" s="387"/>
      <c r="M7" s="387"/>
      <c r="N7" s="388"/>
      <c r="O7" s="383"/>
      <c r="P7" s="384"/>
    </row>
    <row r="8" spans="1:19" s="21" customFormat="1" ht="66.75" customHeight="1" x14ac:dyDescent="0.25">
      <c r="A8" s="42" t="s">
        <v>99</v>
      </c>
      <c r="B8" s="42" t="s">
        <v>187</v>
      </c>
      <c r="C8" s="42" t="s">
        <v>170</v>
      </c>
      <c r="D8" s="42" t="s">
        <v>85</v>
      </c>
      <c r="E8" s="42" t="s">
        <v>86</v>
      </c>
      <c r="F8" s="42" t="s">
        <v>87</v>
      </c>
      <c r="G8" s="42" t="s">
        <v>166</v>
      </c>
      <c r="H8" s="42" t="s">
        <v>168</v>
      </c>
      <c r="I8" s="42" t="s">
        <v>167</v>
      </c>
      <c r="J8" s="42" t="s">
        <v>157</v>
      </c>
      <c r="K8" s="66" t="s">
        <v>522</v>
      </c>
      <c r="L8" s="66" t="s">
        <v>521</v>
      </c>
      <c r="M8" s="42" t="s">
        <v>96</v>
      </c>
      <c r="N8" s="42" t="s">
        <v>88</v>
      </c>
      <c r="O8" s="42" t="s">
        <v>26</v>
      </c>
      <c r="P8" s="42" t="s">
        <v>27</v>
      </c>
    </row>
    <row r="9" spans="1:19" ht="95.1" customHeight="1" x14ac:dyDescent="0.25">
      <c r="A9" s="45" t="s">
        <v>310</v>
      </c>
      <c r="B9" s="46" t="s">
        <v>329</v>
      </c>
      <c r="C9" s="46" t="s">
        <v>321</v>
      </c>
      <c r="D9" s="47" t="s">
        <v>318</v>
      </c>
      <c r="E9" s="38" t="s">
        <v>320</v>
      </c>
      <c r="F9" s="38" t="s">
        <v>320</v>
      </c>
      <c r="G9" s="38" t="s">
        <v>500</v>
      </c>
      <c r="H9" s="44" t="s">
        <v>512</v>
      </c>
      <c r="I9" s="38" t="s">
        <v>513</v>
      </c>
      <c r="J9" s="38" t="s">
        <v>514</v>
      </c>
      <c r="K9" s="128">
        <v>0.75</v>
      </c>
      <c r="L9" s="48"/>
      <c r="M9" s="38" t="s">
        <v>91</v>
      </c>
      <c r="N9" s="38" t="s">
        <v>515</v>
      </c>
      <c r="O9" s="49" t="s">
        <v>601</v>
      </c>
      <c r="P9" s="49" t="s">
        <v>602</v>
      </c>
    </row>
    <row r="10" spans="1:19" ht="120" x14ac:dyDescent="0.25">
      <c r="A10" s="45" t="s">
        <v>310</v>
      </c>
      <c r="B10" s="46" t="s">
        <v>322</v>
      </c>
      <c r="C10" s="46" t="s">
        <v>346</v>
      </c>
      <c r="D10" s="47" t="s">
        <v>318</v>
      </c>
      <c r="E10" s="38" t="s">
        <v>320</v>
      </c>
      <c r="F10" s="38" t="s">
        <v>320</v>
      </c>
      <c r="G10" s="38" t="s">
        <v>500</v>
      </c>
      <c r="H10" s="44" t="s">
        <v>512</v>
      </c>
      <c r="I10" s="38" t="s">
        <v>513</v>
      </c>
      <c r="J10" s="38" t="s">
        <v>514</v>
      </c>
      <c r="K10" s="128">
        <v>0.75</v>
      </c>
      <c r="L10" s="48"/>
      <c r="M10" s="38" t="s">
        <v>91</v>
      </c>
      <c r="N10" s="38" t="s">
        <v>515</v>
      </c>
      <c r="O10" s="49" t="s">
        <v>601</v>
      </c>
      <c r="P10" s="49" t="s">
        <v>602</v>
      </c>
    </row>
    <row r="11" spans="1:19" ht="120" x14ac:dyDescent="0.25">
      <c r="A11" s="45" t="s">
        <v>316</v>
      </c>
      <c r="B11" s="46" t="s">
        <v>329</v>
      </c>
      <c r="C11" s="46" t="s">
        <v>321</v>
      </c>
      <c r="D11" s="47" t="s">
        <v>318</v>
      </c>
      <c r="E11" s="38" t="s">
        <v>320</v>
      </c>
      <c r="F11" s="38" t="s">
        <v>320</v>
      </c>
      <c r="G11" s="38" t="s">
        <v>500</v>
      </c>
      <c r="H11" s="44" t="s">
        <v>512</v>
      </c>
      <c r="I11" s="38" t="s">
        <v>513</v>
      </c>
      <c r="J11" s="38" t="s">
        <v>514</v>
      </c>
      <c r="K11" s="128">
        <v>0.75</v>
      </c>
      <c r="L11" s="48"/>
      <c r="M11" s="38" t="s">
        <v>91</v>
      </c>
      <c r="N11" s="38" t="s">
        <v>515</v>
      </c>
      <c r="O11" s="49" t="s">
        <v>601</v>
      </c>
      <c r="P11" s="49" t="s">
        <v>602</v>
      </c>
      <c r="S11" t="s">
        <v>89</v>
      </c>
    </row>
    <row r="12" spans="1:19" ht="120" x14ac:dyDescent="0.25">
      <c r="A12" s="45" t="s">
        <v>316</v>
      </c>
      <c r="B12" s="46" t="s">
        <v>322</v>
      </c>
      <c r="C12" s="46" t="s">
        <v>346</v>
      </c>
      <c r="D12" s="47" t="s">
        <v>318</v>
      </c>
      <c r="E12" s="38" t="s">
        <v>320</v>
      </c>
      <c r="F12" s="38" t="s">
        <v>320</v>
      </c>
      <c r="G12" s="38" t="s">
        <v>500</v>
      </c>
      <c r="H12" s="44" t="s">
        <v>512</v>
      </c>
      <c r="I12" s="38" t="s">
        <v>513</v>
      </c>
      <c r="J12" s="38" t="s">
        <v>514</v>
      </c>
      <c r="K12" s="128">
        <v>0.75</v>
      </c>
      <c r="L12" s="48"/>
      <c r="M12" s="38" t="s">
        <v>91</v>
      </c>
      <c r="N12" s="38" t="s">
        <v>515</v>
      </c>
      <c r="O12" s="49" t="s">
        <v>601</v>
      </c>
      <c r="P12" s="49" t="s">
        <v>602</v>
      </c>
    </row>
    <row r="13" spans="1:19" ht="120" x14ac:dyDescent="0.25">
      <c r="A13" s="45" t="s">
        <v>278</v>
      </c>
      <c r="B13" s="46" t="s">
        <v>329</v>
      </c>
      <c r="C13" s="46" t="s">
        <v>321</v>
      </c>
      <c r="D13" s="47" t="s">
        <v>319</v>
      </c>
      <c r="E13" s="38" t="s">
        <v>320</v>
      </c>
      <c r="F13" s="38" t="s">
        <v>320</v>
      </c>
      <c r="G13" s="38" t="s">
        <v>500</v>
      </c>
      <c r="H13" s="44" t="s">
        <v>512</v>
      </c>
      <c r="I13" s="38" t="s">
        <v>513</v>
      </c>
      <c r="J13" s="38" t="s">
        <v>514</v>
      </c>
      <c r="K13" s="128">
        <v>0.75</v>
      </c>
      <c r="L13" s="48"/>
      <c r="M13" s="38" t="s">
        <v>91</v>
      </c>
      <c r="N13" s="38" t="s">
        <v>515</v>
      </c>
      <c r="O13" s="49" t="s">
        <v>601</v>
      </c>
      <c r="P13" s="49" t="s">
        <v>602</v>
      </c>
      <c r="S13" t="s">
        <v>90</v>
      </c>
    </row>
    <row r="14" spans="1:19" ht="120" x14ac:dyDescent="0.25">
      <c r="A14" s="45" t="s">
        <v>278</v>
      </c>
      <c r="B14" s="46" t="s">
        <v>322</v>
      </c>
      <c r="C14" s="46" t="s">
        <v>346</v>
      </c>
      <c r="D14" s="47" t="s">
        <v>319</v>
      </c>
      <c r="E14" s="38" t="s">
        <v>320</v>
      </c>
      <c r="F14" s="38" t="s">
        <v>320</v>
      </c>
      <c r="G14" s="38" t="s">
        <v>500</v>
      </c>
      <c r="H14" s="44" t="s">
        <v>512</v>
      </c>
      <c r="I14" s="38" t="s">
        <v>513</v>
      </c>
      <c r="J14" s="38" t="s">
        <v>514</v>
      </c>
      <c r="K14" s="128">
        <v>0.75</v>
      </c>
      <c r="L14" s="48"/>
      <c r="M14" s="38" t="s">
        <v>91</v>
      </c>
      <c r="N14" s="38" t="s">
        <v>515</v>
      </c>
      <c r="O14" s="49" t="s">
        <v>601</v>
      </c>
      <c r="P14" s="49" t="s">
        <v>602</v>
      </c>
    </row>
    <row r="15" spans="1:19" ht="120" x14ac:dyDescent="0.25">
      <c r="A15" s="45" t="s">
        <v>317</v>
      </c>
      <c r="B15" s="46" t="s">
        <v>323</v>
      </c>
      <c r="C15" s="46" t="s">
        <v>324</v>
      </c>
      <c r="D15" s="47" t="s">
        <v>347</v>
      </c>
      <c r="E15" s="38" t="s">
        <v>320</v>
      </c>
      <c r="F15" s="38" t="s">
        <v>320</v>
      </c>
      <c r="G15" s="38" t="s">
        <v>500</v>
      </c>
      <c r="H15" s="44" t="s">
        <v>512</v>
      </c>
      <c r="I15" s="38" t="s">
        <v>513</v>
      </c>
      <c r="J15" s="38" t="s">
        <v>514</v>
      </c>
      <c r="K15" s="128">
        <v>0.75</v>
      </c>
      <c r="L15" s="48"/>
      <c r="M15" s="38" t="s">
        <v>91</v>
      </c>
      <c r="N15" s="38" t="s">
        <v>517</v>
      </c>
      <c r="O15" s="49" t="s">
        <v>601</v>
      </c>
      <c r="P15" s="49" t="s">
        <v>602</v>
      </c>
      <c r="S15" t="s">
        <v>91</v>
      </c>
    </row>
    <row r="16" spans="1:19" ht="120" x14ac:dyDescent="0.25">
      <c r="A16" s="45" t="s">
        <v>317</v>
      </c>
      <c r="B16" s="46" t="s">
        <v>323</v>
      </c>
      <c r="C16" s="46" t="s">
        <v>325</v>
      </c>
      <c r="D16" s="47" t="s">
        <v>347</v>
      </c>
      <c r="E16" s="38" t="s">
        <v>320</v>
      </c>
      <c r="F16" s="38" t="s">
        <v>320</v>
      </c>
      <c r="G16" s="38" t="s">
        <v>500</v>
      </c>
      <c r="H16" s="44" t="s">
        <v>512</v>
      </c>
      <c r="I16" s="38" t="s">
        <v>513</v>
      </c>
      <c r="J16" s="38" t="s">
        <v>514</v>
      </c>
      <c r="K16" s="128">
        <v>0.75</v>
      </c>
      <c r="L16" s="48"/>
      <c r="M16" s="38" t="s">
        <v>91</v>
      </c>
      <c r="N16" s="38" t="s">
        <v>517</v>
      </c>
      <c r="O16" s="49" t="s">
        <v>601</v>
      </c>
      <c r="P16" s="49" t="s">
        <v>602</v>
      </c>
    </row>
    <row r="17" spans="1:19" ht="120" x14ac:dyDescent="0.25">
      <c r="A17" s="45" t="s">
        <v>317</v>
      </c>
      <c r="B17" s="46" t="s">
        <v>326</v>
      </c>
      <c r="C17" s="46" t="s">
        <v>327</v>
      </c>
      <c r="D17" s="47" t="s">
        <v>348</v>
      </c>
      <c r="E17" s="38" t="s">
        <v>320</v>
      </c>
      <c r="F17" s="38" t="s">
        <v>320</v>
      </c>
      <c r="G17" s="38" t="s">
        <v>500</v>
      </c>
      <c r="H17" s="44" t="s">
        <v>512</v>
      </c>
      <c r="I17" s="38" t="s">
        <v>513</v>
      </c>
      <c r="J17" s="38" t="s">
        <v>514</v>
      </c>
      <c r="K17" s="128">
        <v>0.75</v>
      </c>
      <c r="L17" s="48"/>
      <c r="M17" s="38" t="s">
        <v>91</v>
      </c>
      <c r="N17" s="38" t="s">
        <v>515</v>
      </c>
      <c r="O17" s="49" t="s">
        <v>601</v>
      </c>
      <c r="P17" s="49" t="s">
        <v>602</v>
      </c>
    </row>
    <row r="18" spans="1:19" ht="120" x14ac:dyDescent="0.25">
      <c r="A18" s="45" t="s">
        <v>317</v>
      </c>
      <c r="B18" s="46" t="s">
        <v>326</v>
      </c>
      <c r="C18" s="46" t="s">
        <v>328</v>
      </c>
      <c r="D18" s="47" t="s">
        <v>349</v>
      </c>
      <c r="E18" s="38" t="s">
        <v>320</v>
      </c>
      <c r="F18" s="38" t="s">
        <v>320</v>
      </c>
      <c r="G18" s="38" t="s">
        <v>500</v>
      </c>
      <c r="H18" s="44" t="s">
        <v>512</v>
      </c>
      <c r="I18" s="38" t="s">
        <v>513</v>
      </c>
      <c r="J18" s="38" t="s">
        <v>514</v>
      </c>
      <c r="K18" s="128">
        <v>0.75</v>
      </c>
      <c r="L18" s="48"/>
      <c r="M18" s="38" t="s">
        <v>91</v>
      </c>
      <c r="N18" s="38" t="s">
        <v>515</v>
      </c>
      <c r="O18" s="49" t="s">
        <v>601</v>
      </c>
      <c r="P18" s="49" t="s">
        <v>602</v>
      </c>
    </row>
    <row r="19" spans="1:19" ht="120" x14ac:dyDescent="0.25">
      <c r="A19" s="45" t="s">
        <v>317</v>
      </c>
      <c r="B19" s="46" t="s">
        <v>329</v>
      </c>
      <c r="C19" s="46" t="s">
        <v>330</v>
      </c>
      <c r="D19" s="47" t="s">
        <v>348</v>
      </c>
      <c r="E19" s="38" t="s">
        <v>320</v>
      </c>
      <c r="F19" s="38" t="s">
        <v>320</v>
      </c>
      <c r="G19" s="38" t="s">
        <v>500</v>
      </c>
      <c r="H19" s="44" t="s">
        <v>512</v>
      </c>
      <c r="I19" s="38" t="s">
        <v>513</v>
      </c>
      <c r="J19" s="38" t="s">
        <v>514</v>
      </c>
      <c r="K19" s="128">
        <v>0.75</v>
      </c>
      <c r="L19" s="48"/>
      <c r="M19" s="38" t="s">
        <v>91</v>
      </c>
      <c r="N19" s="38" t="s">
        <v>517</v>
      </c>
      <c r="O19" s="49" t="s">
        <v>601</v>
      </c>
      <c r="P19" s="49" t="s">
        <v>602</v>
      </c>
    </row>
    <row r="20" spans="1:19" ht="120" x14ac:dyDescent="0.25">
      <c r="A20" s="45" t="s">
        <v>317</v>
      </c>
      <c r="B20" s="46" t="s">
        <v>329</v>
      </c>
      <c r="C20" s="46" t="s">
        <v>331</v>
      </c>
      <c r="D20" s="47" t="s">
        <v>351</v>
      </c>
      <c r="E20" s="38" t="s">
        <v>320</v>
      </c>
      <c r="F20" s="38" t="s">
        <v>320</v>
      </c>
      <c r="G20" s="38" t="s">
        <v>500</v>
      </c>
      <c r="H20" s="44" t="s">
        <v>512</v>
      </c>
      <c r="I20" s="38" t="s">
        <v>513</v>
      </c>
      <c r="J20" s="38" t="s">
        <v>514</v>
      </c>
      <c r="K20" s="128">
        <v>0.75</v>
      </c>
      <c r="L20" s="48"/>
      <c r="M20" s="38" t="s">
        <v>91</v>
      </c>
      <c r="N20" s="38" t="s">
        <v>520</v>
      </c>
      <c r="O20" s="49" t="s">
        <v>601</v>
      </c>
      <c r="P20" s="49" t="s">
        <v>602</v>
      </c>
    </row>
    <row r="21" spans="1:19" ht="120" x14ac:dyDescent="0.25">
      <c r="A21" s="45" t="s">
        <v>317</v>
      </c>
      <c r="B21" s="46" t="s">
        <v>329</v>
      </c>
      <c r="C21" s="46" t="s">
        <v>332</v>
      </c>
      <c r="D21" s="47" t="s">
        <v>351</v>
      </c>
      <c r="E21" s="38" t="s">
        <v>320</v>
      </c>
      <c r="F21" s="38" t="s">
        <v>320</v>
      </c>
      <c r="G21" s="38" t="s">
        <v>500</v>
      </c>
      <c r="H21" s="44" t="s">
        <v>512</v>
      </c>
      <c r="I21" s="38" t="s">
        <v>513</v>
      </c>
      <c r="J21" s="38" t="s">
        <v>514</v>
      </c>
      <c r="K21" s="128">
        <v>0.75</v>
      </c>
      <c r="L21" s="48"/>
      <c r="M21" s="38" t="s">
        <v>91</v>
      </c>
      <c r="N21" s="38" t="s">
        <v>519</v>
      </c>
      <c r="O21" s="49" t="s">
        <v>601</v>
      </c>
      <c r="P21" s="49" t="s">
        <v>602</v>
      </c>
    </row>
    <row r="22" spans="1:19" ht="120" x14ac:dyDescent="0.25">
      <c r="A22" s="45" t="s">
        <v>317</v>
      </c>
      <c r="B22" s="46" t="s">
        <v>329</v>
      </c>
      <c r="C22" s="46" t="s">
        <v>333</v>
      </c>
      <c r="D22" s="47" t="s">
        <v>352</v>
      </c>
      <c r="E22" s="38" t="s">
        <v>320</v>
      </c>
      <c r="F22" s="38" t="s">
        <v>320</v>
      </c>
      <c r="G22" s="38" t="s">
        <v>500</v>
      </c>
      <c r="H22" s="44" t="s">
        <v>512</v>
      </c>
      <c r="I22" s="38" t="s">
        <v>513</v>
      </c>
      <c r="J22" s="38" t="s">
        <v>514</v>
      </c>
      <c r="K22" s="128">
        <v>0.75</v>
      </c>
      <c r="L22" s="48"/>
      <c r="M22" s="38" t="s">
        <v>91</v>
      </c>
      <c r="N22" s="38" t="s">
        <v>515</v>
      </c>
      <c r="O22" s="49" t="s">
        <v>601</v>
      </c>
      <c r="P22" s="49" t="s">
        <v>602</v>
      </c>
    </row>
    <row r="23" spans="1:19" ht="120" x14ac:dyDescent="0.25">
      <c r="A23" s="45" t="s">
        <v>317</v>
      </c>
      <c r="B23" s="46" t="s">
        <v>329</v>
      </c>
      <c r="C23" s="46" t="s">
        <v>334</v>
      </c>
      <c r="D23" s="47" t="s">
        <v>354</v>
      </c>
      <c r="E23" s="38" t="s">
        <v>320</v>
      </c>
      <c r="F23" s="38" t="s">
        <v>320</v>
      </c>
      <c r="G23" s="38" t="s">
        <v>500</v>
      </c>
      <c r="H23" s="44" t="s">
        <v>512</v>
      </c>
      <c r="I23" s="38" t="s">
        <v>513</v>
      </c>
      <c r="J23" s="38" t="s">
        <v>514</v>
      </c>
      <c r="K23" s="128">
        <v>0.75</v>
      </c>
      <c r="L23" s="48"/>
      <c r="M23" s="38" t="s">
        <v>91</v>
      </c>
      <c r="N23" s="38" t="s">
        <v>516</v>
      </c>
      <c r="O23" s="49" t="s">
        <v>601</v>
      </c>
      <c r="P23" s="49" t="s">
        <v>602</v>
      </c>
    </row>
    <row r="24" spans="1:19" ht="120" x14ac:dyDescent="0.25">
      <c r="A24" s="45" t="s">
        <v>317</v>
      </c>
      <c r="B24" s="46" t="s">
        <v>329</v>
      </c>
      <c r="C24" s="46" t="s">
        <v>335</v>
      </c>
      <c r="D24" s="47" t="s">
        <v>354</v>
      </c>
      <c r="E24" s="38" t="s">
        <v>320</v>
      </c>
      <c r="F24" s="38" t="s">
        <v>320</v>
      </c>
      <c r="G24" s="38" t="s">
        <v>500</v>
      </c>
      <c r="H24" s="44" t="s">
        <v>512</v>
      </c>
      <c r="I24" s="38" t="s">
        <v>513</v>
      </c>
      <c r="J24" s="38" t="s">
        <v>514</v>
      </c>
      <c r="K24" s="128">
        <v>0.75</v>
      </c>
      <c r="L24" s="48"/>
      <c r="M24" s="38" t="s">
        <v>91</v>
      </c>
      <c r="N24" s="38" t="s">
        <v>516</v>
      </c>
      <c r="O24" s="49" t="s">
        <v>601</v>
      </c>
      <c r="P24" s="49" t="s">
        <v>602</v>
      </c>
    </row>
    <row r="25" spans="1:19" ht="120" x14ac:dyDescent="0.25">
      <c r="A25" s="45" t="s">
        <v>317</v>
      </c>
      <c r="B25" s="46" t="s">
        <v>329</v>
      </c>
      <c r="C25" s="46" t="s">
        <v>336</v>
      </c>
      <c r="D25" s="47" t="s">
        <v>353</v>
      </c>
      <c r="E25" s="38" t="s">
        <v>320</v>
      </c>
      <c r="F25" s="38" t="s">
        <v>320</v>
      </c>
      <c r="G25" s="38" t="s">
        <v>500</v>
      </c>
      <c r="H25" s="44" t="s">
        <v>512</v>
      </c>
      <c r="I25" s="38" t="s">
        <v>513</v>
      </c>
      <c r="J25" s="38" t="s">
        <v>514</v>
      </c>
      <c r="K25" s="128">
        <v>0.75</v>
      </c>
      <c r="L25" s="48"/>
      <c r="M25" s="38" t="s">
        <v>91</v>
      </c>
      <c r="N25" s="38" t="s">
        <v>516</v>
      </c>
      <c r="O25" s="49" t="s">
        <v>601</v>
      </c>
      <c r="P25" s="49" t="s">
        <v>602</v>
      </c>
    </row>
    <row r="26" spans="1:19" ht="120" x14ac:dyDescent="0.25">
      <c r="A26" s="45" t="s">
        <v>317</v>
      </c>
      <c r="B26" s="46" t="s">
        <v>337</v>
      </c>
      <c r="C26" s="46" t="s">
        <v>338</v>
      </c>
      <c r="D26" s="47" t="s">
        <v>357</v>
      </c>
      <c r="E26" s="38" t="s">
        <v>320</v>
      </c>
      <c r="F26" s="38" t="s">
        <v>320</v>
      </c>
      <c r="G26" s="38" t="s">
        <v>500</v>
      </c>
      <c r="H26" s="44" t="s">
        <v>512</v>
      </c>
      <c r="I26" s="38" t="s">
        <v>513</v>
      </c>
      <c r="J26" s="38" t="s">
        <v>514</v>
      </c>
      <c r="K26" s="128">
        <v>0.75</v>
      </c>
      <c r="L26" s="48"/>
      <c r="M26" s="38" t="s">
        <v>91</v>
      </c>
      <c r="N26" s="38" t="s">
        <v>515</v>
      </c>
      <c r="O26" s="49" t="s">
        <v>601</v>
      </c>
      <c r="P26" s="49" t="s">
        <v>602</v>
      </c>
    </row>
    <row r="27" spans="1:19" ht="120" x14ac:dyDescent="0.25">
      <c r="A27" s="45" t="s">
        <v>317</v>
      </c>
      <c r="B27" s="46" t="s">
        <v>339</v>
      </c>
      <c r="C27" s="46" t="s">
        <v>340</v>
      </c>
      <c r="D27" s="47" t="s">
        <v>354</v>
      </c>
      <c r="E27" s="38" t="s">
        <v>320</v>
      </c>
      <c r="F27" s="38" t="s">
        <v>320</v>
      </c>
      <c r="G27" s="38" t="s">
        <v>500</v>
      </c>
      <c r="H27" s="44" t="s">
        <v>512</v>
      </c>
      <c r="I27" s="38" t="s">
        <v>513</v>
      </c>
      <c r="J27" s="38" t="s">
        <v>514</v>
      </c>
      <c r="K27" s="128">
        <v>0.75</v>
      </c>
      <c r="L27" s="48"/>
      <c r="M27" s="38" t="s">
        <v>91</v>
      </c>
      <c r="N27" s="38" t="s">
        <v>516</v>
      </c>
      <c r="O27" s="49" t="s">
        <v>601</v>
      </c>
      <c r="P27" s="49" t="s">
        <v>602</v>
      </c>
    </row>
    <row r="28" spans="1:19" ht="120" x14ac:dyDescent="0.25">
      <c r="A28" s="45" t="s">
        <v>317</v>
      </c>
      <c r="B28" s="46" t="s">
        <v>339</v>
      </c>
      <c r="C28" s="46" t="s">
        <v>341</v>
      </c>
      <c r="D28" s="47" t="s">
        <v>355</v>
      </c>
      <c r="E28" s="38" t="s">
        <v>320</v>
      </c>
      <c r="F28" s="38" t="s">
        <v>320</v>
      </c>
      <c r="G28" s="38" t="s">
        <v>500</v>
      </c>
      <c r="H28" s="44" t="s">
        <v>512</v>
      </c>
      <c r="I28" s="38" t="s">
        <v>513</v>
      </c>
      <c r="J28" s="38" t="s">
        <v>514</v>
      </c>
      <c r="K28" s="128">
        <v>0.75</v>
      </c>
      <c r="L28" s="48"/>
      <c r="M28" s="38" t="s">
        <v>91</v>
      </c>
      <c r="N28" s="38" t="s">
        <v>518</v>
      </c>
      <c r="O28" s="49" t="s">
        <v>601</v>
      </c>
      <c r="P28" s="49" t="s">
        <v>602</v>
      </c>
    </row>
    <row r="29" spans="1:19" ht="120" x14ac:dyDescent="0.25">
      <c r="A29" s="45" t="s">
        <v>317</v>
      </c>
      <c r="B29" s="46" t="s">
        <v>342</v>
      </c>
      <c r="C29" s="46" t="s">
        <v>343</v>
      </c>
      <c r="D29" s="47" t="s">
        <v>348</v>
      </c>
      <c r="E29" s="38" t="s">
        <v>320</v>
      </c>
      <c r="F29" s="38" t="s">
        <v>320</v>
      </c>
      <c r="G29" s="38" t="s">
        <v>500</v>
      </c>
      <c r="H29" s="44" t="s">
        <v>512</v>
      </c>
      <c r="I29" s="38" t="s">
        <v>513</v>
      </c>
      <c r="J29" s="38" t="s">
        <v>514</v>
      </c>
      <c r="K29" s="128">
        <v>0.75</v>
      </c>
      <c r="L29" s="48"/>
      <c r="M29" s="38" t="s">
        <v>91</v>
      </c>
      <c r="N29" s="38" t="s">
        <v>517</v>
      </c>
      <c r="O29" s="49" t="s">
        <v>601</v>
      </c>
      <c r="P29" s="49" t="s">
        <v>602</v>
      </c>
    </row>
    <row r="30" spans="1:19" ht="120" x14ac:dyDescent="0.25">
      <c r="A30" s="45" t="s">
        <v>317</v>
      </c>
      <c r="B30" s="46" t="s">
        <v>344</v>
      </c>
      <c r="C30" s="46" t="s">
        <v>345</v>
      </c>
      <c r="D30" s="47" t="s">
        <v>356</v>
      </c>
      <c r="E30" s="38" t="s">
        <v>320</v>
      </c>
      <c r="F30" s="38" t="s">
        <v>320</v>
      </c>
      <c r="G30" s="38" t="s">
        <v>500</v>
      </c>
      <c r="H30" s="44" t="s">
        <v>512</v>
      </c>
      <c r="I30" s="38" t="s">
        <v>513</v>
      </c>
      <c r="J30" s="38" t="s">
        <v>514</v>
      </c>
      <c r="K30" s="128">
        <v>0.75</v>
      </c>
      <c r="L30" s="48"/>
      <c r="M30" s="38" t="s">
        <v>91</v>
      </c>
      <c r="N30" s="38" t="s">
        <v>516</v>
      </c>
      <c r="O30" s="49" t="s">
        <v>601</v>
      </c>
      <c r="P30" s="49" t="s">
        <v>602</v>
      </c>
    </row>
    <row r="31" spans="1:19" ht="120" x14ac:dyDescent="0.25">
      <c r="A31" s="45" t="s">
        <v>313</v>
      </c>
      <c r="B31" s="46" t="s">
        <v>329</v>
      </c>
      <c r="C31" s="46" t="s">
        <v>338</v>
      </c>
      <c r="D31" s="47" t="s">
        <v>350</v>
      </c>
      <c r="E31" s="38" t="s">
        <v>320</v>
      </c>
      <c r="F31" s="38" t="s">
        <v>320</v>
      </c>
      <c r="G31" s="38" t="s">
        <v>500</v>
      </c>
      <c r="H31" s="44" t="s">
        <v>512</v>
      </c>
      <c r="I31" s="38" t="s">
        <v>513</v>
      </c>
      <c r="J31" s="38" t="s">
        <v>514</v>
      </c>
      <c r="K31" s="128">
        <v>0.75</v>
      </c>
      <c r="L31" s="48"/>
      <c r="M31" s="38" t="s">
        <v>91</v>
      </c>
      <c r="N31" s="38" t="s">
        <v>515</v>
      </c>
      <c r="O31" s="49" t="s">
        <v>601</v>
      </c>
      <c r="P31" s="49" t="s">
        <v>602</v>
      </c>
      <c r="S31" t="s">
        <v>92</v>
      </c>
    </row>
    <row r="32" spans="1:19" ht="120" x14ac:dyDescent="0.25">
      <c r="A32" s="45" t="s">
        <v>313</v>
      </c>
      <c r="B32" s="46" t="s">
        <v>322</v>
      </c>
      <c r="C32" s="46" t="s">
        <v>346</v>
      </c>
      <c r="D32" s="47" t="s">
        <v>350</v>
      </c>
      <c r="E32" s="38" t="s">
        <v>320</v>
      </c>
      <c r="F32" s="38" t="s">
        <v>320</v>
      </c>
      <c r="G32" s="38" t="s">
        <v>500</v>
      </c>
      <c r="H32" s="44" t="s">
        <v>512</v>
      </c>
      <c r="I32" s="38" t="s">
        <v>513</v>
      </c>
      <c r="J32" s="38" t="s">
        <v>514</v>
      </c>
      <c r="K32" s="128">
        <v>0.75</v>
      </c>
      <c r="L32" s="48"/>
      <c r="M32" s="38" t="s">
        <v>91</v>
      </c>
      <c r="N32" s="38" t="s">
        <v>515</v>
      </c>
      <c r="O32" s="49" t="s">
        <v>601</v>
      </c>
      <c r="P32" s="49" t="s">
        <v>602</v>
      </c>
    </row>
    <row r="33" spans="1:16" ht="120" x14ac:dyDescent="0.25">
      <c r="A33" s="45" t="s">
        <v>312</v>
      </c>
      <c r="B33" s="46" t="s">
        <v>329</v>
      </c>
      <c r="C33" s="46"/>
      <c r="D33" s="47" t="s">
        <v>350</v>
      </c>
      <c r="E33" s="38" t="s">
        <v>320</v>
      </c>
      <c r="F33" s="38" t="s">
        <v>320</v>
      </c>
      <c r="G33" s="38" t="s">
        <v>500</v>
      </c>
      <c r="H33" s="44" t="s">
        <v>512</v>
      </c>
      <c r="I33" s="38" t="s">
        <v>513</v>
      </c>
      <c r="J33" s="38" t="s">
        <v>514</v>
      </c>
      <c r="K33" s="128">
        <v>0.75</v>
      </c>
      <c r="L33" s="48"/>
      <c r="M33" s="38" t="s">
        <v>91</v>
      </c>
      <c r="N33" s="38" t="s">
        <v>515</v>
      </c>
      <c r="O33" s="49" t="s">
        <v>601</v>
      </c>
      <c r="P33" s="49" t="s">
        <v>602</v>
      </c>
    </row>
    <row r="34" spans="1:16" ht="120" x14ac:dyDescent="0.25">
      <c r="A34" s="45" t="s">
        <v>312</v>
      </c>
      <c r="B34" s="46" t="s">
        <v>322</v>
      </c>
      <c r="C34" s="46" t="s">
        <v>346</v>
      </c>
      <c r="D34" s="47" t="s">
        <v>350</v>
      </c>
      <c r="E34" s="38" t="s">
        <v>320</v>
      </c>
      <c r="F34" s="38" t="s">
        <v>320</v>
      </c>
      <c r="G34" s="38" t="s">
        <v>500</v>
      </c>
      <c r="H34" s="44" t="s">
        <v>512</v>
      </c>
      <c r="I34" s="38" t="s">
        <v>513</v>
      </c>
      <c r="J34" s="38" t="s">
        <v>514</v>
      </c>
      <c r="K34" s="128">
        <v>0.75</v>
      </c>
      <c r="L34" s="48"/>
      <c r="M34" s="38" t="s">
        <v>91</v>
      </c>
      <c r="N34" s="38" t="s">
        <v>515</v>
      </c>
      <c r="O34" s="49" t="s">
        <v>601</v>
      </c>
      <c r="P34" s="49" t="s">
        <v>602</v>
      </c>
    </row>
    <row r="35" spans="1:16" ht="120" x14ac:dyDescent="0.25">
      <c r="A35" s="45" t="s">
        <v>311</v>
      </c>
      <c r="B35" s="46" t="s">
        <v>329</v>
      </c>
      <c r="C35" s="46"/>
      <c r="D35" s="47" t="s">
        <v>350</v>
      </c>
      <c r="E35" s="38" t="s">
        <v>320</v>
      </c>
      <c r="F35" s="38" t="s">
        <v>320</v>
      </c>
      <c r="G35" s="38" t="s">
        <v>500</v>
      </c>
      <c r="H35" s="44" t="s">
        <v>512</v>
      </c>
      <c r="I35" s="38" t="s">
        <v>513</v>
      </c>
      <c r="J35" s="38" t="s">
        <v>514</v>
      </c>
      <c r="K35" s="128">
        <v>0.75</v>
      </c>
      <c r="L35" s="48"/>
      <c r="M35" s="38" t="s">
        <v>91</v>
      </c>
      <c r="N35" s="38" t="s">
        <v>515</v>
      </c>
      <c r="O35" s="49" t="s">
        <v>601</v>
      </c>
      <c r="P35" s="49" t="s">
        <v>602</v>
      </c>
    </row>
    <row r="36" spans="1:16" ht="120" x14ac:dyDescent="0.25">
      <c r="A36" s="45" t="s">
        <v>311</v>
      </c>
      <c r="B36" s="46" t="s">
        <v>322</v>
      </c>
      <c r="C36" s="46" t="s">
        <v>346</v>
      </c>
      <c r="D36" s="47" t="s">
        <v>350</v>
      </c>
      <c r="E36" s="38" t="s">
        <v>320</v>
      </c>
      <c r="F36" s="38" t="s">
        <v>320</v>
      </c>
      <c r="G36" s="38" t="s">
        <v>500</v>
      </c>
      <c r="H36" s="44" t="s">
        <v>512</v>
      </c>
      <c r="I36" s="38" t="s">
        <v>513</v>
      </c>
      <c r="J36" s="38" t="s">
        <v>514</v>
      </c>
      <c r="K36" s="128">
        <v>0.75</v>
      </c>
      <c r="L36" s="48"/>
      <c r="M36" s="38" t="s">
        <v>91</v>
      </c>
      <c r="N36" s="38" t="s">
        <v>515</v>
      </c>
      <c r="O36" s="49" t="s">
        <v>601</v>
      </c>
      <c r="P36" s="49" t="s">
        <v>602</v>
      </c>
    </row>
    <row r="37" spans="1:16" ht="120" x14ac:dyDescent="0.25">
      <c r="A37" s="44" t="s">
        <v>314</v>
      </c>
      <c r="B37" s="46" t="s">
        <v>329</v>
      </c>
      <c r="C37" s="46"/>
      <c r="D37" s="47" t="s">
        <v>350</v>
      </c>
      <c r="E37" s="38" t="s">
        <v>320</v>
      </c>
      <c r="F37" s="38" t="s">
        <v>320</v>
      </c>
      <c r="G37" s="38" t="s">
        <v>500</v>
      </c>
      <c r="H37" s="44" t="s">
        <v>512</v>
      </c>
      <c r="I37" s="38" t="s">
        <v>513</v>
      </c>
      <c r="J37" s="38" t="s">
        <v>514</v>
      </c>
      <c r="K37" s="128">
        <v>0.75</v>
      </c>
      <c r="L37" s="48"/>
      <c r="M37" s="38" t="s">
        <v>91</v>
      </c>
      <c r="N37" s="38" t="s">
        <v>515</v>
      </c>
      <c r="O37" s="49" t="s">
        <v>601</v>
      </c>
      <c r="P37" s="49" t="s">
        <v>602</v>
      </c>
    </row>
    <row r="38" spans="1:16" ht="120" x14ac:dyDescent="0.25">
      <c r="A38" s="44" t="s">
        <v>314</v>
      </c>
      <c r="B38" s="46" t="s">
        <v>322</v>
      </c>
      <c r="C38" s="46" t="s">
        <v>346</v>
      </c>
      <c r="D38" s="47" t="s">
        <v>350</v>
      </c>
      <c r="E38" s="38" t="s">
        <v>320</v>
      </c>
      <c r="F38" s="38" t="s">
        <v>320</v>
      </c>
      <c r="G38" s="38" t="s">
        <v>500</v>
      </c>
      <c r="H38" s="44" t="s">
        <v>512</v>
      </c>
      <c r="I38" s="38" t="s">
        <v>513</v>
      </c>
      <c r="J38" s="38" t="s">
        <v>514</v>
      </c>
      <c r="K38" s="128">
        <v>0.75</v>
      </c>
      <c r="L38" s="48"/>
      <c r="M38" s="38" t="s">
        <v>91</v>
      </c>
      <c r="N38" s="38" t="s">
        <v>515</v>
      </c>
      <c r="O38" s="49" t="s">
        <v>601</v>
      </c>
      <c r="P38" s="49" t="s">
        <v>602</v>
      </c>
    </row>
    <row r="39" spans="1:16" ht="120" x14ac:dyDescent="0.25">
      <c r="A39" s="44" t="s">
        <v>315</v>
      </c>
      <c r="B39" s="46" t="s">
        <v>329</v>
      </c>
      <c r="C39" s="46"/>
      <c r="D39" s="47" t="s">
        <v>350</v>
      </c>
      <c r="E39" s="38" t="s">
        <v>320</v>
      </c>
      <c r="F39" s="38" t="s">
        <v>320</v>
      </c>
      <c r="G39" s="38" t="s">
        <v>500</v>
      </c>
      <c r="H39" s="44" t="s">
        <v>512</v>
      </c>
      <c r="I39" s="38" t="s">
        <v>513</v>
      </c>
      <c r="J39" s="38" t="s">
        <v>514</v>
      </c>
      <c r="K39" s="128">
        <v>0.75</v>
      </c>
      <c r="L39" s="48"/>
      <c r="M39" s="38" t="s">
        <v>91</v>
      </c>
      <c r="N39" s="38" t="s">
        <v>515</v>
      </c>
      <c r="O39" s="49" t="s">
        <v>601</v>
      </c>
      <c r="P39" s="49" t="s">
        <v>602</v>
      </c>
    </row>
    <row r="40" spans="1:16" ht="120" x14ac:dyDescent="0.25">
      <c r="A40" s="44" t="s">
        <v>315</v>
      </c>
      <c r="B40" s="46" t="s">
        <v>322</v>
      </c>
      <c r="C40" s="46" t="s">
        <v>346</v>
      </c>
      <c r="D40" s="47" t="s">
        <v>350</v>
      </c>
      <c r="E40" s="38" t="s">
        <v>320</v>
      </c>
      <c r="F40" s="38" t="s">
        <v>320</v>
      </c>
      <c r="G40" s="38" t="s">
        <v>500</v>
      </c>
      <c r="H40" s="44" t="s">
        <v>512</v>
      </c>
      <c r="I40" s="38" t="s">
        <v>513</v>
      </c>
      <c r="J40" s="38" t="s">
        <v>514</v>
      </c>
      <c r="K40" s="128">
        <v>0.75</v>
      </c>
      <c r="L40" s="48"/>
      <c r="M40" s="38" t="s">
        <v>91</v>
      </c>
      <c r="N40" s="38" t="s">
        <v>515</v>
      </c>
      <c r="O40" s="49" t="s">
        <v>601</v>
      </c>
      <c r="P40" s="49" t="s">
        <v>602</v>
      </c>
    </row>
    <row r="41" spans="1:16" ht="15" customHeight="1" x14ac:dyDescent="0.25">
      <c r="A41" s="43"/>
      <c r="C41" s="39"/>
      <c r="D41" s="41"/>
    </row>
    <row r="42" spans="1:16" ht="15" customHeight="1" x14ac:dyDescent="0.25">
      <c r="A42" s="43"/>
      <c r="C42" s="39"/>
      <c r="D42" s="41"/>
    </row>
    <row r="43" spans="1:16" ht="15" customHeight="1" x14ac:dyDescent="0.25">
      <c r="C43" s="39"/>
      <c r="D43" s="41"/>
    </row>
    <row r="44" spans="1:16" ht="15" customHeight="1" x14ac:dyDescent="0.25">
      <c r="C44" s="39"/>
      <c r="D44" s="41"/>
    </row>
    <row r="45" spans="1:16" ht="15" customHeight="1" x14ac:dyDescent="0.25">
      <c r="C45" s="39"/>
      <c r="D45" s="41"/>
    </row>
    <row r="46" spans="1:16" ht="18.75" x14ac:dyDescent="0.25">
      <c r="C46" s="39"/>
    </row>
    <row r="47" spans="1:16" ht="15" customHeight="1" x14ac:dyDescent="0.25">
      <c r="C47" s="39"/>
      <c r="D47" s="40"/>
    </row>
    <row r="48" spans="1:16" ht="15" customHeight="1" x14ac:dyDescent="0.25">
      <c r="C48" s="39"/>
      <c r="D48" s="40"/>
    </row>
  </sheetData>
  <autoFilter ref="A8:S40" xr:uid="{67BC1500-7287-4486-832A-2C43FC328578}"/>
  <mergeCells count="9">
    <mergeCell ref="O6:P7"/>
    <mergeCell ref="A6:N7"/>
    <mergeCell ref="A5:B5"/>
    <mergeCell ref="A1:B4"/>
    <mergeCell ref="C1:O1"/>
    <mergeCell ref="C2:O2"/>
    <mergeCell ref="C3:O3"/>
    <mergeCell ref="C4:O4"/>
    <mergeCell ref="C5:P5"/>
  </mergeCells>
  <dataValidations count="1">
    <dataValidation type="list" allowBlank="1" showInputMessage="1" showErrorMessage="1" sqref="M9:M135" xr:uid="{6A1124D0-6E6E-4E2D-8E9C-CE3857C81170}">
      <formula1>$S$11:$S$31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T107"/>
  <sheetViews>
    <sheetView showGridLines="0" topLeftCell="AG88" zoomScale="48" zoomScaleNormal="48" workbookViewId="0">
      <selection activeCell="Y90" sqref="Y90"/>
    </sheetView>
  </sheetViews>
  <sheetFormatPr baseColWidth="10" defaultRowHeight="18" x14ac:dyDescent="0.25"/>
  <cols>
    <col min="1" max="1" width="35.42578125" bestFit="1" customWidth="1"/>
    <col min="2" max="2" width="46.140625" customWidth="1"/>
    <col min="3" max="3" width="18.85546875" style="101" bestFit="1" customWidth="1"/>
    <col min="4" max="4" width="35.140625" bestFit="1" customWidth="1"/>
    <col min="5" max="5" width="41" style="59" bestFit="1" customWidth="1"/>
    <col min="6" max="6" width="34.42578125" style="25" customWidth="1"/>
    <col min="7" max="7" width="73.42578125" style="61" customWidth="1"/>
    <col min="8" max="8" width="55.85546875" customWidth="1"/>
    <col min="9" max="11" width="34.42578125" customWidth="1"/>
    <col min="12" max="12" width="16.140625" style="6" customWidth="1"/>
    <col min="13" max="13" width="49" customWidth="1"/>
    <col min="14" max="14" width="21.5703125" customWidth="1"/>
    <col min="15" max="15" width="41.140625" style="60" customWidth="1"/>
    <col min="16" max="16" width="28.42578125" style="57" customWidth="1"/>
    <col min="17" max="17" width="26.5703125" customWidth="1"/>
    <col min="18" max="18" width="26.5703125" hidden="1" customWidth="1"/>
    <col min="19" max="19" width="27" hidden="1" customWidth="1"/>
    <col min="20" max="20" width="27" style="249" customWidth="1"/>
    <col min="21" max="21" width="22.42578125" style="57" customWidth="1"/>
    <col min="22" max="22" width="37" customWidth="1"/>
    <col min="23" max="23" width="29.140625" customWidth="1"/>
    <col min="24" max="24" width="33.85546875" style="57" customWidth="1"/>
    <col min="25" max="25" width="83.42578125" style="6" customWidth="1"/>
    <col min="26" max="26" width="74.140625" customWidth="1"/>
    <col min="27" max="27" width="59.42578125" style="57" customWidth="1"/>
    <col min="28" max="28" width="60.85546875" customWidth="1"/>
    <col min="29" max="29" width="26" style="92" customWidth="1"/>
    <col min="30" max="30" width="33.42578125" customWidth="1"/>
    <col min="31" max="31" width="28.42578125" style="57" customWidth="1"/>
    <col min="32" max="32" width="26.5703125" customWidth="1"/>
    <col min="33" max="33" width="35.42578125" style="94" customWidth="1"/>
    <col min="34" max="35" width="27.5703125" style="94" customWidth="1"/>
    <col min="36" max="36" width="46.42578125" style="94" customWidth="1"/>
    <col min="37" max="37" width="30.140625" customWidth="1"/>
    <col min="38" max="38" width="31.42578125" customWidth="1"/>
    <col min="39" max="39" width="21.5703125" customWidth="1"/>
    <col min="40" max="41" width="21.5703125" hidden="1" customWidth="1"/>
    <col min="42" max="42" width="19.7109375" customWidth="1"/>
    <col min="43" max="43" width="19.42578125" customWidth="1"/>
    <col min="44" max="44" width="46.5703125" style="94" customWidth="1"/>
    <col min="45" max="45" width="51.85546875" style="94" customWidth="1"/>
    <col min="46" max="46" width="31.7109375" style="94" customWidth="1"/>
  </cols>
  <sheetData>
    <row r="1" spans="1:46" s="1" customFormat="1" ht="23.25" customHeight="1" x14ac:dyDescent="0.25">
      <c r="A1" s="379" t="s">
        <v>0</v>
      </c>
      <c r="B1" s="379"/>
      <c r="C1" s="372" t="s">
        <v>1</v>
      </c>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434"/>
      <c r="AQ1" s="28" t="s">
        <v>219</v>
      </c>
    </row>
    <row r="2" spans="1:46" s="1" customFormat="1" ht="23.25" customHeight="1" x14ac:dyDescent="0.25">
      <c r="A2" s="379"/>
      <c r="B2" s="379"/>
      <c r="C2" s="372" t="s">
        <v>2</v>
      </c>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434"/>
      <c r="AQ2" s="28" t="s">
        <v>3</v>
      </c>
    </row>
    <row r="3" spans="1:46" s="1" customFormat="1" ht="23.25" customHeight="1" x14ac:dyDescent="0.25">
      <c r="A3" s="379"/>
      <c r="B3" s="379"/>
      <c r="C3" s="372" t="s">
        <v>4</v>
      </c>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434"/>
      <c r="AQ3" s="28" t="s">
        <v>218</v>
      </c>
    </row>
    <row r="4" spans="1:46" s="1" customFormat="1" ht="23.25" customHeight="1" x14ac:dyDescent="0.25">
      <c r="A4" s="379"/>
      <c r="B4" s="379"/>
      <c r="C4" s="372" t="s">
        <v>158</v>
      </c>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434"/>
      <c r="AQ4" s="28" t="s">
        <v>696</v>
      </c>
    </row>
    <row r="5" spans="1:46" s="1" customFormat="1" ht="26.25" customHeight="1" x14ac:dyDescent="0.25">
      <c r="A5" s="378" t="s">
        <v>5</v>
      </c>
      <c r="B5" s="378"/>
      <c r="C5" s="374" t="s">
        <v>697</v>
      </c>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250"/>
    </row>
    <row r="6" spans="1:46" ht="15" customHeight="1" x14ac:dyDescent="0.25">
      <c r="A6" s="421" t="s">
        <v>169</v>
      </c>
      <c r="B6" s="421"/>
      <c r="C6" s="421"/>
      <c r="D6" s="421"/>
      <c r="E6" s="421"/>
      <c r="F6" s="421"/>
      <c r="G6" s="421"/>
      <c r="H6" s="421"/>
      <c r="I6" s="421"/>
      <c r="J6" s="421"/>
      <c r="K6" s="421"/>
      <c r="L6" s="421"/>
      <c r="M6" s="421"/>
      <c r="N6" s="421"/>
      <c r="O6" s="421"/>
      <c r="P6" s="421"/>
      <c r="Q6" s="421"/>
      <c r="R6" s="421"/>
      <c r="S6" s="421"/>
      <c r="T6" s="421"/>
      <c r="U6" s="421"/>
      <c r="V6" s="421"/>
      <c r="W6" s="421"/>
      <c r="X6" s="421"/>
      <c r="Y6" s="421"/>
      <c r="Z6" s="422"/>
      <c r="AA6" s="425" t="s">
        <v>94</v>
      </c>
      <c r="AB6" s="385"/>
      <c r="AC6" s="385"/>
      <c r="AD6" s="385"/>
      <c r="AE6" s="385"/>
      <c r="AF6" s="386"/>
      <c r="AG6" s="429" t="s">
        <v>6</v>
      </c>
      <c r="AH6" s="430"/>
      <c r="AI6" s="430"/>
      <c r="AJ6" s="430"/>
      <c r="AK6" s="377"/>
      <c r="AL6" s="377"/>
      <c r="AM6" s="377"/>
      <c r="AN6" s="232"/>
      <c r="AO6" s="232"/>
      <c r="AR6"/>
      <c r="AS6"/>
      <c r="AT6"/>
    </row>
    <row r="7" spans="1:46" ht="15" customHeight="1" x14ac:dyDescent="0.25">
      <c r="A7" s="423"/>
      <c r="B7" s="423"/>
      <c r="C7" s="423"/>
      <c r="D7" s="423"/>
      <c r="E7" s="423"/>
      <c r="F7" s="423"/>
      <c r="G7" s="423"/>
      <c r="H7" s="423"/>
      <c r="I7" s="423"/>
      <c r="J7" s="423"/>
      <c r="K7" s="423"/>
      <c r="L7" s="423"/>
      <c r="M7" s="423"/>
      <c r="N7" s="423"/>
      <c r="O7" s="423"/>
      <c r="P7" s="423"/>
      <c r="Q7" s="423"/>
      <c r="R7" s="423"/>
      <c r="S7" s="423"/>
      <c r="T7" s="423"/>
      <c r="U7" s="423"/>
      <c r="V7" s="423"/>
      <c r="W7" s="423"/>
      <c r="X7" s="423"/>
      <c r="Y7" s="423"/>
      <c r="Z7" s="424"/>
      <c r="AA7" s="426"/>
      <c r="AB7" s="427"/>
      <c r="AC7" s="427"/>
      <c r="AD7" s="427"/>
      <c r="AE7" s="427"/>
      <c r="AF7" s="428"/>
      <c r="AG7" s="431"/>
      <c r="AH7" s="432"/>
      <c r="AI7" s="432"/>
      <c r="AJ7" s="432"/>
      <c r="AK7" s="433"/>
      <c r="AL7" s="433"/>
      <c r="AM7" s="433"/>
      <c r="AN7" s="232"/>
      <c r="AO7" s="232"/>
      <c r="AR7"/>
      <c r="AS7"/>
      <c r="AT7"/>
    </row>
    <row r="8" spans="1:46" s="25" customFormat="1" ht="108" x14ac:dyDescent="0.25">
      <c r="A8" s="19" t="s">
        <v>99</v>
      </c>
      <c r="B8" s="19" t="s">
        <v>7</v>
      </c>
      <c r="C8" s="100" t="s">
        <v>190</v>
      </c>
      <c r="D8" s="2" t="s">
        <v>150</v>
      </c>
      <c r="E8" s="2" t="s">
        <v>10</v>
      </c>
      <c r="F8" s="19" t="s">
        <v>11</v>
      </c>
      <c r="G8" s="2" t="s">
        <v>148</v>
      </c>
      <c r="H8" s="2" t="s">
        <v>194</v>
      </c>
      <c r="I8" s="2" t="s">
        <v>149</v>
      </c>
      <c r="J8" s="223" t="s">
        <v>681</v>
      </c>
      <c r="K8" s="224" t="s">
        <v>670</v>
      </c>
      <c r="L8" s="252" t="s">
        <v>199</v>
      </c>
      <c r="M8" s="20" t="s">
        <v>188</v>
      </c>
      <c r="N8" s="20" t="s">
        <v>209</v>
      </c>
      <c r="O8" s="20" t="s">
        <v>12</v>
      </c>
      <c r="P8" s="84" t="s">
        <v>192</v>
      </c>
      <c r="Q8" s="58" t="s">
        <v>680</v>
      </c>
      <c r="R8" s="225" t="s">
        <v>671</v>
      </c>
      <c r="S8" s="225" t="s">
        <v>672</v>
      </c>
      <c r="T8" s="246" t="s">
        <v>673</v>
      </c>
      <c r="U8" s="20" t="s">
        <v>151</v>
      </c>
      <c r="V8" s="20" t="s">
        <v>152</v>
      </c>
      <c r="W8" s="19" t="s">
        <v>16</v>
      </c>
      <c r="X8" s="19" t="s">
        <v>17</v>
      </c>
      <c r="Y8" s="84" t="s">
        <v>164</v>
      </c>
      <c r="Z8" s="19" t="s">
        <v>36</v>
      </c>
      <c r="AA8" s="19" t="s">
        <v>104</v>
      </c>
      <c r="AB8" s="19" t="s">
        <v>105</v>
      </c>
      <c r="AC8" s="2" t="s">
        <v>22</v>
      </c>
      <c r="AD8" s="2" t="s">
        <v>153</v>
      </c>
      <c r="AE8" s="89" t="s">
        <v>204</v>
      </c>
      <c r="AF8" s="2" t="s">
        <v>23</v>
      </c>
      <c r="AG8" s="2" t="s">
        <v>24</v>
      </c>
      <c r="AH8" s="2" t="s">
        <v>25</v>
      </c>
      <c r="AI8" s="226" t="s">
        <v>674</v>
      </c>
      <c r="AJ8" s="93" t="s">
        <v>19</v>
      </c>
      <c r="AK8" s="93" t="s">
        <v>652</v>
      </c>
      <c r="AL8" s="99" t="s">
        <v>651</v>
      </c>
      <c r="AM8" s="58" t="s">
        <v>623</v>
      </c>
      <c r="AN8" s="227" t="s">
        <v>675</v>
      </c>
      <c r="AO8" s="227" t="s">
        <v>676</v>
      </c>
      <c r="AP8" s="19" t="s">
        <v>18</v>
      </c>
      <c r="AQ8" s="19" t="s">
        <v>20</v>
      </c>
      <c r="AR8" s="228" t="s">
        <v>677</v>
      </c>
      <c r="AS8" s="231" t="s">
        <v>678</v>
      </c>
      <c r="AT8" s="231" t="s">
        <v>679</v>
      </c>
    </row>
    <row r="9" spans="1:46" s="25" customFormat="1" ht="138.94999999999999" customHeight="1" x14ac:dyDescent="0.25">
      <c r="A9" s="413" t="s">
        <v>258</v>
      </c>
      <c r="B9" s="440" t="s">
        <v>259</v>
      </c>
      <c r="C9" s="439" t="s">
        <v>504</v>
      </c>
      <c r="D9" s="413" t="s">
        <v>374</v>
      </c>
      <c r="E9" s="416" t="s">
        <v>381</v>
      </c>
      <c r="F9" s="441">
        <v>2024130010040</v>
      </c>
      <c r="G9" s="441" t="s">
        <v>396</v>
      </c>
      <c r="H9" s="442" t="s">
        <v>397</v>
      </c>
      <c r="I9" s="442" t="s">
        <v>400</v>
      </c>
      <c r="J9" s="233"/>
      <c r="K9" s="233"/>
      <c r="L9" s="438">
        <v>0.5</v>
      </c>
      <c r="M9" s="49" t="s">
        <v>403</v>
      </c>
      <c r="N9" s="416" t="s">
        <v>320</v>
      </c>
      <c r="O9" s="82" t="s">
        <v>613</v>
      </c>
      <c r="P9" s="20">
        <v>2</v>
      </c>
      <c r="Q9" s="20">
        <v>0.75</v>
      </c>
      <c r="R9" s="20"/>
      <c r="S9" s="20"/>
      <c r="T9" s="241">
        <f>Q9/P9</f>
        <v>0.375</v>
      </c>
      <c r="U9" s="234">
        <v>45505</v>
      </c>
      <c r="V9" s="234">
        <v>45657</v>
      </c>
      <c r="W9" s="235">
        <f>+V9-U9</f>
        <v>152</v>
      </c>
      <c r="X9" s="38">
        <v>978560</v>
      </c>
      <c r="Y9" s="38" t="s">
        <v>553</v>
      </c>
      <c r="Z9" s="124" t="s">
        <v>415</v>
      </c>
      <c r="AA9" s="49" t="s">
        <v>558</v>
      </c>
      <c r="AB9" s="49" t="s">
        <v>559</v>
      </c>
      <c r="AC9" s="233" t="s">
        <v>619</v>
      </c>
      <c r="AD9" s="133" t="s">
        <v>620</v>
      </c>
      <c r="AE9" s="2"/>
      <c r="AF9" s="38" t="s">
        <v>77</v>
      </c>
      <c r="AG9" s="2"/>
      <c r="AH9" s="2"/>
      <c r="AI9" s="2"/>
      <c r="AJ9" s="519">
        <v>662669442</v>
      </c>
      <c r="AK9" s="519">
        <v>662669442</v>
      </c>
      <c r="AL9" s="519">
        <v>44800000</v>
      </c>
      <c r="AM9" s="416"/>
      <c r="AN9" s="133"/>
      <c r="AO9" s="133"/>
      <c r="AP9" s="416" t="s">
        <v>624</v>
      </c>
      <c r="AQ9" s="416"/>
      <c r="AR9" s="519">
        <v>1117785621</v>
      </c>
      <c r="AS9" s="519">
        <v>455116179</v>
      </c>
      <c r="AT9" s="529">
        <f>+AS9/AR9</f>
        <v>0.40715873459961066</v>
      </c>
    </row>
    <row r="10" spans="1:46" s="25" customFormat="1" ht="138.94999999999999" customHeight="1" x14ac:dyDescent="0.25">
      <c r="A10" s="413"/>
      <c r="B10" s="413"/>
      <c r="C10" s="439"/>
      <c r="D10" s="413"/>
      <c r="E10" s="416"/>
      <c r="F10" s="441"/>
      <c r="G10" s="441"/>
      <c r="H10" s="442"/>
      <c r="I10" s="442"/>
      <c r="J10" s="233"/>
      <c r="K10" s="233"/>
      <c r="L10" s="438"/>
      <c r="M10" s="49" t="s">
        <v>404</v>
      </c>
      <c r="N10" s="416"/>
      <c r="O10" s="82" t="s">
        <v>614</v>
      </c>
      <c r="P10" s="20">
        <v>2</v>
      </c>
      <c r="Q10" s="20">
        <v>0.55000000000000004</v>
      </c>
      <c r="R10" s="20"/>
      <c r="S10" s="20"/>
      <c r="T10" s="241">
        <f t="shared" ref="T10:T73" si="0">Q10/P10</f>
        <v>0.27500000000000002</v>
      </c>
      <c r="U10" s="234">
        <v>45505</v>
      </c>
      <c r="V10" s="234">
        <v>45657</v>
      </c>
      <c r="W10" s="124">
        <f t="shared" ref="W10:W20" si="1">+V10-U10</f>
        <v>152</v>
      </c>
      <c r="X10" s="38">
        <v>978560</v>
      </c>
      <c r="Y10" s="38" t="s">
        <v>553</v>
      </c>
      <c r="Z10" s="124" t="s">
        <v>415</v>
      </c>
      <c r="AA10" s="49" t="s">
        <v>558</v>
      </c>
      <c r="AB10" s="49" t="s">
        <v>559</v>
      </c>
      <c r="AC10" s="233" t="s">
        <v>619</v>
      </c>
      <c r="AD10" s="133" t="s">
        <v>620</v>
      </c>
      <c r="AE10" s="2"/>
      <c r="AF10" s="38" t="s">
        <v>77</v>
      </c>
      <c r="AG10" s="2"/>
      <c r="AH10" s="2"/>
      <c r="AI10" s="2"/>
      <c r="AJ10" s="519"/>
      <c r="AK10" s="519"/>
      <c r="AL10" s="519"/>
      <c r="AM10" s="416"/>
      <c r="AN10" s="133"/>
      <c r="AO10" s="133"/>
      <c r="AP10" s="416"/>
      <c r="AQ10" s="416"/>
      <c r="AR10" s="519"/>
      <c r="AS10" s="519"/>
      <c r="AT10" s="529"/>
    </row>
    <row r="11" spans="1:46" s="25" customFormat="1" ht="138.94999999999999" customHeight="1" x14ac:dyDescent="0.25">
      <c r="A11" s="413"/>
      <c r="B11" s="413"/>
      <c r="C11" s="439"/>
      <c r="D11" s="413"/>
      <c r="E11" s="416"/>
      <c r="F11" s="441"/>
      <c r="G11" s="441"/>
      <c r="H11" s="442"/>
      <c r="I11" s="442"/>
      <c r="J11" s="233"/>
      <c r="K11" s="233"/>
      <c r="L11" s="438"/>
      <c r="M11" s="49" t="s">
        <v>405</v>
      </c>
      <c r="N11" s="416"/>
      <c r="O11" s="82" t="s">
        <v>615</v>
      </c>
      <c r="P11" s="20">
        <v>2</v>
      </c>
      <c r="Q11" s="20">
        <v>0.625</v>
      </c>
      <c r="R11" s="20"/>
      <c r="S11" s="20"/>
      <c r="T11" s="241">
        <f t="shared" si="0"/>
        <v>0.3125</v>
      </c>
      <c r="U11" s="234">
        <v>45505</v>
      </c>
      <c r="V11" s="234">
        <v>45657</v>
      </c>
      <c r="W11" s="124">
        <f t="shared" si="1"/>
        <v>152</v>
      </c>
      <c r="X11" s="38">
        <v>978560</v>
      </c>
      <c r="Y11" s="38" t="s">
        <v>553</v>
      </c>
      <c r="Z11" s="124" t="s">
        <v>415</v>
      </c>
      <c r="AA11" s="49" t="s">
        <v>558</v>
      </c>
      <c r="AB11" s="49" t="s">
        <v>559</v>
      </c>
      <c r="AC11" s="233" t="s">
        <v>619</v>
      </c>
      <c r="AD11" s="133" t="s">
        <v>620</v>
      </c>
      <c r="AE11" s="2"/>
      <c r="AF11" s="38" t="s">
        <v>77</v>
      </c>
      <c r="AG11" s="2"/>
      <c r="AH11" s="2"/>
      <c r="AI11" s="2"/>
      <c r="AJ11" s="519"/>
      <c r="AK11" s="519"/>
      <c r="AL11" s="519"/>
      <c r="AM11" s="416"/>
      <c r="AN11" s="133"/>
      <c r="AO11" s="133"/>
      <c r="AP11" s="416"/>
      <c r="AQ11" s="416"/>
      <c r="AR11" s="519"/>
      <c r="AS11" s="519"/>
      <c r="AT11" s="529"/>
    </row>
    <row r="12" spans="1:46" s="25" customFormat="1" ht="138.94999999999999" customHeight="1" x14ac:dyDescent="0.25">
      <c r="A12" s="413"/>
      <c r="B12" s="413"/>
      <c r="C12" s="439"/>
      <c r="D12" s="413"/>
      <c r="E12" s="416"/>
      <c r="F12" s="441"/>
      <c r="G12" s="441"/>
      <c r="H12" s="442"/>
      <c r="I12" s="442"/>
      <c r="J12" s="233"/>
      <c r="K12" s="233"/>
      <c r="L12" s="438"/>
      <c r="M12" s="49" t="s">
        <v>406</v>
      </c>
      <c r="N12" s="416"/>
      <c r="O12" s="82" t="s">
        <v>616</v>
      </c>
      <c r="P12" s="20">
        <v>2</v>
      </c>
      <c r="Q12" s="20">
        <v>0.66700000000000004</v>
      </c>
      <c r="R12" s="20"/>
      <c r="S12" s="20"/>
      <c r="T12" s="241">
        <f t="shared" si="0"/>
        <v>0.33350000000000002</v>
      </c>
      <c r="U12" s="234">
        <v>45505</v>
      </c>
      <c r="V12" s="234">
        <v>45657</v>
      </c>
      <c r="W12" s="124">
        <f t="shared" si="1"/>
        <v>152</v>
      </c>
      <c r="X12" s="38">
        <v>978560</v>
      </c>
      <c r="Y12" s="38" t="s">
        <v>553</v>
      </c>
      <c r="Z12" s="124" t="s">
        <v>415</v>
      </c>
      <c r="AA12" s="49" t="s">
        <v>558</v>
      </c>
      <c r="AB12" s="49" t="s">
        <v>559</v>
      </c>
      <c r="AC12" s="233" t="s">
        <v>619</v>
      </c>
      <c r="AD12" s="133" t="s">
        <v>620</v>
      </c>
      <c r="AE12" s="2"/>
      <c r="AF12" s="38" t="s">
        <v>77</v>
      </c>
      <c r="AG12" s="2"/>
      <c r="AH12" s="2"/>
      <c r="AI12" s="2"/>
      <c r="AJ12" s="519"/>
      <c r="AK12" s="519"/>
      <c r="AL12" s="519"/>
      <c r="AM12" s="416"/>
      <c r="AN12" s="133"/>
      <c r="AO12" s="133"/>
      <c r="AP12" s="416"/>
      <c r="AQ12" s="416"/>
      <c r="AR12" s="519"/>
      <c r="AS12" s="519"/>
      <c r="AT12" s="529"/>
    </row>
    <row r="13" spans="1:46" s="25" customFormat="1" ht="138.94999999999999" customHeight="1" x14ac:dyDescent="0.25">
      <c r="A13" s="413"/>
      <c r="B13" s="413"/>
      <c r="C13" s="439"/>
      <c r="D13" s="413"/>
      <c r="E13" s="416"/>
      <c r="F13" s="441"/>
      <c r="G13" s="441"/>
      <c r="H13" s="442"/>
      <c r="I13" s="442"/>
      <c r="J13" s="233"/>
      <c r="K13" s="233"/>
      <c r="L13" s="438"/>
      <c r="M13" s="49" t="s">
        <v>407</v>
      </c>
      <c r="N13" s="416"/>
      <c r="O13" s="82" t="s">
        <v>617</v>
      </c>
      <c r="P13" s="20">
        <v>2</v>
      </c>
      <c r="Q13" s="20">
        <v>0.5</v>
      </c>
      <c r="R13" s="20"/>
      <c r="S13" s="20"/>
      <c r="T13" s="241">
        <f t="shared" si="0"/>
        <v>0.25</v>
      </c>
      <c r="U13" s="234">
        <v>45505</v>
      </c>
      <c r="V13" s="234">
        <v>45657</v>
      </c>
      <c r="W13" s="124">
        <f t="shared" si="1"/>
        <v>152</v>
      </c>
      <c r="X13" s="38">
        <v>978560</v>
      </c>
      <c r="Y13" s="38" t="s">
        <v>553</v>
      </c>
      <c r="Z13" s="124" t="s">
        <v>415</v>
      </c>
      <c r="AA13" s="49" t="s">
        <v>558</v>
      </c>
      <c r="AB13" s="49" t="s">
        <v>559</v>
      </c>
      <c r="AC13" s="233" t="s">
        <v>619</v>
      </c>
      <c r="AD13" s="133" t="s">
        <v>620</v>
      </c>
      <c r="AE13" s="2"/>
      <c r="AF13" s="38" t="s">
        <v>77</v>
      </c>
      <c r="AG13" s="2"/>
      <c r="AH13" s="2"/>
      <c r="AI13" s="2"/>
      <c r="AJ13" s="519"/>
      <c r="AK13" s="519"/>
      <c r="AL13" s="519"/>
      <c r="AM13" s="416"/>
      <c r="AN13" s="133"/>
      <c r="AO13" s="133"/>
      <c r="AP13" s="416"/>
      <c r="AQ13" s="416"/>
      <c r="AR13" s="519"/>
      <c r="AS13" s="519"/>
      <c r="AT13" s="529"/>
    </row>
    <row r="14" spans="1:46" s="25" customFormat="1" ht="138.94999999999999" customHeight="1" x14ac:dyDescent="0.25">
      <c r="A14" s="413"/>
      <c r="B14" s="413"/>
      <c r="C14" s="439"/>
      <c r="D14" s="413"/>
      <c r="E14" s="416"/>
      <c r="F14" s="441"/>
      <c r="G14" s="441"/>
      <c r="H14" s="442"/>
      <c r="I14" s="442"/>
      <c r="J14" s="233"/>
      <c r="K14" s="233"/>
      <c r="L14" s="438"/>
      <c r="M14" s="49" t="s">
        <v>408</v>
      </c>
      <c r="N14" s="416"/>
      <c r="O14" s="82" t="s">
        <v>618</v>
      </c>
      <c r="P14" s="20">
        <v>2</v>
      </c>
      <c r="Q14" s="20">
        <v>2.5000000000000001E-2</v>
      </c>
      <c r="R14" s="20"/>
      <c r="S14" s="20"/>
      <c r="T14" s="241">
        <f t="shared" si="0"/>
        <v>1.2500000000000001E-2</v>
      </c>
      <c r="U14" s="234">
        <v>45505</v>
      </c>
      <c r="V14" s="234">
        <v>45657</v>
      </c>
      <c r="W14" s="124">
        <f t="shared" si="1"/>
        <v>152</v>
      </c>
      <c r="X14" s="38">
        <v>978560</v>
      </c>
      <c r="Y14" s="38" t="s">
        <v>553</v>
      </c>
      <c r="Z14" s="124" t="s">
        <v>415</v>
      </c>
      <c r="AA14" s="49" t="s">
        <v>558</v>
      </c>
      <c r="AB14" s="49" t="s">
        <v>559</v>
      </c>
      <c r="AC14" s="233" t="s">
        <v>619</v>
      </c>
      <c r="AD14" s="133" t="s">
        <v>620</v>
      </c>
      <c r="AE14" s="2"/>
      <c r="AF14" s="38" t="s">
        <v>77</v>
      </c>
      <c r="AG14" s="2"/>
      <c r="AH14" s="2"/>
      <c r="AI14" s="2"/>
      <c r="AJ14" s="519"/>
      <c r="AK14" s="519"/>
      <c r="AL14" s="519"/>
      <c r="AM14" s="416"/>
      <c r="AN14" s="133"/>
      <c r="AO14" s="133"/>
      <c r="AP14" s="416"/>
      <c r="AQ14" s="416"/>
      <c r="AR14" s="519"/>
      <c r="AS14" s="519"/>
      <c r="AT14" s="529"/>
    </row>
    <row r="15" spans="1:46" s="25" customFormat="1" ht="138.94999999999999" customHeight="1" x14ac:dyDescent="0.25">
      <c r="A15" s="413"/>
      <c r="B15" s="413"/>
      <c r="C15" s="439"/>
      <c r="D15" s="413"/>
      <c r="E15" s="416"/>
      <c r="F15" s="441"/>
      <c r="G15" s="441"/>
      <c r="H15" s="442"/>
      <c r="I15" s="442"/>
      <c r="J15" s="233"/>
      <c r="K15" s="233"/>
      <c r="L15" s="438"/>
      <c r="M15" s="49" t="s">
        <v>409</v>
      </c>
      <c r="N15" s="416"/>
      <c r="O15" s="82" t="s">
        <v>618</v>
      </c>
      <c r="P15" s="20">
        <v>2</v>
      </c>
      <c r="Q15" s="20">
        <v>0.1</v>
      </c>
      <c r="R15" s="20"/>
      <c r="S15" s="20"/>
      <c r="T15" s="241">
        <f t="shared" si="0"/>
        <v>0.05</v>
      </c>
      <c r="U15" s="234">
        <v>45505</v>
      </c>
      <c r="V15" s="234">
        <v>45657</v>
      </c>
      <c r="W15" s="124">
        <f t="shared" si="1"/>
        <v>152</v>
      </c>
      <c r="X15" s="38">
        <v>978560</v>
      </c>
      <c r="Y15" s="38" t="s">
        <v>553</v>
      </c>
      <c r="Z15" s="124" t="s">
        <v>415</v>
      </c>
      <c r="AA15" s="49" t="s">
        <v>558</v>
      </c>
      <c r="AB15" s="49" t="s">
        <v>559</v>
      </c>
      <c r="AC15" s="233" t="s">
        <v>619</v>
      </c>
      <c r="AD15" s="133" t="s">
        <v>620</v>
      </c>
      <c r="AE15" s="2"/>
      <c r="AF15" s="38" t="s">
        <v>77</v>
      </c>
      <c r="AG15" s="2"/>
      <c r="AH15" s="2"/>
      <c r="AI15" s="2"/>
      <c r="AJ15" s="519"/>
      <c r="AK15" s="519"/>
      <c r="AL15" s="519"/>
      <c r="AM15" s="416"/>
      <c r="AN15" s="133"/>
      <c r="AO15" s="133"/>
      <c r="AP15" s="416"/>
      <c r="AQ15" s="416"/>
      <c r="AR15" s="519"/>
      <c r="AS15" s="519"/>
      <c r="AT15" s="529"/>
    </row>
    <row r="16" spans="1:46" s="25" customFormat="1" ht="138.94999999999999" customHeight="1" x14ac:dyDescent="0.25">
      <c r="A16" s="413"/>
      <c r="B16" s="413"/>
      <c r="C16" s="439"/>
      <c r="D16" s="413" t="s">
        <v>262</v>
      </c>
      <c r="E16" s="416"/>
      <c r="F16" s="441"/>
      <c r="G16" s="441"/>
      <c r="H16" s="442" t="s">
        <v>398</v>
      </c>
      <c r="I16" s="416" t="s">
        <v>401</v>
      </c>
      <c r="J16" s="133"/>
      <c r="K16" s="133"/>
      <c r="L16" s="438">
        <v>0.2</v>
      </c>
      <c r="M16" s="49" t="s">
        <v>410</v>
      </c>
      <c r="N16" s="416"/>
      <c r="O16" s="82" t="s">
        <v>618</v>
      </c>
      <c r="P16" s="20">
        <v>2</v>
      </c>
      <c r="Q16" s="127">
        <v>0.42499999999999999</v>
      </c>
      <c r="R16" s="127"/>
      <c r="S16" s="20"/>
      <c r="T16" s="241">
        <f t="shared" si="0"/>
        <v>0.21249999999999999</v>
      </c>
      <c r="U16" s="234">
        <v>45505</v>
      </c>
      <c r="V16" s="234">
        <v>45657</v>
      </c>
      <c r="W16" s="124">
        <f t="shared" si="1"/>
        <v>152</v>
      </c>
      <c r="X16" s="38">
        <v>978560</v>
      </c>
      <c r="Y16" s="38" t="s">
        <v>553</v>
      </c>
      <c r="Z16" s="124" t="s">
        <v>415</v>
      </c>
      <c r="AA16" s="49" t="s">
        <v>558</v>
      </c>
      <c r="AB16" s="49" t="s">
        <v>559</v>
      </c>
      <c r="AC16" s="233" t="s">
        <v>619</v>
      </c>
      <c r="AD16" s="133" t="s">
        <v>621</v>
      </c>
      <c r="AE16" s="2"/>
      <c r="AF16" s="38" t="s">
        <v>77</v>
      </c>
      <c r="AG16" s="2"/>
      <c r="AH16" s="2"/>
      <c r="AI16" s="2"/>
      <c r="AJ16" s="519"/>
      <c r="AK16" s="519"/>
      <c r="AL16" s="519"/>
      <c r="AM16" s="416"/>
      <c r="AN16" s="133"/>
      <c r="AO16" s="133"/>
      <c r="AP16" s="416"/>
      <c r="AQ16" s="416"/>
      <c r="AR16" s="519"/>
      <c r="AS16" s="519"/>
      <c r="AT16" s="529"/>
    </row>
    <row r="17" spans="1:46" s="25" customFormat="1" ht="138.94999999999999" customHeight="1" x14ac:dyDescent="0.25">
      <c r="A17" s="413"/>
      <c r="B17" s="413"/>
      <c r="C17" s="439"/>
      <c r="D17" s="413"/>
      <c r="E17" s="416"/>
      <c r="F17" s="441"/>
      <c r="G17" s="441"/>
      <c r="H17" s="442"/>
      <c r="I17" s="416"/>
      <c r="J17" s="133"/>
      <c r="K17" s="133"/>
      <c r="L17" s="438"/>
      <c r="M17" s="49" t="s">
        <v>411</v>
      </c>
      <c r="N17" s="416"/>
      <c r="O17" s="82" t="s">
        <v>618</v>
      </c>
      <c r="P17" s="20">
        <v>2</v>
      </c>
      <c r="Q17" s="126">
        <v>0</v>
      </c>
      <c r="R17" s="126"/>
      <c r="S17" s="20"/>
      <c r="T17" s="241">
        <f t="shared" si="0"/>
        <v>0</v>
      </c>
      <c r="U17" s="234">
        <v>45505</v>
      </c>
      <c r="V17" s="234">
        <v>45657</v>
      </c>
      <c r="W17" s="124">
        <f t="shared" si="1"/>
        <v>152</v>
      </c>
      <c r="X17" s="38">
        <v>978560</v>
      </c>
      <c r="Y17" s="38" t="s">
        <v>553</v>
      </c>
      <c r="Z17" s="124" t="s">
        <v>415</v>
      </c>
      <c r="AA17" s="49" t="s">
        <v>558</v>
      </c>
      <c r="AB17" s="49" t="s">
        <v>559</v>
      </c>
      <c r="AC17" s="233" t="s">
        <v>619</v>
      </c>
      <c r="AD17" s="133" t="s">
        <v>621</v>
      </c>
      <c r="AE17" s="2"/>
      <c r="AF17" s="38" t="s">
        <v>77</v>
      </c>
      <c r="AG17" s="2"/>
      <c r="AH17" s="2"/>
      <c r="AI17" s="2"/>
      <c r="AJ17" s="519"/>
      <c r="AK17" s="519"/>
      <c r="AL17" s="519"/>
      <c r="AM17" s="416"/>
      <c r="AN17" s="133"/>
      <c r="AO17" s="133"/>
      <c r="AP17" s="416"/>
      <c r="AQ17" s="416"/>
      <c r="AR17" s="519"/>
      <c r="AS17" s="519"/>
      <c r="AT17" s="529"/>
    </row>
    <row r="18" spans="1:46" s="25" customFormat="1" ht="138.94999999999999" customHeight="1" x14ac:dyDescent="0.25">
      <c r="A18" s="413"/>
      <c r="B18" s="413"/>
      <c r="C18" s="439"/>
      <c r="D18" s="413"/>
      <c r="E18" s="416"/>
      <c r="F18" s="441"/>
      <c r="G18" s="441"/>
      <c r="H18" s="442"/>
      <c r="I18" s="416"/>
      <c r="J18" s="133"/>
      <c r="K18" s="133"/>
      <c r="L18" s="438"/>
      <c r="M18" s="49" t="s">
        <v>412</v>
      </c>
      <c r="N18" s="416"/>
      <c r="O18" s="82" t="s">
        <v>618</v>
      </c>
      <c r="P18" s="20">
        <v>2</v>
      </c>
      <c r="Q18" s="127">
        <v>0.48749999999999999</v>
      </c>
      <c r="R18" s="127"/>
      <c r="S18" s="20"/>
      <c r="T18" s="241">
        <f t="shared" si="0"/>
        <v>0.24374999999999999</v>
      </c>
      <c r="U18" s="234">
        <v>45505</v>
      </c>
      <c r="V18" s="234">
        <v>45657</v>
      </c>
      <c r="W18" s="124">
        <f t="shared" si="1"/>
        <v>152</v>
      </c>
      <c r="X18" s="38">
        <v>978560</v>
      </c>
      <c r="Y18" s="38" t="s">
        <v>553</v>
      </c>
      <c r="Z18" s="124" t="s">
        <v>415</v>
      </c>
      <c r="AA18" s="49" t="s">
        <v>558</v>
      </c>
      <c r="AB18" s="49" t="s">
        <v>559</v>
      </c>
      <c r="AC18" s="233" t="s">
        <v>619</v>
      </c>
      <c r="AD18" s="133" t="s">
        <v>621</v>
      </c>
      <c r="AE18" s="2"/>
      <c r="AF18" s="38" t="s">
        <v>77</v>
      </c>
      <c r="AG18" s="2"/>
      <c r="AH18" s="2"/>
      <c r="AI18" s="2"/>
      <c r="AJ18" s="519"/>
      <c r="AK18" s="519"/>
      <c r="AL18" s="519"/>
      <c r="AM18" s="416"/>
      <c r="AN18" s="133"/>
      <c r="AO18" s="133"/>
      <c r="AP18" s="416"/>
      <c r="AQ18" s="416"/>
      <c r="AR18" s="519"/>
      <c r="AS18" s="519"/>
      <c r="AT18" s="529"/>
    </row>
    <row r="19" spans="1:46" s="25" customFormat="1" ht="138.94999999999999" customHeight="1" x14ac:dyDescent="0.25">
      <c r="A19" s="413"/>
      <c r="B19" s="413"/>
      <c r="C19" s="439"/>
      <c r="D19" s="413" t="s">
        <v>265</v>
      </c>
      <c r="E19" s="416"/>
      <c r="F19" s="441"/>
      <c r="G19" s="441"/>
      <c r="H19" s="442" t="s">
        <v>399</v>
      </c>
      <c r="I19" s="416" t="s">
        <v>402</v>
      </c>
      <c r="J19" s="133"/>
      <c r="K19" s="133"/>
      <c r="L19" s="438">
        <v>0.3</v>
      </c>
      <c r="M19" s="49" t="s">
        <v>413</v>
      </c>
      <c r="N19" s="416"/>
      <c r="O19" s="82" t="s">
        <v>618</v>
      </c>
      <c r="P19" s="20">
        <v>2</v>
      </c>
      <c r="Q19" s="127">
        <v>0.25</v>
      </c>
      <c r="R19" s="127"/>
      <c r="S19" s="20"/>
      <c r="T19" s="241">
        <f t="shared" si="0"/>
        <v>0.125</v>
      </c>
      <c r="U19" s="234">
        <v>45505</v>
      </c>
      <c r="V19" s="234">
        <v>45657</v>
      </c>
      <c r="W19" s="124">
        <f t="shared" si="1"/>
        <v>152</v>
      </c>
      <c r="X19" s="38">
        <v>978560</v>
      </c>
      <c r="Y19" s="38" t="s">
        <v>553</v>
      </c>
      <c r="Z19" s="124" t="s">
        <v>415</v>
      </c>
      <c r="AA19" s="49" t="s">
        <v>558</v>
      </c>
      <c r="AB19" s="49" t="s">
        <v>559</v>
      </c>
      <c r="AC19" s="233" t="s">
        <v>619</v>
      </c>
      <c r="AD19" s="133" t="s">
        <v>622</v>
      </c>
      <c r="AE19" s="2"/>
      <c r="AF19" s="38" t="s">
        <v>77</v>
      </c>
      <c r="AG19" s="2"/>
      <c r="AH19" s="2"/>
      <c r="AI19" s="2"/>
      <c r="AJ19" s="519"/>
      <c r="AK19" s="519"/>
      <c r="AL19" s="519"/>
      <c r="AM19" s="416"/>
      <c r="AN19" s="133"/>
      <c r="AO19" s="133"/>
      <c r="AP19" s="416"/>
      <c r="AQ19" s="416"/>
      <c r="AR19" s="519"/>
      <c r="AS19" s="519"/>
      <c r="AT19" s="529"/>
    </row>
    <row r="20" spans="1:46" ht="138.94999999999999" customHeight="1" x14ac:dyDescent="0.25">
      <c r="A20" s="413"/>
      <c r="B20" s="413"/>
      <c r="C20" s="439"/>
      <c r="D20" s="413"/>
      <c r="E20" s="416"/>
      <c r="F20" s="441"/>
      <c r="G20" s="441"/>
      <c r="H20" s="442"/>
      <c r="I20" s="416"/>
      <c r="J20" s="133"/>
      <c r="K20" s="133"/>
      <c r="L20" s="438"/>
      <c r="M20" s="49" t="s">
        <v>414</v>
      </c>
      <c r="N20" s="416"/>
      <c r="O20" s="82" t="s">
        <v>618</v>
      </c>
      <c r="P20" s="20">
        <v>2</v>
      </c>
      <c r="Q20" s="20">
        <v>0</v>
      </c>
      <c r="R20" s="20"/>
      <c r="S20" s="20"/>
      <c r="T20" s="241">
        <f t="shared" si="0"/>
        <v>0</v>
      </c>
      <c r="U20" s="234">
        <v>45809</v>
      </c>
      <c r="V20" s="234">
        <v>46022</v>
      </c>
      <c r="W20" s="48">
        <f t="shared" si="1"/>
        <v>213</v>
      </c>
      <c r="X20" s="38">
        <v>978560</v>
      </c>
      <c r="Y20" s="38" t="s">
        <v>553</v>
      </c>
      <c r="Z20" s="124" t="s">
        <v>415</v>
      </c>
      <c r="AA20" s="49" t="s">
        <v>558</v>
      </c>
      <c r="AB20" s="49" t="s">
        <v>559</v>
      </c>
      <c r="AC20" s="233" t="s">
        <v>619</v>
      </c>
      <c r="AD20" s="133" t="s">
        <v>622</v>
      </c>
      <c r="AE20" s="48"/>
      <c r="AF20" s="38" t="s">
        <v>77</v>
      </c>
      <c r="AG20" s="48"/>
      <c r="AH20" s="48"/>
      <c r="AI20" s="48"/>
      <c r="AJ20" s="519"/>
      <c r="AK20" s="519"/>
      <c r="AL20" s="519"/>
      <c r="AM20" s="416"/>
      <c r="AN20" s="133"/>
      <c r="AO20" s="133"/>
      <c r="AP20" s="416"/>
      <c r="AQ20" s="416"/>
      <c r="AR20" s="519"/>
      <c r="AS20" s="519"/>
      <c r="AT20" s="529"/>
    </row>
    <row r="21" spans="1:46" s="5" customFormat="1" ht="42" customHeight="1" thickBot="1" x14ac:dyDescent="0.3">
      <c r="A21" s="255"/>
      <c r="B21" s="256"/>
      <c r="C21" s="256"/>
      <c r="D21" s="257"/>
      <c r="E21" s="258" t="s">
        <v>683</v>
      </c>
      <c r="F21" s="259"/>
      <c r="G21" s="259"/>
      <c r="H21" s="259"/>
      <c r="I21" s="259"/>
      <c r="J21" s="259"/>
      <c r="K21" s="259"/>
      <c r="L21" s="260"/>
      <c r="M21" s="259"/>
      <c r="N21" s="259"/>
      <c r="O21" s="259"/>
      <c r="P21" s="259"/>
      <c r="Q21" s="259"/>
      <c r="R21" s="259"/>
      <c r="S21" s="261"/>
      <c r="T21" s="337">
        <f>AVERAGE(T9:T20)</f>
        <v>0.18247916666666666</v>
      </c>
      <c r="U21" s="262"/>
      <c r="V21" s="263"/>
      <c r="W21" s="257"/>
      <c r="X21" s="257"/>
      <c r="Y21" s="256"/>
      <c r="Z21" s="257"/>
      <c r="AA21" s="257"/>
      <c r="AB21" s="257"/>
      <c r="AC21" s="257"/>
      <c r="AD21" s="256"/>
      <c r="AE21" s="264"/>
      <c r="AF21" s="256"/>
      <c r="AG21" s="256"/>
      <c r="AH21" s="263"/>
      <c r="AI21" s="257"/>
      <c r="AJ21" s="264"/>
      <c r="AK21" s="264"/>
      <c r="AL21" s="264"/>
      <c r="AM21" s="257"/>
      <c r="AN21" s="264"/>
      <c r="AO21" s="257"/>
      <c r="AP21" s="257"/>
      <c r="AQ21" s="265"/>
      <c r="AR21" s="266">
        <f>+AR9</f>
        <v>1117785621</v>
      </c>
      <c r="AS21" s="266">
        <f>+AS9</f>
        <v>455116179</v>
      </c>
      <c r="AT21" s="267">
        <f>+AT9</f>
        <v>0.40715873459961066</v>
      </c>
    </row>
    <row r="22" spans="1:46" ht="138.94999999999999" customHeight="1" x14ac:dyDescent="0.25">
      <c r="A22" s="443" t="s">
        <v>268</v>
      </c>
      <c r="B22" s="446" t="s">
        <v>369</v>
      </c>
      <c r="C22" s="447" t="s">
        <v>503</v>
      </c>
      <c r="D22" s="450" t="s">
        <v>270</v>
      </c>
      <c r="E22" s="415" t="s">
        <v>387</v>
      </c>
      <c r="F22" s="409">
        <v>2024130010063</v>
      </c>
      <c r="G22" s="453" t="s">
        <v>416</v>
      </c>
      <c r="H22" s="456" t="s">
        <v>417</v>
      </c>
      <c r="I22" s="458" t="s">
        <v>418</v>
      </c>
      <c r="J22" s="272"/>
      <c r="K22" s="272"/>
      <c r="L22" s="435">
        <v>1</v>
      </c>
      <c r="M22" s="273" t="s">
        <v>419</v>
      </c>
      <c r="N22" s="415" t="s">
        <v>320</v>
      </c>
      <c r="O22" s="274" t="s">
        <v>527</v>
      </c>
      <c r="P22" s="275">
        <v>2</v>
      </c>
      <c r="Q22" s="275">
        <v>10</v>
      </c>
      <c r="R22" s="275"/>
      <c r="S22" s="275"/>
      <c r="T22" s="276">
        <v>1</v>
      </c>
      <c r="U22" s="277">
        <v>45519</v>
      </c>
      <c r="V22" s="277">
        <v>45653</v>
      </c>
      <c r="W22" s="278">
        <f>+V22-U22</f>
        <v>134</v>
      </c>
      <c r="X22" s="275">
        <v>978560</v>
      </c>
      <c r="Y22" s="275" t="s">
        <v>553</v>
      </c>
      <c r="Z22" s="275" t="s">
        <v>555</v>
      </c>
      <c r="AA22" s="279" t="s">
        <v>558</v>
      </c>
      <c r="AB22" s="279" t="s">
        <v>559</v>
      </c>
      <c r="AC22" s="275" t="s">
        <v>560</v>
      </c>
      <c r="AD22" s="280" t="s">
        <v>567</v>
      </c>
      <c r="AE22" s="281">
        <v>32000000</v>
      </c>
      <c r="AF22" s="275" t="s">
        <v>77</v>
      </c>
      <c r="AG22" s="275" t="s">
        <v>54</v>
      </c>
      <c r="AH22" s="275" t="s">
        <v>600</v>
      </c>
      <c r="AI22" s="275"/>
      <c r="AJ22" s="516">
        <v>200905011</v>
      </c>
      <c r="AK22" s="516">
        <v>200905011</v>
      </c>
      <c r="AL22" s="516">
        <v>112100000</v>
      </c>
      <c r="AM22" s="415"/>
      <c r="AN22" s="270"/>
      <c r="AO22" s="270"/>
      <c r="AP22" s="415" t="s">
        <v>596</v>
      </c>
      <c r="AQ22" s="415"/>
      <c r="AR22" s="516">
        <v>343305010.87</v>
      </c>
      <c r="AS22" s="516"/>
      <c r="AT22" s="530">
        <f>+AS22/AR22</f>
        <v>0</v>
      </c>
    </row>
    <row r="23" spans="1:46" ht="138.94999999999999" customHeight="1" x14ac:dyDescent="0.25">
      <c r="A23" s="444"/>
      <c r="B23" s="413"/>
      <c r="C23" s="448"/>
      <c r="D23" s="451"/>
      <c r="E23" s="416"/>
      <c r="F23" s="410"/>
      <c r="G23" s="454"/>
      <c r="H23" s="442"/>
      <c r="I23" s="459"/>
      <c r="J23" s="46"/>
      <c r="K23" s="46"/>
      <c r="L23" s="436"/>
      <c r="M23" s="44" t="s">
        <v>420</v>
      </c>
      <c r="N23" s="416"/>
      <c r="O23" s="82" t="s">
        <v>527</v>
      </c>
      <c r="P23" s="38">
        <v>2</v>
      </c>
      <c r="Q23" s="38">
        <v>1</v>
      </c>
      <c r="R23" s="38"/>
      <c r="S23" s="38"/>
      <c r="T23" s="247">
        <f t="shared" si="0"/>
        <v>0.5</v>
      </c>
      <c r="U23" s="123">
        <v>45519</v>
      </c>
      <c r="V23" s="123">
        <v>45653</v>
      </c>
      <c r="W23" s="85">
        <f t="shared" ref="W23:W62" si="2">+V23-U23</f>
        <v>134</v>
      </c>
      <c r="X23" s="38">
        <v>978560</v>
      </c>
      <c r="Y23" s="38" t="s">
        <v>553</v>
      </c>
      <c r="Z23" s="38" t="s">
        <v>555</v>
      </c>
      <c r="AA23" s="49" t="s">
        <v>558</v>
      </c>
      <c r="AB23" s="49" t="s">
        <v>559</v>
      </c>
      <c r="AC23" s="38" t="s">
        <v>560</v>
      </c>
      <c r="AD23" s="47" t="s">
        <v>568</v>
      </c>
      <c r="AE23" s="90">
        <v>48000000</v>
      </c>
      <c r="AF23" s="38" t="s">
        <v>77</v>
      </c>
      <c r="AG23" s="38" t="s">
        <v>54</v>
      </c>
      <c r="AH23" s="38" t="s">
        <v>600</v>
      </c>
      <c r="AI23" s="38"/>
      <c r="AJ23" s="517"/>
      <c r="AK23" s="517"/>
      <c r="AL23" s="517"/>
      <c r="AM23" s="416"/>
      <c r="AN23" s="133"/>
      <c r="AO23" s="133"/>
      <c r="AP23" s="416"/>
      <c r="AQ23" s="416"/>
      <c r="AR23" s="517"/>
      <c r="AS23" s="517"/>
      <c r="AT23" s="531"/>
    </row>
    <row r="24" spans="1:46" ht="138.94999999999999" customHeight="1" x14ac:dyDescent="0.25">
      <c r="A24" s="444"/>
      <c r="B24" s="413"/>
      <c r="C24" s="448"/>
      <c r="D24" s="451"/>
      <c r="E24" s="416"/>
      <c r="F24" s="410"/>
      <c r="G24" s="454"/>
      <c r="H24" s="442"/>
      <c r="I24" s="459"/>
      <c r="J24" s="46"/>
      <c r="K24" s="46"/>
      <c r="L24" s="436"/>
      <c r="M24" s="44" t="s">
        <v>421</v>
      </c>
      <c r="N24" s="416"/>
      <c r="O24" s="82" t="s">
        <v>544</v>
      </c>
      <c r="P24" s="38">
        <v>2</v>
      </c>
      <c r="Q24" s="38">
        <v>0.11</v>
      </c>
      <c r="R24" s="38"/>
      <c r="S24" s="38"/>
      <c r="T24" s="247">
        <f t="shared" si="0"/>
        <v>5.5E-2</v>
      </c>
      <c r="U24" s="123">
        <v>45519</v>
      </c>
      <c r="V24" s="123">
        <v>45653</v>
      </c>
      <c r="W24" s="85">
        <f t="shared" si="2"/>
        <v>134</v>
      </c>
      <c r="X24" s="38">
        <v>978560</v>
      </c>
      <c r="Y24" s="38" t="s">
        <v>553</v>
      </c>
      <c r="Z24" s="38" t="s">
        <v>555</v>
      </c>
      <c r="AA24" s="49" t="s">
        <v>558</v>
      </c>
      <c r="AB24" s="49" t="s">
        <v>559</v>
      </c>
      <c r="AC24" s="38" t="s">
        <v>560</v>
      </c>
      <c r="AD24" s="48"/>
      <c r="AE24" s="95"/>
      <c r="AF24" s="38" t="s">
        <v>77</v>
      </c>
      <c r="AG24" s="38" t="s">
        <v>54</v>
      </c>
      <c r="AH24" s="38" t="s">
        <v>600</v>
      </c>
      <c r="AI24" s="38"/>
      <c r="AJ24" s="517"/>
      <c r="AK24" s="517"/>
      <c r="AL24" s="517"/>
      <c r="AM24" s="416"/>
      <c r="AN24" s="133"/>
      <c r="AO24" s="133"/>
      <c r="AP24" s="416"/>
      <c r="AQ24" s="416"/>
      <c r="AR24" s="517"/>
      <c r="AS24" s="517"/>
      <c r="AT24" s="531"/>
    </row>
    <row r="25" spans="1:46" ht="138.94999999999999" customHeight="1" thickBot="1" x14ac:dyDescent="0.3">
      <c r="A25" s="445"/>
      <c r="B25" s="414"/>
      <c r="C25" s="449"/>
      <c r="D25" s="452"/>
      <c r="E25" s="417"/>
      <c r="F25" s="411"/>
      <c r="G25" s="455"/>
      <c r="H25" s="457"/>
      <c r="I25" s="460"/>
      <c r="J25" s="140"/>
      <c r="K25" s="140"/>
      <c r="L25" s="437"/>
      <c r="M25" s="119" t="s">
        <v>422</v>
      </c>
      <c r="N25" s="417"/>
      <c r="O25" s="120" t="s">
        <v>527</v>
      </c>
      <c r="P25" s="146">
        <v>2</v>
      </c>
      <c r="Q25" s="146">
        <v>10</v>
      </c>
      <c r="R25" s="146"/>
      <c r="S25" s="146"/>
      <c r="T25" s="313">
        <v>1</v>
      </c>
      <c r="U25" s="144">
        <v>45519</v>
      </c>
      <c r="V25" s="144">
        <v>45653</v>
      </c>
      <c r="W25" s="125">
        <f t="shared" si="2"/>
        <v>134</v>
      </c>
      <c r="X25" s="146">
        <v>978560</v>
      </c>
      <c r="Y25" s="146" t="s">
        <v>553</v>
      </c>
      <c r="Z25" s="146" t="s">
        <v>555</v>
      </c>
      <c r="AA25" s="50" t="s">
        <v>558</v>
      </c>
      <c r="AB25" s="50" t="s">
        <v>559</v>
      </c>
      <c r="AC25" s="146" t="s">
        <v>560</v>
      </c>
      <c r="AD25" s="229" t="s">
        <v>569</v>
      </c>
      <c r="AE25" s="314">
        <v>20000000.870000001</v>
      </c>
      <c r="AF25" s="146" t="s">
        <v>77</v>
      </c>
      <c r="AG25" s="146" t="s">
        <v>54</v>
      </c>
      <c r="AH25" s="146" t="s">
        <v>600</v>
      </c>
      <c r="AI25" s="146"/>
      <c r="AJ25" s="518"/>
      <c r="AK25" s="518"/>
      <c r="AL25" s="518"/>
      <c r="AM25" s="417"/>
      <c r="AN25" s="129"/>
      <c r="AO25" s="129"/>
      <c r="AP25" s="417"/>
      <c r="AQ25" s="417"/>
      <c r="AR25" s="518"/>
      <c r="AS25" s="518"/>
      <c r="AT25" s="532"/>
    </row>
    <row r="26" spans="1:46" s="5" customFormat="1" ht="42" customHeight="1" thickBot="1" x14ac:dyDescent="0.3">
      <c r="A26" s="315"/>
      <c r="B26" s="316"/>
      <c r="C26" s="316"/>
      <c r="D26" s="317"/>
      <c r="E26" s="318" t="s">
        <v>684</v>
      </c>
      <c r="F26" s="318"/>
      <c r="G26" s="318"/>
      <c r="H26" s="318"/>
      <c r="I26" s="318"/>
      <c r="J26" s="318"/>
      <c r="K26" s="318"/>
      <c r="L26" s="319"/>
      <c r="M26" s="318"/>
      <c r="N26" s="318"/>
      <c r="O26" s="318"/>
      <c r="P26" s="318"/>
      <c r="Q26" s="318"/>
      <c r="R26" s="318"/>
      <c r="S26" s="318"/>
      <c r="T26" s="338">
        <f>AVERAGE(T22:T25)</f>
        <v>0.63874999999999993</v>
      </c>
      <c r="U26" s="320"/>
      <c r="V26" s="320"/>
      <c r="W26" s="317"/>
      <c r="X26" s="317"/>
      <c r="Y26" s="316"/>
      <c r="Z26" s="317"/>
      <c r="AA26" s="317"/>
      <c r="AB26" s="317"/>
      <c r="AC26" s="317"/>
      <c r="AD26" s="316"/>
      <c r="AE26" s="321"/>
      <c r="AF26" s="316"/>
      <c r="AG26" s="316"/>
      <c r="AH26" s="320"/>
      <c r="AI26" s="317"/>
      <c r="AJ26" s="321"/>
      <c r="AK26" s="321"/>
      <c r="AL26" s="321"/>
      <c r="AM26" s="317"/>
      <c r="AN26" s="321"/>
      <c r="AO26" s="317"/>
      <c r="AP26" s="317"/>
      <c r="AQ26" s="317"/>
      <c r="AR26" s="322">
        <f>+AR22</f>
        <v>343305010.87</v>
      </c>
      <c r="AS26" s="322">
        <f>+AS22</f>
        <v>0</v>
      </c>
      <c r="AT26" s="323">
        <f>+AT22</f>
        <v>0</v>
      </c>
    </row>
    <row r="27" spans="1:46" ht="138.94999999999999" customHeight="1" x14ac:dyDescent="0.25">
      <c r="A27" s="464" t="s">
        <v>273</v>
      </c>
      <c r="B27" s="415" t="s">
        <v>274</v>
      </c>
      <c r="C27" s="478" t="s">
        <v>609</v>
      </c>
      <c r="D27" s="415" t="s">
        <v>276</v>
      </c>
      <c r="E27" s="415" t="s">
        <v>386</v>
      </c>
      <c r="F27" s="475">
        <v>2024130010066</v>
      </c>
      <c r="G27" s="472" t="s">
        <v>523</v>
      </c>
      <c r="H27" s="470" t="s">
        <v>525</v>
      </c>
      <c r="I27" s="453" t="s">
        <v>524</v>
      </c>
      <c r="J27" s="271"/>
      <c r="K27" s="271"/>
      <c r="L27" s="418">
        <v>1</v>
      </c>
      <c r="M27" s="282" t="s">
        <v>423</v>
      </c>
      <c r="N27" s="415" t="s">
        <v>320</v>
      </c>
      <c r="O27" s="274" t="s">
        <v>528</v>
      </c>
      <c r="P27" s="275">
        <v>1</v>
      </c>
      <c r="Q27" s="275">
        <v>1</v>
      </c>
      <c r="R27" s="275"/>
      <c r="S27" s="275"/>
      <c r="T27" s="283">
        <f t="shared" si="0"/>
        <v>1</v>
      </c>
      <c r="U27" s="277">
        <v>45519</v>
      </c>
      <c r="V27" s="277">
        <v>45653</v>
      </c>
      <c r="W27" s="278">
        <f t="shared" si="2"/>
        <v>134</v>
      </c>
      <c r="X27" s="275">
        <v>978560</v>
      </c>
      <c r="Y27" s="275" t="s">
        <v>553</v>
      </c>
      <c r="Z27" s="275" t="s">
        <v>556</v>
      </c>
      <c r="AA27" s="279" t="s">
        <v>558</v>
      </c>
      <c r="AB27" s="279" t="s">
        <v>559</v>
      </c>
      <c r="AC27" s="275" t="s">
        <v>560</v>
      </c>
      <c r="AD27" s="270" t="s">
        <v>570</v>
      </c>
      <c r="AE27" s="284">
        <v>162000000</v>
      </c>
      <c r="AF27" s="275" t="s">
        <v>77</v>
      </c>
      <c r="AG27" s="275" t="s">
        <v>54</v>
      </c>
      <c r="AH27" s="275" t="s">
        <v>600</v>
      </c>
      <c r="AI27" s="275"/>
      <c r="AJ27" s="516">
        <v>1623865915</v>
      </c>
      <c r="AK27" s="516">
        <v>1623865915</v>
      </c>
      <c r="AL27" s="516">
        <v>0</v>
      </c>
      <c r="AM27" s="415"/>
      <c r="AN27" s="270"/>
      <c r="AO27" s="270"/>
      <c r="AP27" s="415" t="s">
        <v>598</v>
      </c>
      <c r="AQ27" s="415"/>
      <c r="AR27" s="516">
        <v>1623865915</v>
      </c>
      <c r="AS27" s="516"/>
      <c r="AT27" s="530">
        <f>+AS27/AR27</f>
        <v>0</v>
      </c>
    </row>
    <row r="28" spans="1:46" ht="138.94999999999999" customHeight="1" x14ac:dyDescent="0.25">
      <c r="A28" s="465"/>
      <c r="B28" s="416"/>
      <c r="C28" s="479"/>
      <c r="D28" s="416"/>
      <c r="E28" s="416"/>
      <c r="F28" s="476"/>
      <c r="G28" s="473"/>
      <c r="H28" s="441"/>
      <c r="I28" s="454"/>
      <c r="J28" s="134"/>
      <c r="K28" s="134"/>
      <c r="L28" s="419"/>
      <c r="M28" s="83" t="s">
        <v>424</v>
      </c>
      <c r="N28" s="416"/>
      <c r="O28" s="82" t="s">
        <v>529</v>
      </c>
      <c r="P28" s="38">
        <v>2</v>
      </c>
      <c r="Q28" s="38">
        <v>3</v>
      </c>
      <c r="R28" s="38"/>
      <c r="S28" s="38"/>
      <c r="T28" s="242">
        <v>1</v>
      </c>
      <c r="U28" s="123">
        <v>45519</v>
      </c>
      <c r="V28" s="123">
        <v>45653</v>
      </c>
      <c r="W28" s="85">
        <f t="shared" si="2"/>
        <v>134</v>
      </c>
      <c r="X28" s="38">
        <v>978560</v>
      </c>
      <c r="Y28" s="38" t="s">
        <v>553</v>
      </c>
      <c r="Z28" s="38" t="s">
        <v>556</v>
      </c>
      <c r="AA28" s="49" t="s">
        <v>558</v>
      </c>
      <c r="AB28" s="49" t="s">
        <v>559</v>
      </c>
      <c r="AC28" s="38" t="s">
        <v>560</v>
      </c>
      <c r="AD28" s="133" t="s">
        <v>571</v>
      </c>
      <c r="AE28" s="88">
        <v>658000000</v>
      </c>
      <c r="AF28" s="38" t="s">
        <v>77</v>
      </c>
      <c r="AG28" s="38" t="s">
        <v>54</v>
      </c>
      <c r="AH28" s="38" t="s">
        <v>600</v>
      </c>
      <c r="AI28" s="38"/>
      <c r="AJ28" s="517"/>
      <c r="AK28" s="517"/>
      <c r="AL28" s="517"/>
      <c r="AM28" s="416"/>
      <c r="AN28" s="133"/>
      <c r="AO28" s="133"/>
      <c r="AP28" s="416"/>
      <c r="AQ28" s="416"/>
      <c r="AR28" s="517"/>
      <c r="AS28" s="517"/>
      <c r="AT28" s="531"/>
    </row>
    <row r="29" spans="1:46" ht="138.94999999999999" customHeight="1" x14ac:dyDescent="0.25">
      <c r="A29" s="465"/>
      <c r="B29" s="416"/>
      <c r="C29" s="479"/>
      <c r="D29" s="416"/>
      <c r="E29" s="416"/>
      <c r="F29" s="476"/>
      <c r="G29" s="473"/>
      <c r="H29" s="441"/>
      <c r="I29" s="454"/>
      <c r="J29" s="134"/>
      <c r="K29" s="134"/>
      <c r="L29" s="419"/>
      <c r="M29" s="83" t="s">
        <v>425</v>
      </c>
      <c r="N29" s="416"/>
      <c r="O29" s="82" t="s">
        <v>545</v>
      </c>
      <c r="P29" s="38">
        <v>0</v>
      </c>
      <c r="Q29" s="38">
        <v>0</v>
      </c>
      <c r="R29" s="38"/>
      <c r="S29" s="38"/>
      <c r="T29" s="244" t="s">
        <v>662</v>
      </c>
      <c r="U29" s="123" t="s">
        <v>320</v>
      </c>
      <c r="V29" s="123" t="s">
        <v>320</v>
      </c>
      <c r="W29" s="85">
        <v>0</v>
      </c>
      <c r="X29" s="38">
        <v>978560</v>
      </c>
      <c r="Y29" s="38" t="s">
        <v>553</v>
      </c>
      <c r="Z29" s="38" t="s">
        <v>556</v>
      </c>
      <c r="AA29" s="49" t="s">
        <v>558</v>
      </c>
      <c r="AB29" s="49" t="s">
        <v>559</v>
      </c>
      <c r="AC29" s="38" t="s">
        <v>560</v>
      </c>
      <c r="AD29" s="133" t="s">
        <v>572</v>
      </c>
      <c r="AE29" s="88">
        <v>200000000</v>
      </c>
      <c r="AF29" s="38" t="s">
        <v>77</v>
      </c>
      <c r="AG29" s="38" t="s">
        <v>54</v>
      </c>
      <c r="AH29" s="38" t="s">
        <v>600</v>
      </c>
      <c r="AI29" s="38"/>
      <c r="AJ29" s="517"/>
      <c r="AK29" s="517"/>
      <c r="AL29" s="517"/>
      <c r="AM29" s="416"/>
      <c r="AN29" s="133"/>
      <c r="AO29" s="133"/>
      <c r="AP29" s="416"/>
      <c r="AQ29" s="416"/>
      <c r="AR29" s="517"/>
      <c r="AS29" s="517"/>
      <c r="AT29" s="531"/>
    </row>
    <row r="30" spans="1:46" ht="138.94999999999999" customHeight="1" x14ac:dyDescent="0.25">
      <c r="A30" s="465"/>
      <c r="B30" s="416"/>
      <c r="C30" s="479"/>
      <c r="D30" s="416"/>
      <c r="E30" s="416"/>
      <c r="F30" s="476"/>
      <c r="G30" s="473"/>
      <c r="H30" s="441"/>
      <c r="I30" s="454"/>
      <c r="J30" s="134"/>
      <c r="K30" s="134"/>
      <c r="L30" s="419"/>
      <c r="M30" s="83" t="s">
        <v>426</v>
      </c>
      <c r="N30" s="416"/>
      <c r="O30" s="82" t="s">
        <v>552</v>
      </c>
      <c r="P30" s="38">
        <v>2</v>
      </c>
      <c r="Q30" s="38">
        <v>0</v>
      </c>
      <c r="R30" s="38"/>
      <c r="S30" s="38"/>
      <c r="T30" s="247">
        <f t="shared" si="0"/>
        <v>0</v>
      </c>
      <c r="U30" s="123">
        <v>45519</v>
      </c>
      <c r="V30" s="123">
        <v>45653</v>
      </c>
      <c r="W30" s="85">
        <f t="shared" si="2"/>
        <v>134</v>
      </c>
      <c r="X30" s="38">
        <v>978560</v>
      </c>
      <c r="Y30" s="38" t="s">
        <v>553</v>
      </c>
      <c r="Z30" s="38" t="s">
        <v>556</v>
      </c>
      <c r="AA30" s="49" t="s">
        <v>558</v>
      </c>
      <c r="AB30" s="49" t="s">
        <v>559</v>
      </c>
      <c r="AC30" s="38" t="s">
        <v>560</v>
      </c>
      <c r="AD30" s="133" t="s">
        <v>573</v>
      </c>
      <c r="AE30" s="88">
        <v>100000000</v>
      </c>
      <c r="AF30" s="38" t="s">
        <v>77</v>
      </c>
      <c r="AG30" s="38" t="s">
        <v>54</v>
      </c>
      <c r="AH30" s="38" t="s">
        <v>600</v>
      </c>
      <c r="AI30" s="38"/>
      <c r="AJ30" s="517"/>
      <c r="AK30" s="517"/>
      <c r="AL30" s="517"/>
      <c r="AM30" s="416"/>
      <c r="AN30" s="133"/>
      <c r="AO30" s="133"/>
      <c r="AP30" s="416"/>
      <c r="AQ30" s="416"/>
      <c r="AR30" s="517"/>
      <c r="AS30" s="517"/>
      <c r="AT30" s="531"/>
    </row>
    <row r="31" spans="1:46" ht="138.94999999999999" customHeight="1" x14ac:dyDescent="0.25">
      <c r="A31" s="465"/>
      <c r="B31" s="416"/>
      <c r="C31" s="479"/>
      <c r="D31" s="416"/>
      <c r="E31" s="416"/>
      <c r="F31" s="476"/>
      <c r="G31" s="473"/>
      <c r="H31" s="441"/>
      <c r="I31" s="454"/>
      <c r="J31" s="134"/>
      <c r="K31" s="134"/>
      <c r="L31" s="419"/>
      <c r="M31" s="83" t="s">
        <v>427</v>
      </c>
      <c r="N31" s="416"/>
      <c r="O31" s="82" t="s">
        <v>530</v>
      </c>
      <c r="P31" s="38">
        <v>1</v>
      </c>
      <c r="Q31" s="38">
        <v>0</v>
      </c>
      <c r="R31" s="38"/>
      <c r="S31" s="38"/>
      <c r="T31" s="247">
        <f t="shared" si="0"/>
        <v>0</v>
      </c>
      <c r="U31" s="123">
        <v>45519</v>
      </c>
      <c r="V31" s="123">
        <v>45653</v>
      </c>
      <c r="W31" s="85">
        <f t="shared" si="2"/>
        <v>134</v>
      </c>
      <c r="X31" s="38">
        <v>978560</v>
      </c>
      <c r="Y31" s="38" t="s">
        <v>553</v>
      </c>
      <c r="Z31" s="38" t="s">
        <v>556</v>
      </c>
      <c r="AA31" s="49" t="s">
        <v>558</v>
      </c>
      <c r="AB31" s="49" t="s">
        <v>559</v>
      </c>
      <c r="AC31" s="38" t="s">
        <v>560</v>
      </c>
      <c r="AD31" s="133" t="s">
        <v>574</v>
      </c>
      <c r="AE31" s="88">
        <v>40000000</v>
      </c>
      <c r="AF31" s="38" t="s">
        <v>77</v>
      </c>
      <c r="AG31" s="38" t="s">
        <v>54</v>
      </c>
      <c r="AH31" s="38" t="s">
        <v>600</v>
      </c>
      <c r="AI31" s="38"/>
      <c r="AJ31" s="517"/>
      <c r="AK31" s="517"/>
      <c r="AL31" s="517"/>
      <c r="AM31" s="416"/>
      <c r="AN31" s="133"/>
      <c r="AO31" s="133"/>
      <c r="AP31" s="416"/>
      <c r="AQ31" s="416"/>
      <c r="AR31" s="517"/>
      <c r="AS31" s="517"/>
      <c r="AT31" s="531"/>
    </row>
    <row r="32" spans="1:46" ht="138.94999999999999" customHeight="1" thickBot="1" x14ac:dyDescent="0.3">
      <c r="A32" s="466"/>
      <c r="B32" s="417"/>
      <c r="C32" s="480"/>
      <c r="D32" s="417"/>
      <c r="E32" s="417"/>
      <c r="F32" s="477"/>
      <c r="G32" s="474"/>
      <c r="H32" s="471"/>
      <c r="I32" s="455"/>
      <c r="J32" s="138"/>
      <c r="K32" s="138"/>
      <c r="L32" s="420"/>
      <c r="M32" s="324" t="s">
        <v>428</v>
      </c>
      <c r="N32" s="417"/>
      <c r="O32" s="120" t="s">
        <v>546</v>
      </c>
      <c r="P32" s="146">
        <v>2</v>
      </c>
      <c r="Q32" s="146">
        <v>4</v>
      </c>
      <c r="R32" s="146"/>
      <c r="S32" s="146"/>
      <c r="T32" s="313">
        <v>1</v>
      </c>
      <c r="U32" s="144">
        <v>45519</v>
      </c>
      <c r="V32" s="144">
        <v>45653</v>
      </c>
      <c r="W32" s="125">
        <f t="shared" si="2"/>
        <v>134</v>
      </c>
      <c r="X32" s="146">
        <v>978560</v>
      </c>
      <c r="Y32" s="146" t="s">
        <v>553</v>
      </c>
      <c r="Z32" s="146" t="s">
        <v>556</v>
      </c>
      <c r="AA32" s="50" t="s">
        <v>558</v>
      </c>
      <c r="AB32" s="50" t="s">
        <v>559</v>
      </c>
      <c r="AC32" s="146" t="s">
        <v>560</v>
      </c>
      <c r="AD32" s="129" t="s">
        <v>575</v>
      </c>
      <c r="AE32" s="132">
        <v>40000000</v>
      </c>
      <c r="AF32" s="146" t="s">
        <v>77</v>
      </c>
      <c r="AG32" s="146" t="s">
        <v>54</v>
      </c>
      <c r="AH32" s="146" t="s">
        <v>600</v>
      </c>
      <c r="AI32" s="146"/>
      <c r="AJ32" s="518"/>
      <c r="AK32" s="518"/>
      <c r="AL32" s="518"/>
      <c r="AM32" s="417"/>
      <c r="AN32" s="129"/>
      <c r="AO32" s="129"/>
      <c r="AP32" s="417"/>
      <c r="AQ32" s="417"/>
      <c r="AR32" s="518"/>
      <c r="AS32" s="518"/>
      <c r="AT32" s="532"/>
    </row>
    <row r="33" spans="1:46" s="5" customFormat="1" ht="42" customHeight="1" thickBot="1" x14ac:dyDescent="0.3">
      <c r="A33" s="315"/>
      <c r="B33" s="316"/>
      <c r="C33" s="316"/>
      <c r="D33" s="317"/>
      <c r="E33" s="318" t="s">
        <v>685</v>
      </c>
      <c r="F33" s="318"/>
      <c r="G33" s="318"/>
      <c r="H33" s="318"/>
      <c r="I33" s="318"/>
      <c r="J33" s="318"/>
      <c r="K33" s="318"/>
      <c r="L33" s="319"/>
      <c r="M33" s="318"/>
      <c r="N33" s="318"/>
      <c r="O33" s="318"/>
      <c r="P33" s="318"/>
      <c r="Q33" s="318"/>
      <c r="R33" s="318"/>
      <c r="S33" s="318"/>
      <c r="T33" s="338">
        <f>AVERAGE(T27:T32)</f>
        <v>0.6</v>
      </c>
      <c r="U33" s="320"/>
      <c r="V33" s="320"/>
      <c r="W33" s="317"/>
      <c r="X33" s="317"/>
      <c r="Y33" s="316"/>
      <c r="Z33" s="317"/>
      <c r="AA33" s="317"/>
      <c r="AB33" s="317"/>
      <c r="AC33" s="317"/>
      <c r="AD33" s="316"/>
      <c r="AE33" s="321"/>
      <c r="AF33" s="316"/>
      <c r="AG33" s="316"/>
      <c r="AH33" s="320"/>
      <c r="AI33" s="317"/>
      <c r="AJ33" s="321"/>
      <c r="AK33" s="321"/>
      <c r="AL33" s="321"/>
      <c r="AM33" s="317"/>
      <c r="AN33" s="321"/>
      <c r="AO33" s="317"/>
      <c r="AP33" s="317"/>
      <c r="AQ33" s="317"/>
      <c r="AR33" s="322">
        <f>+AR27</f>
        <v>1623865915</v>
      </c>
      <c r="AS33" s="322">
        <f>+AS27</f>
        <v>0</v>
      </c>
      <c r="AT33" s="323">
        <f>+AT27</f>
        <v>0</v>
      </c>
    </row>
    <row r="34" spans="1:46" ht="138.94999999999999" customHeight="1" x14ac:dyDescent="0.25">
      <c r="A34" s="467" t="s">
        <v>429</v>
      </c>
      <c r="B34" s="412" t="s">
        <v>303</v>
      </c>
      <c r="C34" s="447" t="s">
        <v>511</v>
      </c>
      <c r="D34" s="450" t="s">
        <v>304</v>
      </c>
      <c r="E34" s="415" t="s">
        <v>382</v>
      </c>
      <c r="F34" s="409">
        <v>2024130010068</v>
      </c>
      <c r="G34" s="406" t="s">
        <v>430</v>
      </c>
      <c r="H34" s="461" t="s">
        <v>436</v>
      </c>
      <c r="I34" s="461" t="s">
        <v>526</v>
      </c>
      <c r="J34" s="280"/>
      <c r="K34" s="280"/>
      <c r="L34" s="418">
        <v>0.3</v>
      </c>
      <c r="M34" s="273" t="s">
        <v>431</v>
      </c>
      <c r="N34" s="415" t="s">
        <v>320</v>
      </c>
      <c r="O34" s="270" t="s">
        <v>531</v>
      </c>
      <c r="P34" s="275">
        <v>1</v>
      </c>
      <c r="Q34" s="275">
        <v>0.5</v>
      </c>
      <c r="R34" s="275"/>
      <c r="S34" s="275"/>
      <c r="T34" s="283">
        <f t="shared" si="0"/>
        <v>0.5</v>
      </c>
      <c r="U34" s="277">
        <v>45519</v>
      </c>
      <c r="V34" s="277">
        <v>45611</v>
      </c>
      <c r="W34" s="278">
        <f t="shared" si="2"/>
        <v>92</v>
      </c>
      <c r="X34" s="275">
        <v>978560</v>
      </c>
      <c r="Y34" s="275" t="s">
        <v>553</v>
      </c>
      <c r="Z34" s="275" t="s">
        <v>556</v>
      </c>
      <c r="AA34" s="279" t="s">
        <v>558</v>
      </c>
      <c r="AB34" s="279" t="s">
        <v>559</v>
      </c>
      <c r="AC34" s="275" t="s">
        <v>560</v>
      </c>
      <c r="AD34" s="270" t="s">
        <v>576</v>
      </c>
      <c r="AE34" s="284">
        <v>60000000</v>
      </c>
      <c r="AF34" s="275" t="s">
        <v>77</v>
      </c>
      <c r="AG34" s="275" t="s">
        <v>54</v>
      </c>
      <c r="AH34" s="275" t="s">
        <v>600</v>
      </c>
      <c r="AI34" s="275"/>
      <c r="AJ34" s="516">
        <v>979004144</v>
      </c>
      <c r="AK34" s="516">
        <v>955383724</v>
      </c>
      <c r="AL34" s="516">
        <v>383330000</v>
      </c>
      <c r="AM34" s="415"/>
      <c r="AN34" s="270"/>
      <c r="AO34" s="270"/>
      <c r="AP34" s="415" t="s">
        <v>597</v>
      </c>
      <c r="AQ34" s="415"/>
      <c r="AR34" s="516">
        <v>1320341279.1400001</v>
      </c>
      <c r="AS34" s="516">
        <v>341337135</v>
      </c>
      <c r="AT34" s="530">
        <f>+AS34/AR34</f>
        <v>0.25852189914287071</v>
      </c>
    </row>
    <row r="35" spans="1:46" ht="138.94999999999999" customHeight="1" x14ac:dyDescent="0.25">
      <c r="A35" s="468"/>
      <c r="B35" s="413"/>
      <c r="C35" s="448"/>
      <c r="D35" s="451"/>
      <c r="E35" s="416"/>
      <c r="F35" s="410"/>
      <c r="G35" s="407"/>
      <c r="H35" s="462"/>
      <c r="I35" s="462"/>
      <c r="J35" s="47"/>
      <c r="K35" s="47"/>
      <c r="L35" s="419"/>
      <c r="M35" s="44" t="s">
        <v>432</v>
      </c>
      <c r="N35" s="416"/>
      <c r="O35" s="82" t="s">
        <v>532</v>
      </c>
      <c r="P35" s="38">
        <v>1</v>
      </c>
      <c r="Q35" s="38">
        <v>0.5</v>
      </c>
      <c r="R35" s="38"/>
      <c r="S35" s="38"/>
      <c r="T35" s="247">
        <f t="shared" si="0"/>
        <v>0.5</v>
      </c>
      <c r="U35" s="123">
        <v>45519</v>
      </c>
      <c r="V35" s="123">
        <v>45653</v>
      </c>
      <c r="W35" s="85">
        <f t="shared" si="2"/>
        <v>134</v>
      </c>
      <c r="X35" s="38">
        <v>978560</v>
      </c>
      <c r="Y35" s="38" t="s">
        <v>553</v>
      </c>
      <c r="Z35" s="38" t="s">
        <v>556</v>
      </c>
      <c r="AA35" s="49" t="s">
        <v>558</v>
      </c>
      <c r="AB35" s="49" t="s">
        <v>559</v>
      </c>
      <c r="AC35" s="38" t="s">
        <v>560</v>
      </c>
      <c r="AD35" s="133" t="s">
        <v>580</v>
      </c>
      <c r="AE35" s="88"/>
      <c r="AF35" s="38" t="s">
        <v>77</v>
      </c>
      <c r="AG35" s="38" t="s">
        <v>54</v>
      </c>
      <c r="AH35" s="38" t="s">
        <v>600</v>
      </c>
      <c r="AI35" s="38"/>
      <c r="AJ35" s="517"/>
      <c r="AK35" s="517"/>
      <c r="AL35" s="517"/>
      <c r="AM35" s="416"/>
      <c r="AN35" s="133"/>
      <c r="AO35" s="133"/>
      <c r="AP35" s="416"/>
      <c r="AQ35" s="416"/>
      <c r="AR35" s="517"/>
      <c r="AS35" s="517"/>
      <c r="AT35" s="531"/>
    </row>
    <row r="36" spans="1:46" ht="138.94999999999999" customHeight="1" x14ac:dyDescent="0.25">
      <c r="A36" s="468"/>
      <c r="B36" s="413"/>
      <c r="C36" s="448"/>
      <c r="D36" s="413" t="s">
        <v>307</v>
      </c>
      <c r="E36" s="416"/>
      <c r="F36" s="410"/>
      <c r="G36" s="407"/>
      <c r="H36" s="462" t="s">
        <v>437</v>
      </c>
      <c r="I36" s="462" t="s">
        <v>308</v>
      </c>
      <c r="J36" s="47"/>
      <c r="K36" s="47"/>
      <c r="L36" s="419">
        <v>0.7</v>
      </c>
      <c r="M36" s="44" t="s">
        <v>433</v>
      </c>
      <c r="N36" s="416"/>
      <c r="O36" s="82" t="s">
        <v>533</v>
      </c>
      <c r="P36" s="38">
        <v>2</v>
      </c>
      <c r="Q36" s="38">
        <v>1</v>
      </c>
      <c r="R36" s="38"/>
      <c r="S36" s="38"/>
      <c r="T36" s="247">
        <f t="shared" si="0"/>
        <v>0.5</v>
      </c>
      <c r="U36" s="123">
        <v>45519</v>
      </c>
      <c r="V36" s="123">
        <v>45653</v>
      </c>
      <c r="W36" s="85">
        <f t="shared" si="2"/>
        <v>134</v>
      </c>
      <c r="X36" s="38">
        <v>978560</v>
      </c>
      <c r="Y36" s="38" t="s">
        <v>553</v>
      </c>
      <c r="Z36" s="38" t="s">
        <v>556</v>
      </c>
      <c r="AA36" s="49" t="s">
        <v>558</v>
      </c>
      <c r="AB36" s="49" t="s">
        <v>559</v>
      </c>
      <c r="AC36" s="38" t="s">
        <v>560</v>
      </c>
      <c r="AD36" s="133" t="s">
        <v>577</v>
      </c>
      <c r="AE36" s="88">
        <v>540000000</v>
      </c>
      <c r="AF36" s="38" t="s">
        <v>77</v>
      </c>
      <c r="AG36" s="38" t="s">
        <v>54</v>
      </c>
      <c r="AH36" s="38" t="s">
        <v>600</v>
      </c>
      <c r="AI36" s="38"/>
      <c r="AJ36" s="517"/>
      <c r="AK36" s="517"/>
      <c r="AL36" s="517"/>
      <c r="AM36" s="416"/>
      <c r="AN36" s="133"/>
      <c r="AO36" s="133"/>
      <c r="AP36" s="416"/>
      <c r="AQ36" s="416"/>
      <c r="AR36" s="517"/>
      <c r="AS36" s="517"/>
      <c r="AT36" s="531"/>
    </row>
    <row r="37" spans="1:46" ht="138.94999999999999" customHeight="1" x14ac:dyDescent="0.25">
      <c r="A37" s="468"/>
      <c r="B37" s="413"/>
      <c r="C37" s="448"/>
      <c r="D37" s="413"/>
      <c r="E37" s="416"/>
      <c r="F37" s="410"/>
      <c r="G37" s="407"/>
      <c r="H37" s="462"/>
      <c r="I37" s="462"/>
      <c r="J37" s="47"/>
      <c r="K37" s="47"/>
      <c r="L37" s="419"/>
      <c r="M37" s="44" t="s">
        <v>434</v>
      </c>
      <c r="N37" s="416"/>
      <c r="O37" s="82" t="s">
        <v>537</v>
      </c>
      <c r="P37" s="38">
        <v>2</v>
      </c>
      <c r="Q37" s="38">
        <v>1</v>
      </c>
      <c r="R37" s="38"/>
      <c r="S37" s="38"/>
      <c r="T37" s="247">
        <f t="shared" si="0"/>
        <v>0.5</v>
      </c>
      <c r="U37" s="123">
        <v>45519</v>
      </c>
      <c r="V37" s="123">
        <v>45653</v>
      </c>
      <c r="W37" s="85">
        <f t="shared" si="2"/>
        <v>134</v>
      </c>
      <c r="X37" s="38">
        <v>978560</v>
      </c>
      <c r="Y37" s="38" t="s">
        <v>553</v>
      </c>
      <c r="Z37" s="38" t="s">
        <v>556</v>
      </c>
      <c r="AA37" s="49" t="s">
        <v>558</v>
      </c>
      <c r="AB37" s="49" t="s">
        <v>559</v>
      </c>
      <c r="AC37" s="38" t="s">
        <v>560</v>
      </c>
      <c r="AD37" s="133" t="s">
        <v>578</v>
      </c>
      <c r="AE37" s="88">
        <v>70000000</v>
      </c>
      <c r="AF37" s="38" t="s">
        <v>77</v>
      </c>
      <c r="AG37" s="38" t="s">
        <v>54</v>
      </c>
      <c r="AH37" s="38" t="s">
        <v>600</v>
      </c>
      <c r="AI37" s="38"/>
      <c r="AJ37" s="517"/>
      <c r="AK37" s="517"/>
      <c r="AL37" s="517"/>
      <c r="AM37" s="416"/>
      <c r="AN37" s="133"/>
      <c r="AO37" s="133"/>
      <c r="AP37" s="416"/>
      <c r="AQ37" s="416"/>
      <c r="AR37" s="517"/>
      <c r="AS37" s="517"/>
      <c r="AT37" s="531"/>
    </row>
    <row r="38" spans="1:46" ht="138.94999999999999" customHeight="1" thickBot="1" x14ac:dyDescent="0.3">
      <c r="A38" s="469"/>
      <c r="B38" s="414"/>
      <c r="C38" s="449"/>
      <c r="D38" s="414"/>
      <c r="E38" s="417"/>
      <c r="F38" s="411"/>
      <c r="G38" s="408"/>
      <c r="H38" s="463"/>
      <c r="I38" s="463"/>
      <c r="J38" s="229"/>
      <c r="K38" s="229"/>
      <c r="L38" s="420"/>
      <c r="M38" s="119" t="s">
        <v>435</v>
      </c>
      <c r="N38" s="417"/>
      <c r="O38" s="120" t="s">
        <v>534</v>
      </c>
      <c r="P38" s="146">
        <v>3</v>
      </c>
      <c r="Q38" s="146">
        <v>2</v>
      </c>
      <c r="R38" s="146"/>
      <c r="S38" s="146"/>
      <c r="T38" s="325">
        <f t="shared" si="0"/>
        <v>0.66666666666666663</v>
      </c>
      <c r="U38" s="144">
        <v>45519</v>
      </c>
      <c r="V38" s="144">
        <v>45653</v>
      </c>
      <c r="W38" s="125">
        <f t="shared" si="2"/>
        <v>134</v>
      </c>
      <c r="X38" s="146">
        <v>978560</v>
      </c>
      <c r="Y38" s="146" t="s">
        <v>553</v>
      </c>
      <c r="Z38" s="146" t="s">
        <v>556</v>
      </c>
      <c r="AA38" s="50" t="s">
        <v>558</v>
      </c>
      <c r="AB38" s="50" t="s">
        <v>559</v>
      </c>
      <c r="AC38" s="146" t="s">
        <v>560</v>
      </c>
      <c r="AD38" s="129" t="s">
        <v>579</v>
      </c>
      <c r="AE38" s="132">
        <v>25998530</v>
      </c>
      <c r="AF38" s="146" t="s">
        <v>77</v>
      </c>
      <c r="AG38" s="146" t="s">
        <v>54</v>
      </c>
      <c r="AH38" s="146" t="s">
        <v>600</v>
      </c>
      <c r="AI38" s="146"/>
      <c r="AJ38" s="518"/>
      <c r="AK38" s="518"/>
      <c r="AL38" s="518"/>
      <c r="AM38" s="417"/>
      <c r="AN38" s="129"/>
      <c r="AO38" s="129"/>
      <c r="AP38" s="417"/>
      <c r="AQ38" s="417"/>
      <c r="AR38" s="518"/>
      <c r="AS38" s="518"/>
      <c r="AT38" s="532"/>
    </row>
    <row r="39" spans="1:46" s="5" customFormat="1" ht="42" customHeight="1" thickBot="1" x14ac:dyDescent="0.3">
      <c r="A39" s="315"/>
      <c r="B39" s="316"/>
      <c r="C39" s="316"/>
      <c r="D39" s="317"/>
      <c r="E39" s="318" t="s">
        <v>686</v>
      </c>
      <c r="F39" s="318"/>
      <c r="G39" s="318"/>
      <c r="H39" s="318"/>
      <c r="I39" s="318"/>
      <c r="J39" s="318"/>
      <c r="K39" s="318"/>
      <c r="L39" s="319"/>
      <c r="M39" s="318"/>
      <c r="N39" s="318"/>
      <c r="O39" s="318"/>
      <c r="P39" s="318"/>
      <c r="Q39" s="318"/>
      <c r="R39" s="318"/>
      <c r="S39" s="318"/>
      <c r="T39" s="338">
        <f>AVERAGE(T34:T38)</f>
        <v>0.53333333333333333</v>
      </c>
      <c r="U39" s="320"/>
      <c r="V39" s="320"/>
      <c r="W39" s="317"/>
      <c r="X39" s="317"/>
      <c r="Y39" s="316"/>
      <c r="Z39" s="317"/>
      <c r="AA39" s="317"/>
      <c r="AB39" s="317"/>
      <c r="AC39" s="317"/>
      <c r="AD39" s="316"/>
      <c r="AE39" s="321"/>
      <c r="AF39" s="316"/>
      <c r="AG39" s="316"/>
      <c r="AH39" s="320"/>
      <c r="AI39" s="317"/>
      <c r="AJ39" s="321"/>
      <c r="AK39" s="321"/>
      <c r="AL39" s="321"/>
      <c r="AM39" s="317"/>
      <c r="AN39" s="321"/>
      <c r="AO39" s="317"/>
      <c r="AP39" s="317"/>
      <c r="AQ39" s="317"/>
      <c r="AR39" s="322">
        <f>+AR34</f>
        <v>1320341279.1400001</v>
      </c>
      <c r="AS39" s="322">
        <f>+AS34</f>
        <v>341337135</v>
      </c>
      <c r="AT39" s="323">
        <f>+AT34</f>
        <v>0.25852189914287071</v>
      </c>
    </row>
    <row r="40" spans="1:46" ht="138.94999999999999" customHeight="1" x14ac:dyDescent="0.25">
      <c r="A40" s="484" t="s">
        <v>254</v>
      </c>
      <c r="B40" s="412" t="s">
        <v>255</v>
      </c>
      <c r="C40" s="447" t="s">
        <v>507</v>
      </c>
      <c r="D40" s="412" t="s">
        <v>257</v>
      </c>
      <c r="E40" s="415" t="s">
        <v>388</v>
      </c>
      <c r="F40" s="409">
        <v>2024130010071</v>
      </c>
      <c r="G40" s="412" t="s">
        <v>389</v>
      </c>
      <c r="H40" s="461" t="s">
        <v>438</v>
      </c>
      <c r="I40" s="461" t="s">
        <v>439</v>
      </c>
      <c r="J40" s="280"/>
      <c r="K40" s="280"/>
      <c r="L40" s="418">
        <v>1</v>
      </c>
      <c r="M40" s="287" t="s">
        <v>440</v>
      </c>
      <c r="N40" s="415" t="s">
        <v>320</v>
      </c>
      <c r="O40" s="287" t="s">
        <v>630</v>
      </c>
      <c r="P40" s="288">
        <v>1</v>
      </c>
      <c r="Q40" s="288">
        <v>1</v>
      </c>
      <c r="R40" s="288"/>
      <c r="S40" s="288"/>
      <c r="T40" s="289">
        <f t="shared" si="0"/>
        <v>1</v>
      </c>
      <c r="U40" s="277">
        <v>45537</v>
      </c>
      <c r="V40" s="277">
        <v>45626</v>
      </c>
      <c r="W40" s="275">
        <f t="shared" si="2"/>
        <v>89</v>
      </c>
      <c r="X40" s="275">
        <v>978560</v>
      </c>
      <c r="Y40" s="275" t="s">
        <v>553</v>
      </c>
      <c r="Z40" s="275" t="s">
        <v>556</v>
      </c>
      <c r="AA40" s="279" t="s">
        <v>558</v>
      </c>
      <c r="AB40" s="279" t="s">
        <v>559</v>
      </c>
      <c r="AC40" s="275" t="s">
        <v>560</v>
      </c>
      <c r="AD40" s="290"/>
      <c r="AE40" s="290"/>
      <c r="AF40" s="290"/>
      <c r="AG40" s="290"/>
      <c r="AH40" s="290"/>
      <c r="AI40" s="290"/>
      <c r="AJ40" s="520">
        <v>761370974</v>
      </c>
      <c r="AK40" s="520">
        <v>761370974</v>
      </c>
      <c r="AL40" s="520">
        <v>53250000</v>
      </c>
      <c r="AM40" s="415"/>
      <c r="AN40" s="270"/>
      <c r="AO40" s="270"/>
      <c r="AP40" s="415"/>
      <c r="AQ40" s="415"/>
      <c r="AR40" s="520">
        <v>1110112214</v>
      </c>
      <c r="AS40" s="520"/>
      <c r="AT40" s="533">
        <f>+AS40/AR40</f>
        <v>0</v>
      </c>
    </row>
    <row r="41" spans="1:46" ht="138.94999999999999" customHeight="1" x14ac:dyDescent="0.25">
      <c r="A41" s="485"/>
      <c r="B41" s="413"/>
      <c r="C41" s="448"/>
      <c r="D41" s="413"/>
      <c r="E41" s="416"/>
      <c r="F41" s="410"/>
      <c r="G41" s="413"/>
      <c r="H41" s="462"/>
      <c r="I41" s="462"/>
      <c r="J41" s="47"/>
      <c r="K41" s="47"/>
      <c r="L41" s="419"/>
      <c r="M41" s="237" t="s">
        <v>441</v>
      </c>
      <c r="N41" s="416"/>
      <c r="O41" s="237" t="s">
        <v>632</v>
      </c>
      <c r="P41" s="236">
        <v>2</v>
      </c>
      <c r="Q41" s="238">
        <v>0.6</v>
      </c>
      <c r="R41" s="238"/>
      <c r="S41" s="236"/>
      <c r="T41" s="248">
        <f t="shared" si="0"/>
        <v>0.3</v>
      </c>
      <c r="U41" s="123">
        <v>45580</v>
      </c>
      <c r="V41" s="123">
        <v>45656</v>
      </c>
      <c r="W41" s="38">
        <f t="shared" si="2"/>
        <v>76</v>
      </c>
      <c r="X41" s="38">
        <v>978560</v>
      </c>
      <c r="Y41" s="38" t="s">
        <v>553</v>
      </c>
      <c r="Z41" s="38" t="s">
        <v>556</v>
      </c>
      <c r="AA41" s="49" t="s">
        <v>558</v>
      </c>
      <c r="AB41" s="49" t="s">
        <v>559</v>
      </c>
      <c r="AC41" s="38" t="s">
        <v>560</v>
      </c>
      <c r="AD41" s="48"/>
      <c r="AE41" s="48"/>
      <c r="AF41" s="48"/>
      <c r="AG41" s="48"/>
      <c r="AH41" s="48"/>
      <c r="AI41" s="48"/>
      <c r="AJ41" s="519"/>
      <c r="AK41" s="519"/>
      <c r="AL41" s="519"/>
      <c r="AM41" s="416"/>
      <c r="AN41" s="133"/>
      <c r="AO41" s="133"/>
      <c r="AP41" s="416"/>
      <c r="AQ41" s="416"/>
      <c r="AR41" s="519"/>
      <c r="AS41" s="519"/>
      <c r="AT41" s="534"/>
    </row>
    <row r="42" spans="1:46" ht="138.94999999999999" customHeight="1" thickBot="1" x14ac:dyDescent="0.3">
      <c r="A42" s="486"/>
      <c r="B42" s="414"/>
      <c r="C42" s="449"/>
      <c r="D42" s="414"/>
      <c r="E42" s="417"/>
      <c r="F42" s="411"/>
      <c r="G42" s="414"/>
      <c r="H42" s="463"/>
      <c r="I42" s="463"/>
      <c r="J42" s="229"/>
      <c r="K42" s="229"/>
      <c r="L42" s="420"/>
      <c r="M42" s="326" t="s">
        <v>442</v>
      </c>
      <c r="N42" s="417"/>
      <c r="O42" s="326" t="s">
        <v>631</v>
      </c>
      <c r="P42" s="326">
        <v>1</v>
      </c>
      <c r="Q42" s="327">
        <v>0</v>
      </c>
      <c r="R42" s="327"/>
      <c r="S42" s="326"/>
      <c r="T42" s="328">
        <f t="shared" si="0"/>
        <v>0</v>
      </c>
      <c r="U42" s="144">
        <v>45651</v>
      </c>
      <c r="V42" s="144">
        <v>45656</v>
      </c>
      <c r="W42" s="146">
        <f t="shared" si="2"/>
        <v>5</v>
      </c>
      <c r="X42" s="146">
        <v>978560</v>
      </c>
      <c r="Y42" s="146" t="s">
        <v>553</v>
      </c>
      <c r="Z42" s="146" t="s">
        <v>556</v>
      </c>
      <c r="AA42" s="50" t="s">
        <v>558</v>
      </c>
      <c r="AB42" s="50" t="s">
        <v>559</v>
      </c>
      <c r="AC42" s="146" t="s">
        <v>560</v>
      </c>
      <c r="AD42" s="51"/>
      <c r="AE42" s="51"/>
      <c r="AF42" s="51"/>
      <c r="AG42" s="51"/>
      <c r="AH42" s="51"/>
      <c r="AI42" s="51"/>
      <c r="AJ42" s="521"/>
      <c r="AK42" s="521"/>
      <c r="AL42" s="521"/>
      <c r="AM42" s="417"/>
      <c r="AN42" s="129"/>
      <c r="AO42" s="129"/>
      <c r="AP42" s="417"/>
      <c r="AQ42" s="417"/>
      <c r="AR42" s="521"/>
      <c r="AS42" s="521"/>
      <c r="AT42" s="535"/>
    </row>
    <row r="43" spans="1:46" s="5" customFormat="1" ht="42" customHeight="1" thickBot="1" x14ac:dyDescent="0.3">
      <c r="A43" s="315"/>
      <c r="B43" s="316"/>
      <c r="C43" s="316"/>
      <c r="D43" s="317"/>
      <c r="E43" s="318" t="s">
        <v>687</v>
      </c>
      <c r="F43" s="318"/>
      <c r="G43" s="318"/>
      <c r="H43" s="318"/>
      <c r="I43" s="318"/>
      <c r="J43" s="318"/>
      <c r="K43" s="318"/>
      <c r="L43" s="319"/>
      <c r="M43" s="318"/>
      <c r="N43" s="318"/>
      <c r="O43" s="318"/>
      <c r="P43" s="318"/>
      <c r="Q43" s="318"/>
      <c r="R43" s="318"/>
      <c r="S43" s="318"/>
      <c r="T43" s="338">
        <f>AVERAGE(T40:T42)</f>
        <v>0.43333333333333335</v>
      </c>
      <c r="U43" s="320"/>
      <c r="V43" s="320"/>
      <c r="W43" s="317"/>
      <c r="X43" s="317"/>
      <c r="Y43" s="316"/>
      <c r="Z43" s="317"/>
      <c r="AA43" s="317"/>
      <c r="AB43" s="317"/>
      <c r="AC43" s="317"/>
      <c r="AD43" s="316"/>
      <c r="AE43" s="321"/>
      <c r="AF43" s="316"/>
      <c r="AG43" s="316"/>
      <c r="AH43" s="320"/>
      <c r="AI43" s="317"/>
      <c r="AJ43" s="321"/>
      <c r="AK43" s="321"/>
      <c r="AL43" s="321"/>
      <c r="AM43" s="317"/>
      <c r="AN43" s="321"/>
      <c r="AO43" s="317"/>
      <c r="AP43" s="317"/>
      <c r="AQ43" s="317"/>
      <c r="AR43" s="322">
        <f>+AR40</f>
        <v>1110112214</v>
      </c>
      <c r="AS43" s="322">
        <f>+AS40</f>
        <v>0</v>
      </c>
      <c r="AT43" s="323">
        <f>+AT40</f>
        <v>0</v>
      </c>
    </row>
    <row r="44" spans="1:46" ht="138.94999999999999" customHeight="1" x14ac:dyDescent="0.25">
      <c r="A44" s="481" t="s">
        <v>245</v>
      </c>
      <c r="B44" s="412" t="s">
        <v>246</v>
      </c>
      <c r="C44" s="447" t="s">
        <v>506</v>
      </c>
      <c r="D44" s="412" t="s">
        <v>248</v>
      </c>
      <c r="E44" s="415" t="s">
        <v>380</v>
      </c>
      <c r="F44" s="409">
        <v>2024130010074</v>
      </c>
      <c r="G44" s="453" t="s">
        <v>392</v>
      </c>
      <c r="H44" s="453" t="s">
        <v>392</v>
      </c>
      <c r="I44" s="458" t="s">
        <v>443</v>
      </c>
      <c r="J44" s="272"/>
      <c r="K44" s="272"/>
      <c r="L44" s="418">
        <v>1</v>
      </c>
      <c r="M44" s="273" t="s">
        <v>444</v>
      </c>
      <c r="N44" s="415" t="s">
        <v>320</v>
      </c>
      <c r="O44" s="401" t="s">
        <v>633</v>
      </c>
      <c r="P44" s="291">
        <v>1</v>
      </c>
      <c r="Q44" s="275">
        <v>1</v>
      </c>
      <c r="R44" s="290"/>
      <c r="S44" s="291"/>
      <c r="T44" s="292">
        <f t="shared" si="0"/>
        <v>1</v>
      </c>
      <c r="U44" s="403">
        <v>45536</v>
      </c>
      <c r="V44" s="403">
        <v>45656</v>
      </c>
      <c r="W44" s="405">
        <f t="shared" si="2"/>
        <v>120</v>
      </c>
      <c r="X44" s="275">
        <v>978560</v>
      </c>
      <c r="Y44" s="275" t="s">
        <v>553</v>
      </c>
      <c r="Z44" s="275" t="s">
        <v>556</v>
      </c>
      <c r="AA44" s="279" t="s">
        <v>558</v>
      </c>
      <c r="AB44" s="279" t="s">
        <v>559</v>
      </c>
      <c r="AC44" s="275" t="s">
        <v>560</v>
      </c>
      <c r="AD44" s="290"/>
      <c r="AE44" s="290"/>
      <c r="AF44" s="290"/>
      <c r="AG44" s="290"/>
      <c r="AH44" s="290"/>
      <c r="AI44" s="290"/>
      <c r="AJ44" s="520">
        <v>120000000</v>
      </c>
      <c r="AK44" s="520">
        <v>120000000</v>
      </c>
      <c r="AL44" s="520">
        <v>11900000</v>
      </c>
      <c r="AM44" s="415"/>
      <c r="AN44" s="270"/>
      <c r="AO44" s="270"/>
      <c r="AP44" s="415"/>
      <c r="AQ44" s="415"/>
      <c r="AR44" s="520">
        <v>120000000</v>
      </c>
      <c r="AS44" s="520"/>
      <c r="AT44" s="533">
        <f>+AS44/AR44</f>
        <v>0</v>
      </c>
    </row>
    <row r="45" spans="1:46" ht="138.94999999999999" customHeight="1" x14ac:dyDescent="0.25">
      <c r="A45" s="482"/>
      <c r="B45" s="413"/>
      <c r="C45" s="448"/>
      <c r="D45" s="413"/>
      <c r="E45" s="416"/>
      <c r="F45" s="410"/>
      <c r="G45" s="454"/>
      <c r="H45" s="454"/>
      <c r="I45" s="459"/>
      <c r="J45" s="46"/>
      <c r="K45" s="46"/>
      <c r="L45" s="419"/>
      <c r="M45" s="44" t="s">
        <v>445</v>
      </c>
      <c r="N45" s="416"/>
      <c r="O45" s="402"/>
      <c r="P45" s="20">
        <v>1</v>
      </c>
      <c r="Q45" s="20">
        <v>0.4</v>
      </c>
      <c r="R45" s="20"/>
      <c r="S45" s="20"/>
      <c r="T45" s="241">
        <f>Q45/P45</f>
        <v>0.4</v>
      </c>
      <c r="U45" s="404"/>
      <c r="V45" s="404"/>
      <c r="W45" s="404"/>
      <c r="X45" s="38">
        <v>978560</v>
      </c>
      <c r="Y45" s="38" t="s">
        <v>553</v>
      </c>
      <c r="Z45" s="38" t="s">
        <v>556</v>
      </c>
      <c r="AA45" s="49" t="s">
        <v>558</v>
      </c>
      <c r="AB45" s="49" t="s">
        <v>559</v>
      </c>
      <c r="AC45" s="38" t="s">
        <v>560</v>
      </c>
      <c r="AD45" s="48"/>
      <c r="AE45" s="48"/>
      <c r="AF45" s="48"/>
      <c r="AG45" s="48"/>
      <c r="AH45" s="48"/>
      <c r="AI45" s="48"/>
      <c r="AJ45" s="519"/>
      <c r="AK45" s="519"/>
      <c r="AL45" s="519"/>
      <c r="AM45" s="416"/>
      <c r="AN45" s="133"/>
      <c r="AO45" s="133"/>
      <c r="AP45" s="416"/>
      <c r="AQ45" s="416"/>
      <c r="AR45" s="519"/>
      <c r="AS45" s="519"/>
      <c r="AT45" s="534"/>
    </row>
    <row r="46" spans="1:46" ht="138.94999999999999" customHeight="1" x14ac:dyDescent="0.25">
      <c r="A46" s="482"/>
      <c r="B46" s="413"/>
      <c r="C46" s="448"/>
      <c r="D46" s="413"/>
      <c r="E46" s="416"/>
      <c r="F46" s="410"/>
      <c r="G46" s="454"/>
      <c r="H46" s="454"/>
      <c r="I46" s="459"/>
      <c r="J46" s="46"/>
      <c r="K46" s="46"/>
      <c r="L46" s="419"/>
      <c r="M46" s="44" t="s">
        <v>446</v>
      </c>
      <c r="N46" s="416"/>
      <c r="O46" s="239" t="s">
        <v>634</v>
      </c>
      <c r="P46" s="20">
        <v>1</v>
      </c>
      <c r="Q46" s="20">
        <v>0</v>
      </c>
      <c r="R46" s="20"/>
      <c r="S46" s="20"/>
      <c r="T46" s="241">
        <f t="shared" si="0"/>
        <v>0</v>
      </c>
      <c r="U46" s="123">
        <v>45717</v>
      </c>
      <c r="V46" s="123">
        <v>46021</v>
      </c>
      <c r="W46" s="38">
        <f t="shared" si="2"/>
        <v>304</v>
      </c>
      <c r="X46" s="38">
        <v>978560</v>
      </c>
      <c r="Y46" s="38" t="s">
        <v>553</v>
      </c>
      <c r="Z46" s="38" t="s">
        <v>556</v>
      </c>
      <c r="AA46" s="49" t="s">
        <v>558</v>
      </c>
      <c r="AB46" s="49" t="s">
        <v>559</v>
      </c>
      <c r="AC46" s="38" t="s">
        <v>560</v>
      </c>
      <c r="AD46" s="48"/>
      <c r="AE46" s="48"/>
      <c r="AF46" s="48"/>
      <c r="AG46" s="48"/>
      <c r="AH46" s="48"/>
      <c r="AI46" s="48"/>
      <c r="AJ46" s="519"/>
      <c r="AK46" s="519"/>
      <c r="AL46" s="519"/>
      <c r="AM46" s="416"/>
      <c r="AN46" s="133"/>
      <c r="AO46" s="133"/>
      <c r="AP46" s="416"/>
      <c r="AQ46" s="416"/>
      <c r="AR46" s="519"/>
      <c r="AS46" s="519"/>
      <c r="AT46" s="534"/>
    </row>
    <row r="47" spans="1:46" ht="138.94999999999999" customHeight="1" x14ac:dyDescent="0.25">
      <c r="A47" s="482"/>
      <c r="B47" s="413"/>
      <c r="C47" s="448"/>
      <c r="D47" s="413"/>
      <c r="E47" s="416"/>
      <c r="F47" s="410"/>
      <c r="G47" s="454"/>
      <c r="H47" s="454"/>
      <c r="I47" s="459"/>
      <c r="J47" s="46"/>
      <c r="K47" s="46"/>
      <c r="L47" s="419"/>
      <c r="M47" s="44" t="s">
        <v>447</v>
      </c>
      <c r="N47" s="416"/>
      <c r="O47" s="82" t="s">
        <v>637</v>
      </c>
      <c r="P47" s="20">
        <v>2</v>
      </c>
      <c r="Q47" s="20">
        <v>0.4</v>
      </c>
      <c r="R47" s="20"/>
      <c r="S47" s="20"/>
      <c r="T47" s="241">
        <f t="shared" si="0"/>
        <v>0.2</v>
      </c>
      <c r="U47" s="123">
        <v>45536</v>
      </c>
      <c r="V47" s="123">
        <v>45656</v>
      </c>
      <c r="W47" s="38">
        <f t="shared" si="2"/>
        <v>120</v>
      </c>
      <c r="X47" s="38">
        <v>978560</v>
      </c>
      <c r="Y47" s="38" t="s">
        <v>553</v>
      </c>
      <c r="Z47" s="38" t="s">
        <v>556</v>
      </c>
      <c r="AA47" s="49" t="s">
        <v>558</v>
      </c>
      <c r="AB47" s="49" t="s">
        <v>559</v>
      </c>
      <c r="AC47" s="38" t="s">
        <v>560</v>
      </c>
      <c r="AD47" s="48"/>
      <c r="AE47" s="48"/>
      <c r="AF47" s="48"/>
      <c r="AG47" s="48"/>
      <c r="AH47" s="48"/>
      <c r="AI47" s="48"/>
      <c r="AJ47" s="519"/>
      <c r="AK47" s="519"/>
      <c r="AL47" s="519"/>
      <c r="AM47" s="416"/>
      <c r="AN47" s="133"/>
      <c r="AO47" s="133"/>
      <c r="AP47" s="416"/>
      <c r="AQ47" s="416"/>
      <c r="AR47" s="519"/>
      <c r="AS47" s="519"/>
      <c r="AT47" s="534"/>
    </row>
    <row r="48" spans="1:46" ht="138.94999999999999" customHeight="1" x14ac:dyDescent="0.25">
      <c r="A48" s="482"/>
      <c r="B48" s="413"/>
      <c r="C48" s="448"/>
      <c r="D48" s="413"/>
      <c r="E48" s="416"/>
      <c r="F48" s="410"/>
      <c r="G48" s="454"/>
      <c r="H48" s="454"/>
      <c r="I48" s="459"/>
      <c r="J48" s="46"/>
      <c r="K48" s="46"/>
      <c r="L48" s="419"/>
      <c r="M48" s="44" t="s">
        <v>448</v>
      </c>
      <c r="N48" s="416"/>
      <c r="O48" s="82" t="s">
        <v>635</v>
      </c>
      <c r="P48" s="20">
        <v>1</v>
      </c>
      <c r="Q48" s="20">
        <v>0</v>
      </c>
      <c r="R48" s="20"/>
      <c r="S48" s="20"/>
      <c r="T48" s="241">
        <f t="shared" si="0"/>
        <v>0</v>
      </c>
      <c r="U48" s="123">
        <v>45536</v>
      </c>
      <c r="V48" s="123">
        <v>45656</v>
      </c>
      <c r="W48" s="38">
        <f t="shared" si="2"/>
        <v>120</v>
      </c>
      <c r="X48" s="38">
        <v>978560</v>
      </c>
      <c r="Y48" s="38" t="s">
        <v>553</v>
      </c>
      <c r="Z48" s="38" t="s">
        <v>556</v>
      </c>
      <c r="AA48" s="49" t="s">
        <v>558</v>
      </c>
      <c r="AB48" s="49" t="s">
        <v>559</v>
      </c>
      <c r="AC48" s="38" t="s">
        <v>560</v>
      </c>
      <c r="AD48" s="48"/>
      <c r="AE48" s="48"/>
      <c r="AF48" s="48"/>
      <c r="AG48" s="48"/>
      <c r="AH48" s="48"/>
      <c r="AI48" s="48"/>
      <c r="AJ48" s="519"/>
      <c r="AK48" s="519"/>
      <c r="AL48" s="519"/>
      <c r="AM48" s="416"/>
      <c r="AN48" s="133"/>
      <c r="AO48" s="133"/>
      <c r="AP48" s="416"/>
      <c r="AQ48" s="416"/>
      <c r="AR48" s="519"/>
      <c r="AS48" s="519"/>
      <c r="AT48" s="534"/>
    </row>
    <row r="49" spans="1:46" ht="138.94999999999999" customHeight="1" thickBot="1" x14ac:dyDescent="0.3">
      <c r="A49" s="483"/>
      <c r="B49" s="414"/>
      <c r="C49" s="449"/>
      <c r="D49" s="414"/>
      <c r="E49" s="417"/>
      <c r="F49" s="411"/>
      <c r="G49" s="455"/>
      <c r="H49" s="455"/>
      <c r="I49" s="460"/>
      <c r="J49" s="140"/>
      <c r="K49" s="140"/>
      <c r="L49" s="420"/>
      <c r="M49" s="119" t="s">
        <v>449</v>
      </c>
      <c r="N49" s="417"/>
      <c r="O49" s="120" t="s">
        <v>636</v>
      </c>
      <c r="P49" s="143">
        <v>1</v>
      </c>
      <c r="Q49" s="143">
        <v>0.5</v>
      </c>
      <c r="R49" s="143"/>
      <c r="S49" s="143"/>
      <c r="T49" s="329">
        <f t="shared" si="0"/>
        <v>0.5</v>
      </c>
      <c r="U49" s="144">
        <v>45536</v>
      </c>
      <c r="V49" s="144">
        <v>45656</v>
      </c>
      <c r="W49" s="146">
        <f t="shared" si="2"/>
        <v>120</v>
      </c>
      <c r="X49" s="146">
        <v>978560</v>
      </c>
      <c r="Y49" s="146" t="s">
        <v>553</v>
      </c>
      <c r="Z49" s="146" t="s">
        <v>556</v>
      </c>
      <c r="AA49" s="50" t="s">
        <v>558</v>
      </c>
      <c r="AB49" s="50" t="s">
        <v>559</v>
      </c>
      <c r="AC49" s="146" t="s">
        <v>560</v>
      </c>
      <c r="AD49" s="51"/>
      <c r="AE49" s="51"/>
      <c r="AF49" s="51"/>
      <c r="AG49" s="51"/>
      <c r="AH49" s="51"/>
      <c r="AI49" s="51"/>
      <c r="AJ49" s="521"/>
      <c r="AK49" s="521"/>
      <c r="AL49" s="521"/>
      <c r="AM49" s="417"/>
      <c r="AN49" s="129"/>
      <c r="AO49" s="129"/>
      <c r="AP49" s="417"/>
      <c r="AQ49" s="417"/>
      <c r="AR49" s="521"/>
      <c r="AS49" s="521"/>
      <c r="AT49" s="535"/>
    </row>
    <row r="50" spans="1:46" s="5" customFormat="1" ht="42" customHeight="1" thickBot="1" x14ac:dyDescent="0.3">
      <c r="A50" s="315"/>
      <c r="B50" s="316"/>
      <c r="C50" s="316"/>
      <c r="D50" s="317"/>
      <c r="E50" s="318" t="s">
        <v>688</v>
      </c>
      <c r="F50" s="318"/>
      <c r="G50" s="318"/>
      <c r="H50" s="318"/>
      <c r="I50" s="318"/>
      <c r="J50" s="318"/>
      <c r="K50" s="318"/>
      <c r="L50" s="319"/>
      <c r="M50" s="318"/>
      <c r="N50" s="318"/>
      <c r="O50" s="318"/>
      <c r="P50" s="318"/>
      <c r="Q50" s="318"/>
      <c r="R50" s="318"/>
      <c r="S50" s="318"/>
      <c r="T50" s="338">
        <f>AVERAGE(T44:T49)</f>
        <v>0.34999999999999992</v>
      </c>
      <c r="U50" s="320"/>
      <c r="V50" s="320"/>
      <c r="W50" s="317"/>
      <c r="X50" s="317"/>
      <c r="Y50" s="316"/>
      <c r="Z50" s="317"/>
      <c r="AA50" s="317"/>
      <c r="AB50" s="317"/>
      <c r="AC50" s="317"/>
      <c r="AD50" s="316"/>
      <c r="AE50" s="321"/>
      <c r="AF50" s="316"/>
      <c r="AG50" s="316"/>
      <c r="AH50" s="320"/>
      <c r="AI50" s="317"/>
      <c r="AJ50" s="321"/>
      <c r="AK50" s="321"/>
      <c r="AL50" s="321"/>
      <c r="AM50" s="317"/>
      <c r="AN50" s="321"/>
      <c r="AO50" s="317"/>
      <c r="AP50" s="317"/>
      <c r="AQ50" s="317"/>
      <c r="AR50" s="322">
        <f>+AR44</f>
        <v>120000000</v>
      </c>
      <c r="AS50" s="322">
        <f>+AS44</f>
        <v>0</v>
      </c>
      <c r="AT50" s="323">
        <f>+AT44</f>
        <v>0</v>
      </c>
    </row>
    <row r="51" spans="1:46" ht="138.94999999999999" customHeight="1" x14ac:dyDescent="0.25">
      <c r="A51" s="481" t="s">
        <v>245</v>
      </c>
      <c r="B51" s="412" t="s">
        <v>246</v>
      </c>
      <c r="C51" s="447" t="s">
        <v>506</v>
      </c>
      <c r="D51" s="412" t="s">
        <v>251</v>
      </c>
      <c r="E51" s="415" t="s">
        <v>379</v>
      </c>
      <c r="F51" s="409">
        <v>2024130010077</v>
      </c>
      <c r="G51" s="453" t="s">
        <v>393</v>
      </c>
      <c r="H51" s="453" t="s">
        <v>393</v>
      </c>
      <c r="I51" s="458" t="s">
        <v>450</v>
      </c>
      <c r="J51" s="272"/>
      <c r="K51" s="272"/>
      <c r="L51" s="435">
        <v>1</v>
      </c>
      <c r="M51" s="273" t="s">
        <v>451</v>
      </c>
      <c r="N51" s="415" t="s">
        <v>320</v>
      </c>
      <c r="O51" s="273" t="s">
        <v>638</v>
      </c>
      <c r="P51" s="291">
        <v>2</v>
      </c>
      <c r="Q51" s="291">
        <v>0</v>
      </c>
      <c r="R51" s="291"/>
      <c r="S51" s="291"/>
      <c r="T51" s="292">
        <f t="shared" si="0"/>
        <v>0</v>
      </c>
      <c r="U51" s="277">
        <v>45536</v>
      </c>
      <c r="V51" s="277">
        <v>45656</v>
      </c>
      <c r="W51" s="275">
        <f t="shared" si="2"/>
        <v>120</v>
      </c>
      <c r="X51" s="275">
        <v>978560</v>
      </c>
      <c r="Y51" s="275" t="s">
        <v>553</v>
      </c>
      <c r="Z51" s="275" t="s">
        <v>556</v>
      </c>
      <c r="AA51" s="279" t="s">
        <v>558</v>
      </c>
      <c r="AB51" s="279" t="s">
        <v>559</v>
      </c>
      <c r="AC51" s="275" t="s">
        <v>560</v>
      </c>
      <c r="AD51" s="290"/>
      <c r="AE51" s="290"/>
      <c r="AF51" s="290"/>
      <c r="AG51" s="290"/>
      <c r="AH51" s="290"/>
      <c r="AI51" s="290"/>
      <c r="AJ51" s="520">
        <v>1000000000</v>
      </c>
      <c r="AK51" s="520">
        <v>1000000000</v>
      </c>
      <c r="AL51" s="520">
        <v>0</v>
      </c>
      <c r="AM51" s="415"/>
      <c r="AN51" s="270"/>
      <c r="AO51" s="270"/>
      <c r="AP51" s="415"/>
      <c r="AQ51" s="415"/>
      <c r="AR51" s="520">
        <v>2500000000</v>
      </c>
      <c r="AS51" s="520">
        <v>1500000000</v>
      </c>
      <c r="AT51" s="533">
        <f>+AS51/AR51</f>
        <v>0.6</v>
      </c>
    </row>
    <row r="52" spans="1:46" ht="138.94999999999999" customHeight="1" x14ac:dyDescent="0.25">
      <c r="A52" s="482"/>
      <c r="B52" s="413"/>
      <c r="C52" s="448"/>
      <c r="D52" s="413"/>
      <c r="E52" s="416"/>
      <c r="F52" s="410"/>
      <c r="G52" s="454"/>
      <c r="H52" s="454"/>
      <c r="I52" s="459"/>
      <c r="J52" s="46"/>
      <c r="K52" s="46"/>
      <c r="L52" s="436"/>
      <c r="M52" s="44" t="s">
        <v>452</v>
      </c>
      <c r="N52" s="416"/>
      <c r="O52" s="44" t="s">
        <v>639</v>
      </c>
      <c r="P52" s="20">
        <v>2</v>
      </c>
      <c r="Q52" s="20">
        <v>0.3</v>
      </c>
      <c r="R52" s="20"/>
      <c r="S52" s="20"/>
      <c r="T52" s="241">
        <f t="shared" si="0"/>
        <v>0.15</v>
      </c>
      <c r="U52" s="123">
        <v>45536</v>
      </c>
      <c r="V52" s="123">
        <v>45656</v>
      </c>
      <c r="W52" s="38">
        <f t="shared" si="2"/>
        <v>120</v>
      </c>
      <c r="X52" s="38">
        <v>978560</v>
      </c>
      <c r="Y52" s="38" t="s">
        <v>553</v>
      </c>
      <c r="Z52" s="38" t="s">
        <v>556</v>
      </c>
      <c r="AA52" s="49" t="s">
        <v>558</v>
      </c>
      <c r="AB52" s="49" t="s">
        <v>559</v>
      </c>
      <c r="AC52" s="38" t="s">
        <v>560</v>
      </c>
      <c r="AD52" s="48"/>
      <c r="AE52" s="48"/>
      <c r="AF52" s="48"/>
      <c r="AG52" s="48"/>
      <c r="AH52" s="48"/>
      <c r="AI52" s="48"/>
      <c r="AJ52" s="519"/>
      <c r="AK52" s="519"/>
      <c r="AL52" s="519"/>
      <c r="AM52" s="416"/>
      <c r="AN52" s="133"/>
      <c r="AO52" s="133"/>
      <c r="AP52" s="416"/>
      <c r="AQ52" s="416"/>
      <c r="AR52" s="519"/>
      <c r="AS52" s="519"/>
      <c r="AT52" s="534"/>
    </row>
    <row r="53" spans="1:46" ht="138.94999999999999" customHeight="1" x14ac:dyDescent="0.25">
      <c r="A53" s="482"/>
      <c r="B53" s="413"/>
      <c r="C53" s="448"/>
      <c r="D53" s="413"/>
      <c r="E53" s="416"/>
      <c r="F53" s="410"/>
      <c r="G53" s="454"/>
      <c r="H53" s="454"/>
      <c r="I53" s="459"/>
      <c r="J53" s="46"/>
      <c r="K53" s="46"/>
      <c r="L53" s="436"/>
      <c r="M53" s="44" t="s">
        <v>453</v>
      </c>
      <c r="N53" s="416"/>
      <c r="O53" s="44" t="s">
        <v>640</v>
      </c>
      <c r="P53" s="20">
        <v>1</v>
      </c>
      <c r="Q53" s="20">
        <v>1</v>
      </c>
      <c r="R53" s="20"/>
      <c r="S53" s="20"/>
      <c r="T53" s="241">
        <f t="shared" si="0"/>
        <v>1</v>
      </c>
      <c r="U53" s="123">
        <v>45536</v>
      </c>
      <c r="V53" s="123">
        <v>45656</v>
      </c>
      <c r="W53" s="38">
        <f t="shared" si="2"/>
        <v>120</v>
      </c>
      <c r="X53" s="38">
        <v>978560</v>
      </c>
      <c r="Y53" s="38" t="s">
        <v>553</v>
      </c>
      <c r="Z53" s="38" t="s">
        <v>556</v>
      </c>
      <c r="AA53" s="49" t="s">
        <v>558</v>
      </c>
      <c r="AB53" s="49" t="s">
        <v>559</v>
      </c>
      <c r="AC53" s="38" t="s">
        <v>560</v>
      </c>
      <c r="AD53" s="48"/>
      <c r="AE53" s="48"/>
      <c r="AF53" s="48"/>
      <c r="AG53" s="48"/>
      <c r="AH53" s="48"/>
      <c r="AI53" s="48"/>
      <c r="AJ53" s="519"/>
      <c r="AK53" s="519"/>
      <c r="AL53" s="519"/>
      <c r="AM53" s="416"/>
      <c r="AN53" s="133"/>
      <c r="AO53" s="133"/>
      <c r="AP53" s="416"/>
      <c r="AQ53" s="416"/>
      <c r="AR53" s="519"/>
      <c r="AS53" s="519"/>
      <c r="AT53" s="534"/>
    </row>
    <row r="54" spans="1:46" ht="138.94999999999999" customHeight="1" thickBot="1" x14ac:dyDescent="0.3">
      <c r="A54" s="483"/>
      <c r="B54" s="414"/>
      <c r="C54" s="449"/>
      <c r="D54" s="414"/>
      <c r="E54" s="417"/>
      <c r="F54" s="411"/>
      <c r="G54" s="455"/>
      <c r="H54" s="455"/>
      <c r="I54" s="460"/>
      <c r="J54" s="140"/>
      <c r="K54" s="140"/>
      <c r="L54" s="437"/>
      <c r="M54" s="119" t="s">
        <v>454</v>
      </c>
      <c r="N54" s="417"/>
      <c r="O54" s="119" t="s">
        <v>641</v>
      </c>
      <c r="P54" s="120">
        <v>2</v>
      </c>
      <c r="Q54" s="120">
        <v>0.4</v>
      </c>
      <c r="R54" s="120"/>
      <c r="S54" s="120"/>
      <c r="T54" s="329">
        <f t="shared" si="0"/>
        <v>0.2</v>
      </c>
      <c r="U54" s="144">
        <v>45536</v>
      </c>
      <c r="V54" s="144">
        <v>45656</v>
      </c>
      <c r="W54" s="146">
        <f t="shared" si="2"/>
        <v>120</v>
      </c>
      <c r="X54" s="146">
        <v>978560</v>
      </c>
      <c r="Y54" s="146" t="s">
        <v>553</v>
      </c>
      <c r="Z54" s="146" t="s">
        <v>556</v>
      </c>
      <c r="AA54" s="50" t="s">
        <v>558</v>
      </c>
      <c r="AB54" s="50" t="s">
        <v>559</v>
      </c>
      <c r="AC54" s="146" t="s">
        <v>560</v>
      </c>
      <c r="AD54" s="51"/>
      <c r="AE54" s="51"/>
      <c r="AF54" s="51"/>
      <c r="AG54" s="51"/>
      <c r="AH54" s="51"/>
      <c r="AI54" s="51"/>
      <c r="AJ54" s="521"/>
      <c r="AK54" s="521"/>
      <c r="AL54" s="521"/>
      <c r="AM54" s="417"/>
      <c r="AN54" s="129"/>
      <c r="AO54" s="129"/>
      <c r="AP54" s="417"/>
      <c r="AQ54" s="417"/>
      <c r="AR54" s="521"/>
      <c r="AS54" s="521"/>
      <c r="AT54" s="535"/>
    </row>
    <row r="55" spans="1:46" s="5" customFormat="1" ht="42" customHeight="1" thickBot="1" x14ac:dyDescent="0.3">
      <c r="A55" s="315"/>
      <c r="B55" s="316"/>
      <c r="C55" s="316"/>
      <c r="D55" s="317"/>
      <c r="E55" s="318" t="s">
        <v>689</v>
      </c>
      <c r="F55" s="318"/>
      <c r="G55" s="318"/>
      <c r="H55" s="318"/>
      <c r="I55" s="318"/>
      <c r="J55" s="318"/>
      <c r="K55" s="318"/>
      <c r="L55" s="319"/>
      <c r="M55" s="318"/>
      <c r="N55" s="318"/>
      <c r="O55" s="318"/>
      <c r="P55" s="318"/>
      <c r="Q55" s="318"/>
      <c r="R55" s="318"/>
      <c r="S55" s="318"/>
      <c r="T55" s="338">
        <f>AVERAGE(T47:T54)</f>
        <v>0.3</v>
      </c>
      <c r="U55" s="320"/>
      <c r="V55" s="320"/>
      <c r="W55" s="317"/>
      <c r="X55" s="317"/>
      <c r="Y55" s="316"/>
      <c r="Z55" s="317"/>
      <c r="AA55" s="317"/>
      <c r="AB55" s="317"/>
      <c r="AC55" s="317"/>
      <c r="AD55" s="316"/>
      <c r="AE55" s="321"/>
      <c r="AF55" s="316"/>
      <c r="AG55" s="316"/>
      <c r="AH55" s="320"/>
      <c r="AI55" s="317"/>
      <c r="AJ55" s="321"/>
      <c r="AK55" s="321"/>
      <c r="AL55" s="321"/>
      <c r="AM55" s="317"/>
      <c r="AN55" s="321"/>
      <c r="AO55" s="317"/>
      <c r="AP55" s="317"/>
      <c r="AQ55" s="317"/>
      <c r="AR55" s="322">
        <f>+AR51</f>
        <v>2500000000</v>
      </c>
      <c r="AS55" s="322">
        <f>+AS51</f>
        <v>1500000000</v>
      </c>
      <c r="AT55" s="323">
        <f>+AT51</f>
        <v>0.6</v>
      </c>
    </row>
    <row r="56" spans="1:46" ht="138.94999999999999" customHeight="1" x14ac:dyDescent="0.25">
      <c r="A56" s="494" t="s">
        <v>227</v>
      </c>
      <c r="B56" s="492" t="s">
        <v>228</v>
      </c>
      <c r="C56" s="490" t="s">
        <v>505</v>
      </c>
      <c r="D56" s="488" t="s">
        <v>375</v>
      </c>
      <c r="E56" s="487" t="s">
        <v>377</v>
      </c>
      <c r="F56" s="409">
        <v>2024130010079</v>
      </c>
      <c r="G56" s="453" t="s">
        <v>394</v>
      </c>
      <c r="H56" s="453" t="s">
        <v>455</v>
      </c>
      <c r="I56" s="415" t="s">
        <v>457</v>
      </c>
      <c r="J56" s="270"/>
      <c r="K56" s="270"/>
      <c r="L56" s="418">
        <v>0.5</v>
      </c>
      <c r="M56" s="293" t="s">
        <v>458</v>
      </c>
      <c r="N56" s="412" t="s">
        <v>320</v>
      </c>
      <c r="O56" s="273" t="s">
        <v>642</v>
      </c>
      <c r="P56" s="274">
        <v>2</v>
      </c>
      <c r="Q56" s="274">
        <v>0</v>
      </c>
      <c r="R56" s="274"/>
      <c r="S56" s="274"/>
      <c r="T56" s="292">
        <f t="shared" si="0"/>
        <v>0</v>
      </c>
      <c r="U56" s="277">
        <v>45536</v>
      </c>
      <c r="V56" s="277">
        <v>45656</v>
      </c>
      <c r="W56" s="275">
        <f t="shared" si="2"/>
        <v>120</v>
      </c>
      <c r="X56" s="275">
        <v>978560</v>
      </c>
      <c r="Y56" s="275" t="s">
        <v>553</v>
      </c>
      <c r="Z56" s="275" t="s">
        <v>556</v>
      </c>
      <c r="AA56" s="279" t="s">
        <v>558</v>
      </c>
      <c r="AB56" s="279" t="s">
        <v>559</v>
      </c>
      <c r="AC56" s="275" t="s">
        <v>560</v>
      </c>
      <c r="AD56" s="290"/>
      <c r="AE56" s="290"/>
      <c r="AF56" s="290"/>
      <c r="AG56" s="290"/>
      <c r="AH56" s="290"/>
      <c r="AI56" s="290"/>
      <c r="AJ56" s="514">
        <v>600000000</v>
      </c>
      <c r="AK56" s="514">
        <v>600000000</v>
      </c>
      <c r="AL56" s="514">
        <v>0</v>
      </c>
      <c r="AM56" s="412"/>
      <c r="AN56" s="286"/>
      <c r="AO56" s="286"/>
      <c r="AP56" s="412"/>
      <c r="AQ56" s="412"/>
      <c r="AR56" s="514">
        <f>1600000000+295825516</f>
        <v>1895825516</v>
      </c>
      <c r="AS56" s="514">
        <f>1000000000+295825516</f>
        <v>1295825516</v>
      </c>
      <c r="AT56" s="536">
        <v>0</v>
      </c>
    </row>
    <row r="57" spans="1:46" ht="138.94999999999999" customHeight="1" x14ac:dyDescent="0.25">
      <c r="A57" s="495"/>
      <c r="B57" s="493"/>
      <c r="C57" s="491"/>
      <c r="D57" s="489"/>
      <c r="E57" s="413"/>
      <c r="F57" s="410"/>
      <c r="G57" s="454"/>
      <c r="H57" s="454"/>
      <c r="I57" s="416"/>
      <c r="J57" s="133"/>
      <c r="K57" s="133"/>
      <c r="L57" s="419"/>
      <c r="M57" s="240" t="s">
        <v>460</v>
      </c>
      <c r="N57" s="413"/>
      <c r="O57" s="121" t="s">
        <v>643</v>
      </c>
      <c r="P57" s="82">
        <v>2</v>
      </c>
      <c r="Q57" s="82">
        <v>3488</v>
      </c>
      <c r="R57" s="82"/>
      <c r="S57" s="82"/>
      <c r="T57" s="243">
        <v>1</v>
      </c>
      <c r="U57" s="123">
        <v>45536</v>
      </c>
      <c r="V57" s="123">
        <v>45656</v>
      </c>
      <c r="W57" s="38">
        <f t="shared" si="2"/>
        <v>120</v>
      </c>
      <c r="X57" s="38">
        <v>978560</v>
      </c>
      <c r="Y57" s="38" t="s">
        <v>553</v>
      </c>
      <c r="Z57" s="38" t="s">
        <v>556</v>
      </c>
      <c r="AA57" s="49" t="s">
        <v>558</v>
      </c>
      <c r="AB57" s="49" t="s">
        <v>559</v>
      </c>
      <c r="AC57" s="38" t="s">
        <v>560</v>
      </c>
      <c r="AD57" s="48"/>
      <c r="AE57" s="48"/>
      <c r="AF57" s="48"/>
      <c r="AG57" s="48"/>
      <c r="AH57" s="48"/>
      <c r="AI57" s="48"/>
      <c r="AJ57" s="522"/>
      <c r="AK57" s="522"/>
      <c r="AL57" s="522"/>
      <c r="AM57" s="413"/>
      <c r="AN57" s="135"/>
      <c r="AO57" s="135"/>
      <c r="AP57" s="413"/>
      <c r="AQ57" s="413"/>
      <c r="AR57" s="522"/>
      <c r="AS57" s="522"/>
      <c r="AT57" s="537"/>
    </row>
    <row r="58" spans="1:46" ht="138.94999999999999" customHeight="1" x14ac:dyDescent="0.25">
      <c r="A58" s="495"/>
      <c r="B58" s="493"/>
      <c r="C58" s="491"/>
      <c r="D58" s="489"/>
      <c r="E58" s="413"/>
      <c r="F58" s="410"/>
      <c r="G58" s="454"/>
      <c r="H58" s="454"/>
      <c r="I58" s="416"/>
      <c r="J58" s="133"/>
      <c r="K58" s="133"/>
      <c r="L58" s="419"/>
      <c r="M58" s="240" t="s">
        <v>461</v>
      </c>
      <c r="N58" s="413"/>
      <c r="O58" s="121" t="s">
        <v>644</v>
      </c>
      <c r="P58" s="82">
        <v>2</v>
      </c>
      <c r="Q58" s="82">
        <v>33</v>
      </c>
      <c r="R58" s="82"/>
      <c r="S58" s="82"/>
      <c r="T58" s="243">
        <v>1</v>
      </c>
      <c r="U58" s="123">
        <v>45536</v>
      </c>
      <c r="V58" s="123">
        <v>45656</v>
      </c>
      <c r="W58" s="38">
        <f t="shared" si="2"/>
        <v>120</v>
      </c>
      <c r="X58" s="38">
        <v>978560</v>
      </c>
      <c r="Y58" s="38" t="s">
        <v>553</v>
      </c>
      <c r="Z58" s="38" t="s">
        <v>556</v>
      </c>
      <c r="AA58" s="49" t="s">
        <v>558</v>
      </c>
      <c r="AB58" s="49" t="s">
        <v>559</v>
      </c>
      <c r="AC58" s="38" t="s">
        <v>560</v>
      </c>
      <c r="AD58" s="48"/>
      <c r="AE58" s="48"/>
      <c r="AF58" s="48"/>
      <c r="AG58" s="48"/>
      <c r="AH58" s="48"/>
      <c r="AI58" s="48"/>
      <c r="AJ58" s="522"/>
      <c r="AK58" s="522"/>
      <c r="AL58" s="522"/>
      <c r="AM58" s="413"/>
      <c r="AN58" s="135"/>
      <c r="AO58" s="135"/>
      <c r="AP58" s="413"/>
      <c r="AQ58" s="413"/>
      <c r="AR58" s="522"/>
      <c r="AS58" s="522"/>
      <c r="AT58" s="537"/>
    </row>
    <row r="59" spans="1:46" ht="138.94999999999999" customHeight="1" x14ac:dyDescent="0.25">
      <c r="A59" s="495"/>
      <c r="B59" s="493"/>
      <c r="C59" s="491"/>
      <c r="D59" s="489"/>
      <c r="E59" s="413"/>
      <c r="F59" s="410"/>
      <c r="G59" s="454"/>
      <c r="H59" s="454"/>
      <c r="I59" s="416"/>
      <c r="J59" s="133"/>
      <c r="K59" s="133"/>
      <c r="L59" s="419"/>
      <c r="M59" s="240" t="s">
        <v>462</v>
      </c>
      <c r="N59" s="413"/>
      <c r="O59" s="121" t="s">
        <v>645</v>
      </c>
      <c r="P59" s="82">
        <v>2</v>
      </c>
      <c r="Q59" s="82">
        <v>1</v>
      </c>
      <c r="R59" s="82"/>
      <c r="S59" s="82"/>
      <c r="T59" s="241">
        <f t="shared" si="0"/>
        <v>0.5</v>
      </c>
      <c r="U59" s="123">
        <v>45536</v>
      </c>
      <c r="V59" s="123">
        <v>45656</v>
      </c>
      <c r="W59" s="38">
        <f t="shared" si="2"/>
        <v>120</v>
      </c>
      <c r="X59" s="38">
        <v>978560</v>
      </c>
      <c r="Y59" s="38" t="s">
        <v>553</v>
      </c>
      <c r="Z59" s="38" t="s">
        <v>556</v>
      </c>
      <c r="AA59" s="49" t="s">
        <v>558</v>
      </c>
      <c r="AB59" s="49" t="s">
        <v>559</v>
      </c>
      <c r="AC59" s="38" t="s">
        <v>560</v>
      </c>
      <c r="AD59" s="48"/>
      <c r="AE59" s="48"/>
      <c r="AF59" s="48"/>
      <c r="AG59" s="48"/>
      <c r="AH59" s="48"/>
      <c r="AI59" s="48"/>
      <c r="AJ59" s="522"/>
      <c r="AK59" s="522"/>
      <c r="AL59" s="522"/>
      <c r="AM59" s="413"/>
      <c r="AN59" s="135"/>
      <c r="AO59" s="135"/>
      <c r="AP59" s="413"/>
      <c r="AQ59" s="413"/>
      <c r="AR59" s="522"/>
      <c r="AS59" s="522"/>
      <c r="AT59" s="537"/>
    </row>
    <row r="60" spans="1:46" ht="138.94999999999999" customHeight="1" x14ac:dyDescent="0.25">
      <c r="A60" s="495"/>
      <c r="B60" s="413" t="s">
        <v>228</v>
      </c>
      <c r="C60" s="448" t="s">
        <v>505</v>
      </c>
      <c r="D60" s="451" t="s">
        <v>376</v>
      </c>
      <c r="E60" s="413"/>
      <c r="F60" s="410"/>
      <c r="G60" s="454"/>
      <c r="H60" s="454" t="s">
        <v>456</v>
      </c>
      <c r="I60" s="416" t="s">
        <v>459</v>
      </c>
      <c r="J60" s="133"/>
      <c r="K60" s="133"/>
      <c r="L60" s="419">
        <v>0.5</v>
      </c>
      <c r="M60" s="240" t="s">
        <v>463</v>
      </c>
      <c r="N60" s="413"/>
      <c r="O60" s="121" t="s">
        <v>646</v>
      </c>
      <c r="P60" s="82">
        <v>2</v>
      </c>
      <c r="Q60" s="82">
        <v>0</v>
      </c>
      <c r="R60" s="82"/>
      <c r="S60" s="82"/>
      <c r="T60" s="241">
        <f t="shared" si="0"/>
        <v>0</v>
      </c>
      <c r="U60" s="123">
        <v>45536</v>
      </c>
      <c r="V60" s="123">
        <v>45656</v>
      </c>
      <c r="W60" s="38">
        <f t="shared" si="2"/>
        <v>120</v>
      </c>
      <c r="X60" s="38">
        <v>978560</v>
      </c>
      <c r="Y60" s="38" t="s">
        <v>553</v>
      </c>
      <c r="Z60" s="38" t="s">
        <v>556</v>
      </c>
      <c r="AA60" s="49" t="s">
        <v>558</v>
      </c>
      <c r="AB60" s="49" t="s">
        <v>559</v>
      </c>
      <c r="AC60" s="38" t="s">
        <v>560</v>
      </c>
      <c r="AD60" s="48"/>
      <c r="AE60" s="48"/>
      <c r="AF60" s="48"/>
      <c r="AG60" s="48"/>
      <c r="AH60" s="48"/>
      <c r="AI60" s="48"/>
      <c r="AJ60" s="522"/>
      <c r="AK60" s="522"/>
      <c r="AL60" s="522"/>
      <c r="AM60" s="413"/>
      <c r="AN60" s="135"/>
      <c r="AO60" s="135"/>
      <c r="AP60" s="413"/>
      <c r="AQ60" s="413"/>
      <c r="AR60" s="522"/>
      <c r="AS60" s="522"/>
      <c r="AT60" s="537"/>
    </row>
    <row r="61" spans="1:46" ht="138.94999999999999" customHeight="1" x14ac:dyDescent="0.25">
      <c r="A61" s="495"/>
      <c r="B61" s="413"/>
      <c r="C61" s="448"/>
      <c r="D61" s="451"/>
      <c r="E61" s="413"/>
      <c r="F61" s="410"/>
      <c r="G61" s="454"/>
      <c r="H61" s="454"/>
      <c r="I61" s="416"/>
      <c r="J61" s="133"/>
      <c r="K61" s="133"/>
      <c r="L61" s="419"/>
      <c r="M61" s="240" t="s">
        <v>464</v>
      </c>
      <c r="N61" s="413"/>
      <c r="O61" s="121" t="s">
        <v>647</v>
      </c>
      <c r="P61" s="82">
        <v>1</v>
      </c>
      <c r="Q61" s="82">
        <v>4</v>
      </c>
      <c r="R61" s="82"/>
      <c r="S61" s="82"/>
      <c r="T61" s="243">
        <v>1</v>
      </c>
      <c r="U61" s="123">
        <v>45536</v>
      </c>
      <c r="V61" s="123">
        <v>45656</v>
      </c>
      <c r="W61" s="38">
        <f t="shared" si="2"/>
        <v>120</v>
      </c>
      <c r="X61" s="38">
        <v>978560</v>
      </c>
      <c r="Y61" s="38" t="s">
        <v>553</v>
      </c>
      <c r="Z61" s="38" t="s">
        <v>556</v>
      </c>
      <c r="AA61" s="49" t="s">
        <v>558</v>
      </c>
      <c r="AB61" s="49" t="s">
        <v>559</v>
      </c>
      <c r="AC61" s="38" t="s">
        <v>560</v>
      </c>
      <c r="AD61" s="48"/>
      <c r="AE61" s="48"/>
      <c r="AF61" s="48"/>
      <c r="AG61" s="48"/>
      <c r="AH61" s="48"/>
      <c r="AI61" s="48"/>
      <c r="AJ61" s="522"/>
      <c r="AK61" s="522"/>
      <c r="AL61" s="522"/>
      <c r="AM61" s="413"/>
      <c r="AN61" s="135"/>
      <c r="AO61" s="135"/>
      <c r="AP61" s="413"/>
      <c r="AQ61" s="413"/>
      <c r="AR61" s="522"/>
      <c r="AS61" s="522"/>
      <c r="AT61" s="537"/>
    </row>
    <row r="62" spans="1:46" ht="138.94999999999999" customHeight="1" thickBot="1" x14ac:dyDescent="0.3">
      <c r="A62" s="496"/>
      <c r="B62" s="414"/>
      <c r="C62" s="449"/>
      <c r="D62" s="452"/>
      <c r="E62" s="414"/>
      <c r="F62" s="411"/>
      <c r="G62" s="455"/>
      <c r="H62" s="455"/>
      <c r="I62" s="417"/>
      <c r="J62" s="129"/>
      <c r="K62" s="129"/>
      <c r="L62" s="420"/>
      <c r="M62" s="330" t="s">
        <v>465</v>
      </c>
      <c r="N62" s="414"/>
      <c r="O62" s="122" t="s">
        <v>648</v>
      </c>
      <c r="P62" s="120">
        <v>2</v>
      </c>
      <c r="Q62" s="120">
        <v>2</v>
      </c>
      <c r="R62" s="120"/>
      <c r="S62" s="120"/>
      <c r="T62" s="329">
        <f t="shared" si="0"/>
        <v>1</v>
      </c>
      <c r="U62" s="144">
        <v>45536</v>
      </c>
      <c r="V62" s="144">
        <v>45656</v>
      </c>
      <c r="W62" s="146">
        <f t="shared" si="2"/>
        <v>120</v>
      </c>
      <c r="X62" s="146">
        <v>978560</v>
      </c>
      <c r="Y62" s="146" t="s">
        <v>553</v>
      </c>
      <c r="Z62" s="146" t="s">
        <v>556</v>
      </c>
      <c r="AA62" s="50" t="s">
        <v>558</v>
      </c>
      <c r="AB62" s="50" t="s">
        <v>559</v>
      </c>
      <c r="AC62" s="146" t="s">
        <v>560</v>
      </c>
      <c r="AD62" s="51"/>
      <c r="AE62" s="51"/>
      <c r="AF62" s="51"/>
      <c r="AG62" s="51"/>
      <c r="AH62" s="51"/>
      <c r="AI62" s="51"/>
      <c r="AJ62" s="515"/>
      <c r="AK62" s="515"/>
      <c r="AL62" s="515"/>
      <c r="AM62" s="414"/>
      <c r="AN62" s="131"/>
      <c r="AO62" s="131"/>
      <c r="AP62" s="414"/>
      <c r="AQ62" s="414"/>
      <c r="AR62" s="515"/>
      <c r="AS62" s="515"/>
      <c r="AT62" s="538"/>
    </row>
    <row r="63" spans="1:46" s="5" customFormat="1" ht="42" customHeight="1" thickBot="1" x14ac:dyDescent="0.3">
      <c r="A63" s="315"/>
      <c r="B63" s="316"/>
      <c r="C63" s="316"/>
      <c r="D63" s="317"/>
      <c r="E63" s="318" t="s">
        <v>690</v>
      </c>
      <c r="F63" s="318"/>
      <c r="G63" s="318"/>
      <c r="H63" s="318"/>
      <c r="I63" s="318"/>
      <c r="J63" s="318"/>
      <c r="K63" s="318"/>
      <c r="L63" s="319"/>
      <c r="M63" s="318"/>
      <c r="N63" s="318"/>
      <c r="O63" s="318"/>
      <c r="P63" s="318"/>
      <c r="Q63" s="318"/>
      <c r="R63" s="318"/>
      <c r="S63" s="318"/>
      <c r="T63" s="338">
        <f>AVERAGE(T55:T62)</f>
        <v>0.6</v>
      </c>
      <c r="U63" s="320"/>
      <c r="V63" s="320"/>
      <c r="W63" s="317"/>
      <c r="X63" s="317"/>
      <c r="Y63" s="316"/>
      <c r="Z63" s="317"/>
      <c r="AA63" s="317"/>
      <c r="AB63" s="317"/>
      <c r="AC63" s="317"/>
      <c r="AD63" s="316"/>
      <c r="AE63" s="321"/>
      <c r="AF63" s="316"/>
      <c r="AG63" s="316"/>
      <c r="AH63" s="320"/>
      <c r="AI63" s="317"/>
      <c r="AJ63" s="321"/>
      <c r="AK63" s="321"/>
      <c r="AL63" s="321"/>
      <c r="AM63" s="317"/>
      <c r="AN63" s="321"/>
      <c r="AO63" s="317"/>
      <c r="AP63" s="317"/>
      <c r="AQ63" s="317"/>
      <c r="AR63" s="322">
        <f>+AR56</f>
        <v>1895825516</v>
      </c>
      <c r="AS63" s="322">
        <f>+AS56</f>
        <v>1295825516</v>
      </c>
      <c r="AT63" s="323">
        <f>+AT56</f>
        <v>0</v>
      </c>
    </row>
    <row r="64" spans="1:46" ht="138.94999999999999" customHeight="1" x14ac:dyDescent="0.25">
      <c r="A64" s="464" t="s">
        <v>290</v>
      </c>
      <c r="B64" s="497" t="s">
        <v>368</v>
      </c>
      <c r="C64" s="447" t="s">
        <v>510</v>
      </c>
      <c r="D64" s="497" t="s">
        <v>292</v>
      </c>
      <c r="E64" s="415" t="s">
        <v>383</v>
      </c>
      <c r="F64" s="475">
        <v>2024130010082</v>
      </c>
      <c r="G64" s="472" t="s">
        <v>391</v>
      </c>
      <c r="H64" s="461" t="s">
        <v>466</v>
      </c>
      <c r="I64" s="461" t="s">
        <v>467</v>
      </c>
      <c r="J64" s="280"/>
      <c r="K64" s="280"/>
      <c r="L64" s="500">
        <v>0.45</v>
      </c>
      <c r="M64" s="294" t="s">
        <v>468</v>
      </c>
      <c r="N64" s="415" t="s">
        <v>320</v>
      </c>
      <c r="O64" s="270" t="s">
        <v>547</v>
      </c>
      <c r="P64" s="275">
        <v>1</v>
      </c>
      <c r="Q64" s="275">
        <v>2</v>
      </c>
      <c r="R64" s="275"/>
      <c r="S64" s="275"/>
      <c r="T64" s="276">
        <v>1</v>
      </c>
      <c r="U64" s="277">
        <v>45519</v>
      </c>
      <c r="V64" s="277">
        <v>45653</v>
      </c>
      <c r="W64" s="278">
        <f t="shared" ref="W64:W76" si="3">+V64-U64</f>
        <v>134</v>
      </c>
      <c r="X64" s="275">
        <v>978560</v>
      </c>
      <c r="Y64" s="275" t="s">
        <v>553</v>
      </c>
      <c r="Z64" s="275" t="s">
        <v>556</v>
      </c>
      <c r="AA64" s="279" t="s">
        <v>558</v>
      </c>
      <c r="AB64" s="279" t="s">
        <v>559</v>
      </c>
      <c r="AC64" s="275" t="s">
        <v>560</v>
      </c>
      <c r="AD64" s="270" t="s">
        <v>581</v>
      </c>
      <c r="AE64" s="284">
        <v>800000000</v>
      </c>
      <c r="AF64" s="275" t="s">
        <v>77</v>
      </c>
      <c r="AG64" s="275" t="s">
        <v>54</v>
      </c>
      <c r="AH64" s="275" t="s">
        <v>600</v>
      </c>
      <c r="AI64" s="275"/>
      <c r="AJ64" s="516">
        <v>9645685216</v>
      </c>
      <c r="AK64" s="516">
        <v>10692547851</v>
      </c>
      <c r="AL64" s="516">
        <v>10692547851</v>
      </c>
      <c r="AM64" s="415"/>
      <c r="AN64" s="270"/>
      <c r="AO64" s="270"/>
      <c r="AP64" s="415" t="s">
        <v>599</v>
      </c>
      <c r="AQ64" s="415"/>
      <c r="AR64" s="516">
        <v>11723905297.709999</v>
      </c>
      <c r="AS64" s="516"/>
      <c r="AT64" s="530">
        <f>+AS64/AR64</f>
        <v>0</v>
      </c>
    </row>
    <row r="65" spans="1:46" ht="138.94999999999999" customHeight="1" x14ac:dyDescent="0.25">
      <c r="A65" s="465"/>
      <c r="B65" s="498"/>
      <c r="C65" s="448"/>
      <c r="D65" s="498"/>
      <c r="E65" s="416"/>
      <c r="F65" s="476"/>
      <c r="G65" s="473"/>
      <c r="H65" s="462"/>
      <c r="I65" s="462"/>
      <c r="J65" s="47"/>
      <c r="K65" s="47"/>
      <c r="L65" s="501"/>
      <c r="M65" s="64" t="s">
        <v>469</v>
      </c>
      <c r="N65" s="416"/>
      <c r="O65" s="133" t="s">
        <v>535</v>
      </c>
      <c r="P65" s="38">
        <v>2</v>
      </c>
      <c r="Q65" s="38">
        <v>0</v>
      </c>
      <c r="R65" s="38"/>
      <c r="S65" s="38"/>
      <c r="T65" s="247">
        <f t="shared" si="0"/>
        <v>0</v>
      </c>
      <c r="U65" s="123">
        <v>45519</v>
      </c>
      <c r="V65" s="123">
        <v>45653</v>
      </c>
      <c r="W65" s="85">
        <f t="shared" si="3"/>
        <v>134</v>
      </c>
      <c r="X65" s="38">
        <v>978560</v>
      </c>
      <c r="Y65" s="38" t="s">
        <v>553</v>
      </c>
      <c r="Z65" s="38" t="s">
        <v>556</v>
      </c>
      <c r="AA65" s="49" t="s">
        <v>558</v>
      </c>
      <c r="AB65" s="49" t="s">
        <v>559</v>
      </c>
      <c r="AC65" s="38" t="s">
        <v>560</v>
      </c>
      <c r="AD65" s="133" t="s">
        <v>582</v>
      </c>
      <c r="AE65" s="88">
        <v>100000000</v>
      </c>
      <c r="AF65" s="38" t="s">
        <v>77</v>
      </c>
      <c r="AG65" s="38" t="s">
        <v>54</v>
      </c>
      <c r="AH65" s="38" t="s">
        <v>600</v>
      </c>
      <c r="AI65" s="38"/>
      <c r="AJ65" s="517"/>
      <c r="AK65" s="517"/>
      <c r="AL65" s="517"/>
      <c r="AM65" s="416"/>
      <c r="AN65" s="133"/>
      <c r="AO65" s="133"/>
      <c r="AP65" s="416"/>
      <c r="AQ65" s="416"/>
      <c r="AR65" s="517"/>
      <c r="AS65" s="517"/>
      <c r="AT65" s="531"/>
    </row>
    <row r="66" spans="1:46" ht="138.94999999999999" customHeight="1" x14ac:dyDescent="0.25">
      <c r="A66" s="465"/>
      <c r="B66" s="498"/>
      <c r="C66" s="448"/>
      <c r="D66" s="498"/>
      <c r="E66" s="416"/>
      <c r="F66" s="476"/>
      <c r="G66" s="473"/>
      <c r="H66" s="462"/>
      <c r="I66" s="462"/>
      <c r="J66" s="47"/>
      <c r="K66" s="47"/>
      <c r="L66" s="501"/>
      <c r="M66" s="64" t="s">
        <v>470</v>
      </c>
      <c r="N66" s="416"/>
      <c r="O66" s="133" t="s">
        <v>535</v>
      </c>
      <c r="P66" s="38">
        <v>2</v>
      </c>
      <c r="Q66" s="38">
        <v>0</v>
      </c>
      <c r="R66" s="38"/>
      <c r="S66" s="38"/>
      <c r="T66" s="247">
        <f t="shared" si="0"/>
        <v>0</v>
      </c>
      <c r="U66" s="123">
        <v>45519</v>
      </c>
      <c r="V66" s="123">
        <v>45653</v>
      </c>
      <c r="W66" s="85">
        <f t="shared" si="3"/>
        <v>134</v>
      </c>
      <c r="X66" s="38">
        <v>978560</v>
      </c>
      <c r="Y66" s="38" t="s">
        <v>553</v>
      </c>
      <c r="Z66" s="38" t="s">
        <v>556</v>
      </c>
      <c r="AA66" s="49" t="s">
        <v>558</v>
      </c>
      <c r="AB66" s="49" t="s">
        <v>559</v>
      </c>
      <c r="AC66" s="38" t="s">
        <v>560</v>
      </c>
      <c r="AD66" s="133" t="s">
        <v>583</v>
      </c>
      <c r="AE66" s="88">
        <v>1000000000</v>
      </c>
      <c r="AF66" s="38" t="s">
        <v>77</v>
      </c>
      <c r="AG66" s="38" t="s">
        <v>54</v>
      </c>
      <c r="AH66" s="38" t="s">
        <v>600</v>
      </c>
      <c r="AI66" s="38"/>
      <c r="AJ66" s="517"/>
      <c r="AK66" s="517"/>
      <c r="AL66" s="517"/>
      <c r="AM66" s="416"/>
      <c r="AN66" s="133"/>
      <c r="AO66" s="133"/>
      <c r="AP66" s="416"/>
      <c r="AQ66" s="416"/>
      <c r="AR66" s="517"/>
      <c r="AS66" s="517"/>
      <c r="AT66" s="531"/>
    </row>
    <row r="67" spans="1:46" ht="138.94999999999999" customHeight="1" x14ac:dyDescent="0.25">
      <c r="A67" s="465"/>
      <c r="B67" s="498"/>
      <c r="C67" s="448"/>
      <c r="D67" s="498"/>
      <c r="E67" s="416"/>
      <c r="F67" s="476"/>
      <c r="G67" s="473"/>
      <c r="H67" s="462"/>
      <c r="I67" s="462"/>
      <c r="J67" s="47"/>
      <c r="K67" s="47"/>
      <c r="L67" s="501"/>
      <c r="M67" s="64" t="s">
        <v>471</v>
      </c>
      <c r="N67" s="416"/>
      <c r="O67" s="133" t="s">
        <v>550</v>
      </c>
      <c r="P67" s="38">
        <v>2</v>
      </c>
      <c r="Q67" s="38">
        <v>1</v>
      </c>
      <c r="R67" s="38"/>
      <c r="S67" s="38"/>
      <c r="T67" s="247">
        <f t="shared" si="0"/>
        <v>0.5</v>
      </c>
      <c r="U67" s="123">
        <v>45519</v>
      </c>
      <c r="V67" s="123">
        <v>45653</v>
      </c>
      <c r="W67" s="85">
        <f t="shared" si="3"/>
        <v>134</v>
      </c>
      <c r="X67" s="38">
        <v>978560</v>
      </c>
      <c r="Y67" s="38" t="s">
        <v>553</v>
      </c>
      <c r="Z67" s="38" t="s">
        <v>556</v>
      </c>
      <c r="AA67" s="49" t="s">
        <v>558</v>
      </c>
      <c r="AB67" s="49" t="s">
        <v>559</v>
      </c>
      <c r="AC67" s="38" t="s">
        <v>560</v>
      </c>
      <c r="AD67" s="133" t="s">
        <v>584</v>
      </c>
      <c r="AE67" s="88">
        <v>80000000</v>
      </c>
      <c r="AF67" s="38" t="s">
        <v>77</v>
      </c>
      <c r="AG67" s="38" t="s">
        <v>54</v>
      </c>
      <c r="AH67" s="38" t="s">
        <v>600</v>
      </c>
      <c r="AI67" s="38"/>
      <c r="AJ67" s="517"/>
      <c r="AK67" s="517"/>
      <c r="AL67" s="517"/>
      <c r="AM67" s="416"/>
      <c r="AN67" s="133"/>
      <c r="AO67" s="133"/>
      <c r="AP67" s="416"/>
      <c r="AQ67" s="416"/>
      <c r="AR67" s="517"/>
      <c r="AS67" s="517"/>
      <c r="AT67" s="531"/>
    </row>
    <row r="68" spans="1:46" ht="138.94999999999999" customHeight="1" x14ac:dyDescent="0.25">
      <c r="A68" s="465"/>
      <c r="B68" s="498"/>
      <c r="C68" s="448"/>
      <c r="D68" s="498"/>
      <c r="E68" s="416"/>
      <c r="F68" s="476"/>
      <c r="G68" s="473"/>
      <c r="H68" s="462"/>
      <c r="I68" s="462"/>
      <c r="J68" s="47"/>
      <c r="K68" s="47"/>
      <c r="L68" s="501"/>
      <c r="M68" s="64" t="s">
        <v>472</v>
      </c>
      <c r="N68" s="416"/>
      <c r="O68" s="82" t="s">
        <v>546</v>
      </c>
      <c r="P68" s="38">
        <v>2</v>
      </c>
      <c r="Q68" s="38">
        <v>0</v>
      </c>
      <c r="R68" s="38"/>
      <c r="S68" s="38"/>
      <c r="T68" s="247">
        <f t="shared" si="0"/>
        <v>0</v>
      </c>
      <c r="U68" s="123">
        <v>45519</v>
      </c>
      <c r="V68" s="123">
        <v>45653</v>
      </c>
      <c r="W68" s="85">
        <f t="shared" si="3"/>
        <v>134</v>
      </c>
      <c r="X68" s="38">
        <v>978560</v>
      </c>
      <c r="Y68" s="38" t="s">
        <v>553</v>
      </c>
      <c r="Z68" s="38" t="s">
        <v>556</v>
      </c>
      <c r="AA68" s="49" t="s">
        <v>558</v>
      </c>
      <c r="AB68" s="49" t="s">
        <v>559</v>
      </c>
      <c r="AC68" s="38" t="s">
        <v>560</v>
      </c>
      <c r="AD68" s="133" t="s">
        <v>575</v>
      </c>
      <c r="AE68" s="88">
        <v>100800000</v>
      </c>
      <c r="AF68" s="38" t="s">
        <v>77</v>
      </c>
      <c r="AG68" s="38" t="s">
        <v>54</v>
      </c>
      <c r="AH68" s="38" t="s">
        <v>600</v>
      </c>
      <c r="AI68" s="38"/>
      <c r="AJ68" s="517"/>
      <c r="AK68" s="517"/>
      <c r="AL68" s="517"/>
      <c r="AM68" s="416"/>
      <c r="AN68" s="133"/>
      <c r="AO68" s="133"/>
      <c r="AP68" s="416"/>
      <c r="AQ68" s="416"/>
      <c r="AR68" s="517"/>
      <c r="AS68" s="517"/>
      <c r="AT68" s="531"/>
    </row>
    <row r="69" spans="1:46" ht="138.94999999999999" customHeight="1" x14ac:dyDescent="0.25">
      <c r="A69" s="465"/>
      <c r="B69" s="498" t="s">
        <v>368</v>
      </c>
      <c r="C69" s="448" t="s">
        <v>510</v>
      </c>
      <c r="D69" s="498" t="s">
        <v>295</v>
      </c>
      <c r="E69" s="416"/>
      <c r="F69" s="476"/>
      <c r="G69" s="473"/>
      <c r="H69" s="462" t="s">
        <v>473</v>
      </c>
      <c r="I69" s="462" t="s">
        <v>554</v>
      </c>
      <c r="J69" s="47"/>
      <c r="K69" s="47"/>
      <c r="L69" s="501">
        <v>0.2</v>
      </c>
      <c r="M69" s="64" t="s">
        <v>538</v>
      </c>
      <c r="N69" s="416"/>
      <c r="O69" s="133" t="s">
        <v>539</v>
      </c>
      <c r="P69" s="38">
        <v>0</v>
      </c>
      <c r="Q69" s="38">
        <v>1</v>
      </c>
      <c r="R69" s="38"/>
      <c r="S69" s="38"/>
      <c r="T69" s="244" t="s">
        <v>662</v>
      </c>
      <c r="U69" s="123" t="s">
        <v>320</v>
      </c>
      <c r="V69" s="123" t="s">
        <v>320</v>
      </c>
      <c r="W69" s="85">
        <v>0</v>
      </c>
      <c r="X69" s="38">
        <v>978560</v>
      </c>
      <c r="Y69" s="38" t="s">
        <v>553</v>
      </c>
      <c r="Z69" s="38" t="s">
        <v>556</v>
      </c>
      <c r="AA69" s="49" t="s">
        <v>558</v>
      </c>
      <c r="AB69" s="49" t="s">
        <v>559</v>
      </c>
      <c r="AC69" s="38" t="s">
        <v>560</v>
      </c>
      <c r="AD69" s="133" t="s">
        <v>585</v>
      </c>
      <c r="AE69" s="88">
        <v>100000000</v>
      </c>
      <c r="AF69" s="38" t="s">
        <v>77</v>
      </c>
      <c r="AG69" s="38" t="s">
        <v>54</v>
      </c>
      <c r="AH69" s="38" t="s">
        <v>600</v>
      </c>
      <c r="AI69" s="38"/>
      <c r="AJ69" s="517"/>
      <c r="AK69" s="517"/>
      <c r="AL69" s="517"/>
      <c r="AM69" s="416"/>
      <c r="AN69" s="133"/>
      <c r="AO69" s="133"/>
      <c r="AP69" s="416"/>
      <c r="AQ69" s="416"/>
      <c r="AR69" s="517"/>
      <c r="AS69" s="517"/>
      <c r="AT69" s="531"/>
    </row>
    <row r="70" spans="1:46" ht="138.94999999999999" customHeight="1" x14ac:dyDescent="0.25">
      <c r="A70" s="465"/>
      <c r="B70" s="498"/>
      <c r="C70" s="448"/>
      <c r="D70" s="498"/>
      <c r="E70" s="416"/>
      <c r="F70" s="476"/>
      <c r="G70" s="473"/>
      <c r="H70" s="462"/>
      <c r="I70" s="462"/>
      <c r="J70" s="47"/>
      <c r="K70" s="47"/>
      <c r="L70" s="501"/>
      <c r="M70" s="64" t="s">
        <v>474</v>
      </c>
      <c r="N70" s="416"/>
      <c r="O70" s="133" t="s">
        <v>548</v>
      </c>
      <c r="P70" s="38">
        <v>4</v>
      </c>
      <c r="Q70" s="38">
        <v>0</v>
      </c>
      <c r="R70" s="38"/>
      <c r="S70" s="38"/>
      <c r="T70" s="247">
        <f t="shared" si="0"/>
        <v>0</v>
      </c>
      <c r="U70" s="123">
        <v>45519</v>
      </c>
      <c r="V70" s="123">
        <v>45653</v>
      </c>
      <c r="W70" s="85">
        <f t="shared" si="3"/>
        <v>134</v>
      </c>
      <c r="X70" s="38">
        <v>978560</v>
      </c>
      <c r="Y70" s="38" t="s">
        <v>553</v>
      </c>
      <c r="Z70" s="38" t="s">
        <v>556</v>
      </c>
      <c r="AA70" s="49" t="s">
        <v>558</v>
      </c>
      <c r="AB70" s="49" t="s">
        <v>559</v>
      </c>
      <c r="AC70" s="38" t="s">
        <v>560</v>
      </c>
      <c r="AD70" s="133" t="s">
        <v>586</v>
      </c>
      <c r="AE70" s="88">
        <v>1000000000</v>
      </c>
      <c r="AF70" s="38" t="s">
        <v>77</v>
      </c>
      <c r="AG70" s="38" t="s">
        <v>54</v>
      </c>
      <c r="AH70" s="38" t="s">
        <v>600</v>
      </c>
      <c r="AI70" s="38"/>
      <c r="AJ70" s="517"/>
      <c r="AK70" s="517"/>
      <c r="AL70" s="517"/>
      <c r="AM70" s="416"/>
      <c r="AN70" s="133"/>
      <c r="AO70" s="133"/>
      <c r="AP70" s="416"/>
      <c r="AQ70" s="416"/>
      <c r="AR70" s="517"/>
      <c r="AS70" s="517"/>
      <c r="AT70" s="531"/>
    </row>
    <row r="71" spans="1:46" ht="138.94999999999999" customHeight="1" x14ac:dyDescent="0.25">
      <c r="A71" s="465"/>
      <c r="B71" s="498"/>
      <c r="C71" s="448"/>
      <c r="D71" s="498"/>
      <c r="E71" s="416"/>
      <c r="F71" s="476"/>
      <c r="G71" s="473"/>
      <c r="H71" s="462"/>
      <c r="I71" s="462"/>
      <c r="J71" s="47"/>
      <c r="K71" s="47"/>
      <c r="L71" s="501"/>
      <c r="M71" s="64" t="s">
        <v>551</v>
      </c>
      <c r="N71" s="416"/>
      <c r="O71" s="133" t="s">
        <v>540</v>
      </c>
      <c r="P71" s="38">
        <v>0</v>
      </c>
      <c r="Q71" s="38">
        <v>0</v>
      </c>
      <c r="R71" s="38"/>
      <c r="S71" s="38"/>
      <c r="T71" s="245" t="s">
        <v>662</v>
      </c>
      <c r="U71" s="123" t="s">
        <v>320</v>
      </c>
      <c r="V71" s="123" t="s">
        <v>320</v>
      </c>
      <c r="W71" s="85">
        <v>0</v>
      </c>
      <c r="X71" s="38">
        <v>978560</v>
      </c>
      <c r="Y71" s="38" t="s">
        <v>553</v>
      </c>
      <c r="Z71" s="38" t="s">
        <v>556</v>
      </c>
      <c r="AA71" s="49" t="s">
        <v>558</v>
      </c>
      <c r="AB71" s="49" t="s">
        <v>559</v>
      </c>
      <c r="AC71" s="38" t="s">
        <v>560</v>
      </c>
      <c r="AD71" s="133" t="s">
        <v>587</v>
      </c>
      <c r="AE71" s="88">
        <v>50000000</v>
      </c>
      <c r="AF71" s="38" t="s">
        <v>77</v>
      </c>
      <c r="AG71" s="38" t="s">
        <v>54</v>
      </c>
      <c r="AH71" s="38" t="s">
        <v>600</v>
      </c>
      <c r="AI71" s="38"/>
      <c r="AJ71" s="517"/>
      <c r="AK71" s="517"/>
      <c r="AL71" s="517"/>
      <c r="AM71" s="416"/>
      <c r="AN71" s="133"/>
      <c r="AO71" s="133"/>
      <c r="AP71" s="416"/>
      <c r="AQ71" s="416"/>
      <c r="AR71" s="517"/>
      <c r="AS71" s="517"/>
      <c r="AT71" s="531"/>
    </row>
    <row r="72" spans="1:46" ht="138.94999999999999" customHeight="1" x14ac:dyDescent="0.25">
      <c r="A72" s="465"/>
      <c r="B72" s="498"/>
      <c r="C72" s="448"/>
      <c r="D72" s="498"/>
      <c r="E72" s="416"/>
      <c r="F72" s="476"/>
      <c r="G72" s="473"/>
      <c r="H72" s="462"/>
      <c r="I72" s="462"/>
      <c r="J72" s="47"/>
      <c r="K72" s="47"/>
      <c r="L72" s="501"/>
      <c r="M72" s="64" t="s">
        <v>475</v>
      </c>
      <c r="N72" s="416"/>
      <c r="O72" s="133" t="s">
        <v>541</v>
      </c>
      <c r="P72" s="38">
        <v>0</v>
      </c>
      <c r="Q72" s="38">
        <v>0</v>
      </c>
      <c r="R72" s="38"/>
      <c r="S72" s="38"/>
      <c r="T72" s="245" t="s">
        <v>662</v>
      </c>
      <c r="U72" s="123" t="s">
        <v>320</v>
      </c>
      <c r="V72" s="123" t="s">
        <v>320</v>
      </c>
      <c r="W72" s="85">
        <v>0</v>
      </c>
      <c r="X72" s="38">
        <v>978560</v>
      </c>
      <c r="Y72" s="38" t="s">
        <v>553</v>
      </c>
      <c r="Z72" s="38" t="s">
        <v>556</v>
      </c>
      <c r="AA72" s="49" t="s">
        <v>558</v>
      </c>
      <c r="AB72" s="49" t="s">
        <v>559</v>
      </c>
      <c r="AC72" s="38" t="s">
        <v>560</v>
      </c>
      <c r="AD72" s="133" t="s">
        <v>588</v>
      </c>
      <c r="AE72" s="88">
        <v>29600000</v>
      </c>
      <c r="AF72" s="38" t="s">
        <v>77</v>
      </c>
      <c r="AG72" s="38" t="s">
        <v>54</v>
      </c>
      <c r="AH72" s="38" t="s">
        <v>600</v>
      </c>
      <c r="AI72" s="38"/>
      <c r="AJ72" s="517"/>
      <c r="AK72" s="517"/>
      <c r="AL72" s="517"/>
      <c r="AM72" s="416"/>
      <c r="AN72" s="133"/>
      <c r="AO72" s="133"/>
      <c r="AP72" s="416"/>
      <c r="AQ72" s="416"/>
      <c r="AR72" s="517"/>
      <c r="AS72" s="517"/>
      <c r="AT72" s="531"/>
    </row>
    <row r="73" spans="1:46" ht="138.94999999999999" customHeight="1" x14ac:dyDescent="0.25">
      <c r="A73" s="465"/>
      <c r="B73" s="498" t="s">
        <v>368</v>
      </c>
      <c r="C73" s="448" t="s">
        <v>510</v>
      </c>
      <c r="D73" s="498" t="s">
        <v>298</v>
      </c>
      <c r="E73" s="416"/>
      <c r="F73" s="476"/>
      <c r="G73" s="473"/>
      <c r="H73" s="462" t="s">
        <v>476</v>
      </c>
      <c r="I73" s="503" t="s">
        <v>477</v>
      </c>
      <c r="J73" s="136"/>
      <c r="K73" s="136"/>
      <c r="L73" s="501">
        <v>0.35</v>
      </c>
      <c r="M73" s="49" t="s">
        <v>478</v>
      </c>
      <c r="N73" s="416"/>
      <c r="O73" s="133" t="s">
        <v>535</v>
      </c>
      <c r="P73" s="38">
        <v>2</v>
      </c>
      <c r="Q73" s="38">
        <v>0.25</v>
      </c>
      <c r="R73" s="38"/>
      <c r="S73" s="38"/>
      <c r="T73" s="247">
        <f t="shared" si="0"/>
        <v>0.125</v>
      </c>
      <c r="U73" s="123">
        <v>45519</v>
      </c>
      <c r="V73" s="123">
        <v>45653</v>
      </c>
      <c r="W73" s="85">
        <f t="shared" si="3"/>
        <v>134</v>
      </c>
      <c r="X73" s="38">
        <v>978560</v>
      </c>
      <c r="Y73" s="38" t="s">
        <v>553</v>
      </c>
      <c r="Z73" s="38" t="s">
        <v>557</v>
      </c>
      <c r="AA73" s="49" t="s">
        <v>558</v>
      </c>
      <c r="AB73" s="49" t="s">
        <v>559</v>
      </c>
      <c r="AC73" s="38" t="s">
        <v>560</v>
      </c>
      <c r="AD73" s="133" t="s">
        <v>589</v>
      </c>
      <c r="AE73" s="88">
        <v>80000000</v>
      </c>
      <c r="AF73" s="38" t="s">
        <v>77</v>
      </c>
      <c r="AG73" s="38" t="s">
        <v>54</v>
      </c>
      <c r="AH73" s="38" t="s">
        <v>600</v>
      </c>
      <c r="AI73" s="38"/>
      <c r="AJ73" s="517"/>
      <c r="AK73" s="517"/>
      <c r="AL73" s="517"/>
      <c r="AM73" s="416"/>
      <c r="AN73" s="133"/>
      <c r="AO73" s="133"/>
      <c r="AP73" s="416"/>
      <c r="AQ73" s="416"/>
      <c r="AR73" s="517"/>
      <c r="AS73" s="517"/>
      <c r="AT73" s="531"/>
    </row>
    <row r="74" spans="1:46" ht="138.94999999999999" customHeight="1" x14ac:dyDescent="0.25">
      <c r="A74" s="465"/>
      <c r="B74" s="498"/>
      <c r="C74" s="448"/>
      <c r="D74" s="498"/>
      <c r="E74" s="416"/>
      <c r="F74" s="476"/>
      <c r="G74" s="473"/>
      <c r="H74" s="462"/>
      <c r="I74" s="503"/>
      <c r="J74" s="136"/>
      <c r="K74" s="136"/>
      <c r="L74" s="501"/>
      <c r="M74" s="49" t="s">
        <v>479</v>
      </c>
      <c r="N74" s="416"/>
      <c r="O74" s="133" t="s">
        <v>535</v>
      </c>
      <c r="P74" s="38">
        <v>2</v>
      </c>
      <c r="Q74" s="38">
        <v>0.1</v>
      </c>
      <c r="R74" s="38"/>
      <c r="S74" s="38"/>
      <c r="T74" s="247">
        <f t="shared" ref="T74:T91" si="4">Q74/P74</f>
        <v>0.05</v>
      </c>
      <c r="U74" s="123">
        <v>45519</v>
      </c>
      <c r="V74" s="123">
        <v>45653</v>
      </c>
      <c r="W74" s="85">
        <f t="shared" si="3"/>
        <v>134</v>
      </c>
      <c r="X74" s="38">
        <v>978560</v>
      </c>
      <c r="Y74" s="38" t="s">
        <v>553</v>
      </c>
      <c r="Z74" s="38" t="s">
        <v>557</v>
      </c>
      <c r="AA74" s="49" t="s">
        <v>558</v>
      </c>
      <c r="AB74" s="49" t="s">
        <v>559</v>
      </c>
      <c r="AC74" s="38" t="s">
        <v>560</v>
      </c>
      <c r="AD74" s="133" t="s">
        <v>590</v>
      </c>
      <c r="AE74" s="88">
        <v>33600000</v>
      </c>
      <c r="AF74" s="38" t="s">
        <v>77</v>
      </c>
      <c r="AG74" s="38" t="s">
        <v>54</v>
      </c>
      <c r="AH74" s="38" t="s">
        <v>600</v>
      </c>
      <c r="AI74" s="38"/>
      <c r="AJ74" s="517"/>
      <c r="AK74" s="517"/>
      <c r="AL74" s="517"/>
      <c r="AM74" s="416"/>
      <c r="AN74" s="133"/>
      <c r="AO74" s="133"/>
      <c r="AP74" s="416"/>
      <c r="AQ74" s="416"/>
      <c r="AR74" s="517"/>
      <c r="AS74" s="517"/>
      <c r="AT74" s="531"/>
    </row>
    <row r="75" spans="1:46" ht="138.94999999999999" customHeight="1" x14ac:dyDescent="0.25">
      <c r="A75" s="465"/>
      <c r="B75" s="498"/>
      <c r="C75" s="448"/>
      <c r="D75" s="498"/>
      <c r="E75" s="416"/>
      <c r="F75" s="476"/>
      <c r="G75" s="473"/>
      <c r="H75" s="462"/>
      <c r="I75" s="503"/>
      <c r="J75" s="136"/>
      <c r="K75" s="136"/>
      <c r="L75" s="501"/>
      <c r="M75" s="49" t="s">
        <v>480</v>
      </c>
      <c r="N75" s="416"/>
      <c r="O75" s="133" t="s">
        <v>535</v>
      </c>
      <c r="P75" s="38">
        <v>2</v>
      </c>
      <c r="Q75" s="38">
        <v>0</v>
      </c>
      <c r="R75" s="38"/>
      <c r="S75" s="38"/>
      <c r="T75" s="247">
        <f t="shared" si="4"/>
        <v>0</v>
      </c>
      <c r="U75" s="123">
        <v>45519</v>
      </c>
      <c r="V75" s="123">
        <v>45653</v>
      </c>
      <c r="W75" s="85">
        <f t="shared" si="3"/>
        <v>134</v>
      </c>
      <c r="X75" s="38">
        <v>978560</v>
      </c>
      <c r="Y75" s="38" t="s">
        <v>553</v>
      </c>
      <c r="Z75" s="38" t="s">
        <v>557</v>
      </c>
      <c r="AA75" s="49" t="s">
        <v>558</v>
      </c>
      <c r="AB75" s="49" t="s">
        <v>559</v>
      </c>
      <c r="AC75" s="38" t="s">
        <v>560</v>
      </c>
      <c r="AD75" s="133" t="s">
        <v>591</v>
      </c>
      <c r="AE75" s="88">
        <v>60000000</v>
      </c>
      <c r="AF75" s="38" t="s">
        <v>77</v>
      </c>
      <c r="AG75" s="38" t="s">
        <v>54</v>
      </c>
      <c r="AH75" s="38" t="s">
        <v>600</v>
      </c>
      <c r="AI75" s="38"/>
      <c r="AJ75" s="517"/>
      <c r="AK75" s="517"/>
      <c r="AL75" s="517"/>
      <c r="AM75" s="416"/>
      <c r="AN75" s="133"/>
      <c r="AO75" s="133"/>
      <c r="AP75" s="416"/>
      <c r="AQ75" s="416"/>
      <c r="AR75" s="517"/>
      <c r="AS75" s="517"/>
      <c r="AT75" s="531"/>
    </row>
    <row r="76" spans="1:46" ht="138.94999999999999" customHeight="1" thickBot="1" x14ac:dyDescent="0.3">
      <c r="A76" s="466"/>
      <c r="B76" s="499"/>
      <c r="C76" s="449"/>
      <c r="D76" s="499"/>
      <c r="E76" s="417"/>
      <c r="F76" s="477"/>
      <c r="G76" s="474"/>
      <c r="H76" s="463"/>
      <c r="I76" s="504"/>
      <c r="J76" s="230"/>
      <c r="K76" s="230"/>
      <c r="L76" s="502"/>
      <c r="M76" s="50" t="s">
        <v>481</v>
      </c>
      <c r="N76" s="417"/>
      <c r="O76" s="129" t="s">
        <v>535</v>
      </c>
      <c r="P76" s="146">
        <v>2</v>
      </c>
      <c r="Q76" s="146">
        <v>0</v>
      </c>
      <c r="R76" s="146"/>
      <c r="S76" s="146"/>
      <c r="T76" s="325">
        <f t="shared" si="4"/>
        <v>0</v>
      </c>
      <c r="U76" s="144">
        <v>45519</v>
      </c>
      <c r="V76" s="144">
        <v>45653</v>
      </c>
      <c r="W76" s="125">
        <f t="shared" si="3"/>
        <v>134</v>
      </c>
      <c r="X76" s="146">
        <v>978560</v>
      </c>
      <c r="Y76" s="146" t="s">
        <v>553</v>
      </c>
      <c r="Z76" s="146" t="s">
        <v>557</v>
      </c>
      <c r="AA76" s="50" t="s">
        <v>558</v>
      </c>
      <c r="AB76" s="50" t="s">
        <v>559</v>
      </c>
      <c r="AC76" s="146" t="s">
        <v>560</v>
      </c>
      <c r="AD76" s="129" t="s">
        <v>592</v>
      </c>
      <c r="AE76" s="132">
        <v>96000000</v>
      </c>
      <c r="AF76" s="146" t="s">
        <v>77</v>
      </c>
      <c r="AG76" s="146" t="s">
        <v>54</v>
      </c>
      <c r="AH76" s="146" t="s">
        <v>600</v>
      </c>
      <c r="AI76" s="146"/>
      <c r="AJ76" s="518"/>
      <c r="AK76" s="518"/>
      <c r="AL76" s="518"/>
      <c r="AM76" s="417"/>
      <c r="AN76" s="129"/>
      <c r="AO76" s="129"/>
      <c r="AP76" s="417"/>
      <c r="AQ76" s="417"/>
      <c r="AR76" s="518"/>
      <c r="AS76" s="518"/>
      <c r="AT76" s="532"/>
    </row>
    <row r="77" spans="1:46" s="5" customFormat="1" ht="42" customHeight="1" thickBot="1" x14ac:dyDescent="0.3">
      <c r="A77" s="315"/>
      <c r="B77" s="316"/>
      <c r="C77" s="316"/>
      <c r="D77" s="317"/>
      <c r="E77" s="318" t="s">
        <v>691</v>
      </c>
      <c r="F77" s="318"/>
      <c r="G77" s="318"/>
      <c r="H77" s="318"/>
      <c r="I77" s="318"/>
      <c r="J77" s="318"/>
      <c r="K77" s="318"/>
      <c r="L77" s="319"/>
      <c r="M77" s="318"/>
      <c r="N77" s="318"/>
      <c r="O77" s="318"/>
      <c r="P77" s="318"/>
      <c r="Q77" s="318"/>
      <c r="R77" s="318"/>
      <c r="S77" s="318"/>
      <c r="T77" s="338">
        <f>AVERAGE(T64:T76)</f>
        <v>0.16750000000000001</v>
      </c>
      <c r="U77" s="320"/>
      <c r="V77" s="320"/>
      <c r="W77" s="317"/>
      <c r="X77" s="317"/>
      <c r="Y77" s="316"/>
      <c r="Z77" s="317"/>
      <c r="AA77" s="317"/>
      <c r="AB77" s="317"/>
      <c r="AC77" s="317"/>
      <c r="AD77" s="316"/>
      <c r="AE77" s="321"/>
      <c r="AF77" s="316"/>
      <c r="AG77" s="316"/>
      <c r="AH77" s="320"/>
      <c r="AI77" s="317"/>
      <c r="AJ77" s="321"/>
      <c r="AK77" s="321"/>
      <c r="AL77" s="321"/>
      <c r="AM77" s="317"/>
      <c r="AN77" s="321"/>
      <c r="AO77" s="317"/>
      <c r="AP77" s="317"/>
      <c r="AQ77" s="317"/>
      <c r="AR77" s="322">
        <f>+AR64</f>
        <v>11723905297.709999</v>
      </c>
      <c r="AS77" s="322">
        <f>+AS64</f>
        <v>0</v>
      </c>
      <c r="AT77" s="323">
        <f>+AT64</f>
        <v>0</v>
      </c>
    </row>
    <row r="78" spans="1:46" ht="138.94999999999999" customHeight="1" x14ac:dyDescent="0.25">
      <c r="A78" s="481" t="s">
        <v>238</v>
      </c>
      <c r="B78" s="412" t="s">
        <v>228</v>
      </c>
      <c r="C78" s="478" t="s">
        <v>505</v>
      </c>
      <c r="D78" s="412" t="s">
        <v>240</v>
      </c>
      <c r="E78" s="487" t="s">
        <v>378</v>
      </c>
      <c r="F78" s="409">
        <v>2024130010090</v>
      </c>
      <c r="G78" s="453" t="s">
        <v>395</v>
      </c>
      <c r="H78" s="415" t="s">
        <v>395</v>
      </c>
      <c r="I78" s="415" t="s">
        <v>482</v>
      </c>
      <c r="J78" s="270"/>
      <c r="K78" s="270"/>
      <c r="L78" s="418">
        <v>1</v>
      </c>
      <c r="M78" s="294" t="s">
        <v>483</v>
      </c>
      <c r="N78" s="412" t="s">
        <v>320</v>
      </c>
      <c r="O78" s="274" t="s">
        <v>649</v>
      </c>
      <c r="P78" s="274">
        <v>1</v>
      </c>
      <c r="Q78" s="274">
        <v>0.25</v>
      </c>
      <c r="R78" s="274"/>
      <c r="S78" s="274"/>
      <c r="T78" s="292">
        <f t="shared" si="4"/>
        <v>0.25</v>
      </c>
      <c r="U78" s="277">
        <v>45519</v>
      </c>
      <c r="V78" s="277">
        <v>45653</v>
      </c>
      <c r="W78" s="278">
        <f t="shared" ref="W78:W79" si="5">+V78-U78</f>
        <v>134</v>
      </c>
      <c r="X78" s="275">
        <v>978560</v>
      </c>
      <c r="Y78" s="275" t="s">
        <v>553</v>
      </c>
      <c r="Z78" s="275" t="s">
        <v>557</v>
      </c>
      <c r="AA78" s="279" t="s">
        <v>558</v>
      </c>
      <c r="AB78" s="279" t="s">
        <v>559</v>
      </c>
      <c r="AC78" s="275" t="s">
        <v>560</v>
      </c>
      <c r="AD78" s="290"/>
      <c r="AE78" s="290"/>
      <c r="AF78" s="290"/>
      <c r="AG78" s="290"/>
      <c r="AH78" s="290"/>
      <c r="AI78" s="290"/>
      <c r="AJ78" s="514">
        <v>800000000</v>
      </c>
      <c r="AK78" s="514">
        <v>800000000</v>
      </c>
      <c r="AL78" s="514">
        <v>54000000</v>
      </c>
      <c r="AM78" s="412"/>
      <c r="AN78" s="286"/>
      <c r="AO78" s="286"/>
      <c r="AP78" s="412"/>
      <c r="AQ78" s="412"/>
      <c r="AR78" s="514">
        <v>1800000000</v>
      </c>
      <c r="AS78" s="514">
        <v>1000000000</v>
      </c>
      <c r="AT78" s="539">
        <f>+AS78/AR78</f>
        <v>0.55555555555555558</v>
      </c>
    </row>
    <row r="79" spans="1:46" ht="138.94999999999999" customHeight="1" thickBot="1" x14ac:dyDescent="0.3">
      <c r="A79" s="483"/>
      <c r="B79" s="414"/>
      <c r="C79" s="449"/>
      <c r="D79" s="414"/>
      <c r="E79" s="414"/>
      <c r="F79" s="411"/>
      <c r="G79" s="455"/>
      <c r="H79" s="417"/>
      <c r="I79" s="417"/>
      <c r="J79" s="129"/>
      <c r="K79" s="129"/>
      <c r="L79" s="420"/>
      <c r="M79" s="331" t="s">
        <v>484</v>
      </c>
      <c r="N79" s="414"/>
      <c r="O79" s="120" t="s">
        <v>650</v>
      </c>
      <c r="P79" s="120">
        <v>5</v>
      </c>
      <c r="Q79" s="120">
        <v>0</v>
      </c>
      <c r="R79" s="120"/>
      <c r="S79" s="120"/>
      <c r="T79" s="329">
        <f t="shared" si="4"/>
        <v>0</v>
      </c>
      <c r="U79" s="144">
        <v>45519</v>
      </c>
      <c r="V79" s="144">
        <v>45653</v>
      </c>
      <c r="W79" s="125">
        <f t="shared" si="5"/>
        <v>134</v>
      </c>
      <c r="X79" s="146">
        <v>978560</v>
      </c>
      <c r="Y79" s="146" t="s">
        <v>553</v>
      </c>
      <c r="Z79" s="146" t="s">
        <v>557</v>
      </c>
      <c r="AA79" s="50" t="s">
        <v>558</v>
      </c>
      <c r="AB79" s="50" t="s">
        <v>559</v>
      </c>
      <c r="AC79" s="146" t="s">
        <v>560</v>
      </c>
      <c r="AD79" s="51"/>
      <c r="AE79" s="51"/>
      <c r="AF79" s="51"/>
      <c r="AG79" s="51"/>
      <c r="AH79" s="51"/>
      <c r="AI79" s="51"/>
      <c r="AJ79" s="515"/>
      <c r="AK79" s="515"/>
      <c r="AL79" s="515"/>
      <c r="AM79" s="414"/>
      <c r="AN79" s="131"/>
      <c r="AO79" s="131"/>
      <c r="AP79" s="414"/>
      <c r="AQ79" s="414"/>
      <c r="AR79" s="515"/>
      <c r="AS79" s="515"/>
      <c r="AT79" s="540"/>
    </row>
    <row r="80" spans="1:46" s="5" customFormat="1" ht="42" customHeight="1" thickBot="1" x14ac:dyDescent="0.3">
      <c r="A80" s="315"/>
      <c r="B80" s="316"/>
      <c r="C80" s="316"/>
      <c r="D80" s="317"/>
      <c r="E80" s="318" t="s">
        <v>692</v>
      </c>
      <c r="F80" s="318"/>
      <c r="G80" s="318"/>
      <c r="H80" s="318"/>
      <c r="I80" s="318"/>
      <c r="J80" s="318"/>
      <c r="K80" s="318"/>
      <c r="L80" s="319"/>
      <c r="M80" s="318"/>
      <c r="N80" s="318"/>
      <c r="O80" s="318"/>
      <c r="P80" s="318"/>
      <c r="Q80" s="318"/>
      <c r="R80" s="318"/>
      <c r="S80" s="318"/>
      <c r="T80" s="338">
        <f>AVERAGE(T72:T79)</f>
        <v>8.4642857142857145E-2</v>
      </c>
      <c r="U80" s="320"/>
      <c r="V80" s="320"/>
      <c r="W80" s="317"/>
      <c r="X80" s="317"/>
      <c r="Y80" s="316"/>
      <c r="Z80" s="317"/>
      <c r="AA80" s="317"/>
      <c r="AB80" s="317"/>
      <c r="AC80" s="317"/>
      <c r="AD80" s="316"/>
      <c r="AE80" s="321"/>
      <c r="AF80" s="316"/>
      <c r="AG80" s="316"/>
      <c r="AH80" s="320"/>
      <c r="AI80" s="317"/>
      <c r="AJ80" s="321"/>
      <c r="AK80" s="321"/>
      <c r="AL80" s="321"/>
      <c r="AM80" s="317"/>
      <c r="AN80" s="321"/>
      <c r="AO80" s="317"/>
      <c r="AP80" s="317"/>
      <c r="AQ80" s="317"/>
      <c r="AR80" s="322">
        <f>+AR78</f>
        <v>1800000000</v>
      </c>
      <c r="AS80" s="322">
        <f>+AS78</f>
        <v>1000000000</v>
      </c>
      <c r="AT80" s="323">
        <f>+AT78</f>
        <v>0.55555555555555558</v>
      </c>
    </row>
    <row r="81" spans="1:46" ht="138.94999999999999" customHeight="1" x14ac:dyDescent="0.25">
      <c r="A81" s="511" t="s">
        <v>290</v>
      </c>
      <c r="B81" s="446" t="s">
        <v>279</v>
      </c>
      <c r="C81" s="447" t="s">
        <v>509</v>
      </c>
      <c r="D81" s="412" t="s">
        <v>286</v>
      </c>
      <c r="E81" s="415" t="s">
        <v>384</v>
      </c>
      <c r="F81" s="409">
        <v>2024130010093</v>
      </c>
      <c r="G81" s="453" t="s">
        <v>490</v>
      </c>
      <c r="H81" s="461" t="s">
        <v>485</v>
      </c>
      <c r="I81" s="461" t="s">
        <v>486</v>
      </c>
      <c r="J81" s="280"/>
      <c r="K81" s="280"/>
      <c r="L81" s="418">
        <v>0.3</v>
      </c>
      <c r="M81" s="295" t="s">
        <v>491</v>
      </c>
      <c r="N81" s="415" t="s">
        <v>320</v>
      </c>
      <c r="O81" s="270" t="s">
        <v>535</v>
      </c>
      <c r="P81" s="275">
        <v>0</v>
      </c>
      <c r="Q81" s="275">
        <v>1</v>
      </c>
      <c r="R81" s="275"/>
      <c r="S81" s="275"/>
      <c r="T81" s="276" t="s">
        <v>662</v>
      </c>
      <c r="U81" s="277">
        <v>45519</v>
      </c>
      <c r="V81" s="277">
        <v>45653</v>
      </c>
      <c r="W81" s="278">
        <v>0</v>
      </c>
      <c r="X81" s="275">
        <v>978560</v>
      </c>
      <c r="Y81" s="275" t="s">
        <v>553</v>
      </c>
      <c r="Z81" s="275" t="s">
        <v>556</v>
      </c>
      <c r="AA81" s="279" t="s">
        <v>558</v>
      </c>
      <c r="AB81" s="279" t="s">
        <v>559</v>
      </c>
      <c r="AC81" s="275" t="s">
        <v>560</v>
      </c>
      <c r="AD81" s="280" t="s">
        <v>593</v>
      </c>
      <c r="AE81" s="296">
        <v>350000000</v>
      </c>
      <c r="AF81" s="275" t="s">
        <v>77</v>
      </c>
      <c r="AG81" s="275" t="s">
        <v>54</v>
      </c>
      <c r="AH81" s="275" t="s">
        <v>600</v>
      </c>
      <c r="AI81" s="275"/>
      <c r="AJ81" s="516">
        <v>840000000</v>
      </c>
      <c r="AK81" s="516">
        <v>863620420</v>
      </c>
      <c r="AL81" s="516">
        <v>172500000</v>
      </c>
      <c r="AM81" s="415"/>
      <c r="AN81" s="270"/>
      <c r="AO81" s="270"/>
      <c r="AP81" s="415" t="s">
        <v>598</v>
      </c>
      <c r="AQ81" s="415"/>
      <c r="AR81" s="516">
        <v>840000000</v>
      </c>
      <c r="AS81" s="516">
        <v>0</v>
      </c>
      <c r="AT81" s="530">
        <v>0</v>
      </c>
    </row>
    <row r="82" spans="1:46" ht="138.94999999999999" customHeight="1" x14ac:dyDescent="0.25">
      <c r="A82" s="512"/>
      <c r="B82" s="413"/>
      <c r="C82" s="448"/>
      <c r="D82" s="413"/>
      <c r="E82" s="416"/>
      <c r="F82" s="410"/>
      <c r="G82" s="454"/>
      <c r="H82" s="462"/>
      <c r="I82" s="462"/>
      <c r="J82" s="47"/>
      <c r="K82" s="47"/>
      <c r="L82" s="419"/>
      <c r="M82" s="62" t="s">
        <v>492</v>
      </c>
      <c r="N82" s="416"/>
      <c r="O82" s="133" t="s">
        <v>535</v>
      </c>
      <c r="P82" s="38">
        <v>2</v>
      </c>
      <c r="Q82" s="38">
        <v>1</v>
      </c>
      <c r="R82" s="38"/>
      <c r="S82" s="38"/>
      <c r="T82" s="247">
        <f t="shared" si="4"/>
        <v>0.5</v>
      </c>
      <c r="U82" s="123">
        <v>45519</v>
      </c>
      <c r="V82" s="123">
        <v>45653</v>
      </c>
      <c r="W82" s="85">
        <v>0</v>
      </c>
      <c r="X82" s="38">
        <v>978560</v>
      </c>
      <c r="Y82" s="38" t="s">
        <v>553</v>
      </c>
      <c r="Z82" s="38" t="s">
        <v>556</v>
      </c>
      <c r="AA82" s="49" t="s">
        <v>558</v>
      </c>
      <c r="AB82" s="49" t="s">
        <v>559</v>
      </c>
      <c r="AC82" s="38" t="s">
        <v>560</v>
      </c>
      <c r="AD82" s="47" t="s">
        <v>575</v>
      </c>
      <c r="AE82" s="91">
        <v>48000000</v>
      </c>
      <c r="AF82" s="38" t="s">
        <v>77</v>
      </c>
      <c r="AG82" s="38" t="s">
        <v>54</v>
      </c>
      <c r="AH82" s="38" t="s">
        <v>600</v>
      </c>
      <c r="AI82" s="38"/>
      <c r="AJ82" s="517"/>
      <c r="AK82" s="517"/>
      <c r="AL82" s="517"/>
      <c r="AM82" s="416"/>
      <c r="AN82" s="133"/>
      <c r="AO82" s="133"/>
      <c r="AP82" s="416"/>
      <c r="AQ82" s="416"/>
      <c r="AR82" s="517"/>
      <c r="AS82" s="517"/>
      <c r="AT82" s="531"/>
    </row>
    <row r="83" spans="1:46" ht="138.94999999999999" customHeight="1" x14ac:dyDescent="0.25">
      <c r="A83" s="512" t="s">
        <v>287</v>
      </c>
      <c r="B83" s="413"/>
      <c r="C83" s="448"/>
      <c r="D83" s="413"/>
      <c r="E83" s="416"/>
      <c r="F83" s="410"/>
      <c r="G83" s="454" t="s">
        <v>289</v>
      </c>
      <c r="H83" s="462"/>
      <c r="I83" s="462" t="s">
        <v>487</v>
      </c>
      <c r="J83" s="47"/>
      <c r="K83" s="47"/>
      <c r="L83" s="419">
        <v>0.7</v>
      </c>
      <c r="M83" s="63" t="s">
        <v>493</v>
      </c>
      <c r="N83" s="416"/>
      <c r="O83" s="133" t="s">
        <v>535</v>
      </c>
      <c r="P83" s="38">
        <v>2</v>
      </c>
      <c r="Q83" s="38">
        <v>0.4</v>
      </c>
      <c r="R83" s="38"/>
      <c r="S83" s="38"/>
      <c r="T83" s="247">
        <f t="shared" si="4"/>
        <v>0.2</v>
      </c>
      <c r="U83" s="123">
        <v>45519</v>
      </c>
      <c r="V83" s="123">
        <v>45653</v>
      </c>
      <c r="W83" s="85">
        <f t="shared" ref="W83:W91" si="6">+V83-U83</f>
        <v>134</v>
      </c>
      <c r="X83" s="38">
        <v>978560</v>
      </c>
      <c r="Y83" s="38" t="s">
        <v>553</v>
      </c>
      <c r="Z83" s="38" t="s">
        <v>556</v>
      </c>
      <c r="AA83" s="49" t="s">
        <v>558</v>
      </c>
      <c r="AB83" s="49" t="s">
        <v>559</v>
      </c>
      <c r="AC83" s="38" t="s">
        <v>560</v>
      </c>
      <c r="AD83" s="47" t="s">
        <v>594</v>
      </c>
      <c r="AE83" s="91">
        <v>48000000</v>
      </c>
      <c r="AF83" s="38" t="s">
        <v>77</v>
      </c>
      <c r="AG83" s="38" t="s">
        <v>54</v>
      </c>
      <c r="AH83" s="38" t="s">
        <v>600</v>
      </c>
      <c r="AI83" s="38"/>
      <c r="AJ83" s="517"/>
      <c r="AK83" s="517"/>
      <c r="AL83" s="517"/>
      <c r="AM83" s="416"/>
      <c r="AN83" s="133"/>
      <c r="AO83" s="133"/>
      <c r="AP83" s="416"/>
      <c r="AQ83" s="416"/>
      <c r="AR83" s="517"/>
      <c r="AS83" s="517"/>
      <c r="AT83" s="531"/>
    </row>
    <row r="84" spans="1:46" ht="138.94999999999999" customHeight="1" x14ac:dyDescent="0.25">
      <c r="A84" s="512"/>
      <c r="B84" s="413"/>
      <c r="C84" s="448"/>
      <c r="D84" s="413"/>
      <c r="E84" s="416"/>
      <c r="F84" s="410"/>
      <c r="G84" s="454"/>
      <c r="H84" s="462"/>
      <c r="I84" s="462"/>
      <c r="J84" s="47"/>
      <c r="K84" s="47"/>
      <c r="L84" s="419"/>
      <c r="M84" s="63" t="s">
        <v>488</v>
      </c>
      <c r="N84" s="416"/>
      <c r="O84" s="133" t="s">
        <v>535</v>
      </c>
      <c r="P84" s="38">
        <v>2</v>
      </c>
      <c r="Q84" s="38">
        <v>0.8</v>
      </c>
      <c r="R84" s="38"/>
      <c r="S84" s="38"/>
      <c r="T84" s="247">
        <f t="shared" si="4"/>
        <v>0.4</v>
      </c>
      <c r="U84" s="123">
        <v>45519</v>
      </c>
      <c r="V84" s="123">
        <v>45653</v>
      </c>
      <c r="W84" s="85">
        <f t="shared" si="6"/>
        <v>134</v>
      </c>
      <c r="X84" s="38">
        <v>978560</v>
      </c>
      <c r="Y84" s="38" t="s">
        <v>553</v>
      </c>
      <c r="Z84" s="38" t="s">
        <v>556</v>
      </c>
      <c r="AA84" s="49" t="s">
        <v>558</v>
      </c>
      <c r="AB84" s="49" t="s">
        <v>559</v>
      </c>
      <c r="AC84" s="38" t="s">
        <v>560</v>
      </c>
      <c r="AD84" s="47"/>
      <c r="AE84" s="91"/>
      <c r="AF84" s="38" t="s">
        <v>77</v>
      </c>
      <c r="AG84" s="38" t="s">
        <v>54</v>
      </c>
      <c r="AH84" s="38" t="s">
        <v>600</v>
      </c>
      <c r="AI84" s="38"/>
      <c r="AJ84" s="517"/>
      <c r="AK84" s="517"/>
      <c r="AL84" s="517"/>
      <c r="AM84" s="416"/>
      <c r="AN84" s="133"/>
      <c r="AO84" s="133"/>
      <c r="AP84" s="416"/>
      <c r="AQ84" s="416"/>
      <c r="AR84" s="517"/>
      <c r="AS84" s="517"/>
      <c r="AT84" s="531"/>
    </row>
    <row r="85" spans="1:46" ht="138.94999999999999" customHeight="1" thickBot="1" x14ac:dyDescent="0.3">
      <c r="A85" s="513"/>
      <c r="B85" s="414"/>
      <c r="C85" s="449"/>
      <c r="D85" s="414"/>
      <c r="E85" s="417"/>
      <c r="F85" s="411"/>
      <c r="G85" s="455"/>
      <c r="H85" s="463"/>
      <c r="I85" s="463"/>
      <c r="J85" s="229"/>
      <c r="K85" s="229"/>
      <c r="L85" s="420"/>
      <c r="M85" s="332" t="s">
        <v>489</v>
      </c>
      <c r="N85" s="417"/>
      <c r="O85" s="129" t="s">
        <v>536</v>
      </c>
      <c r="P85" s="146">
        <v>3</v>
      </c>
      <c r="Q85" s="146">
        <v>1.1000000000000001</v>
      </c>
      <c r="R85" s="146"/>
      <c r="S85" s="146"/>
      <c r="T85" s="325">
        <f t="shared" si="4"/>
        <v>0.3666666666666667</v>
      </c>
      <c r="U85" s="144">
        <v>45519</v>
      </c>
      <c r="V85" s="144">
        <v>45653</v>
      </c>
      <c r="W85" s="125">
        <f t="shared" si="6"/>
        <v>134</v>
      </c>
      <c r="X85" s="146">
        <v>978560</v>
      </c>
      <c r="Y85" s="146" t="s">
        <v>553</v>
      </c>
      <c r="Z85" s="146" t="s">
        <v>556</v>
      </c>
      <c r="AA85" s="50" t="s">
        <v>558</v>
      </c>
      <c r="AB85" s="50" t="s">
        <v>559</v>
      </c>
      <c r="AC85" s="146" t="s">
        <v>560</v>
      </c>
      <c r="AD85" s="229" t="s">
        <v>595</v>
      </c>
      <c r="AE85" s="333">
        <v>254000000</v>
      </c>
      <c r="AF85" s="146" t="s">
        <v>77</v>
      </c>
      <c r="AG85" s="146" t="s">
        <v>54</v>
      </c>
      <c r="AH85" s="146" t="s">
        <v>600</v>
      </c>
      <c r="AI85" s="146"/>
      <c r="AJ85" s="518"/>
      <c r="AK85" s="518"/>
      <c r="AL85" s="518"/>
      <c r="AM85" s="417"/>
      <c r="AN85" s="129"/>
      <c r="AO85" s="129"/>
      <c r="AP85" s="417"/>
      <c r="AQ85" s="417"/>
      <c r="AR85" s="518"/>
      <c r="AS85" s="518"/>
      <c r="AT85" s="532"/>
    </row>
    <row r="86" spans="1:46" s="5" customFormat="1" ht="42" customHeight="1" thickBot="1" x14ac:dyDescent="0.3">
      <c r="A86" s="315"/>
      <c r="B86" s="316"/>
      <c r="C86" s="316"/>
      <c r="D86" s="317"/>
      <c r="E86" s="318" t="s">
        <v>693</v>
      </c>
      <c r="F86" s="318"/>
      <c r="G86" s="318"/>
      <c r="H86" s="318"/>
      <c r="I86" s="318"/>
      <c r="J86" s="318"/>
      <c r="K86" s="318"/>
      <c r="L86" s="319"/>
      <c r="M86" s="318"/>
      <c r="N86" s="318"/>
      <c r="O86" s="318"/>
      <c r="P86" s="318"/>
      <c r="Q86" s="318"/>
      <c r="R86" s="318"/>
      <c r="S86" s="318"/>
      <c r="T86" s="338">
        <f>AVERAGE(T78:T85)</f>
        <v>0.25732993197278914</v>
      </c>
      <c r="U86" s="320"/>
      <c r="V86" s="320"/>
      <c r="W86" s="317"/>
      <c r="X86" s="317"/>
      <c r="Y86" s="316"/>
      <c r="Z86" s="317"/>
      <c r="AA86" s="317"/>
      <c r="AB86" s="317"/>
      <c r="AC86" s="317"/>
      <c r="AD86" s="316"/>
      <c r="AE86" s="321"/>
      <c r="AF86" s="316"/>
      <c r="AG86" s="316"/>
      <c r="AH86" s="320"/>
      <c r="AI86" s="317"/>
      <c r="AJ86" s="321"/>
      <c r="AK86" s="321"/>
      <c r="AL86" s="321"/>
      <c r="AM86" s="317"/>
      <c r="AN86" s="321"/>
      <c r="AO86" s="317"/>
      <c r="AP86" s="317"/>
      <c r="AQ86" s="317"/>
      <c r="AR86" s="322">
        <f>+AR81</f>
        <v>840000000</v>
      </c>
      <c r="AS86" s="322">
        <f>+AS81</f>
        <v>0</v>
      </c>
      <c r="AT86" s="323">
        <f>+AT81</f>
        <v>0</v>
      </c>
    </row>
    <row r="87" spans="1:46" ht="138.94999999999999" customHeight="1" x14ac:dyDescent="0.25">
      <c r="A87" s="511" t="s">
        <v>290</v>
      </c>
      <c r="B87" s="497" t="s">
        <v>274</v>
      </c>
      <c r="C87" s="447" t="s">
        <v>609</v>
      </c>
      <c r="D87" s="497" t="s">
        <v>282</v>
      </c>
      <c r="E87" s="415" t="s">
        <v>385</v>
      </c>
      <c r="F87" s="508">
        <v>2024130010097</v>
      </c>
      <c r="G87" s="505" t="s">
        <v>390</v>
      </c>
      <c r="H87" s="461" t="s">
        <v>494</v>
      </c>
      <c r="I87" s="461" t="s">
        <v>495</v>
      </c>
      <c r="J87" s="280"/>
      <c r="K87" s="280"/>
      <c r="L87" s="418">
        <v>1</v>
      </c>
      <c r="M87" s="304" t="s">
        <v>549</v>
      </c>
      <c r="N87" s="415" t="s">
        <v>320</v>
      </c>
      <c r="O87" s="270" t="s">
        <v>542</v>
      </c>
      <c r="P87" s="275">
        <v>3</v>
      </c>
      <c r="Q87" s="275">
        <v>1</v>
      </c>
      <c r="R87" s="275"/>
      <c r="S87" s="275"/>
      <c r="T87" s="283">
        <f t="shared" si="4"/>
        <v>0.33333333333333331</v>
      </c>
      <c r="U87" s="277" t="s">
        <v>320</v>
      </c>
      <c r="V87" s="277" t="s">
        <v>320</v>
      </c>
      <c r="W87" s="278">
        <v>0</v>
      </c>
      <c r="X87" s="275">
        <v>978560</v>
      </c>
      <c r="Y87" s="275" t="s">
        <v>553</v>
      </c>
      <c r="Z87" s="275" t="s">
        <v>556</v>
      </c>
      <c r="AA87" s="279" t="s">
        <v>558</v>
      </c>
      <c r="AB87" s="279" t="s">
        <v>559</v>
      </c>
      <c r="AC87" s="275" t="s">
        <v>560</v>
      </c>
      <c r="AD87" s="305" t="s">
        <v>563</v>
      </c>
      <c r="AE87" s="296">
        <v>300000000</v>
      </c>
      <c r="AF87" s="275" t="s">
        <v>77</v>
      </c>
      <c r="AG87" s="275" t="s">
        <v>54</v>
      </c>
      <c r="AH87" s="275" t="s">
        <v>600</v>
      </c>
      <c r="AI87" s="275"/>
      <c r="AJ87" s="516">
        <v>1143005614</v>
      </c>
      <c r="AK87" s="516">
        <v>1143005614</v>
      </c>
      <c r="AL87" s="516">
        <v>0</v>
      </c>
      <c r="AM87" s="415"/>
      <c r="AN87" s="270"/>
      <c r="AO87" s="270"/>
      <c r="AP87" s="415" t="s">
        <v>598</v>
      </c>
      <c r="AQ87" s="415"/>
      <c r="AR87" s="516">
        <v>1143005614</v>
      </c>
      <c r="AS87" s="516">
        <v>0</v>
      </c>
      <c r="AT87" s="530">
        <f>+AS87/AR87</f>
        <v>0</v>
      </c>
    </row>
    <row r="88" spans="1:46" ht="138.94999999999999" customHeight="1" x14ac:dyDescent="0.25">
      <c r="A88" s="512"/>
      <c r="B88" s="498"/>
      <c r="C88" s="448"/>
      <c r="D88" s="498"/>
      <c r="E88" s="416"/>
      <c r="F88" s="509"/>
      <c r="G88" s="506"/>
      <c r="H88" s="462"/>
      <c r="I88" s="462"/>
      <c r="J88" s="47"/>
      <c r="K88" s="47"/>
      <c r="L88" s="419"/>
      <c r="M88" s="65" t="s">
        <v>496</v>
      </c>
      <c r="N88" s="416"/>
      <c r="O88" s="133" t="s">
        <v>542</v>
      </c>
      <c r="P88" s="38">
        <v>0</v>
      </c>
      <c r="Q88" s="38">
        <v>0</v>
      </c>
      <c r="R88" s="38"/>
      <c r="S88" s="38"/>
      <c r="T88" s="242" t="s">
        <v>662</v>
      </c>
      <c r="U88" s="123" t="s">
        <v>320</v>
      </c>
      <c r="V88" s="123" t="s">
        <v>320</v>
      </c>
      <c r="W88" s="85">
        <v>0</v>
      </c>
      <c r="X88" s="38">
        <v>978560</v>
      </c>
      <c r="Y88" s="38" t="s">
        <v>553</v>
      </c>
      <c r="Z88" s="38" t="s">
        <v>556</v>
      </c>
      <c r="AA88" s="49" t="s">
        <v>558</v>
      </c>
      <c r="AB88" s="49" t="s">
        <v>559</v>
      </c>
      <c r="AC88" s="38" t="s">
        <v>560</v>
      </c>
      <c r="AD88" s="87" t="s">
        <v>564</v>
      </c>
      <c r="AE88" s="91">
        <v>100000000</v>
      </c>
      <c r="AF88" s="38" t="s">
        <v>77</v>
      </c>
      <c r="AG88" s="38" t="s">
        <v>54</v>
      </c>
      <c r="AH88" s="38" t="s">
        <v>600</v>
      </c>
      <c r="AI88" s="38"/>
      <c r="AJ88" s="517"/>
      <c r="AK88" s="517"/>
      <c r="AL88" s="517"/>
      <c r="AM88" s="416"/>
      <c r="AN88" s="133"/>
      <c r="AO88" s="133"/>
      <c r="AP88" s="416"/>
      <c r="AQ88" s="416"/>
      <c r="AR88" s="517"/>
      <c r="AS88" s="517"/>
      <c r="AT88" s="531"/>
    </row>
    <row r="89" spans="1:46" ht="138.94999999999999" customHeight="1" x14ac:dyDescent="0.25">
      <c r="A89" s="512"/>
      <c r="B89" s="498"/>
      <c r="C89" s="448"/>
      <c r="D89" s="498"/>
      <c r="E89" s="416"/>
      <c r="F89" s="509"/>
      <c r="G89" s="506"/>
      <c r="H89" s="462"/>
      <c r="I89" s="462"/>
      <c r="J89" s="47"/>
      <c r="K89" s="47"/>
      <c r="L89" s="419"/>
      <c r="M89" s="65" t="s">
        <v>497</v>
      </c>
      <c r="N89" s="416"/>
      <c r="O89" s="133" t="s">
        <v>543</v>
      </c>
      <c r="P89" s="38">
        <v>0</v>
      </c>
      <c r="Q89" s="38">
        <v>0</v>
      </c>
      <c r="R89" s="38"/>
      <c r="S89" s="38"/>
      <c r="T89" s="242" t="s">
        <v>662</v>
      </c>
      <c r="U89" s="123" t="s">
        <v>320</v>
      </c>
      <c r="V89" s="123" t="s">
        <v>320</v>
      </c>
      <c r="W89" s="85">
        <v>0</v>
      </c>
      <c r="X89" s="38">
        <v>978560</v>
      </c>
      <c r="Y89" s="38" t="s">
        <v>553</v>
      </c>
      <c r="Z89" s="38" t="s">
        <v>556</v>
      </c>
      <c r="AA89" s="49" t="s">
        <v>558</v>
      </c>
      <c r="AB89" s="49" t="s">
        <v>559</v>
      </c>
      <c r="AC89" s="38" t="s">
        <v>560</v>
      </c>
      <c r="AD89" s="47"/>
      <c r="AE89" s="91">
        <v>0</v>
      </c>
      <c r="AF89" s="38" t="s">
        <v>77</v>
      </c>
      <c r="AG89" s="38" t="s">
        <v>54</v>
      </c>
      <c r="AH89" s="38" t="s">
        <v>600</v>
      </c>
      <c r="AI89" s="38"/>
      <c r="AJ89" s="517"/>
      <c r="AK89" s="517"/>
      <c r="AL89" s="517"/>
      <c r="AM89" s="416"/>
      <c r="AN89" s="133"/>
      <c r="AO89" s="133"/>
      <c r="AP89" s="416"/>
      <c r="AQ89" s="416"/>
      <c r="AR89" s="517"/>
      <c r="AS89" s="517"/>
      <c r="AT89" s="531"/>
    </row>
    <row r="90" spans="1:46" ht="138.94999999999999" customHeight="1" x14ac:dyDescent="0.25">
      <c r="A90" s="512"/>
      <c r="B90" s="498"/>
      <c r="C90" s="448"/>
      <c r="D90" s="498"/>
      <c r="E90" s="416"/>
      <c r="F90" s="509"/>
      <c r="G90" s="506"/>
      <c r="H90" s="462"/>
      <c r="I90" s="462"/>
      <c r="J90" s="47"/>
      <c r="K90" s="47"/>
      <c r="L90" s="419"/>
      <c r="M90" s="65" t="s">
        <v>498</v>
      </c>
      <c r="N90" s="416"/>
      <c r="O90" s="133" t="s">
        <v>535</v>
      </c>
      <c r="P90" s="38">
        <v>2</v>
      </c>
      <c r="Q90" s="38">
        <v>0</v>
      </c>
      <c r="R90" s="38"/>
      <c r="S90" s="38"/>
      <c r="T90" s="247">
        <f t="shared" si="4"/>
        <v>0</v>
      </c>
      <c r="U90" s="123">
        <v>45519</v>
      </c>
      <c r="V90" s="123">
        <v>45653</v>
      </c>
      <c r="W90" s="85">
        <f t="shared" si="6"/>
        <v>134</v>
      </c>
      <c r="X90" s="38">
        <v>978560</v>
      </c>
      <c r="Y90" s="38" t="s">
        <v>553</v>
      </c>
      <c r="Z90" s="38" t="s">
        <v>556</v>
      </c>
      <c r="AA90" s="49" t="s">
        <v>558</v>
      </c>
      <c r="AB90" s="49" t="s">
        <v>559</v>
      </c>
      <c r="AC90" s="38" t="s">
        <v>560</v>
      </c>
      <c r="AD90" s="87" t="s">
        <v>565</v>
      </c>
      <c r="AE90" s="91">
        <v>300000000</v>
      </c>
      <c r="AF90" s="38" t="s">
        <v>77</v>
      </c>
      <c r="AG90" s="38" t="s">
        <v>54</v>
      </c>
      <c r="AH90" s="38" t="s">
        <v>600</v>
      </c>
      <c r="AI90" s="38"/>
      <c r="AJ90" s="517"/>
      <c r="AK90" s="517"/>
      <c r="AL90" s="517"/>
      <c r="AM90" s="416"/>
      <c r="AN90" s="133"/>
      <c r="AO90" s="133"/>
      <c r="AP90" s="416"/>
      <c r="AQ90" s="416"/>
      <c r="AR90" s="517"/>
      <c r="AS90" s="517"/>
      <c r="AT90" s="531"/>
    </row>
    <row r="91" spans="1:46" ht="138.94999999999999" customHeight="1" thickBot="1" x14ac:dyDescent="0.3">
      <c r="A91" s="513"/>
      <c r="B91" s="499"/>
      <c r="C91" s="449"/>
      <c r="D91" s="499"/>
      <c r="E91" s="417"/>
      <c r="F91" s="510"/>
      <c r="G91" s="507"/>
      <c r="H91" s="463"/>
      <c r="I91" s="463"/>
      <c r="J91" s="229"/>
      <c r="K91" s="229"/>
      <c r="L91" s="420"/>
      <c r="M91" s="334" t="s">
        <v>499</v>
      </c>
      <c r="N91" s="417"/>
      <c r="O91" s="129" t="s">
        <v>535</v>
      </c>
      <c r="P91" s="146">
        <v>2</v>
      </c>
      <c r="Q91" s="146">
        <v>0</v>
      </c>
      <c r="R91" s="146"/>
      <c r="S91" s="146"/>
      <c r="T91" s="325">
        <f t="shared" si="4"/>
        <v>0</v>
      </c>
      <c r="U91" s="144">
        <v>45519</v>
      </c>
      <c r="V91" s="144">
        <v>45653</v>
      </c>
      <c r="W91" s="125">
        <f t="shared" si="6"/>
        <v>134</v>
      </c>
      <c r="X91" s="146">
        <v>978560</v>
      </c>
      <c r="Y91" s="146" t="s">
        <v>553</v>
      </c>
      <c r="Z91" s="146" t="s">
        <v>556</v>
      </c>
      <c r="AA91" s="50" t="s">
        <v>558</v>
      </c>
      <c r="AB91" s="50" t="s">
        <v>559</v>
      </c>
      <c r="AC91" s="146" t="s">
        <v>560</v>
      </c>
      <c r="AD91" s="119" t="s">
        <v>566</v>
      </c>
      <c r="AE91" s="333">
        <v>300000000</v>
      </c>
      <c r="AF91" s="146" t="s">
        <v>77</v>
      </c>
      <c r="AG91" s="146" t="s">
        <v>54</v>
      </c>
      <c r="AH91" s="146" t="s">
        <v>600</v>
      </c>
      <c r="AI91" s="146"/>
      <c r="AJ91" s="518"/>
      <c r="AK91" s="518"/>
      <c r="AL91" s="518"/>
      <c r="AM91" s="417"/>
      <c r="AN91" s="129"/>
      <c r="AO91" s="129"/>
      <c r="AP91" s="417"/>
      <c r="AQ91" s="417"/>
      <c r="AR91" s="518"/>
      <c r="AS91" s="518"/>
      <c r="AT91" s="532"/>
    </row>
    <row r="92" spans="1:46" s="5" customFormat="1" ht="42" customHeight="1" thickBot="1" x14ac:dyDescent="0.3">
      <c r="A92" s="315"/>
      <c r="B92" s="316"/>
      <c r="C92" s="316"/>
      <c r="D92" s="317"/>
      <c r="E92" s="318" t="s">
        <v>694</v>
      </c>
      <c r="F92" s="318"/>
      <c r="G92" s="318"/>
      <c r="H92" s="318"/>
      <c r="I92" s="318"/>
      <c r="J92" s="318"/>
      <c r="K92" s="318"/>
      <c r="L92" s="319"/>
      <c r="M92" s="318"/>
      <c r="N92" s="318"/>
      <c r="O92" s="318"/>
      <c r="P92" s="318"/>
      <c r="Q92" s="318"/>
      <c r="R92" s="318"/>
      <c r="S92" s="318"/>
      <c r="T92" s="338">
        <f>AVERAGE(T84:T91)</f>
        <v>0.2262216553287982</v>
      </c>
      <c r="U92" s="320"/>
      <c r="V92" s="320"/>
      <c r="W92" s="317"/>
      <c r="X92" s="317"/>
      <c r="Y92" s="316"/>
      <c r="Z92" s="317"/>
      <c r="AA92" s="317"/>
      <c r="AB92" s="317"/>
      <c r="AC92" s="317"/>
      <c r="AD92" s="316"/>
      <c r="AE92" s="321"/>
      <c r="AF92" s="316"/>
      <c r="AG92" s="316"/>
      <c r="AH92" s="320"/>
      <c r="AI92" s="317"/>
      <c r="AJ92" s="321"/>
      <c r="AK92" s="321"/>
      <c r="AL92" s="321"/>
      <c r="AM92" s="317"/>
      <c r="AN92" s="321"/>
      <c r="AO92" s="317"/>
      <c r="AP92" s="317"/>
      <c r="AQ92" s="317"/>
      <c r="AR92" s="322">
        <f>+AR87</f>
        <v>1143005614</v>
      </c>
      <c r="AS92" s="322">
        <f>+AS87</f>
        <v>0</v>
      </c>
      <c r="AT92" s="323">
        <f>+AT87</f>
        <v>0</v>
      </c>
    </row>
    <row r="93" spans="1:46" x14ac:dyDescent="0.25">
      <c r="A93" s="285"/>
      <c r="B93" s="285"/>
      <c r="C93" s="142"/>
      <c r="D93" s="285"/>
      <c r="E93" s="269"/>
      <c r="F93" s="297"/>
      <c r="G93" s="298"/>
      <c r="H93" s="285"/>
      <c r="I93" s="285"/>
      <c r="J93" s="285"/>
      <c r="K93" s="285"/>
      <c r="L93" s="299"/>
      <c r="M93" s="285"/>
      <c r="N93" s="285"/>
      <c r="O93" s="130"/>
      <c r="P93" s="145"/>
      <c r="Q93" s="285"/>
      <c r="R93" s="285"/>
      <c r="S93" s="285"/>
      <c r="T93" s="300"/>
      <c r="U93" s="268"/>
      <c r="V93" s="285"/>
      <c r="W93" s="285"/>
      <c r="X93" s="145"/>
      <c r="Y93" s="299"/>
      <c r="Z93" s="285"/>
      <c r="AA93" s="145"/>
      <c r="AB93" s="285"/>
      <c r="AC93" s="301"/>
      <c r="AD93" s="285"/>
      <c r="AE93" s="145"/>
      <c r="AF93" s="285"/>
      <c r="AG93" s="302"/>
      <c r="AH93" s="302"/>
      <c r="AI93" s="302"/>
      <c r="AJ93" s="302"/>
      <c r="AK93" s="285"/>
      <c r="AL93" s="285"/>
      <c r="AM93" s="285"/>
      <c r="AN93" s="285"/>
      <c r="AO93" s="285"/>
      <c r="AP93" s="285"/>
      <c r="AQ93" s="285"/>
      <c r="AR93" s="302"/>
      <c r="AS93" s="302"/>
      <c r="AT93" s="303"/>
    </row>
    <row r="94" spans="1:46" ht="18.75" thickBot="1" x14ac:dyDescent="0.3">
      <c r="U94" s="86"/>
      <c r="AT94" s="253"/>
    </row>
    <row r="95" spans="1:46" s="5" customFormat="1" ht="68.25" customHeight="1" thickBot="1" x14ac:dyDescent="0.3">
      <c r="E95" s="523" t="s">
        <v>682</v>
      </c>
      <c r="F95" s="524"/>
      <c r="G95" s="524"/>
      <c r="H95" s="524"/>
      <c r="I95" s="524"/>
      <c r="J95" s="524"/>
      <c r="K95" s="524"/>
      <c r="L95" s="524"/>
      <c r="M95" s="524"/>
      <c r="N95" s="524"/>
      <c r="O95" s="524"/>
      <c r="P95" s="524"/>
      <c r="Q95" s="524"/>
      <c r="R95" s="524"/>
      <c r="S95" s="525"/>
      <c r="T95" s="306">
        <f>+(T21+T26+T33+T39+T43+T50+T55+T63+T77+T80+T86+T92)/12</f>
        <v>0.3644658564814815</v>
      </c>
      <c r="U95" s="307"/>
      <c r="V95" s="307"/>
      <c r="W95" s="307"/>
      <c r="X95" s="307"/>
      <c r="Y95" s="307"/>
      <c r="Z95" s="307"/>
      <c r="AA95" s="307"/>
      <c r="AB95" s="307"/>
      <c r="AC95" s="307"/>
      <c r="AD95" s="307"/>
      <c r="AE95" s="307"/>
      <c r="AF95" s="308"/>
      <c r="AG95" s="308"/>
      <c r="AH95" s="307"/>
      <c r="AI95" s="307"/>
      <c r="AJ95" s="307"/>
      <c r="AK95" s="307"/>
      <c r="AL95" s="307"/>
      <c r="AM95" s="307"/>
      <c r="AN95" s="307"/>
      <c r="AO95" s="526" t="s">
        <v>695</v>
      </c>
      <c r="AP95" s="527"/>
      <c r="AQ95" s="528"/>
      <c r="AR95" s="335">
        <f>+AR21+AR26+AR33+AR39+AR43+AR50+AR55+AR63+AR77+AR80+AR86+AR92</f>
        <v>25538146467.720001</v>
      </c>
      <c r="AS95" s="335">
        <f>+AS21+AS26+AS33+AS39+AS43+AS50+AS55+AS63+AS77+AS80+AS86+AS92</f>
        <v>4592278830</v>
      </c>
      <c r="AT95" s="336">
        <f>+AS95/AR95</f>
        <v>0.17982036542098312</v>
      </c>
    </row>
    <row r="96" spans="1:46" x14ac:dyDescent="0.25">
      <c r="U96" s="86"/>
    </row>
    <row r="100" spans="44:45" x14ac:dyDescent="0.25">
      <c r="AR100" s="309"/>
      <c r="AS100" s="309"/>
    </row>
    <row r="101" spans="44:45" x14ac:dyDescent="0.25">
      <c r="AR101" s="310"/>
      <c r="AS101" s="311"/>
    </row>
    <row r="102" spans="44:45" ht="18.75" x14ac:dyDescent="0.3">
      <c r="AR102" s="312"/>
      <c r="AS102" s="310"/>
    </row>
    <row r="103" spans="44:45" x14ac:dyDescent="0.25">
      <c r="AR103" s="310"/>
      <c r="AS103" s="310"/>
    </row>
    <row r="104" spans="44:45" x14ac:dyDescent="0.25">
      <c r="AR104" s="310"/>
      <c r="AS104" s="310"/>
    </row>
    <row r="105" spans="44:45" x14ac:dyDescent="0.25">
      <c r="AR105" s="254"/>
      <c r="AS105" s="254"/>
    </row>
    <row r="106" spans="44:45" x14ac:dyDescent="0.25">
      <c r="AR106" s="254"/>
      <c r="AS106" s="254"/>
    </row>
    <row r="107" spans="44:45" x14ac:dyDescent="0.25">
      <c r="AR107" s="254"/>
      <c r="AS107" s="254"/>
    </row>
  </sheetData>
  <mergeCells count="290">
    <mergeCell ref="AS78:AS79"/>
    <mergeCell ref="AS81:AS85"/>
    <mergeCell ref="AS87:AS91"/>
    <mergeCell ref="AT9:AT20"/>
    <mergeCell ref="AT22:AT25"/>
    <mergeCell ref="AT27:AT32"/>
    <mergeCell ref="AT34:AT38"/>
    <mergeCell ref="AT40:AT42"/>
    <mergeCell ref="AT44:AT49"/>
    <mergeCell ref="AT51:AT54"/>
    <mergeCell ref="AT56:AT62"/>
    <mergeCell ref="AT64:AT76"/>
    <mergeCell ref="AT78:AT79"/>
    <mergeCell ref="AT81:AT85"/>
    <mergeCell ref="AT87:AT91"/>
    <mergeCell ref="AS9:AS20"/>
    <mergeCell ref="AS22:AS25"/>
    <mergeCell ref="AS27:AS32"/>
    <mergeCell ref="AS34:AS38"/>
    <mergeCell ref="AS40:AS42"/>
    <mergeCell ref="AS44:AS49"/>
    <mergeCell ref="AS51:AS54"/>
    <mergeCell ref="AS56:AS62"/>
    <mergeCell ref="AS64:AS76"/>
    <mergeCell ref="E95:S95"/>
    <mergeCell ref="AO95:AQ95"/>
    <mergeCell ref="AR9:AR20"/>
    <mergeCell ref="AR22:AR25"/>
    <mergeCell ref="AR27:AR32"/>
    <mergeCell ref="AR34:AR38"/>
    <mergeCell ref="AR40:AR42"/>
    <mergeCell ref="AR44:AR49"/>
    <mergeCell ref="AR51:AR54"/>
    <mergeCell ref="AR56:AR62"/>
    <mergeCell ref="AR64:AR76"/>
    <mergeCell ref="AR78:AR79"/>
    <mergeCell ref="AR81:AR85"/>
    <mergeCell ref="AR87:AR91"/>
    <mergeCell ref="AP81:AP85"/>
    <mergeCell ref="AP87:AP91"/>
    <mergeCell ref="AQ9:AQ20"/>
    <mergeCell ref="AQ22:AQ25"/>
    <mergeCell ref="AQ27:AQ32"/>
    <mergeCell ref="AQ34:AQ38"/>
    <mergeCell ref="AQ40:AQ42"/>
    <mergeCell ref="AQ44:AQ49"/>
    <mergeCell ref="AQ51:AQ54"/>
    <mergeCell ref="AQ56:AQ62"/>
    <mergeCell ref="AQ64:AQ76"/>
    <mergeCell ref="AQ78:AQ79"/>
    <mergeCell ref="AQ81:AQ85"/>
    <mergeCell ref="AQ87:AQ91"/>
    <mergeCell ref="AP44:AP49"/>
    <mergeCell ref="AP51:AP54"/>
    <mergeCell ref="AP56:AP62"/>
    <mergeCell ref="AP64:AP76"/>
    <mergeCell ref="AP78:AP79"/>
    <mergeCell ref="AP9:AP20"/>
    <mergeCell ref="AP22:AP25"/>
    <mergeCell ref="AP27:AP32"/>
    <mergeCell ref="AP34:AP38"/>
    <mergeCell ref="AP40:AP42"/>
    <mergeCell ref="AM9:AM20"/>
    <mergeCell ref="AM40:AM42"/>
    <mergeCell ref="AM44:AM49"/>
    <mergeCell ref="AM51:AM54"/>
    <mergeCell ref="AM56:AM62"/>
    <mergeCell ref="AM64:AM76"/>
    <mergeCell ref="AM78:AM79"/>
    <mergeCell ref="AM81:AM85"/>
    <mergeCell ref="AM87:AM91"/>
    <mergeCell ref="AM22:AM25"/>
    <mergeCell ref="AM27:AM32"/>
    <mergeCell ref="AM34:AM38"/>
    <mergeCell ref="AL64:AL76"/>
    <mergeCell ref="AL78:AL79"/>
    <mergeCell ref="AL81:AL85"/>
    <mergeCell ref="AL87:AL91"/>
    <mergeCell ref="AL9:AL20"/>
    <mergeCell ref="AL40:AL42"/>
    <mergeCell ref="AL44:AL49"/>
    <mergeCell ref="AL51:AL54"/>
    <mergeCell ref="AL56:AL62"/>
    <mergeCell ref="AL22:AL25"/>
    <mergeCell ref="AL27:AL32"/>
    <mergeCell ref="AL34:AL38"/>
    <mergeCell ref="AJ64:AJ76"/>
    <mergeCell ref="AJ78:AJ79"/>
    <mergeCell ref="AJ81:AJ85"/>
    <mergeCell ref="AJ87:AJ91"/>
    <mergeCell ref="AK9:AK20"/>
    <mergeCell ref="AK40:AK42"/>
    <mergeCell ref="AK44:AK49"/>
    <mergeCell ref="AK51:AK54"/>
    <mergeCell ref="AK56:AK62"/>
    <mergeCell ref="AK64:AK76"/>
    <mergeCell ref="AK78:AK79"/>
    <mergeCell ref="AK81:AK85"/>
    <mergeCell ref="AK87:AK91"/>
    <mergeCell ref="AJ9:AJ20"/>
    <mergeCell ref="AJ40:AJ42"/>
    <mergeCell ref="AJ44:AJ49"/>
    <mergeCell ref="AJ51:AJ54"/>
    <mergeCell ref="AJ56:AJ62"/>
    <mergeCell ref="AK22:AK25"/>
    <mergeCell ref="AK27:AK32"/>
    <mergeCell ref="AK34:AK38"/>
    <mergeCell ref="AJ22:AJ25"/>
    <mergeCell ref="AJ27:AJ32"/>
    <mergeCell ref="AJ34:AJ38"/>
    <mergeCell ref="N56:N62"/>
    <mergeCell ref="N64:N76"/>
    <mergeCell ref="N78:N79"/>
    <mergeCell ref="N81:N85"/>
    <mergeCell ref="N87:N91"/>
    <mergeCell ref="N27:N32"/>
    <mergeCell ref="N34:N38"/>
    <mergeCell ref="N40:N42"/>
    <mergeCell ref="N44:N49"/>
    <mergeCell ref="N51:N54"/>
    <mergeCell ref="G87:G91"/>
    <mergeCell ref="F87:F91"/>
    <mergeCell ref="A81:A82"/>
    <mergeCell ref="A83:A85"/>
    <mergeCell ref="A87:A91"/>
    <mergeCell ref="E87:E91"/>
    <mergeCell ref="D87:D91"/>
    <mergeCell ref="C87:C91"/>
    <mergeCell ref="B87:B91"/>
    <mergeCell ref="G83:G85"/>
    <mergeCell ref="B81:B85"/>
    <mergeCell ref="F81:F85"/>
    <mergeCell ref="E81:E85"/>
    <mergeCell ref="D81:D85"/>
    <mergeCell ref="C81:C85"/>
    <mergeCell ref="G81:G82"/>
    <mergeCell ref="L78:L79"/>
    <mergeCell ref="H64:H68"/>
    <mergeCell ref="I64:I68"/>
    <mergeCell ref="H69:H72"/>
    <mergeCell ref="I69:I72"/>
    <mergeCell ref="H73:H76"/>
    <mergeCell ref="I73:I76"/>
    <mergeCell ref="H87:H91"/>
    <mergeCell ref="I87:I91"/>
    <mergeCell ref="L87:L91"/>
    <mergeCell ref="H81:H85"/>
    <mergeCell ref="I81:I82"/>
    <mergeCell ref="I83:I85"/>
    <mergeCell ref="L81:L82"/>
    <mergeCell ref="L83:L85"/>
    <mergeCell ref="A78:A79"/>
    <mergeCell ref="G78:G79"/>
    <mergeCell ref="F78:F79"/>
    <mergeCell ref="E78:E79"/>
    <mergeCell ref="D78:D79"/>
    <mergeCell ref="C78:C79"/>
    <mergeCell ref="B78:B79"/>
    <mergeCell ref="H78:H79"/>
    <mergeCell ref="I78:I79"/>
    <mergeCell ref="L56:L59"/>
    <mergeCell ref="L60:L62"/>
    <mergeCell ref="A56:A62"/>
    <mergeCell ref="A64:A76"/>
    <mergeCell ref="D64:D68"/>
    <mergeCell ref="C64:C68"/>
    <mergeCell ref="B64:B68"/>
    <mergeCell ref="D69:D72"/>
    <mergeCell ref="C69:C72"/>
    <mergeCell ref="B69:B72"/>
    <mergeCell ref="D73:D76"/>
    <mergeCell ref="C73:C76"/>
    <mergeCell ref="B73:B76"/>
    <mergeCell ref="E64:E76"/>
    <mergeCell ref="F64:F76"/>
    <mergeCell ref="G64:G76"/>
    <mergeCell ref="G56:G62"/>
    <mergeCell ref="F56:F62"/>
    <mergeCell ref="L64:L68"/>
    <mergeCell ref="L69:L72"/>
    <mergeCell ref="L73:L76"/>
    <mergeCell ref="I51:I54"/>
    <mergeCell ref="H60:H62"/>
    <mergeCell ref="H56:H59"/>
    <mergeCell ref="I56:I59"/>
    <mergeCell ref="I60:I62"/>
    <mergeCell ref="D60:D62"/>
    <mergeCell ref="C60:C62"/>
    <mergeCell ref="B60:B62"/>
    <mergeCell ref="E56:E62"/>
    <mergeCell ref="D56:D59"/>
    <mergeCell ref="C56:C59"/>
    <mergeCell ref="B56:B59"/>
    <mergeCell ref="H51:H54"/>
    <mergeCell ref="L51:L54"/>
    <mergeCell ref="A51:A54"/>
    <mergeCell ref="B51:B54"/>
    <mergeCell ref="C51:C54"/>
    <mergeCell ref="G51:G54"/>
    <mergeCell ref="F51:F54"/>
    <mergeCell ref="E51:E54"/>
    <mergeCell ref="D51:D54"/>
    <mergeCell ref="L40:L42"/>
    <mergeCell ref="I40:I42"/>
    <mergeCell ref="H40:H42"/>
    <mergeCell ref="A44:A49"/>
    <mergeCell ref="B44:B49"/>
    <mergeCell ref="C44:C49"/>
    <mergeCell ref="D44:D49"/>
    <mergeCell ref="E44:E49"/>
    <mergeCell ref="F44:F49"/>
    <mergeCell ref="G44:G49"/>
    <mergeCell ref="H44:H49"/>
    <mergeCell ref="I44:I49"/>
    <mergeCell ref="L44:L49"/>
    <mergeCell ref="A40:A42"/>
    <mergeCell ref="B40:B42"/>
    <mergeCell ref="C40:C42"/>
    <mergeCell ref="A27:A32"/>
    <mergeCell ref="D34:D35"/>
    <mergeCell ref="C34:C38"/>
    <mergeCell ref="B34:B38"/>
    <mergeCell ref="A34:A38"/>
    <mergeCell ref="D36:D38"/>
    <mergeCell ref="L27:L32"/>
    <mergeCell ref="I27:I32"/>
    <mergeCell ref="H27:H32"/>
    <mergeCell ref="G27:G32"/>
    <mergeCell ref="F27:F32"/>
    <mergeCell ref="E27:E32"/>
    <mergeCell ref="B27:B32"/>
    <mergeCell ref="C27:C32"/>
    <mergeCell ref="D27:D32"/>
    <mergeCell ref="F34:F38"/>
    <mergeCell ref="D22:D25"/>
    <mergeCell ref="E22:E25"/>
    <mergeCell ref="F22:F25"/>
    <mergeCell ref="G22:G25"/>
    <mergeCell ref="H22:H25"/>
    <mergeCell ref="I22:I25"/>
    <mergeCell ref="D40:D42"/>
    <mergeCell ref="E40:E42"/>
    <mergeCell ref="H34:H35"/>
    <mergeCell ref="H36:H38"/>
    <mergeCell ref="I34:I35"/>
    <mergeCell ref="I36:I38"/>
    <mergeCell ref="L22:L25"/>
    <mergeCell ref="N9:N20"/>
    <mergeCell ref="N22:N25"/>
    <mergeCell ref="L9:L15"/>
    <mergeCell ref="I16:I18"/>
    <mergeCell ref="I19:I20"/>
    <mergeCell ref="L16:L18"/>
    <mergeCell ref="L19:L20"/>
    <mergeCell ref="A9:A20"/>
    <mergeCell ref="D9:D15"/>
    <mergeCell ref="D16:D18"/>
    <mergeCell ref="D19:D20"/>
    <mergeCell ref="C9:C20"/>
    <mergeCell ref="E9:E20"/>
    <mergeCell ref="B9:B20"/>
    <mergeCell ref="F9:F20"/>
    <mergeCell ref="G9:G20"/>
    <mergeCell ref="H9:H15"/>
    <mergeCell ref="H16:H18"/>
    <mergeCell ref="H19:H20"/>
    <mergeCell ref="I9:I15"/>
    <mergeCell ref="A22:A25"/>
    <mergeCell ref="B22:B25"/>
    <mergeCell ref="C22:C25"/>
    <mergeCell ref="A6:Z7"/>
    <mergeCell ref="A5:B5"/>
    <mergeCell ref="A1:B4"/>
    <mergeCell ref="AA6:AF7"/>
    <mergeCell ref="AG6:AM7"/>
    <mergeCell ref="C1:AP1"/>
    <mergeCell ref="C2:AP2"/>
    <mergeCell ref="C3:AP3"/>
    <mergeCell ref="C4:AP4"/>
    <mergeCell ref="C5:AP5"/>
    <mergeCell ref="O44:O45"/>
    <mergeCell ref="U44:U45"/>
    <mergeCell ref="V44:V45"/>
    <mergeCell ref="W44:W45"/>
    <mergeCell ref="G34:G38"/>
    <mergeCell ref="F40:F42"/>
    <mergeCell ref="G40:G42"/>
    <mergeCell ref="E34:E38"/>
    <mergeCell ref="L34:L35"/>
    <mergeCell ref="L36:L38"/>
  </mergeCells>
  <dataValidations count="1">
    <dataValidation type="list" allowBlank="1" showInputMessage="1" showErrorMessage="1" sqref="N95" xr:uid="{67FC87B4-54EF-4CDB-9B55-3A7837C242F5}">
      <formula1>#REF!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3F5AFE7-0648-4BC3-B595-23D9432F3963}">
          <x14:formula1>
            <xm:f>ANEXO1!$F$15:$F$22</xm:f>
          </x14:formula1>
          <xm:sqref>N93:N94 N96:N99</xm:sqref>
        </x14:dataValidation>
        <x14:dataValidation type="list" allowBlank="1" showInputMessage="1" showErrorMessage="1" xr:uid="{E5C257DB-CEFB-FF45-8C9C-FA5830FF32B5}">
          <x14:formula1>
            <xm:f>ANEXO1!$F$15:$F$23</xm:f>
          </x14:formula1>
          <xm:sqref>N9:N20 N22:N25 N27:N32 N34:N38 N40:N42 N44:N49 N51:N54 N56:N62 N64:N76 N78:N79 N81:N85 N87:N91</xm:sqref>
        </x14:dataValidation>
        <x14:dataValidation type="list" allowBlank="1" showInputMessage="1" showErrorMessage="1" xr:uid="{3BF56AEF-E26E-4674-BF29-26E9E58D49F0}">
          <x14:formula1>
            <xm:f>ANEXO1!$A$2:$A$21</xm:f>
          </x14:formula1>
          <xm:sqref>AF9:AF20 AF22:AF25 AF27:AF32 AF34:AF38 AF40:AF42 AF44:AF49 AF51:AF54 AF56:AF62 AF64:AF76 AF78:AF79 AF81:AF85 AF87:AF91</xm:sqref>
        </x14:dataValidation>
        <x14:dataValidation type="list" allowBlank="1" showInputMessage="1" showErrorMessage="1" xr:uid="{585F26FA-142C-4EF2-9E2D-B1B94565E479}">
          <x14:formula1>
            <xm:f>ANEXO1!$F$2:$F$7</xm:f>
          </x14:formula1>
          <xm:sqref>AG20 AG22:AG25 AG27:AG32 AG34:AG38 AG40:AG42 AG44:AG49 AG51:AG54 AG56:AG62 AG64:AG76 AG78:AG79 AG81:AG85 AG87:AG91</xm:sqref>
        </x14:dataValidation>
        <x14:dataValidation type="list" allowBlank="1" showInputMessage="1" showErrorMessage="1" xr:uid="{3602F9B8-A059-CA44-9C32-ED2C3C7F6671}">
          <x14:formula1>
            <xm:f>ANEXO1!$H$10:$H$11</xm:f>
          </x14:formula1>
          <xm:sqref>AC22:AC25 AC27:AC32 AC34:AC38 AC40:AC42 AC44:AC49 AC51:AC54 AC56:AC62 AC64:AC76 AC78:AC79 AC81:AC85 AC87:AC91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5546875" defaultRowHeight="15" x14ac:dyDescent="0.25"/>
  <cols>
    <col min="1" max="1" width="20.5703125" customWidth="1"/>
    <col min="2" max="2" width="25" customWidth="1"/>
    <col min="3" max="3" width="19.5703125" customWidth="1"/>
    <col min="4" max="4" width="20.42578125" customWidth="1"/>
    <col min="5" max="6" width="22.85546875" customWidth="1"/>
    <col min="7" max="7" width="25.140625" customWidth="1"/>
  </cols>
  <sheetData>
    <row r="2" spans="1:7" x14ac:dyDescent="0.25">
      <c r="A2" s="542" t="s">
        <v>37</v>
      </c>
      <c r="B2" s="543"/>
      <c r="C2" s="543"/>
      <c r="D2" s="543"/>
      <c r="E2" s="543"/>
      <c r="F2" s="543"/>
      <c r="G2" s="544"/>
    </row>
    <row r="3" spans="1:7" s="6" customFormat="1" x14ac:dyDescent="0.25">
      <c r="A3" s="29" t="s">
        <v>38</v>
      </c>
      <c r="B3" s="545" t="s">
        <v>39</v>
      </c>
      <c r="C3" s="545"/>
      <c r="D3" s="545"/>
      <c r="E3" s="545"/>
      <c r="F3" s="545"/>
      <c r="G3" s="31" t="s">
        <v>40</v>
      </c>
    </row>
    <row r="4" spans="1:7" ht="12.75" customHeight="1" x14ac:dyDescent="0.25">
      <c r="A4" s="32">
        <v>45489</v>
      </c>
      <c r="B4" s="546" t="s">
        <v>221</v>
      </c>
      <c r="C4" s="546"/>
      <c r="D4" s="546"/>
      <c r="E4" s="546"/>
      <c r="F4" s="546"/>
      <c r="G4" s="33" t="s">
        <v>222</v>
      </c>
    </row>
    <row r="5" spans="1:7" ht="12.75" customHeight="1" x14ac:dyDescent="0.25">
      <c r="A5" s="34"/>
      <c r="B5" s="546"/>
      <c r="C5" s="546"/>
      <c r="D5" s="546"/>
      <c r="E5" s="546"/>
      <c r="F5" s="546"/>
      <c r="G5" s="33"/>
    </row>
    <row r="6" spans="1:7" x14ac:dyDescent="0.25">
      <c r="A6" s="34"/>
      <c r="B6" s="541"/>
      <c r="C6" s="541"/>
      <c r="D6" s="541"/>
      <c r="E6" s="541"/>
      <c r="F6" s="541"/>
      <c r="G6" s="36"/>
    </row>
    <row r="7" spans="1:7" x14ac:dyDescent="0.25">
      <c r="A7" s="34"/>
      <c r="B7" s="541"/>
      <c r="C7" s="541"/>
      <c r="D7" s="541"/>
      <c r="E7" s="541"/>
      <c r="F7" s="541"/>
      <c r="G7" s="36"/>
    </row>
    <row r="8" spans="1:7" x14ac:dyDescent="0.25">
      <c r="A8" s="34"/>
      <c r="B8" s="35"/>
      <c r="C8" s="35"/>
      <c r="D8" s="35"/>
      <c r="E8" s="35"/>
      <c r="F8" s="35"/>
      <c r="G8" s="36"/>
    </row>
    <row r="9" spans="1:7" x14ac:dyDescent="0.25">
      <c r="A9" s="547" t="s">
        <v>223</v>
      </c>
      <c r="B9" s="548"/>
      <c r="C9" s="548"/>
      <c r="D9" s="548"/>
      <c r="E9" s="548"/>
      <c r="F9" s="548"/>
      <c r="G9" s="549"/>
    </row>
    <row r="10" spans="1:7" s="6" customFormat="1" x14ac:dyDescent="0.25">
      <c r="A10" s="30"/>
      <c r="B10" s="545" t="s">
        <v>41</v>
      </c>
      <c r="C10" s="545"/>
      <c r="D10" s="545" t="s">
        <v>42</v>
      </c>
      <c r="E10" s="545"/>
      <c r="F10" s="30" t="s">
        <v>38</v>
      </c>
      <c r="G10" s="30" t="s">
        <v>43</v>
      </c>
    </row>
    <row r="11" spans="1:7" x14ac:dyDescent="0.25">
      <c r="A11" s="37" t="s">
        <v>44</v>
      </c>
      <c r="B11" s="546" t="s">
        <v>45</v>
      </c>
      <c r="C11" s="546"/>
      <c r="D11" s="550" t="s">
        <v>46</v>
      </c>
      <c r="E11" s="550"/>
      <c r="F11" s="34" t="s">
        <v>79</v>
      </c>
      <c r="G11" s="36"/>
    </row>
    <row r="12" spans="1:7" x14ac:dyDescent="0.25">
      <c r="A12" s="37" t="s">
        <v>47</v>
      </c>
      <c r="B12" s="550" t="s">
        <v>48</v>
      </c>
      <c r="C12" s="550"/>
      <c r="D12" s="550" t="s">
        <v>80</v>
      </c>
      <c r="E12" s="550"/>
      <c r="F12" s="34" t="s">
        <v>79</v>
      </c>
      <c r="G12" s="36"/>
    </row>
    <row r="13" spans="1:7" x14ac:dyDescent="0.25">
      <c r="A13" s="37" t="s">
        <v>49</v>
      </c>
      <c r="B13" s="550" t="s">
        <v>48</v>
      </c>
      <c r="C13" s="550"/>
      <c r="D13" s="550" t="s">
        <v>80</v>
      </c>
      <c r="E13" s="550"/>
      <c r="F13" s="34" t="s">
        <v>79</v>
      </c>
      <c r="G13" s="36"/>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workbookViewId="0">
      <selection activeCell="H9" sqref="H9"/>
    </sheetView>
  </sheetViews>
  <sheetFormatPr baseColWidth="10" defaultColWidth="10.85546875" defaultRowHeight="15" x14ac:dyDescent="0.25"/>
  <cols>
    <col min="1" max="1" width="55.42578125" customWidth="1"/>
    <col min="5" max="5" width="20.140625" customWidth="1"/>
    <col min="6" max="6" width="34.5703125" customWidth="1"/>
    <col min="8" max="8" width="32.42578125" bestFit="1" customWidth="1"/>
  </cols>
  <sheetData>
    <row r="1" spans="1:8" ht="52.5" customHeight="1" x14ac:dyDescent="0.25">
      <c r="A1" s="27" t="s">
        <v>50</v>
      </c>
      <c r="E1" s="7" t="s">
        <v>51</v>
      </c>
      <c r="F1" s="7" t="s">
        <v>52</v>
      </c>
    </row>
    <row r="2" spans="1:8" ht="25.5" customHeight="1" x14ac:dyDescent="0.25">
      <c r="A2" s="26" t="s">
        <v>53</v>
      </c>
      <c r="E2" s="8">
        <v>0</v>
      </c>
      <c r="F2" s="9" t="s">
        <v>54</v>
      </c>
    </row>
    <row r="3" spans="1:8" ht="45" customHeight="1" x14ac:dyDescent="0.25">
      <c r="A3" s="26" t="s">
        <v>55</v>
      </c>
      <c r="E3" s="8">
        <v>1</v>
      </c>
      <c r="F3" s="9" t="s">
        <v>56</v>
      </c>
    </row>
    <row r="4" spans="1:8" ht="45" customHeight="1" x14ac:dyDescent="0.25">
      <c r="A4" s="26" t="s">
        <v>57</v>
      </c>
      <c r="E4" s="8">
        <v>2</v>
      </c>
      <c r="F4" s="9" t="s">
        <v>58</v>
      </c>
    </row>
    <row r="5" spans="1:8" ht="45" customHeight="1" x14ac:dyDescent="0.25">
      <c r="A5" s="26" t="s">
        <v>59</v>
      </c>
      <c r="E5" s="8">
        <v>3</v>
      </c>
      <c r="F5" s="9" t="s">
        <v>60</v>
      </c>
    </row>
    <row r="6" spans="1:8" ht="45" customHeight="1" x14ac:dyDescent="0.25">
      <c r="A6" s="26" t="s">
        <v>61</v>
      </c>
      <c r="E6" s="8">
        <v>4</v>
      </c>
      <c r="F6" s="9" t="s">
        <v>62</v>
      </c>
    </row>
    <row r="7" spans="1:8" ht="45" customHeight="1" x14ac:dyDescent="0.25">
      <c r="A7" s="26" t="s">
        <v>63</v>
      </c>
      <c r="E7" s="8">
        <v>5</v>
      </c>
      <c r="F7" s="9" t="s">
        <v>64</v>
      </c>
    </row>
    <row r="8" spans="1:8" ht="45" customHeight="1" x14ac:dyDescent="0.25">
      <c r="A8" s="26" t="s">
        <v>65</v>
      </c>
    </row>
    <row r="9" spans="1:8" ht="45" customHeight="1" x14ac:dyDescent="0.25">
      <c r="A9" s="26" t="s">
        <v>66</v>
      </c>
      <c r="F9" s="7" t="s">
        <v>176</v>
      </c>
      <c r="H9" s="7" t="s">
        <v>562</v>
      </c>
    </row>
    <row r="10" spans="1:8" ht="45" customHeight="1" x14ac:dyDescent="0.25">
      <c r="A10" s="26" t="s">
        <v>67</v>
      </c>
      <c r="F10" s="53" t="s">
        <v>371</v>
      </c>
      <c r="H10" s="53" t="s">
        <v>560</v>
      </c>
    </row>
    <row r="11" spans="1:8" ht="45" customHeight="1" x14ac:dyDescent="0.25">
      <c r="A11" s="26" t="s">
        <v>68</v>
      </c>
      <c r="F11" s="53" t="s">
        <v>372</v>
      </c>
      <c r="H11" s="53" t="s">
        <v>561</v>
      </c>
    </row>
    <row r="12" spans="1:8" ht="45" customHeight="1" x14ac:dyDescent="0.25">
      <c r="A12" s="26" t="s">
        <v>69</v>
      </c>
      <c r="F12" s="53" t="s">
        <v>373</v>
      </c>
    </row>
    <row r="13" spans="1:8" ht="45" customHeight="1" x14ac:dyDescent="0.25">
      <c r="A13" s="26" t="s">
        <v>70</v>
      </c>
    </row>
    <row r="14" spans="1:8" ht="45" customHeight="1" x14ac:dyDescent="0.25">
      <c r="A14" s="26" t="s">
        <v>71</v>
      </c>
      <c r="F14" s="7" t="s">
        <v>209</v>
      </c>
    </row>
    <row r="15" spans="1:8" ht="45" customHeight="1" x14ac:dyDescent="0.25">
      <c r="A15" s="26" t="s">
        <v>72</v>
      </c>
      <c r="F15" t="s">
        <v>210</v>
      </c>
    </row>
    <row r="16" spans="1:8" ht="45" customHeight="1" x14ac:dyDescent="0.25">
      <c r="A16" s="26" t="s">
        <v>73</v>
      </c>
      <c r="F16" t="s">
        <v>206</v>
      </c>
    </row>
    <row r="17" spans="1:6" ht="45" customHeight="1" x14ac:dyDescent="0.25">
      <c r="A17" s="26" t="s">
        <v>74</v>
      </c>
      <c r="F17" t="s">
        <v>214</v>
      </c>
    </row>
    <row r="18" spans="1:6" ht="45" customHeight="1" x14ac:dyDescent="0.25">
      <c r="A18" s="26" t="s">
        <v>75</v>
      </c>
      <c r="F18" t="s">
        <v>207</v>
      </c>
    </row>
    <row r="19" spans="1:6" ht="45" customHeight="1" x14ac:dyDescent="0.25">
      <c r="A19" s="26" t="s">
        <v>76</v>
      </c>
      <c r="F19" t="s">
        <v>208</v>
      </c>
    </row>
    <row r="20" spans="1:6" ht="45" customHeight="1" x14ac:dyDescent="0.25">
      <c r="A20" s="26" t="s">
        <v>77</v>
      </c>
      <c r="F20" t="s">
        <v>211</v>
      </c>
    </row>
    <row r="21" spans="1:6" ht="45" customHeight="1" x14ac:dyDescent="0.25">
      <c r="A21" s="26" t="s">
        <v>78</v>
      </c>
      <c r="F21" t="s">
        <v>212</v>
      </c>
    </row>
    <row r="22" spans="1:6" ht="45" customHeight="1" x14ac:dyDescent="0.25">
      <c r="F22" t="s">
        <v>213</v>
      </c>
    </row>
    <row r="23" spans="1:6" ht="45" customHeight="1" x14ac:dyDescent="0.25">
      <c r="F23" t="s">
        <v>320</v>
      </c>
    </row>
    <row r="24" spans="1:6" ht="45" customHeight="1" x14ac:dyDescent="0.25"/>
    <row r="25" spans="1:6" ht="45" customHeight="1" x14ac:dyDescent="0.25"/>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36F99-23AA-DC49-B61C-9146693B4258}">
  <dimension ref="A3:C46"/>
  <sheetViews>
    <sheetView workbookViewId="0">
      <selection activeCell="B35" sqref="B35:B36"/>
    </sheetView>
  </sheetViews>
  <sheetFormatPr baseColWidth="10" defaultRowHeight="15" x14ac:dyDescent="0.25"/>
  <cols>
    <col min="1" max="1" width="67" customWidth="1"/>
    <col min="2" max="2" width="65.42578125" bestFit="1" customWidth="1"/>
    <col min="3" max="3" width="72.140625" customWidth="1"/>
  </cols>
  <sheetData>
    <row r="3" spans="1:1" x14ac:dyDescent="0.25">
      <c r="A3" s="102" t="s">
        <v>625</v>
      </c>
    </row>
    <row r="4" spans="1:1" x14ac:dyDescent="0.25">
      <c r="A4" s="103" t="s">
        <v>246</v>
      </c>
    </row>
    <row r="5" spans="1:1" x14ac:dyDescent="0.25">
      <c r="A5" s="104" t="s">
        <v>380</v>
      </c>
    </row>
    <row r="6" spans="1:1" x14ac:dyDescent="0.25">
      <c r="A6" s="104" t="s">
        <v>379</v>
      </c>
    </row>
    <row r="7" spans="1:1" x14ac:dyDescent="0.25">
      <c r="A7" s="103" t="s">
        <v>369</v>
      </c>
    </row>
    <row r="8" spans="1:1" x14ac:dyDescent="0.25">
      <c r="A8" s="104" t="s">
        <v>387</v>
      </c>
    </row>
    <row r="9" spans="1:1" x14ac:dyDescent="0.25">
      <c r="A9" s="103" t="s">
        <v>228</v>
      </c>
    </row>
    <row r="10" spans="1:1" x14ac:dyDescent="0.25">
      <c r="A10" s="104" t="s">
        <v>377</v>
      </c>
    </row>
    <row r="11" spans="1:1" x14ac:dyDescent="0.25">
      <c r="A11" s="104" t="s">
        <v>378</v>
      </c>
    </row>
    <row r="12" spans="1:1" x14ac:dyDescent="0.25">
      <c r="A12" s="104" t="s">
        <v>627</v>
      </c>
    </row>
    <row r="13" spans="1:1" x14ac:dyDescent="0.25">
      <c r="A13" s="103" t="s">
        <v>274</v>
      </c>
    </row>
    <row r="14" spans="1:1" x14ac:dyDescent="0.25">
      <c r="A14" s="104" t="s">
        <v>386</v>
      </c>
    </row>
    <row r="15" spans="1:1" x14ac:dyDescent="0.25">
      <c r="A15" s="104" t="s">
        <v>385</v>
      </c>
    </row>
    <row r="16" spans="1:1" x14ac:dyDescent="0.25">
      <c r="A16" s="103" t="s">
        <v>259</v>
      </c>
    </row>
    <row r="17" spans="1:1" x14ac:dyDescent="0.25">
      <c r="A17" s="104" t="s">
        <v>381</v>
      </c>
    </row>
    <row r="18" spans="1:1" x14ac:dyDescent="0.25">
      <c r="A18" s="103" t="s">
        <v>303</v>
      </c>
    </row>
    <row r="19" spans="1:1" x14ac:dyDescent="0.25">
      <c r="A19" s="104" t="s">
        <v>382</v>
      </c>
    </row>
    <row r="20" spans="1:1" x14ac:dyDescent="0.25">
      <c r="A20" s="103" t="s">
        <v>255</v>
      </c>
    </row>
    <row r="21" spans="1:1" x14ac:dyDescent="0.25">
      <c r="A21" s="104" t="s">
        <v>388</v>
      </c>
    </row>
    <row r="22" spans="1:1" x14ac:dyDescent="0.25">
      <c r="A22" s="103" t="s">
        <v>368</v>
      </c>
    </row>
    <row r="23" spans="1:1" x14ac:dyDescent="0.25">
      <c r="A23" s="104" t="s">
        <v>383</v>
      </c>
    </row>
    <row r="24" spans="1:1" x14ac:dyDescent="0.25">
      <c r="A24" s="104" t="s">
        <v>627</v>
      </c>
    </row>
    <row r="25" spans="1:1" x14ac:dyDescent="0.25">
      <c r="A25" s="103" t="s">
        <v>279</v>
      </c>
    </row>
    <row r="26" spans="1:1" x14ac:dyDescent="0.25">
      <c r="A26" s="104" t="s">
        <v>384</v>
      </c>
    </row>
    <row r="27" spans="1:1" x14ac:dyDescent="0.25">
      <c r="A27" s="103" t="s">
        <v>627</v>
      </c>
    </row>
    <row r="28" spans="1:1" x14ac:dyDescent="0.25">
      <c r="A28" s="104" t="s">
        <v>627</v>
      </c>
    </row>
    <row r="29" spans="1:1" x14ac:dyDescent="0.25">
      <c r="A29" s="103" t="s">
        <v>626</v>
      </c>
    </row>
    <row r="33" spans="1:3" ht="15.75" thickBot="1" x14ac:dyDescent="0.3"/>
    <row r="34" spans="1:3" ht="21.75" thickBot="1" x14ac:dyDescent="0.3">
      <c r="A34" s="105" t="s">
        <v>629</v>
      </c>
      <c r="B34" s="106" t="s">
        <v>33</v>
      </c>
      <c r="C34" s="107" t="s">
        <v>628</v>
      </c>
    </row>
    <row r="35" spans="1:3" ht="31.5" x14ac:dyDescent="0.25">
      <c r="A35" s="553" t="s">
        <v>225</v>
      </c>
      <c r="B35" s="551" t="s">
        <v>246</v>
      </c>
      <c r="C35" s="108" t="s">
        <v>380</v>
      </c>
    </row>
    <row r="36" spans="1:3" ht="31.5" x14ac:dyDescent="0.25">
      <c r="A36" s="554"/>
      <c r="B36" s="552"/>
      <c r="C36" s="110" t="s">
        <v>379</v>
      </c>
    </row>
    <row r="37" spans="1:3" ht="31.5" x14ac:dyDescent="0.25">
      <c r="A37" s="554"/>
      <c r="B37" s="552" t="s">
        <v>228</v>
      </c>
      <c r="C37" s="110" t="s">
        <v>377</v>
      </c>
    </row>
    <row r="38" spans="1:3" ht="31.5" x14ac:dyDescent="0.25">
      <c r="A38" s="554"/>
      <c r="B38" s="552"/>
      <c r="C38" s="110" t="s">
        <v>378</v>
      </c>
    </row>
    <row r="39" spans="1:3" ht="47.25" x14ac:dyDescent="0.25">
      <c r="A39" s="554"/>
      <c r="B39" s="552" t="s">
        <v>274</v>
      </c>
      <c r="C39" s="110" t="s">
        <v>386</v>
      </c>
    </row>
    <row r="40" spans="1:3" ht="31.5" x14ac:dyDescent="0.25">
      <c r="A40" s="554"/>
      <c r="B40" s="552"/>
      <c r="C40" s="110" t="s">
        <v>385</v>
      </c>
    </row>
    <row r="41" spans="1:3" ht="47.25" x14ac:dyDescent="0.25">
      <c r="A41" s="554"/>
      <c r="B41" s="109" t="s">
        <v>259</v>
      </c>
      <c r="C41" s="110" t="s">
        <v>381</v>
      </c>
    </row>
    <row r="42" spans="1:3" ht="31.5" x14ac:dyDescent="0.25">
      <c r="A42" s="554"/>
      <c r="B42" s="109" t="s">
        <v>255</v>
      </c>
      <c r="C42" s="110" t="s">
        <v>388</v>
      </c>
    </row>
    <row r="43" spans="1:3" ht="47.25" x14ac:dyDescent="0.25">
      <c r="A43" s="554"/>
      <c r="B43" s="109" t="s">
        <v>368</v>
      </c>
      <c r="C43" s="110" t="s">
        <v>383</v>
      </c>
    </row>
    <row r="44" spans="1:3" ht="31.5" x14ac:dyDescent="0.25">
      <c r="A44" s="555"/>
      <c r="B44" s="111" t="s">
        <v>279</v>
      </c>
      <c r="C44" s="112" t="s">
        <v>384</v>
      </c>
    </row>
    <row r="45" spans="1:3" ht="59.1" customHeight="1" x14ac:dyDescent="0.25">
      <c r="A45" s="113" t="s">
        <v>267</v>
      </c>
      <c r="B45" s="114" t="s">
        <v>369</v>
      </c>
      <c r="C45" s="115" t="s">
        <v>387</v>
      </c>
    </row>
    <row r="46" spans="1:3" ht="59.1" customHeight="1" thickBot="1" x14ac:dyDescent="0.3">
      <c r="A46" s="116" t="s">
        <v>300</v>
      </c>
      <c r="B46" s="117" t="s">
        <v>303</v>
      </c>
      <c r="C46" s="118" t="s">
        <v>382</v>
      </c>
    </row>
  </sheetData>
  <mergeCells count="4">
    <mergeCell ref="B35:B36"/>
    <mergeCell ref="B37:B38"/>
    <mergeCell ref="B39:B40"/>
    <mergeCell ref="A35:A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2024-10-30T22:39:52Z</dcterms:modified>
</cp:coreProperties>
</file>