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1"/>
  <workbookPr/>
  <mc:AlternateContent xmlns:mc="http://schemas.openxmlformats.org/markup-compatibility/2006">
    <mc:Choice Requires="x15">
      <x15ac:absPath xmlns:x15ac="http://schemas.microsoft.com/office/spreadsheetml/2010/11/ac" url="C:\Users\USUARIO\Desktop\seguimiento\"/>
    </mc:Choice>
  </mc:AlternateContent>
  <xr:revisionPtr revIDLastSave="0" documentId="11_FDD0E137976B9BEC890482B4A3B24780441E2DA4" xr6:coauthVersionLast="47" xr6:coauthVersionMax="47" xr10:uidLastSave="{00000000-0000-0000-0000-000000000000}"/>
  <bookViews>
    <workbookView xWindow="0" yWindow="0" windowWidth="20490" windowHeight="7155" firstSheet="1" activeTab="1" xr2:uid="{00000000-000D-0000-FFFF-FFFF00000000}"/>
  </bookViews>
  <sheets>
    <sheet name="INSTRUCTIVO" sheetId="3" r:id="rId1"/>
    <sheet name="PLAN DE ACCIÓN" sheetId="1" r:id="rId2"/>
    <sheet name="CONTROL DE CAMBIOS "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C193" i="1" l="1"/>
  <c r="CC130" i="1"/>
  <c r="CC126" i="1"/>
  <c r="CC84" i="1"/>
  <c r="CC79" i="1"/>
  <c r="CC34" i="1"/>
  <c r="CC16" i="1"/>
  <c r="CC10" i="1"/>
  <c r="AU202" i="1" l="1"/>
  <c r="AU123" i="1" l="1"/>
  <c r="AU16" i="1"/>
  <c r="AU10" i="1"/>
  <c r="AR23" i="1"/>
  <c r="AT24" i="1"/>
  <c r="AS24" i="1"/>
  <c r="AZ103" i="1" l="1"/>
  <c r="AZ104" i="1"/>
  <c r="AZ105" i="1"/>
  <c r="AZ106" i="1"/>
  <c r="AZ107" i="1"/>
  <c r="AZ108" i="1"/>
  <c r="AZ109" i="1"/>
  <c r="AZ110" i="1"/>
  <c r="AZ111" i="1"/>
  <c r="AZ112" i="1"/>
  <c r="AZ113" i="1"/>
  <c r="AZ114" i="1"/>
  <c r="AZ102" i="1"/>
  <c r="AU193" i="1" l="1"/>
  <c r="AS198" i="1"/>
  <c r="AT198" i="1" s="1"/>
  <c r="AS197" i="1"/>
  <c r="AT197" i="1" s="1"/>
  <c r="AS196" i="1"/>
  <c r="AT196" i="1" s="1"/>
  <c r="AS195" i="1"/>
  <c r="AT195" i="1" s="1"/>
  <c r="AS194" i="1"/>
  <c r="AT194" i="1" s="1"/>
  <c r="AS193" i="1"/>
  <c r="AT193" i="1" s="1"/>
  <c r="AR198" i="1"/>
  <c r="AR197" i="1"/>
  <c r="AR196" i="1"/>
  <c r="AR195" i="1"/>
  <c r="AR194" i="1"/>
  <c r="AR193" i="1"/>
  <c r="AR191" i="1"/>
  <c r="AS191" i="1"/>
  <c r="AT191" i="1" s="1"/>
  <c r="AR190" i="1"/>
  <c r="AS190" i="1" s="1"/>
  <c r="AT190" i="1" s="1"/>
  <c r="AR189" i="1"/>
  <c r="AS189" i="1"/>
  <c r="AT189" i="1" s="1"/>
  <c r="AR188" i="1"/>
  <c r="AS188" i="1" s="1"/>
  <c r="AT188" i="1" s="1"/>
  <c r="AR187" i="1"/>
  <c r="AS187" i="1"/>
  <c r="AT187" i="1" s="1"/>
  <c r="AR186" i="1"/>
  <c r="AS186" i="1" s="1"/>
  <c r="AT186" i="1" s="1"/>
  <c r="AU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30" i="1"/>
  <c r="AS131" i="1"/>
  <c r="AS132" i="1"/>
  <c r="AS133" i="1"/>
  <c r="AS134" i="1"/>
  <c r="AS135" i="1"/>
  <c r="AS136" i="1"/>
  <c r="AS137" i="1"/>
  <c r="AS138" i="1"/>
  <c r="AS139" i="1"/>
  <c r="AS140" i="1"/>
  <c r="AS141" i="1"/>
  <c r="AS142" i="1"/>
  <c r="AS143" i="1"/>
  <c r="AS144" i="1"/>
  <c r="AS145" i="1"/>
  <c r="AS146" i="1"/>
  <c r="AS147" i="1"/>
  <c r="AS148" i="1"/>
  <c r="AS149" i="1"/>
  <c r="AS150" i="1"/>
  <c r="AS151" i="1"/>
  <c r="AS152" i="1"/>
  <c r="AS153" i="1"/>
  <c r="AS154" i="1"/>
  <c r="AS155" i="1"/>
  <c r="AS156" i="1"/>
  <c r="AS157" i="1"/>
  <c r="AS158" i="1"/>
  <c r="AS159" i="1"/>
  <c r="AS160" i="1"/>
  <c r="AS161" i="1"/>
  <c r="AS162" i="1"/>
  <c r="AS163" i="1"/>
  <c r="AS164" i="1"/>
  <c r="AS165" i="1"/>
  <c r="AS166" i="1"/>
  <c r="AS167" i="1"/>
  <c r="AS168" i="1"/>
  <c r="AS169" i="1"/>
  <c r="AS170" i="1"/>
  <c r="AS130" i="1"/>
  <c r="AR131" i="1"/>
  <c r="AR132" i="1"/>
  <c r="AR133" i="1"/>
  <c r="AR134" i="1"/>
  <c r="AR135" i="1"/>
  <c r="AR136" i="1"/>
  <c r="AR137" i="1"/>
  <c r="AR138" i="1"/>
  <c r="AR139" i="1"/>
  <c r="AR140" i="1"/>
  <c r="AR141" i="1"/>
  <c r="AR142" i="1"/>
  <c r="AR143" i="1"/>
  <c r="AR144" i="1"/>
  <c r="AR145" i="1"/>
  <c r="AR146" i="1"/>
  <c r="AR147" i="1"/>
  <c r="AR148" i="1"/>
  <c r="AR149" i="1"/>
  <c r="AR150" i="1"/>
  <c r="AR151" i="1"/>
  <c r="AR152" i="1"/>
  <c r="AR153" i="1"/>
  <c r="AR154" i="1"/>
  <c r="AR155" i="1"/>
  <c r="AR156" i="1"/>
  <c r="AR157" i="1"/>
  <c r="AR158" i="1"/>
  <c r="AR159" i="1"/>
  <c r="AR160" i="1"/>
  <c r="AR161" i="1"/>
  <c r="AR162" i="1"/>
  <c r="AR163" i="1"/>
  <c r="AR164" i="1"/>
  <c r="AR165" i="1"/>
  <c r="AR166" i="1"/>
  <c r="AR167" i="1"/>
  <c r="AR168" i="1"/>
  <c r="AR169" i="1"/>
  <c r="AR170" i="1"/>
  <c r="AR130" i="1"/>
  <c r="AT31" i="1"/>
  <c r="AT32" i="1"/>
  <c r="AS31" i="1"/>
  <c r="AS32" i="1"/>
  <c r="AS27" i="1"/>
  <c r="AR28" i="1"/>
  <c r="AS28" i="1" s="1"/>
  <c r="AT28" i="1" s="1"/>
  <c r="AR29" i="1"/>
  <c r="AS29" i="1" s="1"/>
  <c r="AT29" i="1" s="1"/>
  <c r="AR30" i="1"/>
  <c r="AS30" i="1" s="1"/>
  <c r="AT30" i="1" s="1"/>
  <c r="AR31" i="1"/>
  <c r="AR32" i="1"/>
  <c r="AR27" i="1"/>
  <c r="AT27" i="1"/>
  <c r="AT73" i="1"/>
  <c r="AT68" i="1"/>
  <c r="AT63" i="1"/>
  <c r="AT62" i="1"/>
  <c r="AT58" i="1"/>
  <c r="AT48" i="1"/>
  <c r="AT44" i="1"/>
  <c r="AS73" i="1"/>
  <c r="AS68" i="1"/>
  <c r="AS63" i="1"/>
  <c r="AS62" i="1"/>
  <c r="AS58" i="1"/>
  <c r="AS48" i="1"/>
  <c r="AS44" i="1"/>
  <c r="AR73" i="1"/>
  <c r="AR68" i="1"/>
  <c r="AR63" i="1"/>
  <c r="AR62" i="1"/>
  <c r="AR58" i="1"/>
  <c r="AR53" i="1"/>
  <c r="AS53" i="1" s="1"/>
  <c r="AT53" i="1" s="1"/>
  <c r="AR48" i="1"/>
  <c r="AR44" i="1"/>
  <c r="AR40" i="1"/>
  <c r="AS40" i="1" s="1"/>
  <c r="AT40" i="1" s="1"/>
  <c r="AR34" i="1"/>
  <c r="AS34" i="1" s="1"/>
  <c r="AT34" i="1" s="1"/>
  <c r="AU102" i="1"/>
  <c r="AT112" i="1"/>
  <c r="AT111" i="1"/>
  <c r="AT110" i="1"/>
  <c r="AT106" i="1"/>
  <c r="AT102" i="1"/>
  <c r="AS111" i="1"/>
  <c r="AS110" i="1"/>
  <c r="AS106" i="1"/>
  <c r="AS102" i="1"/>
  <c r="AR112" i="1"/>
  <c r="AR111" i="1"/>
  <c r="AR110" i="1"/>
  <c r="AR106" i="1"/>
  <c r="AR102" i="1"/>
  <c r="AU101" i="1"/>
  <c r="AT101" i="1"/>
  <c r="AS101" i="1"/>
  <c r="AR101" i="1"/>
  <c r="AU92" i="1"/>
  <c r="AT100" i="1"/>
  <c r="AT98" i="1"/>
  <c r="AT96" i="1"/>
  <c r="AT94" i="1"/>
  <c r="AT92" i="1"/>
  <c r="AS100" i="1"/>
  <c r="AS98" i="1"/>
  <c r="AS96" i="1"/>
  <c r="AS94" i="1"/>
  <c r="AS92" i="1"/>
  <c r="AR100" i="1"/>
  <c r="AR98" i="1"/>
  <c r="AR96" i="1"/>
  <c r="AR94" i="1"/>
  <c r="AR92" i="1"/>
  <c r="AU84" i="1"/>
  <c r="AT87" i="1"/>
  <c r="AT88" i="1"/>
  <c r="AT89" i="1"/>
  <c r="AT90" i="1"/>
  <c r="AT91" i="1"/>
  <c r="AT86" i="1"/>
  <c r="AT84" i="1"/>
  <c r="AS88" i="1"/>
  <c r="AS89" i="1"/>
  <c r="AS90" i="1"/>
  <c r="AS91" i="1"/>
  <c r="AS86" i="1"/>
  <c r="AS84" i="1"/>
  <c r="AR91" i="1"/>
  <c r="AR90" i="1"/>
  <c r="AR89" i="1"/>
  <c r="AR88" i="1"/>
  <c r="AR87" i="1"/>
  <c r="AS87" i="1" s="1"/>
  <c r="AR86" i="1"/>
  <c r="AR84" i="1"/>
  <c r="AU34" i="1" l="1"/>
  <c r="AU27" i="1"/>
  <c r="AR182" i="1"/>
  <c r="AS182" i="1" s="1"/>
  <c r="AT182" i="1" s="1"/>
  <c r="AR183" i="1"/>
  <c r="AS183" i="1" s="1"/>
  <c r="AT183" i="1" s="1"/>
  <c r="AR184" i="1"/>
  <c r="AS184" i="1" s="1"/>
  <c r="AT184" i="1" s="1"/>
  <c r="AR185" i="1"/>
  <c r="AS185" i="1" s="1"/>
  <c r="AT185" i="1" s="1"/>
  <c r="AR172" i="1"/>
  <c r="AS172" i="1" s="1"/>
  <c r="AT172" i="1" s="1"/>
  <c r="AR173" i="1"/>
  <c r="AS173" i="1" s="1"/>
  <c r="AT173" i="1" s="1"/>
  <c r="AR174" i="1"/>
  <c r="AS174" i="1" s="1"/>
  <c r="AT174" i="1" s="1"/>
  <c r="AR175" i="1"/>
  <c r="AS175" i="1" s="1"/>
  <c r="AT175" i="1" s="1"/>
  <c r="AR176" i="1"/>
  <c r="AS176" i="1" s="1"/>
  <c r="AT176" i="1" s="1"/>
  <c r="AR177" i="1"/>
  <c r="AS177" i="1" s="1"/>
  <c r="AT177" i="1" s="1"/>
  <c r="AR178" i="1"/>
  <c r="AS178" i="1" s="1"/>
  <c r="AT178" i="1" s="1"/>
  <c r="AR179" i="1"/>
  <c r="AS179" i="1" s="1"/>
  <c r="AT179" i="1" s="1"/>
  <c r="AR180" i="1"/>
  <c r="AS180" i="1" s="1"/>
  <c r="AT180" i="1" s="1"/>
  <c r="AR181" i="1"/>
  <c r="AS181" i="1" s="1"/>
  <c r="AT181" i="1" s="1"/>
  <c r="AR171" i="1"/>
  <c r="AS171" i="1" s="1"/>
  <c r="AB175" i="1"/>
  <c r="AU171" i="1" l="1"/>
  <c r="AB130" i="1"/>
  <c r="AR124" i="1"/>
  <c r="AS124" i="1" s="1"/>
  <c r="AT124" i="1" s="1"/>
  <c r="AR123" i="1"/>
  <c r="AS123" i="1" s="1"/>
  <c r="AT123" i="1" s="1"/>
  <c r="AR126" i="1" l="1"/>
  <c r="AS126" i="1" s="1"/>
  <c r="AT126" i="1" s="1"/>
  <c r="AR19" i="1"/>
  <c r="AS19" i="1" s="1"/>
  <c r="AT19" i="1" s="1"/>
  <c r="AR20" i="1"/>
  <c r="AS20" i="1" s="1"/>
  <c r="AT20" i="1" s="1"/>
  <c r="AR17" i="1"/>
  <c r="AS17" i="1" s="1"/>
  <c r="AT17" i="1" s="1"/>
  <c r="AR16" i="1"/>
  <c r="AS16" i="1" s="1"/>
  <c r="AT16" i="1" s="1"/>
  <c r="AR25" i="1"/>
  <c r="AS25" i="1" s="1"/>
  <c r="AT25" i="1" s="1"/>
  <c r="AS23" i="1"/>
  <c r="AT23" i="1" s="1"/>
  <c r="AR26" i="1"/>
  <c r="AS26" i="1" s="1"/>
  <c r="AT26" i="1" s="1"/>
  <c r="AU22" i="1" s="1"/>
  <c r="AR22" i="1"/>
  <c r="AS22" i="1" s="1"/>
  <c r="AT22" i="1" s="1"/>
  <c r="AR80" i="1"/>
  <c r="AS80" i="1" s="1"/>
  <c r="AT80" i="1" s="1"/>
  <c r="AR81" i="1"/>
  <c r="AS81" i="1" s="1"/>
  <c r="AT81" i="1" s="1"/>
  <c r="AR79" i="1"/>
  <c r="AS79" i="1" s="1"/>
  <c r="AT79" i="1" s="1"/>
  <c r="AS11" i="1"/>
  <c r="AT11" i="1" s="1"/>
  <c r="AS12" i="1"/>
  <c r="AT12" i="1" s="1"/>
  <c r="AS13" i="1"/>
  <c r="AT13" i="1" s="1"/>
  <c r="AS10" i="1"/>
  <c r="AT10" i="1" s="1"/>
  <c r="AR11" i="1"/>
  <c r="AR12" i="1"/>
  <c r="AR13" i="1"/>
  <c r="AR10" i="1"/>
  <c r="AU79" i="1" l="1"/>
  <c r="BY193" i="1"/>
  <c r="BY130" i="1"/>
  <c r="BY126" i="1"/>
  <c r="BY84" i="1"/>
  <c r="BY79" i="1"/>
  <c r="BY34" i="1"/>
  <c r="BY16" i="1"/>
  <c r="BY10" i="1"/>
  <c r="Z186" i="1"/>
  <c r="AB186" i="1" s="1"/>
  <c r="Y186" i="1"/>
  <c r="AA186" i="1" s="1"/>
  <c r="Y193" i="1"/>
  <c r="Z193" i="1" s="1"/>
  <c r="AB193" i="1" s="1"/>
  <c r="AA193" i="1" l="1"/>
  <c r="Y194" i="1"/>
  <c r="Z194" i="1" s="1"/>
  <c r="AB194" i="1" s="1"/>
  <c r="AB199" i="1" s="1"/>
  <c r="Y175" i="1"/>
  <c r="Y171" i="1"/>
  <c r="Z171" i="1" s="1"/>
  <c r="Y165" i="1"/>
  <c r="AA165" i="1" s="1"/>
  <c r="Z154" i="1"/>
  <c r="Y154" i="1"/>
  <c r="AA154" i="1" s="1"/>
  <c r="Y153" i="1"/>
  <c r="AB153" i="1" s="1"/>
  <c r="Y152" i="1"/>
  <c r="AB152" i="1" s="1"/>
  <c r="Y136" i="1"/>
  <c r="AA136" i="1" s="1"/>
  <c r="Y130" i="1"/>
  <c r="Z130" i="1" s="1"/>
  <c r="AA152" i="1" l="1"/>
  <c r="Z165" i="1"/>
  <c r="AB165" i="1" s="1"/>
  <c r="AB192" i="1" s="1"/>
  <c r="AB200" i="1" s="1"/>
  <c r="Z136" i="1"/>
  <c r="AA175" i="1"/>
  <c r="AA171" i="1"/>
  <c r="AA194" i="1"/>
  <c r="AA199" i="1" s="1"/>
  <c r="AA130" i="1"/>
  <c r="AA153" i="1"/>
  <c r="AB128" i="1"/>
  <c r="Y126" i="1"/>
  <c r="Z126" i="1" s="1"/>
  <c r="Y124" i="1"/>
  <c r="Z124" i="1" s="1"/>
  <c r="AB124" i="1" s="1"/>
  <c r="Y123" i="1"/>
  <c r="Z123" i="1" s="1"/>
  <c r="AB123" i="1" s="1"/>
  <c r="Y119" i="1"/>
  <c r="Z119" i="1" s="1"/>
  <c r="AB119" i="1" s="1"/>
  <c r="AA119" i="1"/>
  <c r="Y116" i="1"/>
  <c r="Z116" i="1" s="1"/>
  <c r="AB116" i="1" s="1"/>
  <c r="Y102" i="1"/>
  <c r="Z102" i="1" s="1"/>
  <c r="AB102" i="1" s="1"/>
  <c r="Y100" i="1"/>
  <c r="AA100" i="1" s="1"/>
  <c r="Y92" i="1"/>
  <c r="AB92" i="1" s="1"/>
  <c r="AB89" i="1"/>
  <c r="Y87" i="1"/>
  <c r="AB87" i="1" s="1"/>
  <c r="Y86" i="1"/>
  <c r="AB86" i="1" s="1"/>
  <c r="Y84" i="1"/>
  <c r="AA84" i="1" s="1"/>
  <c r="Y79" i="1"/>
  <c r="AA79" i="1" s="1"/>
  <c r="AA82" i="1" s="1"/>
  <c r="Y34" i="1"/>
  <c r="Z34" i="1" s="1"/>
  <c r="AB34" i="1" s="1"/>
  <c r="AB78" i="1" s="1"/>
  <c r="Y27" i="1"/>
  <c r="AB27" i="1" s="1"/>
  <c r="Y26" i="1"/>
  <c r="AB26" i="1" s="1"/>
  <c r="Y22" i="1"/>
  <c r="Z22" i="1" s="1"/>
  <c r="AB22" i="1" s="1"/>
  <c r="Y20" i="1"/>
  <c r="AA20" i="1" s="1"/>
  <c r="Y17" i="1"/>
  <c r="AA17" i="1" s="1"/>
  <c r="Y10" i="1"/>
  <c r="Z10" i="1" s="1"/>
  <c r="AB10" i="1" s="1"/>
  <c r="AB14" i="1" s="1"/>
  <c r="AB15" i="1" s="1"/>
  <c r="AB125" i="1" l="1"/>
  <c r="Z79" i="1"/>
  <c r="AB79" i="1" s="1"/>
  <c r="AB82" i="1" s="1"/>
  <c r="AB84" i="1"/>
  <c r="AB115" i="1" s="1"/>
  <c r="AA92" i="1"/>
  <c r="AB121" i="1"/>
  <c r="AA27" i="1"/>
  <c r="AA34" i="1"/>
  <c r="AA78" i="1" s="1"/>
  <c r="AA86" i="1"/>
  <c r="AA87" i="1"/>
  <c r="AA89" i="1"/>
  <c r="AA102" i="1"/>
  <c r="AA116" i="1"/>
  <c r="AA121" i="1" s="1"/>
  <c r="AA123" i="1"/>
  <c r="AB129" i="1"/>
  <c r="AA10" i="1"/>
  <c r="AA14" i="1" s="1"/>
  <c r="AA15" i="1" s="1"/>
  <c r="Z17" i="1"/>
  <c r="AB17" i="1" s="1"/>
  <c r="Z20" i="1"/>
  <c r="AB20" i="1" s="1"/>
  <c r="Z100" i="1"/>
  <c r="AB100" i="1" s="1"/>
  <c r="AA115" i="1"/>
  <c r="AA192" i="1"/>
  <c r="AA200" i="1" s="1"/>
  <c r="AA126" i="1"/>
  <c r="AA128" i="1" s="1"/>
  <c r="AA124" i="1"/>
  <c r="AA26" i="1"/>
  <c r="AA22" i="1"/>
  <c r="AA122" i="1" l="1"/>
  <c r="AB122" i="1"/>
  <c r="AA125" i="1"/>
  <c r="AA129" i="1" s="1"/>
  <c r="Y16" i="1"/>
  <c r="Z16" i="1" l="1"/>
  <c r="AB16" i="1" s="1"/>
  <c r="AB33" i="1" s="1"/>
  <c r="AA16" i="1"/>
  <c r="AA33" i="1" s="1"/>
  <c r="AA83" i="1" l="1"/>
  <c r="AA202" i="1"/>
  <c r="AB202" i="1"/>
  <c r="AB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K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M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E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S8" authorId="2" shapeId="0" xr:uid="{00000000-0006-0000-0100-000005000000}">
      <text>
        <r>
          <rPr>
            <sz val="9"/>
            <color indexed="81"/>
            <rFont val="Tahoma"/>
            <family val="2"/>
          </rPr>
          <t xml:space="preserve">VER ANEXO 1
</t>
        </r>
      </text>
    </comment>
    <comment ref="BT8"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<sst xmlns="http://schemas.openxmlformats.org/spreadsheetml/2006/main" count="1233" uniqueCount="549">
  <si>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</si>
  <si>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</si>
  <si>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</si>
  <si>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</si>
  <si>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</si>
  <si>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</si>
  <si>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</si>
  <si>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</si>
  <si>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</si>
  <si>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</si>
  <si>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</si>
  <si>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</si>
  <si>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</si>
  <si>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</si>
  <si>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</si>
  <si>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</si>
  <si>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</si>
  <si>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</si>
  <si>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</si>
  <si>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</si>
  <si>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</si>
  <si>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</si>
  <si>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</si>
  <si>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</si>
  <si>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</si>
  <si>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</si>
  <si>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</si>
  <si>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</si>
  <si>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</si>
  <si>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</si>
  <si>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</si>
  <si>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</si>
  <si>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</si>
  <si>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</si>
  <si>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</si>
  <si>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</si>
  <si>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</si>
  <si>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</si>
  <si>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</si>
  <si>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</si>
  <si>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</si>
  <si>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</si>
  <si>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</si>
  <si>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</si>
  <si>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</si>
  <si>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</si>
  <si>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</si>
  <si>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</si>
  <si>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</si>
  <si>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</si>
  <si>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</si>
  <si>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</si>
  <si>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</si>
  <si>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</si>
  <si>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</si>
  <si>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</si>
  <si>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</si>
  <si>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</si>
  <si>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</si>
  <si>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</si>
  <si>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</si>
  <si>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</si>
  <si>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</si>
  <si>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</si>
  <si>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</si>
  <si>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</si>
  <si>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</si>
  <si>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</si>
  <si>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</si>
  <si>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</si>
  <si>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</si>
  <si>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</si>
  <si>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</si>
  <si>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</si>
  <si>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</si>
  <si>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</si>
  <si>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</si>
  <si>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</si>
  <si>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</si>
  <si>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</si>
  <si>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</si>
  <si>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</si>
  <si>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</si>
  <si>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</si>
  <si>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</si>
  <si>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</si>
  <si>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</si>
  <si>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</si>
  <si>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</si>
  <si>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</si>
  <si>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</si>
  <si>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</si>
  <si>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</si>
  <si>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</si>
  <si>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</si>
  <si>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</si>
  <si>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</si>
  <si>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</si>
  <si>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</si>
  <si>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</si>
  <si>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</si>
  <si>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</si>
  <si>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</si>
  <si>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</si>
  <si>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</si>
  <si>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</si>
  <si>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</si>
  <si>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</si>
  <si>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</si>
  <si>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</si>
  <si>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</si>
  <si>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</si>
  <si>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</si>
  <si>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</si>
  <si>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</si>
  <si>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</si>
  <si>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</si>
  <si>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</si>
  <si>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 xml:space="preserve">ARTICULACION </t>
  </si>
  <si>
    <t>POLICA DE ADMINISTRACION DE RIESGOS</t>
  </si>
  <si>
    <t>PLAN ANUAL DE ADQUISICIONES</t>
  </si>
  <si>
    <t>POLITICA DE RIESGO</t>
  </si>
  <si>
    <t xml:space="preserve">PROGRAMA </t>
  </si>
  <si>
    <t xml:space="preserve">DENOMINACION DEL PRODUCTO
</t>
  </si>
  <si>
    <t>PROGRAMACIÓN META PRODUCTO A 2024</t>
  </si>
  <si>
    <t>ACUMULADO DE META PRODUCTO 2020- 2023</t>
  </si>
  <si>
    <t>Meta Producto ejecutada de 1 Enero a 31 Mayo.2024</t>
  </si>
  <si>
    <t>Meta Producto ejecutada de 1 Abril a 30 Junio.2024</t>
  </si>
  <si>
    <t>Meta Producto ejecutada de 1 Julio a 30 Septiembre.2024</t>
  </si>
  <si>
    <t>Meta Producto ejecutada de 1 Octubre a 31 de Diciembre .2024</t>
  </si>
  <si>
    <t>ACUMULADO META PRODUCTO 2024</t>
  </si>
  <si>
    <t>ACUMULADO META PRODUCTO 2020-2023</t>
  </si>
  <si>
    <t>AVANCE META PRODUCTO A  2024</t>
  </si>
  <si>
    <t>AVANCE META PRODUCTO AL CUATRIENIO</t>
  </si>
  <si>
    <t xml:space="preserve">PROGRAMACION NUMERICA DE LA ACTIVIDAD PROYECTO 2024
</t>
  </si>
  <si>
    <t>Reporte de Actividades ejecutadas de 1 Enero a 30 DE MAYO 2024</t>
  </si>
  <si>
    <t>Reporte de Actividades ejecutadas de 1 Abril a 30 Junio 2023</t>
  </si>
  <si>
    <t>Reporte de Actividades ejecutadas de 1 Julio a 30 Septiembre 2023</t>
  </si>
  <si>
    <t>Reporte de Actividades ejecutadas de 1 Ictubre a 30 Diciembre 2023</t>
  </si>
  <si>
    <t>ACUMULADO ACTIVIDADES DE PROYECTO A 2024</t>
  </si>
  <si>
    <t>AVANCE ACTIVIDADES POR PROYECTO</t>
  </si>
  <si>
    <t>AVANCE ACTIVIDADES PROYECTOPOR PONDERACION</t>
  </si>
  <si>
    <t>AVANCE DE PROYECTO</t>
  </si>
  <si>
    <t>ASIGNACIÓN PRESUPUESTAL DEFINITIVA CORTE Mayo</t>
  </si>
  <si>
    <t>ASIGNACIÓN PRESUPUESTAL DEFINITIVA CORTE Junio</t>
  </si>
  <si>
    <t>ASIGNACIÓN PRESUPUESTAL DEFINITIVA CORTE Septiembre</t>
  </si>
  <si>
    <t>ASIGNACIÓN PRESUPUESTAL DEFINITIVA CORTE Diciembre</t>
  </si>
  <si>
    <t>EJECUCIÓN PRESUPUESTAL SEGÚN PREDIS MAYO 30 DE 2024 RP</t>
  </si>
  <si>
    <t>EJECUCIÓN PRESUPUESTAL SEGÚN PREDIS JUNIO 30 DE 2024 RP</t>
  </si>
  <si>
    <t>EJECUCIÓN PRESUPUESTAL SEGÚN PREDIS SEPTIEMBRE 30 DE 2024 RP</t>
  </si>
  <si>
    <t>EJECUCIÓN PRESUPUESTAL SEGÚN PREDIS Diciembre 31 DE 2024 RP</t>
  </si>
  <si>
    <t>EJECUCIÓN PRESUPUESTAL SEGÚN PREDIS MARZO 31 DE 2024 GIROS</t>
  </si>
  <si>
    <t>EJECUCIÓN PRESUPUESTAL SEGÚN PREDIS MAYO 30 DE 2024 GIROS</t>
  </si>
  <si>
    <t>EJECUCIÓN PRESUPUESTAL SEGÚN PREDIS SEPTIEMBRE 30 DE 2024 GIROS</t>
  </si>
  <si>
    <t>EJECUCIÓN PRESUPUESTAL SEGÚN PREDIS DICIEMBRE 31 DE 2024 GIROS</t>
  </si>
  <si>
    <t>AVANCE PRESUPUESTAL MAYO 30 DE 2024 RP</t>
  </si>
  <si>
    <t>AVANCE PRESUPUESTAL JUNIO 30 DE 2024 RP</t>
  </si>
  <si>
    <t>AVANCE PRESUPUESTAL SEPTIEMBRE 30 DE 2024 RP</t>
  </si>
  <si>
    <t>AVANCE PRESUPUESTAL DICIEMBRE 31 DE 2024 RP</t>
  </si>
  <si>
    <t>AVANCE PRESUPUESTAL MAYO DE 2024 GIROS</t>
  </si>
  <si>
    <t>AVANCE PRESUPUESTAL JUNIO 30 DE 2024 GIROS</t>
  </si>
  <si>
    <t>AVANCE PRESUPUESTAL SEPTIEMBRE 30 DE 2024 GIROS</t>
  </si>
  <si>
    <t>AVANCE PRESUPUESTAL DICIEMBRE 31 DE 2024 GIROS</t>
  </si>
  <si>
    <t>1. BIEN</t>
  </si>
  <si>
    <t>2- SERVICIO</t>
  </si>
  <si>
    <t>RESILIENTE</t>
  </si>
  <si>
    <t>DESARROLLO URBANO</t>
  </si>
  <si>
    <t>CAÑOS LAGOS, LAGUNAS Y CIENAGAS DE CARTAGENA</t>
  </si>
  <si>
    <t>Programa Integral de Canales, caños, lagos, lagunas y ciénagas de Cartagena Formulado</t>
  </si>
  <si>
    <t>NUMERO Y/O PORCENTAJE</t>
  </si>
  <si>
    <t>Estudios y diseños de detalle para los Eje 1 y Eje 2 del programa</t>
  </si>
  <si>
    <t>X</t>
  </si>
  <si>
    <t>Estudios de preinversión para la red vial regional</t>
  </si>
  <si>
    <t>DIRECCIONAMIENTO ESTRATÉGICO
EVALUACION DE RESULTADOS</t>
  </si>
  <si>
    <t>Planeación
Seguimiento y Evaluación</t>
  </si>
  <si>
    <t xml:space="preserve">Gestión de Planeación
Evauación, Control y Seguimiento </t>
  </si>
  <si>
    <t xml:space="preserve">Formular y realizar seguimiento de planes, programas y proyectos 
Realizar el control, evaluación y seguimiento para el cumplimiento del Plan de Desarrollo
</t>
  </si>
  <si>
    <t>ASISTENCIA NUEVO PROYECTO DE CAÑOS LAGOS LAGUNAS Y CIÉNAGAS DEL DISTRITO DE CARTAGENA DE INDIAS</t>
  </si>
  <si>
    <t>Estructurar los estudios, diseños y acciones para el ordenamiento territorial y fortalecimiento de la gestión del riesgo y del recurso hídrico en el marco del Proyecto Integral de Caños, Lagos y Lagunas del Distrito de Cartagena de Indias</t>
  </si>
  <si>
    <t>Contratación de estudios de pre inversión para apoyar el proceso de estructuración técnica, jurídica y financiera del proyecto</t>
  </si>
  <si>
    <t>Estudios de preinversion</t>
  </si>
  <si>
    <t>SECRETARIA DE PLANEACION</t>
  </si>
  <si>
    <t>Sandra Bacca</t>
  </si>
  <si>
    <t>1.2.1.0.00-001 - ICLD</t>
  </si>
  <si>
    <t>ASISTENCIA NUEVO PROYECTO DE CAÑOS LAGOS LAGUNAS Y CIÉNAGAS DEL DISTRITO DE  CARTAGENA DE INDIAS</t>
  </si>
  <si>
    <t>2.3.3205.0900.2021130010194</t>
  </si>
  <si>
    <t>Contratación de interventoría a los estudios de pre inversión para apoyar el proceso de estructuración técnica, jurídica y financiera del proyecto.</t>
  </si>
  <si>
    <t>Realizar la asistencia técnica de apoyo para el desarrollo del proyecto de elaboración de estudios y diseños de caños, lagos y lagunas</t>
  </si>
  <si>
    <t>Asistencia tecnica</t>
  </si>
  <si>
    <t>1.2.4.3.03-070 - SGP LIBRE INVERSION</t>
  </si>
  <si>
    <t>Realizar la asistencia jurídico administrativa de apoyo para el desarrollo del proyecto de elaboración de estudios y diseños del proyecto de caños, lagos y lagunas</t>
  </si>
  <si>
    <t>Informes de asistencia tecnica</t>
  </si>
  <si>
    <t>AVANCE PROGRAMA CAÑOS, LAGOS Y LAGUNAS</t>
  </si>
  <si>
    <t>AVANCE LINEA ESTRATEGICA DESARROLLO URBANO</t>
  </si>
  <si>
    <t xml:space="preserve"> INSTRUMENTOS DE ORDENAMIENTO TERRITORIAL.</t>
  </si>
  <si>
    <t>PLAN DE ORDENAMIENTO TERRITORIAL Y ESPECIAL DE MANEJO DE PATRIMONIO</t>
  </si>
  <si>
    <t>Plan de Ordenamiento Territorial  revisado, ajustado, actualizado concertado y presentado.</t>
  </si>
  <si>
    <t>Estudios y documentos elaborados
Fuente Secretaria de Planecion</t>
  </si>
  <si>
    <t xml:space="preserve">Revisar, ajustar, actualizar  concertar y presentar para aprobación ante el Consejo Distrital un Plan de Ordenamiento Territorial POT </t>
  </si>
  <si>
    <t>Documentos de planeación</t>
  </si>
  <si>
    <t xml:space="preserve">Gestión de Planeación
Evauación, Control y Seguimiento </t>
  </si>
  <si>
    <t>Formular y realizar seguimiento de planes, programas y proyectos 
Realizar el control, evaluación y seguimiento para el cumplimiento del Plan de Desarrollo</t>
  </si>
  <si>
    <t>Construcción de los instrumentos de planificación (PEMP y POT) de la ciudad de  Cartagena de Indias</t>
  </si>
  <si>
    <t>Actualizar y adoptar los instrumentos de Planificación del territorio de Superior jerarquía, el Plan Especial de Manejo y Protección del Centro Histórico PEMP y el Plan de Ordenamiento Territoria</t>
  </si>
  <si>
    <t>Diseñar e implementar las metodologias para el desarrollo de los procesos participativos en el marco de la construccion de los elementos hy realizar mesas de participacion ciudadanas</t>
  </si>
  <si>
    <t>Metodologias implementadas</t>
  </si>
  <si>
    <t>CONSTRUCCIÓN DE LOS INSTRUMENTOS DE PLANIFICACIÓN (PEMP Y POT) DE LA CIUDAD DE  CARTAGENA DE INDIAS</t>
  </si>
  <si>
    <t>2.3.4002.1400.2021130010261</t>
  </si>
  <si>
    <t>Documento PEMP del Centro Histórico</t>
  </si>
  <si>
    <t>NUMERO</t>
  </si>
  <si>
    <t xml:space="preserve">8
Fuente Secretaria de Planeaciòn </t>
  </si>
  <si>
    <t>Realizar 25 sesiones de participación ciudadana en el marco de la construcción colectiva del documento PEMP del centro historico.</t>
  </si>
  <si>
    <t>Servicio de integración de la oferta pública</t>
  </si>
  <si>
    <t xml:space="preserve">Gestión de Planeación
Evauación, Control y Seguimiento </t>
  </si>
  <si>
    <t>Realizar construccion documental del proceso de diagnostico POT</t>
  </si>
  <si>
    <t>Documental</t>
  </si>
  <si>
    <t>1,2,4,3,03-070 - SGP LIBRE INVERSIONSGP</t>
  </si>
  <si>
    <t>1,2,4,3,03-070 - SGP LIBRE INVERSION</t>
  </si>
  <si>
    <t>Actualizar la informacion disponible para la adopcion de instrumentos</t>
  </si>
  <si>
    <t>Informacion actualizada</t>
  </si>
  <si>
    <t>Documento PEMP del Centro Historico</t>
  </si>
  <si>
    <t xml:space="preserve">1
Fuente Secretaria de Planeaciòn </t>
  </si>
  <si>
    <t>Revisar y ajustar 1 documento PEMP del Centro Historico.
(Decreto 2358 del 26 de diciembre de 2019)</t>
  </si>
  <si>
    <t>Realizar construccion documental del proceso de diagnostico PEMP</t>
  </si>
  <si>
    <t>FORTALECIMIENTO A LA REGLAMENTACIÓN URBANÍSTICA DEL ORDENAMIENTO TERRITORIAL Y ESTRATEGIAS DE PLANEACIÓN PARA PLANES PARCIALES EN EL DISTRITO DE  CARTAGENA DE INDIAS</t>
  </si>
  <si>
    <t>2.3.4002.1400.2021130010262</t>
  </si>
  <si>
    <t>Plan parcial de renovación urbana Macroproyecto Parque Distrital Ciénaga de la Virgen revisado  y adoptado</t>
  </si>
  <si>
    <t>Estudio de las zonas de Riesgos de parte de la Loma del Peye
Fuente Secretaria de Planecion</t>
  </si>
  <si>
    <t>Desarrollar 3 estrategias para  la realización  de 3 planes parciales de renovación urbana del Macroproyecto Parque Distrital Ciénaga de la Virgen</t>
  </si>
  <si>
    <t>Servicios de gestión para la elaboración de instrumentos para el desarrollo urbano y territorial</t>
  </si>
  <si>
    <t>Fortalecimiento a la reglamentación urbanística del ordenamiento territorial y estrategias de planeación para planes parciales en el distrito de  Cartagena de Indias</t>
  </si>
  <si>
    <t>Fortalecer la reglamentación urbanística en los procesos de gestión e implementación de los instrumentos de planificación del Distrito de Cartagena.</t>
  </si>
  <si>
    <t>Conformar un equipo interdisciplinario para la gestión de tres planes Parciales</t>
  </si>
  <si>
    <t xml:space="preserve"> equipo interdisciplinario para la gestión de tres planes Parciales</t>
  </si>
  <si>
    <t>Acompañar técnica y jurídicamente el proceso de legalización de barrios</t>
  </si>
  <si>
    <t>Acompañar técnica y jurídicamente el proceso de reubicación del Cabildo Indígena Zenú- CAIZEM</t>
  </si>
  <si>
    <t>Fortalecer la planificación intermedia y las actuaciones urbanísticas</t>
  </si>
  <si>
    <t>Plan de Protección costera que incluye reglamentación de playas, marinas y ley de costas implementada elaborado</t>
  </si>
  <si>
    <t xml:space="preserve">0
Fuente Secretaria de Planeaciòn </t>
  </si>
  <si>
    <t>Elaborar nueva reglamentación de playas  adaptada a estrategia post - covid.</t>
  </si>
  <si>
    <t>Elaborar nueva reglamentación de playas adaptada a estrategia post-covid para gestionar el Ordenamiento Costero e Insular del Distrito</t>
  </si>
  <si>
    <t>Observatorio creado</t>
  </si>
  <si>
    <t>ND</t>
  </si>
  <si>
    <t>Crear 1 observatorio de datos abiertos de las dinámicas urbanas y sociales de la ciudad</t>
  </si>
  <si>
    <t>Servicios de información implementados</t>
  </si>
  <si>
    <t>Implementación Observatorio de dinámicas urbanas y sociales de Cartagena de Indias TG+  Cartagena de Indias</t>
  </si>
  <si>
    <t>Crear un Observatorio para producir y divulgar conocimiento basado en el análisis de información de las dinámicas urbanas, socio
económicas y culturales de la ciudad de Cartagena para aportar a la toma de decisiones.</t>
  </si>
  <si>
    <t>Conformación base de datos</t>
  </si>
  <si>
    <t>IMPLEMENTACIÓN OBSERVATORIO DE DINÁMICAS URBANAS Y SOCIALES DE CARTAGENA DE INDIAS TG+  CARTAGENA DE INDIAS</t>
  </si>
  <si>
    <t>2.3.0401.1003.2020130010300</t>
  </si>
  <si>
    <t>Recopilación, recopilación, sistematización, valoración, análisis y divulgación de información</t>
  </si>
  <si>
    <t>Desarrollo de investigaciones propias y acompañamiento técnico a otros PROYECTOS</t>
  </si>
  <si>
    <t>Gestión de investigación conjunta de convenios</t>
  </si>
  <si>
    <t xml:space="preserve">Implementación y seguimiento de canales de divulgación </t>
  </si>
  <si>
    <t>Actividades de divulgación</t>
  </si>
  <si>
    <t>AVANCE PROGRAMA PLAN DE ORDENAMIENTO TERRITORIAL Y ESPECIAL DE MANEJO DE PATRIMONIO</t>
  </si>
  <si>
    <t>Cartagena Resiliente</t>
  </si>
  <si>
    <t>INSTRUMENTOS DE ORDENAMIENTO TERRITORIAL.</t>
  </si>
  <si>
    <t>Programa Administrando Juntos El Control Urbano</t>
  </si>
  <si>
    <t>Plan de Normalización Urbanística ejecutado</t>
  </si>
  <si>
    <t>Plan e Normalización urbanística ejecutado</t>
  </si>
  <si>
    <t>NORMALIZACION URBANISTICA CARTAGENA DE INDIAS</t>
  </si>
  <si>
    <t>Fortalecer el ejercicio del control urbano en el Distrito de Cartagena de Indias</t>
  </si>
  <si>
    <t>Realizar capacitaciones a la ciudadanía y sus diferentes actores, así como a funcionarios de diversas entidades, con el fin de proporcionarles conocimientos y herramientas que permitan identificar aspectos básicos respecto a la legalidad o ilegalidad de obras en construcción (DEFENSORES URBANOS BARRIALES)</t>
  </si>
  <si>
    <t>EMILIO MOLINA</t>
  </si>
  <si>
    <t>NORMALIZACIÓN URBANÍSTICA DE CARTAGENA DE INDIAS</t>
  </si>
  <si>
    <t>2.3.4002.1400.2021130010271</t>
  </si>
  <si>
    <t>Operacionalizar el CUERPO ÉLITE con fin de realizar vigilancia al cumplimiento de la normatividad urbanística de la ciudad. (Creación de una alianza para efectuar vigilancia y asesoría referente al control urbano, contratar transporte y materiales requeridos)</t>
  </si>
  <si>
    <t>Realizar Control al uso de la publicidad exterior visual con miras a conservar la integridad del espacio público y el derecho ciudadano a un ambiente sano y libre de contaminación visual. (PUBLICIDAD EXTERIOR VISUAL)</t>
  </si>
  <si>
    <t>Ejercer vigilancia y control de las personas naturales o jurídicas dedicadas a la enajenación de inmuebles y radicación de documentos. (INSPECCIÓN, CONTROL Y VIGILANCIA DE ENAJENADORES DE VIVIENDA)</t>
  </si>
  <si>
    <t>Verificar y revisar las actuaciones y licencias
urbanísticas que expiden los curadores urbanos y reforzar el papel de la Comisión de Veeduría, a efectos de robustecer el control urbano y las actuaciones
institucionales en materia de ordenamiento territorial.
(VEEDURIA CURADURIA)</t>
  </si>
  <si>
    <t>1,2,1,0,00-001 - ICLD</t>
  </si>
  <si>
    <t>NORMALIZACION URBANISTICA DE CARTAGENA DE INDIAS</t>
  </si>
  <si>
    <t>2,3,4002,1400,2021130010271</t>
  </si>
  <si>
    <t>Gestionar la recepción de las zonas de cesión (RECEPCIÓN DE ÁREAS DE CESIÓN)</t>
  </si>
  <si>
    <t>Creación de un punto de atención al ciudadano en
donde se orientará a los interesados sobre los
diversos procedimientos que en materia urbanística se
desarrollan o pueden desarrollarse en el Distrito de
Cartagena (PUNTO UNIFICADO DE INFORMACIÓN)</t>
  </si>
  <si>
    <t>Hacer seguimiento e impulsar los procesos
administrativos sancionatorios y la vigilancia
y control de las obras de forma constante.
(PROCESOS SANCIONATORIOS)</t>
  </si>
  <si>
    <t>Adquisición de Bienes y Servicios: Adquisición de equipos de oficina, de cómputos, escáner, video beam, accesorios y suministros para el desarrollo del proyecto</t>
  </si>
  <si>
    <t>Adelantar Convenio de asesoría técnica y capacitación en normas urbanísticas y de inspección y vigilancia de enajenadores de inmuebles destinados a vivienda.</t>
  </si>
  <si>
    <t>AVANCE Programa Administrando Juntos El Control Urbano</t>
  </si>
  <si>
    <t>Ordenación territorial y  Recuperación social, ambiental y Urbana de la Ciénaga de la Virgen.</t>
  </si>
  <si>
    <t>Estudios y diseños ajustados para la construcciòn del tramo este de la via perimetral con calles de servicio y acceso</t>
  </si>
  <si>
    <t>3.4 kilómetros construidos
Fuente Secretaria de Infraestructura 2019</t>
  </si>
  <si>
    <t>Estudios y diseños ajustados para la construcciòn 14.2 km del tramo este de la via perimetral con calles de servicio y acceso</t>
  </si>
  <si>
    <t>asistencia técnica para estructurar los estudios y diseños ajustados de la vía perimetral y las acciones para el ordenamiento territorial social ambiental y urbano de la Ciénaga de la virgen en el Distrito de  Cartagena de Indias</t>
  </si>
  <si>
    <t>Estructurar los estudios, diseños ajustados de la vía perimetral y las acciones para el ordenamiento territorial, social, ambiental y urbano de la Ciénaga de la virgen en el Distrito de Cartagena</t>
  </si>
  <si>
    <t>Contratación de estudios de pre inversión para apoyar el proceso de estructuración técnica, jurídica y financiera del proyecto de vía perimetral.</t>
  </si>
  <si>
    <t>ASISTENCIA TÉCNICA AL PROYECTO DE ELABORACIÓN DE ESTUDIOS Y DISEÑOS AJUSTADOS DE LA VÍA PERIMETRAL EN EL MARCO DEL PROGRAMA ORDENACIÓN TERRITORIAL Y RECUPERACIÓN SOCIAL AMBIENTAL Y URBANA DE LA CIÉNAGA DE LA VIRGEN EN EL DISTRITO DE CARTAGENA DE INDIAS</t>
  </si>
  <si>
    <t>2.3.2410.0600.2020130010312</t>
  </si>
  <si>
    <t>Realizar la asistencia técnica a la coordinación y gerencia interinstitucional para el desarrollo del proyecto de elaboración de estudios y diseños ajustados de la Vía Perimetral en el marco del programa ordenación territorial y recuperación social, ambiental</t>
  </si>
  <si>
    <t>Realizar la asistencia jurídico administrativa a la coordinación interinstitucional para el desarrollo del proyecto de elaboración de estudios y diseños ajustados de la Vía Perimetral en el marco del programa ordenación territorial y recuperación social, ambiental.</t>
  </si>
  <si>
    <t>AVANCE ProgramaOrdenación territorial y  Recuperación social, ambiental y Urbana de la Ciénaga de la Virgen.</t>
  </si>
  <si>
    <t>AVANCE INSTRUMENTOS DE ORDENAMIENTO TERRITORIAL.</t>
  </si>
  <si>
    <t>INCLUYENTE</t>
  </si>
  <si>
    <t xml:space="preserve">PLANEACIÓN SOCIAL DEL TERRITORIO. </t>
  </si>
  <si>
    <t xml:space="preserve">Instrumentos de planificación social del territorio </t>
  </si>
  <si>
    <t>Sistema de Identificación de Potenciales Beneficiarios de Programas Sociales - SISBEN IV - Censo</t>
  </si>
  <si>
    <t>PORCENTAJE</t>
  </si>
  <si>
    <t>Finalizar Censo de la Metodología IV Sisben al  100%</t>
  </si>
  <si>
    <t>Servicio de información para el registro administrativo de SISBEN</t>
  </si>
  <si>
    <t xml:space="preserve">IMPLEMENTACION DE METODOLOGIA IV DEL SISBEN EN CARTAGENA DE INDIAS </t>
  </si>
  <si>
    <t>Identificar y generar información socioeconómica confiable y actualizada de potenciales beneficiarios de programas sociales del estado.</t>
  </si>
  <si>
    <t>Fase demanda metodologia sisben</t>
  </si>
  <si>
    <t>camilo Torres</t>
  </si>
  <si>
    <t>IMPLEMENTACIÓN DE LA METODOLOGIA IV DEL SISBEN EN   CARTAGENA DE INDIAS</t>
  </si>
  <si>
    <t>2,3,4599,1000,2021130010256</t>
  </si>
  <si>
    <t>Sistema de Identificación de Potenciales Beneficiarios de Programas Sociales - SISBEN IV - Metodología</t>
  </si>
  <si>
    <t>Implementar Metodología General de Articulación  IV Sisben 100%</t>
  </si>
  <si>
    <t>Habilitar una red independiente para la dependencia SISBEN (Internet), para el correcto funcionamiento y conectividad  del SISBENAPP, en los diferentes  puntos de atención al usuario SISBEN.</t>
  </si>
  <si>
    <r>
      <t>Sistema de Identificación de Potenciales Beneficiarios de Programas Sociales - SISBEN IV Fase de Demanda</t>
    </r>
    <r>
      <rPr>
        <sz val="10"/>
        <rFont val="Arial"/>
        <family val="2"/>
      </rPr>
      <t xml:space="preserve"> - </t>
    </r>
    <r>
      <rPr>
        <sz val="12"/>
        <rFont val="Arial"/>
        <family val="2"/>
      </rPr>
      <t>Conectividad</t>
    </r>
  </si>
  <si>
    <t>Servicios tecnológicos</t>
  </si>
  <si>
    <t>puntos de atencion</t>
  </si>
  <si>
    <t>Actualizacion y mantenimiento de archivo</t>
  </si>
  <si>
    <t>1.3.1.1.03-138 - DIVIDENDOS SOCIEDAD PORTUARIA</t>
  </si>
  <si>
    <t>Sistema de Identificación de Potenciales Beneficiarios de Programas Sociales - SISBEN IV Fase de Demanda – Atención al Usuario</t>
  </si>
  <si>
    <t xml:space="preserve">Abrir 2 puntos en la zona corregimental de la ciudad de Cartagena de Indias  (Pasacaballos, Bayunca) </t>
  </si>
  <si>
    <t>Difusión procesos SISBEN</t>
  </si>
  <si>
    <t>Dotacion completa puntos de atencion</t>
  </si>
  <si>
    <t xml:space="preserve">Programa: Instrumentos de planificación social del territorio </t>
  </si>
  <si>
    <t>Mapa Interactivo de Asuntos del Suelo MIDAS Actualizado</t>
  </si>
  <si>
    <t>Mantener actualizado el Mapa Interactivo de Asuntos del Suelo MIDAS</t>
  </si>
  <si>
    <t>Información Geoespacial Actualizada</t>
  </si>
  <si>
    <t>ACTUALIZACION  Y OPTIMIZACIÓN DEL SISTEMA DE INFORMACIÓN GEOGRÁFICA SOCIAL Y TOMA DE DECISIONES DEL TERRITORIO EN EL DISTRITO CARTAGENA DE INDIAS.</t>
  </si>
  <si>
    <t>Actualizar y optimizar el Sistema de Información Geográfica para la Planeación Social y toma de decisiones del Territorio</t>
  </si>
  <si>
    <t xml:space="preserve">
Recopilación, procesamiento y análisis de información.
</t>
  </si>
  <si>
    <t>Bertha Perez</t>
  </si>
  <si>
    <t>ACTUALIZACIÓN Y OPTIMIZACIÓN DEL SISTEMAS DE INFORMACIÓN GEOGRÁFICA PARA LA PLANEACIÓN SOCIAL Y TOMA DE DECISIONES DEL TERRITORIO EN  CARTAGENA DE INDIAS</t>
  </si>
  <si>
    <t>2,3,0401,1003,2021130010244</t>
  </si>
  <si>
    <t>Generación de reportes, estadísticas, mapas, bases de datos e información geográfica.</t>
  </si>
  <si>
    <t>Pubilación y difución.</t>
  </si>
  <si>
    <t>Administración, mantenimiento y soporte técnico a los equipos, redes y datos del Sistema de Información.</t>
  </si>
  <si>
    <t>Nomenclatura Urbana actualizada</t>
  </si>
  <si>
    <t>Servicio de información geográfica, geodésica y cartográfica actualizado</t>
  </si>
  <si>
    <t>Copia de seguridad  periodica de la información generada en las distintas divisiones de la secretaría de planeación.</t>
  </si>
  <si>
    <t>Nomenclatura urbana</t>
  </si>
  <si>
    <t xml:space="preserve">PLANEACIÓN SOCIAL DEL TERRITORIO </t>
  </si>
  <si>
    <t>Instrumentos de planificación social del territorio</t>
  </si>
  <si>
    <t>Nueva Estratificación para el Distrito de Cartagena y sus corregimientos</t>
  </si>
  <si>
    <t>50% del proceso de elaboración.</t>
  </si>
  <si>
    <t>Finalizar las fases restantes de la elaboración de la Nueva Estratificación con apoyo del CPE y adoptarla</t>
  </si>
  <si>
    <t xml:space="preserve">Documentos de lineamiento Técnico </t>
  </si>
  <si>
    <t>Fortalecimiento del proceso de Estratificación Socioeconómica en el Distrito de  Cartagena de Indias</t>
  </si>
  <si>
    <t>Actualizar la clasificación socioeconómica de los inmuebles residenciales que deben recibir servicios públicos en el Distrito de Cartagena</t>
  </si>
  <si>
    <t>Tramitar y responder oportunamente las solicitudes de los usuarios en
cuanto a certificación y revisión de estrato</t>
  </si>
  <si>
    <t>1.2.3.2.02-006 - OTRAS CONTRIBUCIONES - ESTRATIFICACION</t>
  </si>
  <si>
    <t>FORTALECIMIENTO DEL PROCESO DE ESTRATIFICACIÓN SOCIOECONÓMICA EN EL DISTRITO DE  CARTAGENA DE INDIAS</t>
  </si>
  <si>
    <t>2,3,0401,1003,2021130010179</t>
  </si>
  <si>
    <t>Actualizar la estratificación de los predios urbanos conforme a la
metodología vigente</t>
  </si>
  <si>
    <t>2.3.0410.1003.2021130010179</t>
  </si>
  <si>
    <t>Apoyar técnicamente al CPE</t>
  </si>
  <si>
    <t>Correlacionar la dirección cartográfica DANE con la referencia catastral predial como eje articulación de la Estratificación del Distrito de Cartagena</t>
  </si>
  <si>
    <t>Correlacion DANE</t>
  </si>
  <si>
    <t>1.3.2.1.11-173 - RF CONTRIBUCION ESTRATIFICACION</t>
  </si>
  <si>
    <t>Ejecutar la nueva estratificación para el Distrito de Cartagena</t>
  </si>
  <si>
    <t>AVANCE ProgramaInstrumentos de planificación social del territorio</t>
  </si>
  <si>
    <t>Programa: Catastro Multipropósito</t>
  </si>
  <si>
    <t>Área geográfica del territorio con catastro actualizado</t>
  </si>
  <si>
    <t>100% Área geográfica del territorio con catastro actualizado</t>
  </si>
  <si>
    <t>Servicio de actualización catastral con enfoque multipropósito</t>
  </si>
  <si>
    <t>Asistencia Técnica y desarrollo de acciones para la implementación del Catastro Multipropósito en el Distrito de Cartagena de Indias - TG+  Cartagena de Indias</t>
  </si>
  <si>
    <t>Generar capacidades financieras y administrativas para la actualización de información y la implementación del catastro multipropósito</t>
  </si>
  <si>
    <t>1 documento de lineamientos técnicos</t>
  </si>
  <si>
    <t>NP</t>
  </si>
  <si>
    <t>x</t>
  </si>
  <si>
    <t>ASISTENCIA TÉCNICA Y DESARROLLO DE ACCIONES PARA LA IMPLEMENTACIÓN DEL CATASTRO MULTIPROPÓSITO EN EL DISTRITO DE CARTAGENA DE INDIAS - TG+  CARTAGENA DE INDIAS</t>
  </si>
  <si>
    <t>2.3.0406.1003.2021130010003</t>
  </si>
  <si>
    <t>1 modelo de gobernanza para la implementación del catastro multipropósito</t>
  </si>
  <si>
    <t xml:space="preserve"> Prestar colaboración eficaz y oportuna al Gestor Catastral, suministrándole la información que disponga y que se requiera para la actualización y conservación de la información catastral</t>
  </si>
  <si>
    <t>Definir un modelo de gobernanza institucional efectiva y eficiente para la implementación del catastro multipropósito, que incentive el fortalecimiento de capacidades en las entidades ejecutoras de la política</t>
  </si>
  <si>
    <t>Documentos normativos</t>
  </si>
  <si>
    <t>Coadyuvar desde la Secretaría de Planeación Distrital en las gestiones que adelante el Distrito con los canales de información de los diferentes actores que incidan en la gestión catastral</t>
  </si>
  <si>
    <t>Articular y acompañar las acciones encaminadas a la implementación del catastro multipropósito, sirviendo de enlaces entre la Secretaría de Planeación Distrital y la Secretaría de Hacienda Distrital y otras entidades de orden nacional y local.</t>
  </si>
  <si>
    <t>AVANCE Catastro Multipropósito</t>
  </si>
  <si>
    <t xml:space="preserve">AVANCE LINEA ESTRATEGICA PLANEACIÓN SOCIAL DEL TERRITORIO </t>
  </si>
  <si>
    <t>CONTINGENTE</t>
  </si>
  <si>
    <t xml:space="preserve">PLANEACIÓN E INTEGRACIÓN CONTINGENTE DEL TERRITORIO.  </t>
  </si>
  <si>
    <t>Programa Integración y proyectos entre ciudades</t>
  </si>
  <si>
    <t xml:space="preserve">No. De proyectos diseñados en conjunto con municipios cercanos y/o ciudades de la región </t>
  </si>
  <si>
    <t xml:space="preserve">Diseñar 2 proyectos en conjunto con municipios cercanos y/o ciudades de la región </t>
  </si>
  <si>
    <t>Documentos de planeación - Integración y Proyectos entre Ciudades</t>
  </si>
  <si>
    <t>ACTUALIZAR EL ÁREA METROPOLITANA DE CARTAGENA DE INDIAS BUSCANDO FORTALECER LA CONSOLIDACIÓN DEL ÁREA DE INTEGRACIÓN COMO UN ESQUEMA ASOCIATIVO, QUE FAVOREZCA EL SURGIMIENTO DE PROYECTOS TERRITORIALES</t>
  </si>
  <si>
    <t>Actualización del Área de Integración Metropolitana de Cartagena de Indias buscando fortalecer la consolidación del área de integración como un esquema asociativo, que favorezca el surgimiento de proyectos territoriales, que propicien la competitividad regional y la construcción de visiones compartidas del territorio</t>
  </si>
  <si>
    <t>Diseño de proyectos enfocados en la integracion y competitividad entre ciudads</t>
  </si>
  <si>
    <t>ACTUALIZACIÓN EL ÁREA METROPOLITANA DE CARTAGENA DE INDIAS BUSCANDO FORTALECER LA CONSOLIDACIÓN DEL ÁREA DE INTEGRACIÓN COMO UN ESQUEMA ASOCIATIVO QUE FAVOREZCA EL SURGIMIENTO DE PROYECTOS TERRITORIALES  CARTAGENA DE INDIAS</t>
  </si>
  <si>
    <t>2.3.4599.1000.2021130010245</t>
  </si>
  <si>
    <t>No de proyectos medio ambiental para la competitividad impulsado</t>
  </si>
  <si>
    <t xml:space="preserve">Impulsar 1 proyecto medio ambiental para la competitividad </t>
  </si>
  <si>
    <t>Implementacion de 1 proyecto de carácter medioambiental para la integracion entre ciudades</t>
  </si>
  <si>
    <t>AVANCE Integración y proyectos entre ciudades</t>
  </si>
  <si>
    <t>Normas de promoción del desarrollo urbano y económico</t>
  </si>
  <si>
    <t xml:space="preserve">% de suelo habilitado para desarrollo económico y urbano </t>
  </si>
  <si>
    <t>Habilitar el 35% del suelo para desarrollo económico y urbano</t>
  </si>
  <si>
    <t>Documentos de lineamientos técnicos (4002015)</t>
  </si>
  <si>
    <t>Implementación REGLAMENTACIÓN URBANÍSTICA PARA LA HABILITACIÓN DE SUELO PARA DESARROLLO ECONÓMICO Y URBANO EN EL DISTRITO TG+ Cartagena de Indias</t>
  </si>
  <si>
    <t xml:space="preserve">Habilitar el 35% del suelo para desarrollo económico y urbano producida y consolidada para aportar a la toma de decisiones. </t>
  </si>
  <si>
    <t>Identificación de suelos con potencial y habilitación a través de norma e instrumentos -TG+</t>
  </si>
  <si>
    <t>IMPLEMENTACIÓN REGLAMENTACIÓN URBANÍSTICA PARA LA HABILITACIÓN DE SUELO PARA DESARROLLO ECONÓMICO Y URBANO EN EL DISTRITO TG+  CARTAGENA DE INDIAS</t>
  </si>
  <si>
    <t>2.3.4002.1400.2020130010320</t>
  </si>
  <si>
    <t>AVANCE Normas de promoción del desarrollo urbano y económico</t>
  </si>
  <si>
    <t xml:space="preserve">AVANCE LINEA ESTRATEGICA PLANEACIÓN E INTEGRACIÓN CONTINGENTE DEL TERRITORIO.  </t>
  </si>
  <si>
    <t>TRANSPARENTE</t>
  </si>
  <si>
    <t>PARTICIPACION Y DESCENTRALIZACION</t>
  </si>
  <si>
    <t xml:space="preserve">Programa: Modernización del Sistema Distrital de Planeación y Descentralización  </t>
  </si>
  <si>
    <t>Numero de planes estratégicos de gestión para el desarrollo Formulados</t>
  </si>
  <si>
    <t>5
Fuente: Secretaría de Planeación Distrital-2019</t>
  </si>
  <si>
    <t>Documentos de Planeación</t>
  </si>
  <si>
    <t>Modernización del Sistema Distrital de Planeación en  Cartagena de Indias</t>
  </si>
  <si>
    <t>Actualizar el Sistema Distrital de Planeación y descentralización</t>
  </si>
  <si>
    <t>Consolidar las estrategias de desarrollo</t>
  </si>
  <si>
    <t>Maria Bernarda Perez</t>
  </si>
  <si>
    <t>MODERNIZACIÓN DEL SISTEMA DISTRITAL DE PLANEACIÓN EN  CARTAGENA DE INDIAS</t>
  </si>
  <si>
    <t>2.3.4599.1003.2021130010257</t>
  </si>
  <si>
    <t>Construir los documentos de planeación comunitaria</t>
  </si>
  <si>
    <t>Socializar y publicar los documentos de planeación comunitaria</t>
  </si>
  <si>
    <t>Gestionar la información documental asociada a los procesos de modernización</t>
  </si>
  <si>
    <t>Realizar ejercicios de participación ciudadana para la recolección de necesidades territoriales.</t>
  </si>
  <si>
    <t>Sistematizar la información para la planeación comunitaria</t>
  </si>
  <si>
    <t>Procesos de Seguimientos físicos y financieros  a instrumentos de planificación realizados</t>
  </si>
  <si>
    <t xml:space="preserve">Planes de Desarrollo: 2 anual
Planes Indicativos: 1 anual
Planes de Acción: 4 anual
Políticas Publicas: 8 anual
Planes de Desarrollo Local: 6 anuales
Fuente: Secretaría de Planeación Distrital-2019 </t>
  </si>
  <si>
    <t xml:space="preserve">Documentos de planeación - Procesos de seguimiento físico y financiero anual a  las metas del plan de desarrollo, planes indicativos y de Acción, y  planes de Desarrollo </t>
  </si>
  <si>
    <t>Cubrir los eventos y jornadas para la formulación y ejecución de los instrumentos de planeación.</t>
  </si>
  <si>
    <t>Gestionar publicaciones sobre los avances en la gestión del desempeño institucional.</t>
  </si>
  <si>
    <t>Diseñar y desarrollar contenido digital para las comunicaciones de la gestión de desempeño institucional, con relación a los procesos de la Secretaría de Planeación</t>
  </si>
  <si>
    <t>Realizar adquisición de equipos tecnológicos para el desarrollo del proceso de comunicación.</t>
  </si>
  <si>
    <t>Consolidar los informes de rendición de cuentas de la Secretaría de Planeación.</t>
  </si>
  <si>
    <t>Mantener actualizada la página web con relación a los procesos de la Secretaría de Planeación</t>
  </si>
  <si>
    <t>Realizar proceso de rendición de cuentas</t>
  </si>
  <si>
    <t>Realizar jornadas de capacitación y socialización del Modelo Integrado de Planeación y Gestión con los actores involucrados de la Secretaría de Planeación</t>
  </si>
  <si>
    <t>Maria Eucaris</t>
  </si>
  <si>
    <t>Definir la política de planeación institucional.</t>
  </si>
  <si>
    <t>Operacionalización del comité interinstitucional del MIPG</t>
  </si>
  <si>
    <t>Realización del diagnóstico de capacidades y del entorno en la Secretaría de Planeación.</t>
  </si>
  <si>
    <t>Articulación del modelo integrado de planeación y gestión con los planes de acción construidos</t>
  </si>
  <si>
    <t>Definición y estructuración de indicadores de la Secretaría de Planeación</t>
  </si>
  <si>
    <t>Implementar los procesos de gestión de riesgos de la Secretaría de Planeación</t>
  </si>
  <si>
    <t>Consolidar y gestionar el plan anticorrupción de la Secretaría de Planeación</t>
  </si>
  <si>
    <t>Consolidar informes de implementación del modelo.</t>
  </si>
  <si>
    <t>Planes de Desarrollo Locales, de Gestión y Políticas públicas formulados</t>
  </si>
  <si>
    <t>Formulados:</t>
  </si>
  <si>
    <t>Documentos de Planeaxcion</t>
  </si>
  <si>
    <t>Elaborar informe de evaluación y seguimiento a políticas públicas:
Formular los diferentes planes de acción e indicativos por dependencias y entidades descentralizadas de los años 2022 A 2023 respectivamente, así como los planes de desarrollo de las localidades y las políticas públicas.</t>
  </si>
  <si>
    <t>Maria Brernarda</t>
  </si>
  <si>
    <t>Planes de Desarrollo Distrital(8),</t>
  </si>
  <si>
    <t>Elaboración de informes de evaluación: Se elaborarán informes de evaluación semestral para el plan de desarrollo distrital, los planes de desarrollo locales y las políticas públicas. De igual forma se construirán informes de evaluación de los planes de acción cada 3 meses. Esta evaluación establecerá los impactos de los logros obtenidos en cada instrumento de planeación antes mencionados</t>
  </si>
  <si>
    <t>Planes de Desarrollo Locales(12),</t>
  </si>
  <si>
    <t>Consolidar las estadísticas con relación al desempeño institucional.</t>
  </si>
  <si>
    <t>Adelantar las acciones para la formulación del plan de desarrollo distrital y los planes de desarrollo local.</t>
  </si>
  <si>
    <t>Administrar y gestionar la información documental asociada a los procesos de seguimientos y evaluación de planes y monitoreo a la inversión.</t>
  </si>
  <si>
    <t>Realizar seguimiento a la ejecución del presupuesto de inversión y desarrollar acciones de mejoramiento.</t>
  </si>
  <si>
    <t>Consolidar los informes financieros y reportes para las diferentes entidades territoriales y nacionales</t>
  </si>
  <si>
    <t>Realizar monitoreo a la inversión pública, teniendo en cuenta las diferentes fuentes de financiación.</t>
  </si>
  <si>
    <t>Formular el presupuesto orientado a resultados, anualmente.</t>
  </si>
  <si>
    <t>Atender los requerimientos de las entidades de control de orden local y nacional en materia jurídica con relación al desempeño institucional en diferentes dimensiones.</t>
  </si>
  <si>
    <t>Atender las solicitudes, peticiones y acciones presentadas por la ciudadanía en materia de desempeño institucional.</t>
  </si>
  <si>
    <t>Asesorar el proceso de elaboración de los planes de acción de las diferentes dependencias y su articulación con los proyectos de inversión y el presupuesto.</t>
  </si>
  <si>
    <t>Realizar seguimiento y evaluación trimestral al Plan de desarrollo</t>
  </si>
  <si>
    <t>Políticas Publicas Formuladas(10),</t>
  </si>
  <si>
    <t>Acompañamiento técnico en la formulación, Seguimiento y evaluación de Planes de Desarrollo Locales. (Meta de Gestión).</t>
  </si>
  <si>
    <t>Acompañamiento técnico en la formulación, Seguimiento y evaluación planes de acción e Indicativos por sectores yo dependencias según parámetros DNP y la ley 15294.</t>
  </si>
  <si>
    <t>Consolidar la información de Indicadores de Gestión del desempeño institucional.</t>
  </si>
  <si>
    <t>Se mantendrán actualizados los sistemas de información y comunicación del desempeño institucional y del avance en sus instrumentos de planificación</t>
  </si>
  <si>
    <t>Apoyo y acompañamiento a la formulación de las políticas públicas Distritales</t>
  </si>
  <si>
    <t>Constitución de un sistema de Seguimiento, evaluación e implementación del Plan de Desarrollo Distrital.</t>
  </si>
  <si>
    <t>Índice de calificación del sistema General de regalías mejorado</t>
  </si>
  <si>
    <t>Estado Critico
Fuente: DNP-2019</t>
  </si>
  <si>
    <t>ASISTENCIA TECNICA PARA MEJORAMIENTO DEL BANCO DE PROGRAMAS Y PROYECTOS CENTRAL Y DE LOS BANCOS DE PROGRAMAS Y PROYECTOS LOCALES DEL DISTRITO DE CARTAGENA DE INDIAS TG + CARTAGENA DE INDIAS</t>
  </si>
  <si>
    <t>Fortalecer los procesos del Banco de Proyectos Central y de los 3 Bancos de Proyectos Locales del Distrito de Cartagena de Indias-.</t>
  </si>
  <si>
    <t xml:space="preserve">4. Seguimiento fisico y financiero de los proyectos que hacen parte del plan de inversiones del distrito y del sistema general de regalias </t>
  </si>
  <si>
    <t>Carmen Charry</t>
  </si>
  <si>
    <t>ASISTENCIA TECNICA PARA MEJORAMIENTO DEL BANCO DE PROGRAMAS Y PROYECTOS CENTRAL Y DE LOS BANCOS DE PROGRAMAS Y PROYECTOS LOCALES DEL DISTRITO DE CARTAGENA DE INDIAS  TG +  CARTAGENA DE INDIAS</t>
  </si>
  <si>
    <t>2.3.4599.1000.2021130010001</t>
  </si>
  <si>
    <t xml:space="preserve">8. Implementacion del nuevo sistema general de regalias. </t>
  </si>
  <si>
    <t>13. Realizar informes financieros mensuales, asociados al Sistema General de Regalías, teniendo en cuenta el recaudo, la ejecución de los proyectos. Asimismo, realizar el cierre del bienio 2021-2022 y dar apertura al nuevo bienio</t>
  </si>
  <si>
    <t>Informes financieros mensuales, asociados al Sistema General de Regalías, teniendo en cuenta el recaudo, la ejecución de los proyectos.</t>
  </si>
  <si>
    <t>14. Ejercicios de participación y consolidación del nuevo capítulo SGR</t>
  </si>
  <si>
    <t xml:space="preserve">Capítulo independiente aprobado </t>
  </si>
  <si>
    <t>Bancos de programas y proyectos en las localidades asesorados</t>
  </si>
  <si>
    <t>3 Bancos de Programas y Proyectos creados
Fuente: Secretaria de Planeación Distrital</t>
  </si>
  <si>
    <t>Servicio de asistencia técnica - Bancos de Programas y Proyectos en las Localidades asesorados para formular proyectos con metodología MGA WEB</t>
  </si>
  <si>
    <t xml:space="preserve">2. Capacitar a los funcionarios de cada dependencia en formulacion de proyectos dependiendo del ector de inversion que manejen </t>
  </si>
  <si>
    <t xml:space="preserve">3. Asesoramiento, verificacion de requisitos y seguimiento en la formulacion para presentacion de proyectos de inversion recepcionados para inscripcion en el banco de programas y proyectos. </t>
  </si>
  <si>
    <t>14. Asesoramiento, verificación de requisitos,  seguimiento a los distintos reportes  financieros de los proyectos que hacen parte de los bancos de proyectos de las localidades</t>
  </si>
  <si>
    <t>Piloto de implementación de la nueva plataforma integrada de inversión pública PIIP en los bancos de programas y proyectos de las localidades</t>
  </si>
  <si>
    <t xml:space="preserve">1. Recepcion de los proyectos que ingresen al banco y pretendan ser inscritos </t>
  </si>
  <si>
    <t>15. Recepción de los proyectos de las localidades que ingresen al banco y pretendan ser inscritos</t>
  </si>
  <si>
    <t>Banco de Proyectos de las localidades Actualizado</t>
  </si>
  <si>
    <t xml:space="preserve">5. Actualizacion y reorganizacion del archivo fisico y magnetico de los proyectos radicados en el banco de proyectos y proyectos. </t>
  </si>
  <si>
    <t xml:space="preserve">6. Actualizacion del manual de procesos y procedimientos del banco de programas y proyectos del inversion publica del distrito de cartagena de indias en el marco del proceso de modernizacion administrativa </t>
  </si>
  <si>
    <t xml:space="preserve">7. Implementacion del sistema de seguimiento a proyectos de inversion SPI </t>
  </si>
  <si>
    <t>Informes de avance de proyectos</t>
  </si>
  <si>
    <t>9. Gestionar el análisis y verificación de requisitos de los proyectos bajo la modalidad de alianza público privada en el marco de las competencias Secretaría de Planeación</t>
  </si>
  <si>
    <t>Informes de analisis</t>
  </si>
  <si>
    <t>10. Realizar los trámites presupuetales en SUIFP y verificar su correspondencia con el presupuesto vigente</t>
  </si>
  <si>
    <t>11. Verificar las solicitudes de disponibilidad presupuestal, y su correspondencia con los procesos de actualización de proyectos</t>
  </si>
  <si>
    <t xml:space="preserve">Numero de Consejos Locales de Planeación, Consejo Territorial de Planeación, Consejo Consultivo de Ordenamiento Territorial dotados de capacidades y logística </t>
  </si>
  <si>
    <t xml:space="preserve">  Consejos Locales de Planeación (3), Consejo Territorial de Planeación (1), Consejo Consultivo de Ordenamiento Territorial (1).
Fuente: Secretaría de Planeación Distrital - 2019</t>
  </si>
  <si>
    <t>FORTALECIMIENTO DEL CONSEJO TERRITORIAL DE PLANEACION DEL DISTRITO DE CARTAGANEA DE INDIAS - TG+   CARTAGENA DE INDIAS</t>
  </si>
  <si>
    <t>FORTALECER el Consejo Territorial de Planeación para una mejor participación y
ejercicio de sus actividades que permita el reconocimiento de su gestión, un
accionar verdaderamente democrático, participativo y que sirva como articulador
entre la sociedad civil y el gobierno Distrital</t>
  </si>
  <si>
    <t>Formacion especializada en temas del POT y Plan de Desarrollo para consejeros</t>
  </si>
  <si>
    <t>Concejeros formados y certificado</t>
  </si>
  <si>
    <t>FORTALECIMIENTO DEL CONSEJO TERRITORIAL DE PLANEACIÓN DEL DISTRITO DE CARTAGANEA DE INDIAS - TG+   CARTAGENA DE INDIAS</t>
  </si>
  <si>
    <t>2.3.4502.1000.2020130010332</t>
  </si>
  <si>
    <t>Participacion en congreso y encuentro nacinales y regionales</t>
  </si>
  <si>
    <t>asistencia y certificacion de participacion</t>
  </si>
  <si>
    <t>Realizar los consejos territoriales, locales y de ordenamiento</t>
  </si>
  <si>
    <t>Concepto y Observaciones</t>
  </si>
  <si>
    <t>Realizar Plan de comunicaciones y Participacion Ciudanana para el estudio del Plan</t>
  </si>
  <si>
    <t>Actualizacion de microcitio de CTP</t>
  </si>
  <si>
    <t>Micrositio</t>
  </si>
  <si>
    <t>Realizar Jornadas de Participacion Ciudadana para la Identificacion de Necesidades a partir del seguimieto al  Plan de Desarrollo</t>
  </si>
  <si>
    <t>Crnograma e informe de jornadas</t>
  </si>
  <si>
    <t>maria bernarda perez</t>
  </si>
  <si>
    <t xml:space="preserve">AVANCE  Modernización del Sistema Distrital de Planeación y Descentralización  </t>
  </si>
  <si>
    <t xml:space="preserve">Políticas Públicas intersectoriales y con visión Integral de enfoques basados en derechos humanos </t>
  </si>
  <si>
    <t xml:space="preserve">No. de Políticas Públicas formuladas bajo la metodología CONPES </t>
  </si>
  <si>
    <t xml:space="preserve">5 políticas públicas formuladas bajo la metodología CONPES </t>
  </si>
  <si>
    <t>Documentos de Planeacion</t>
  </si>
  <si>
    <t>Asistencia técnica al diseño de Políticas Públicas intersectoriales y con visión integral de enfoques basados en Derechos Humanos en el Distrito de  Cartagena de Indias</t>
  </si>
  <si>
    <t>Desarrollar herramientas técnicas y metodológicas para los procesos de diseño, formulación, implementación, monitoreo y evaluación de políticas públicas Distritales</t>
  </si>
  <si>
    <t>Planificar y desarrollar mesas de asistencia técnica para la consolidación de los productos relacionados a las etapas del Ciclo de Políticas Públicas del Distrito de Cartagena de Indias.</t>
  </si>
  <si>
    <t>Laura Jimenez</t>
  </si>
  <si>
    <t>ASISTENCIA TÉCNICA AL DISEÑO DE POLÍTICAS PÚBLICAS INTERSECTORIALES Y CON VISIÓN INTEGRAL DE ENFOQUES BASADOS EN DERECHOS HUMANOS EN EL DISTRITO DE  CARTAGENA DE INDIAS</t>
  </si>
  <si>
    <t>2.3.4599.1003.2021130010177</t>
  </si>
  <si>
    <t xml:space="preserve">No. de Planes de Acción formulados bajo la metodología CONPES  </t>
  </si>
  <si>
    <t>5 planes de acción de las políticas públicas formuladas bajo la metodología CONPES</t>
  </si>
  <si>
    <t>Emitir conceptos técnicos a los productos relacionados a cada una de las etapas del Ciclo de Políticas Públicas del Distrito de Cartagena de Indias.</t>
  </si>
  <si>
    <t>Proyección de la Guía de Política Pública correspondiente a la etapa de Agenda Pública
Etapa: Inversión</t>
  </si>
  <si>
    <t>Proyección de la Guía de Política Pública correspondiente a la etapa de Formulación</t>
  </si>
  <si>
    <t>Proyección de la Guía de Política Pública correspondiente a la etapa de Implementación y Monitoreo</t>
  </si>
  <si>
    <t>Proyección de la Guía de Política Pública correspondiente a la etapa de Evaluación</t>
  </si>
  <si>
    <t xml:space="preserve">AVANCE  Políticas Públicas intersectoriales y con visión Integral de enfoques basados en derechos humanos </t>
  </si>
  <si>
    <t xml:space="preserve">AVANCE LINEA ESTRATEGICA PARTICIPACION Y DESCENTRALIZACION.  </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</si>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</sst>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5" formatCode="_-&quot;$&quot;\ * #,##0.00_-;\-&quot;$&quot;\ * #,##0.00_-;_-&quot;$&quot;\ * &quot;-&quot;??_-;_-@_-"/>
    <numFmt numFmtId="166" formatCode="0;[Red]0"/>
    <numFmt numFmtId="167" formatCode="&quot;$&quot;\ #,##0.00"/>
  </numFmts>
  <fonts count="62">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9"/>
      <color theme="1"/>
      <name val="Calibri"/>
      <family val="2"/>
    </font>
    <font>
      <b/>
      <sz val="11"/>
      <name val="Calibri"/>
      <family val="2"/>
      <scheme val="minor"/>
    </font>
    <font>
      <sz val="10"/>
      <color theme="1"/>
      <name val="Arial"/>
      <family val="2"/>
    </font>
    <font>
      <sz val="11"/>
      <name val="Calibri"/>
      <family val="2"/>
    </font>
    <font>
      <sz val="9"/>
      <color theme="1" tint="4.9989318521683403E-2"/>
      <name val="Calibri"/>
      <family val="2"/>
    </font>
    <font>
      <sz val="11"/>
      <name val="Arial"/>
      <family val="2"/>
    </font>
    <font>
      <sz val="10"/>
      <color rgb="FF333333"/>
      <name val="Arial"/>
      <family val="2"/>
    </font>
    <font>
      <sz val="9"/>
      <name val="Calibri"/>
      <family val="2"/>
    </font>
    <font>
      <sz val="10"/>
      <name val="Calibri"/>
      <family val="2"/>
    </font>
    <font>
      <sz val="12"/>
      <color theme="1"/>
      <name val="Calibri"/>
      <family val="2"/>
    </font>
    <font>
      <sz val="9"/>
      <name val="Arial"/>
      <family val="2"/>
    </font>
    <font>
      <sz val="12"/>
      <name val="Calibri"/>
      <family val="2"/>
    </font>
    <font>
      <sz val="12"/>
      <color theme="1"/>
      <name val="Arial"/>
      <family val="2"/>
    </font>
    <font>
      <sz val="14"/>
      <color theme="1"/>
      <name val="Arial"/>
      <family val="2"/>
    </font>
    <font>
      <sz val="16"/>
      <color theme="1"/>
      <name val="Arial"/>
      <family val="2"/>
    </font>
    <font>
      <sz val="12"/>
      <color theme="1"/>
      <name val="Calibri"/>
      <family val="2"/>
      <scheme val="minor"/>
    </font>
    <font>
      <b/>
      <sz val="10"/>
      <color theme="1"/>
      <name val="Arial"/>
      <family val="2"/>
    </font>
    <font>
      <b/>
      <sz val="18"/>
      <color theme="1"/>
      <name val="Calibri"/>
      <family val="2"/>
    </font>
    <font>
      <b/>
      <sz val="12"/>
      <name val="Calibri"/>
      <family val="2"/>
    </font>
    <font>
      <b/>
      <sz val="16"/>
      <name val="Calibri"/>
      <family val="2"/>
    </font>
    <font>
      <b/>
      <sz val="18"/>
      <name val="Calibri"/>
      <family val="2"/>
    </font>
    <font>
      <b/>
      <sz val="16"/>
      <name val="Calibri"/>
      <family val="2"/>
      <scheme val="minor"/>
    </font>
    <font>
      <b/>
      <sz val="28"/>
      <color theme="1"/>
      <name val="Calibri"/>
      <family val="2"/>
    </font>
    <font>
      <b/>
      <sz val="18"/>
      <color theme="1"/>
      <name val="Calibri"/>
      <family val="2"/>
      <scheme val="minor"/>
    </font>
    <font>
      <b/>
      <sz val="22"/>
      <color theme="1"/>
      <name val="Calibri"/>
      <family val="2"/>
      <scheme val="minor"/>
    </font>
    <font>
      <b/>
      <sz val="18"/>
      <name val="Calibri"/>
      <family val="2"/>
      <scheme val="minor"/>
    </font>
    <font>
      <b/>
      <sz val="20"/>
      <name val="Calibri"/>
      <family val="2"/>
    </font>
    <font>
      <sz val="11"/>
      <color rgb="FFFF0000"/>
      <name val="Calibri"/>
      <family val="2"/>
      <scheme val="minor"/>
    </font>
    <font>
      <sz val="11"/>
      <color theme="1"/>
      <name val="Calibri"/>
      <family val="2"/>
    </font>
    <font>
      <b/>
      <sz val="10"/>
      <color theme="1"/>
      <name val="Calibri"/>
      <family val="2"/>
    </font>
    <font>
      <sz val="10"/>
      <color theme="1"/>
      <name val="Calibri"/>
      <family val="2"/>
    </font>
    <font>
      <sz val="14"/>
      <name val="Calibri"/>
      <family val="2"/>
      <scheme val="minor"/>
    </font>
    <font>
      <b/>
      <sz val="11"/>
      <color theme="1" tint="4.9989318521683403E-2"/>
      <name val="Calibri"/>
      <family val="2"/>
      <scheme val="minor"/>
    </font>
  </fonts>
  <fills count="15">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00B050"/>
      </patternFill>
    </fill>
    <fill>
      <patternFill patternType="solid">
        <fgColor theme="4"/>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8" fillId="0" borderId="0"/>
    <xf numFmtId="9" fontId="28" fillId="0" borderId="0" applyFont="0" applyFill="0" applyBorder="0" applyAlignment="0" applyProtection="0"/>
    <xf numFmtId="165" fontId="28" fillId="0" borderId="0" applyFont="0" applyFill="0" applyBorder="0" applyAlignment="0" applyProtection="0"/>
  </cellStyleXfs>
  <cellXfs count="592">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6"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3" fillId="3" borderId="1" xfId="0" applyFont="1" applyFill="1" applyBorder="1" applyAlignment="1">
      <alignment horizontal="center" vertical="center" wrapText="1"/>
    </xf>
    <xf numFmtId="0" fontId="19" fillId="0" borderId="1" xfId="4" applyFont="1" applyBorder="1" applyAlignment="1">
      <alignment horizontal="left" vertical="center"/>
    </xf>
    <xf numFmtId="0" fontId="21" fillId="0" borderId="19" xfId="4" applyFont="1" applyBorder="1" applyAlignment="1">
      <alignment horizontal="center" vertical="center"/>
    </xf>
    <xf numFmtId="14" fontId="21" fillId="0" borderId="2" xfId="4" applyNumberFormat="1" applyFont="1" applyBorder="1"/>
    <xf numFmtId="0" fontId="21" fillId="0" borderId="24" xfId="4" applyFont="1" applyBorder="1" applyAlignment="1">
      <alignment horizontal="center" vertical="center"/>
    </xf>
    <xf numFmtId="14" fontId="21" fillId="0" borderId="25" xfId="4" applyNumberFormat="1" applyFont="1" applyBorder="1"/>
    <xf numFmtId="0" fontId="21" fillId="0" borderId="20" xfId="4" applyFont="1" applyBorder="1" applyAlignment="1">
      <alignment horizontal="center" vertical="center"/>
    </xf>
    <xf numFmtId="14" fontId="0" fillId="0" borderId="1" xfId="0" applyNumberFormat="1" applyBorder="1" applyAlignment="1">
      <alignment horizontal="center" vertical="center"/>
    </xf>
    <xf numFmtId="0" fontId="21" fillId="0" borderId="19" xfId="4" applyFont="1" applyBorder="1"/>
    <xf numFmtId="0" fontId="21" fillId="0" borderId="20" xfId="4" applyFont="1" applyBorder="1"/>
    <xf numFmtId="0" fontId="20" fillId="4" borderId="21" xfId="4" applyFont="1" applyFill="1" applyBorder="1" applyAlignment="1">
      <alignment horizontal="center" vertical="center"/>
    </xf>
    <xf numFmtId="0" fontId="20" fillId="4" borderId="18" xfId="4" applyFont="1" applyFill="1" applyBorder="1" applyAlignment="1">
      <alignment horizontal="center" vertical="center"/>
    </xf>
    <xf numFmtId="0" fontId="0" fillId="0" borderId="0" xfId="0" applyAlignment="1">
      <alignment vertical="center"/>
    </xf>
    <xf numFmtId="0" fontId="20" fillId="4" borderId="23" xfId="4" applyFont="1" applyFill="1" applyBorder="1" applyAlignment="1">
      <alignment vertical="center"/>
    </xf>
    <xf numFmtId="0" fontId="20" fillId="4" borderId="19"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3"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4" fillId="0" borderId="1" xfId="0" applyFont="1" applyBorder="1" applyAlignment="1">
      <alignment horizontal="left" vertical="center"/>
    </xf>
    <xf numFmtId="0" fontId="20" fillId="4" borderId="22" xfId="4" applyFont="1" applyFill="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0" fillId="4" borderId="25" xfId="4" applyFont="1" applyFill="1" applyBorder="1" applyAlignment="1">
      <alignment vertical="center"/>
    </xf>
    <xf numFmtId="0" fontId="20" fillId="4" borderId="23" xfId="4"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3" fontId="0" fillId="0" borderId="1" xfId="0" applyNumberFormat="1" applyBorder="1"/>
    <xf numFmtId="0" fontId="34" fillId="0" borderId="1" xfId="0" applyFont="1" applyBorder="1" applyAlignment="1">
      <alignment horizontal="center" vertical="center" wrapText="1"/>
    </xf>
    <xf numFmtId="166" fontId="29" fillId="0" borderId="1" xfId="0" applyNumberFormat="1" applyFont="1" applyBorder="1" applyAlignment="1">
      <alignment horizontal="center" vertical="center" wrapText="1"/>
    </xf>
    <xf numFmtId="9" fontId="32" fillId="0" borderId="1" xfId="5" applyFont="1" applyFill="1" applyBorder="1" applyAlignment="1">
      <alignment horizontal="center" vertical="center" wrapText="1"/>
    </xf>
    <xf numFmtId="0" fontId="8" fillId="0" borderId="1" xfId="0" applyFont="1" applyBorder="1" applyAlignment="1">
      <alignment horizontal="center" vertical="center"/>
    </xf>
    <xf numFmtId="0" fontId="11" fillId="0" borderId="1" xfId="0" applyFont="1" applyBorder="1" applyAlignment="1">
      <alignment horizontal="center" wrapText="1"/>
    </xf>
    <xf numFmtId="0" fontId="0" fillId="0" borderId="1" xfId="0" applyBorder="1" applyAlignment="1">
      <alignment wrapText="1"/>
    </xf>
    <xf numFmtId="9" fontId="0" fillId="0" borderId="1" xfId="0" applyNumberFormat="1" applyBorder="1" applyAlignment="1">
      <alignment horizontal="center" vertical="center" wrapText="1"/>
    </xf>
    <xf numFmtId="0" fontId="17" fillId="0" borderId="1" xfId="0" applyFont="1" applyBorder="1"/>
    <xf numFmtId="9" fontId="0" fillId="0" borderId="1" xfId="0" applyNumberFormat="1" applyBorder="1" applyAlignment="1">
      <alignment horizontal="center" vertical="center"/>
    </xf>
    <xf numFmtId="0" fontId="11" fillId="0" borderId="1" xfId="0" applyFont="1" applyBorder="1" applyAlignment="1">
      <alignment wrapText="1"/>
    </xf>
    <xf numFmtId="0" fontId="21"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9" fontId="34"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2" fontId="0" fillId="0" borderId="1" xfId="0" applyNumberForma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11" fillId="0" borderId="1" xfId="0" applyFont="1" applyBorder="1" applyAlignment="1">
      <alignment vertical="center" wrapText="1"/>
    </xf>
    <xf numFmtId="0" fontId="34" fillId="0" borderId="1" xfId="0" applyFont="1" applyBorder="1" applyAlignment="1">
      <alignment horizontal="left" vertical="center" wrapText="1"/>
    </xf>
    <xf numFmtId="0" fontId="0" fillId="0" borderId="1" xfId="0" applyBorder="1" applyAlignment="1">
      <alignment horizontal="left" vertical="center" wrapText="1"/>
    </xf>
    <xf numFmtId="10" fontId="32"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7" fillId="0" borderId="1" xfId="0" applyFont="1" applyBorder="1" applyAlignment="1">
      <alignment horizontal="center" vertical="center" wrapText="1"/>
    </xf>
    <xf numFmtId="9" fontId="21"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9" fontId="32" fillId="0" borderId="1" xfId="0" applyNumberFormat="1" applyFont="1" applyBorder="1" applyAlignment="1">
      <alignment horizontal="center" vertical="center" wrapText="1"/>
    </xf>
    <xf numFmtId="166" fontId="29"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0" fillId="0" borderId="1" xfId="0" applyBorder="1" applyAlignment="1">
      <alignment vertical="center" wrapText="1"/>
    </xf>
    <xf numFmtId="0" fontId="36" fillId="0" borderId="1" xfId="0" applyFont="1" applyBorder="1" applyAlignment="1">
      <alignment horizontal="center" vertical="center" wrapText="1"/>
    </xf>
    <xf numFmtId="9" fontId="21" fillId="0" borderId="1" xfId="5" applyFont="1" applyFill="1" applyBorder="1" applyAlignment="1">
      <alignment horizontal="center" vertical="center" wrapText="1"/>
    </xf>
    <xf numFmtId="9" fontId="21" fillId="0" borderId="1" xfId="0" applyNumberFormat="1" applyFont="1" applyBorder="1" applyAlignment="1">
      <alignment vertical="center" wrapText="1"/>
    </xf>
    <xf numFmtId="9" fontId="11" fillId="0" borderId="1" xfId="0" applyNumberFormat="1" applyFont="1" applyBorder="1" applyAlignment="1">
      <alignment horizontal="center" vertical="center" wrapText="1"/>
    </xf>
    <xf numFmtId="0" fontId="0" fillId="0" borderId="1" xfId="0" applyBorder="1" applyAlignment="1">
      <alignment horizontal="center" wrapText="1"/>
    </xf>
    <xf numFmtId="0" fontId="34" fillId="0" borderId="1" xfId="0" applyFont="1" applyBorder="1" applyAlignment="1">
      <alignment vertical="center" wrapText="1"/>
    </xf>
    <xf numFmtId="1" fontId="0" fillId="0" borderId="1" xfId="0" applyNumberFormat="1" applyBorder="1" applyAlignment="1">
      <alignment horizontal="center" vertical="center"/>
    </xf>
    <xf numFmtId="0" fontId="7" fillId="0" borderId="1" xfId="0" applyFont="1" applyBorder="1" applyAlignment="1">
      <alignment horizontal="center" vertical="center"/>
    </xf>
    <xf numFmtId="0" fontId="39" fillId="0" borderId="1" xfId="0" applyFont="1" applyBorder="1" applyAlignment="1">
      <alignment horizontal="center" vertical="center" wrapText="1"/>
    </xf>
    <xf numFmtId="0" fontId="0" fillId="0" borderId="3" xfId="0" applyBorder="1" applyAlignment="1">
      <alignment horizontal="center" vertical="center"/>
    </xf>
    <xf numFmtId="1" fontId="0" fillId="0" borderId="1" xfId="0" applyNumberFormat="1" applyBorder="1" applyAlignment="1">
      <alignment horizontal="center" vertical="center" wrapText="1"/>
    </xf>
    <xf numFmtId="2" fontId="3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5" fontId="6" fillId="0" borderId="1" xfId="0" applyNumberFormat="1" applyFont="1" applyBorder="1" applyAlignment="1">
      <alignment horizontal="center" vertical="center" wrapText="1"/>
    </xf>
    <xf numFmtId="0" fontId="41" fillId="0" borderId="3" xfId="0" applyFont="1" applyBorder="1" applyAlignment="1">
      <alignment horizontal="center" vertical="center" wrapText="1"/>
    </xf>
    <xf numFmtId="167" fontId="42" fillId="0" borderId="3" xfId="6" applyNumberFormat="1" applyFont="1" applyBorder="1" applyAlignment="1">
      <alignment horizontal="center" vertical="center"/>
    </xf>
    <xf numFmtId="0" fontId="4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36" xfId="0" applyFont="1" applyBorder="1" applyAlignment="1">
      <alignment horizontal="center" vertical="center" wrapText="1"/>
    </xf>
    <xf numFmtId="165" fontId="6" fillId="0" borderId="36" xfId="0" applyNumberFormat="1"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2" fontId="32" fillId="0" borderId="1" xfId="5" applyNumberFormat="1" applyFont="1" applyFill="1" applyBorder="1" applyAlignment="1">
      <alignment horizontal="center" vertical="center" wrapText="1"/>
    </xf>
    <xf numFmtId="9" fontId="34" fillId="0" borderId="1" xfId="5" applyFont="1" applyFill="1" applyBorder="1" applyAlignment="1">
      <alignment horizontal="center" vertical="center" wrapText="1"/>
    </xf>
    <xf numFmtId="9" fontId="0" fillId="0" borderId="1" xfId="5" applyFont="1" applyFill="1" applyBorder="1" applyAlignment="1">
      <alignment horizontal="center" vertical="center"/>
    </xf>
    <xf numFmtId="167" fontId="41" fillId="0" borderId="1" xfId="6"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67" fontId="6" fillId="0" borderId="1" xfId="6" applyNumberFormat="1" applyFont="1" applyBorder="1" applyAlignment="1">
      <alignment horizontal="center" vertical="center" wrapText="1"/>
    </xf>
    <xf numFmtId="167" fontId="6" fillId="0" borderId="1" xfId="6" applyNumberFormat="1" applyFont="1" applyBorder="1" applyAlignment="1">
      <alignment horizontal="center" vertical="center"/>
    </xf>
    <xf numFmtId="0" fontId="41" fillId="0" borderId="1" xfId="0" applyFont="1" applyBorder="1" applyAlignment="1">
      <alignment horizontal="center" vertical="center" wrapText="1"/>
    </xf>
    <xf numFmtId="165" fontId="41" fillId="0" borderId="1" xfId="0" applyNumberFormat="1" applyFont="1" applyBorder="1" applyAlignment="1">
      <alignment horizontal="center" vertical="center" wrapText="1"/>
    </xf>
    <xf numFmtId="0" fontId="41" fillId="0" borderId="36" xfId="0" applyFont="1" applyBorder="1" applyAlignment="1">
      <alignment horizontal="center" vertical="center" wrapText="1"/>
    </xf>
    <xf numFmtId="167" fontId="34" fillId="0" borderId="1" xfId="0" applyNumberFormat="1" applyFont="1" applyBorder="1" applyAlignment="1">
      <alignment horizontal="center" vertical="center" wrapText="1"/>
    </xf>
    <xf numFmtId="0" fontId="4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2" fontId="2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33" fillId="0" borderId="1" xfId="0" applyNumberFormat="1" applyFont="1" applyBorder="1" applyAlignment="1">
      <alignment horizontal="center" vertical="center"/>
    </xf>
    <xf numFmtId="0" fontId="37" fillId="0" borderId="1" xfId="0" applyFont="1" applyBorder="1" applyAlignment="1">
      <alignment horizontal="center" vertical="center"/>
    </xf>
    <xf numFmtId="2" fontId="36" fillId="0" borderId="1" xfId="0" applyNumberFormat="1" applyFont="1" applyBorder="1" applyAlignment="1">
      <alignment horizontal="center" vertical="center" wrapText="1"/>
    </xf>
    <xf numFmtId="166" fontId="36" fillId="0" borderId="1" xfId="0" applyNumberFormat="1" applyFont="1" applyBorder="1" applyAlignment="1">
      <alignment horizontal="center" vertical="center" wrapText="1"/>
    </xf>
    <xf numFmtId="14" fontId="0" fillId="0" borderId="36" xfId="0" applyNumberFormat="1" applyBorder="1" applyAlignment="1">
      <alignment horizontal="center" vertical="center"/>
    </xf>
    <xf numFmtId="0" fontId="0" fillId="0" borderId="3" xfId="0" applyBorder="1" applyAlignment="1">
      <alignment horizontal="center"/>
    </xf>
    <xf numFmtId="0" fontId="2" fillId="0" borderId="12" xfId="0" applyFont="1" applyBorder="1" applyAlignment="1">
      <alignment horizontal="center" vertical="center"/>
    </xf>
    <xf numFmtId="1" fontId="0" fillId="0" borderId="36" xfId="0" applyNumberFormat="1" applyBorder="1" applyAlignment="1">
      <alignment horizontal="center" vertical="center"/>
    </xf>
    <xf numFmtId="167" fontId="42" fillId="0" borderId="1" xfId="6" applyNumberFormat="1" applyFont="1" applyFill="1" applyBorder="1" applyAlignment="1">
      <alignment horizontal="center" vertical="center" wrapText="1"/>
    </xf>
    <xf numFmtId="0" fontId="42" fillId="0" borderId="1" xfId="0" applyFont="1" applyBorder="1" applyAlignment="1">
      <alignment horizontal="center" vertical="center" wrapText="1"/>
    </xf>
    <xf numFmtId="0" fontId="0" fillId="0" borderId="36" xfId="0" applyBorder="1" applyAlignment="1">
      <alignment horizontal="center" vertical="center" wrapText="1"/>
    </xf>
    <xf numFmtId="0" fontId="0" fillId="0" borderId="3" xfId="0" applyBorder="1" applyAlignment="1">
      <alignment horizontal="center" vertical="center" wrapText="1"/>
    </xf>
    <xf numFmtId="9" fontId="32" fillId="0" borderId="36" xfId="5" applyFont="1" applyFill="1" applyBorder="1" applyAlignment="1">
      <alignment horizontal="center" vertical="center" wrapText="1"/>
    </xf>
    <xf numFmtId="9" fontId="49" fillId="0" borderId="1" xfId="5" applyFont="1" applyFill="1" applyBorder="1" applyAlignment="1">
      <alignment horizontal="center" vertical="center" wrapText="1"/>
    </xf>
    <xf numFmtId="9" fontId="50" fillId="0" borderId="1" xfId="0" applyNumberFormat="1" applyFont="1" applyBorder="1" applyAlignment="1">
      <alignment horizontal="center" vertical="center" wrapText="1"/>
    </xf>
    <xf numFmtId="9" fontId="50" fillId="0" borderId="1" xfId="5" applyFont="1" applyFill="1" applyBorder="1" applyAlignment="1">
      <alignment horizontal="center" vertical="center" wrapText="1"/>
    </xf>
    <xf numFmtId="10" fontId="48" fillId="0" borderId="1" xfId="0" applyNumberFormat="1" applyFont="1" applyBorder="1" applyAlignment="1">
      <alignment horizontal="center" vertical="center" wrapText="1"/>
    </xf>
    <xf numFmtId="9" fontId="2" fillId="0" borderId="1" xfId="5" applyFont="1" applyFill="1" applyBorder="1" applyAlignment="1">
      <alignment horizontal="center" vertical="center"/>
    </xf>
    <xf numFmtId="0" fontId="0" fillId="0" borderId="36" xfId="0" applyBorder="1" applyAlignment="1">
      <alignment wrapText="1"/>
    </xf>
    <xf numFmtId="0" fontId="34" fillId="0" borderId="36" xfId="0" applyFont="1" applyBorder="1" applyAlignment="1">
      <alignment horizontal="center" vertical="center" wrapText="1"/>
    </xf>
    <xf numFmtId="0" fontId="34" fillId="0" borderId="4" xfId="0" applyFont="1" applyBorder="1" applyAlignment="1">
      <alignment horizontal="center" vertical="center" wrapText="1"/>
    </xf>
    <xf numFmtId="0" fontId="7" fillId="0" borderId="36" xfId="0" applyFont="1" applyBorder="1" applyAlignment="1">
      <alignment horizontal="center" vertical="center"/>
    </xf>
    <xf numFmtId="0" fontId="8" fillId="0" borderId="36" xfId="0" applyFont="1" applyBorder="1" applyAlignment="1">
      <alignment horizontal="center" vertical="center"/>
    </xf>
    <xf numFmtId="1" fontId="0" fillId="0" borderId="4" xfId="0" applyNumberFormat="1" applyBorder="1" applyAlignment="1">
      <alignment horizontal="center" vertical="center"/>
    </xf>
    <xf numFmtId="167" fontId="43" fillId="0" borderId="1" xfId="6" applyNumberFormat="1" applyFont="1" applyBorder="1" applyAlignment="1">
      <alignment horizontal="center" vertical="center" wrapText="1"/>
    </xf>
    <xf numFmtId="9" fontId="32" fillId="0" borderId="36" xfId="0" applyNumberFormat="1" applyFont="1" applyBorder="1" applyAlignment="1">
      <alignment horizontal="center" vertical="center" wrapText="1"/>
    </xf>
    <xf numFmtId="0" fontId="0" fillId="0" borderId="36" xfId="0" applyBorder="1" applyAlignment="1">
      <alignment horizontal="center" vertical="center"/>
    </xf>
    <xf numFmtId="0" fontId="0" fillId="0" borderId="1" xfId="0" applyBorder="1" applyAlignment="1">
      <alignment vertical="center"/>
    </xf>
    <xf numFmtId="9" fontId="0" fillId="0" borderId="1" xfId="5" applyFont="1" applyBorder="1" applyAlignment="1">
      <alignment horizontal="center" vertical="center"/>
    </xf>
    <xf numFmtId="9" fontId="0" fillId="0" borderId="36" xfId="5" applyFont="1" applyBorder="1" applyAlignment="1">
      <alignment horizontal="center" vertical="center"/>
    </xf>
    <xf numFmtId="9" fontId="1" fillId="0" borderId="1" xfId="5" applyFont="1" applyBorder="1" applyAlignment="1">
      <alignment horizontal="center" vertical="center"/>
    </xf>
    <xf numFmtId="9" fontId="53" fillId="0" borderId="0" xfId="5" applyFont="1" applyAlignment="1">
      <alignment horizontal="center" vertical="center"/>
    </xf>
    <xf numFmtId="9" fontId="54" fillId="0" borderId="1" xfId="0" applyNumberFormat="1" applyFont="1" applyBorder="1" applyAlignment="1">
      <alignment horizontal="center" vertical="center" wrapText="1"/>
    </xf>
    <xf numFmtId="9" fontId="55" fillId="0" borderId="1" xfId="5" applyFont="1" applyFill="1" applyBorder="1" applyAlignment="1">
      <alignment horizontal="center" vertical="center" wrapText="1"/>
    </xf>
    <xf numFmtId="9" fontId="48" fillId="11" borderId="1" xfId="5" applyFont="1" applyFill="1" applyBorder="1" applyAlignment="1">
      <alignment horizontal="center" vertical="center" wrapText="1"/>
    </xf>
    <xf numFmtId="9" fontId="49" fillId="11" borderId="1" xfId="5" applyFont="1" applyFill="1" applyBorder="1" applyAlignment="1">
      <alignment horizontal="center" vertical="center" wrapText="1"/>
    </xf>
    <xf numFmtId="9" fontId="50" fillId="11" borderId="1" xfId="0" applyNumberFormat="1" applyFont="1" applyFill="1" applyBorder="1" applyAlignment="1">
      <alignment horizontal="center" vertical="center" wrapText="1"/>
    </xf>
    <xf numFmtId="9" fontId="52" fillId="11" borderId="0" xfId="5" applyFont="1" applyFill="1" applyAlignment="1">
      <alignment horizontal="center" vertical="center"/>
    </xf>
    <xf numFmtId="10" fontId="53" fillId="0" borderId="0" xfId="5" applyNumberFormat="1" applyFont="1" applyAlignment="1">
      <alignment horizontal="center" vertical="center"/>
    </xf>
    <xf numFmtId="9" fontId="0" fillId="0" borderId="36" xfId="0" applyNumberFormat="1" applyBorder="1" applyAlignment="1">
      <alignment horizontal="center" vertical="center"/>
    </xf>
    <xf numFmtId="2" fontId="0" fillId="0" borderId="1" xfId="0" applyNumberFormat="1" applyBorder="1" applyAlignment="1">
      <alignment horizontal="center" vertical="center" wrapText="1"/>
    </xf>
    <xf numFmtId="9" fontId="56" fillId="0" borderId="1" xfId="0" applyNumberFormat="1" applyFont="1" applyBorder="1" applyAlignment="1">
      <alignment horizontal="center" vertical="center"/>
    </xf>
    <xf numFmtId="2" fontId="0" fillId="0" borderId="1" xfId="5" applyNumberFormat="1" applyFont="1" applyBorder="1" applyAlignment="1">
      <alignment horizontal="center" vertical="center"/>
    </xf>
    <xf numFmtId="9" fontId="11" fillId="0" borderId="1" xfId="0" applyNumberFormat="1" applyFont="1" applyBorder="1" applyAlignment="1">
      <alignment vertical="center" wrapText="1"/>
    </xf>
    <xf numFmtId="0" fontId="57" fillId="12" borderId="1" xfId="0" applyFont="1" applyFill="1" applyBorder="1" applyAlignment="1">
      <alignment horizontal="center" vertical="center" wrapText="1"/>
    </xf>
    <xf numFmtId="0" fontId="32" fillId="12" borderId="1" xfId="0" applyFont="1" applyFill="1" applyBorder="1"/>
    <xf numFmtId="9" fontId="57" fillId="12" borderId="1" xfId="0" applyNumberFormat="1" applyFont="1" applyFill="1" applyBorder="1" applyAlignment="1">
      <alignment horizontal="center" vertical="center" wrapText="1"/>
    </xf>
    <xf numFmtId="10" fontId="0" fillId="0" borderId="1" xfId="5" applyNumberFormat="1" applyFont="1" applyBorder="1" applyAlignment="1">
      <alignment horizontal="center" vertical="center" wrapText="1"/>
    </xf>
    <xf numFmtId="0" fontId="57" fillId="0" borderId="1" xfId="0" applyFont="1" applyBorder="1" applyAlignment="1">
      <alignment horizontal="center" vertical="center" wrapText="1"/>
    </xf>
    <xf numFmtId="9" fontId="0" fillId="0" borderId="1" xfId="5" applyFont="1" applyBorder="1" applyAlignment="1">
      <alignment horizontal="center" vertical="center" wrapText="1"/>
    </xf>
    <xf numFmtId="10" fontId="0" fillId="0" borderId="1" xfId="0" applyNumberFormat="1" applyBorder="1" applyAlignment="1">
      <alignment horizontal="center" vertical="center" wrapText="1"/>
    </xf>
    <xf numFmtId="10" fontId="0" fillId="0" borderId="1" xfId="5" applyNumberFormat="1" applyFont="1" applyFill="1" applyBorder="1" applyAlignment="1">
      <alignment horizontal="center" vertical="center" wrapText="1"/>
    </xf>
    <xf numFmtId="0" fontId="11" fillId="6" borderId="1" xfId="0" applyFont="1" applyFill="1" applyBorder="1" applyAlignment="1">
      <alignment wrapText="1"/>
    </xf>
    <xf numFmtId="0" fontId="11" fillId="14" borderId="1" xfId="0" applyFont="1" applyFill="1" applyBorder="1" applyAlignment="1">
      <alignment horizontal="center" vertical="center" wrapText="1"/>
    </xf>
    <xf numFmtId="0" fontId="60" fillId="0" borderId="1" xfId="0" applyFont="1" applyBorder="1" applyAlignment="1">
      <alignment horizontal="center" vertical="center" wrapText="1"/>
    </xf>
    <xf numFmtId="0" fontId="0" fillId="0" borderId="16" xfId="0" applyBorder="1" applyAlignment="1">
      <alignment wrapText="1"/>
    </xf>
    <xf numFmtId="0" fontId="11" fillId="0" borderId="16" xfId="0" applyFont="1" applyBorder="1" applyAlignment="1">
      <alignment horizontal="center" vertical="center" wrapText="1"/>
    </xf>
    <xf numFmtId="0" fontId="8" fillId="7" borderId="1" xfId="0" applyFont="1" applyFill="1" applyBorder="1" applyAlignment="1">
      <alignment horizontal="center" vertical="center"/>
    </xf>
    <xf numFmtId="0" fontId="0" fillId="7" borderId="1" xfId="0" applyFill="1" applyBorder="1" applyAlignment="1">
      <alignment horizontal="center" vertical="center" wrapText="1"/>
    </xf>
    <xf numFmtId="9" fontId="34" fillId="7" borderId="1" xfId="0" applyNumberFormat="1" applyFont="1" applyFill="1" applyBorder="1" applyAlignment="1">
      <alignment horizontal="center" vertical="center" wrapText="1"/>
    </xf>
    <xf numFmtId="9" fontId="1" fillId="0" borderId="0" xfId="0" applyNumberFormat="1" applyFont="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24" fillId="0" borderId="0" xfId="0" applyFont="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25" fillId="0" borderId="1" xfId="0" applyFont="1" applyBorder="1" applyAlignment="1">
      <alignment horizontal="center" vertical="center"/>
    </xf>
    <xf numFmtId="0" fontId="0" fillId="0" borderId="12" xfId="0" applyBorder="1" applyAlignment="1">
      <alignment horizont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7"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3" fillId="0" borderId="14" xfId="0" applyFont="1" applyBorder="1" applyAlignment="1">
      <alignment horizontal="justify" vertical="center" wrapText="1"/>
    </xf>
    <xf numFmtId="0" fontId="23" fillId="0" borderId="15" xfId="0" applyFont="1" applyBorder="1" applyAlignment="1">
      <alignment horizontal="justify" vertical="center" wrapText="1"/>
    </xf>
    <xf numFmtId="0" fontId="23" fillId="0" borderId="16" xfId="0" applyFont="1" applyBorder="1" applyAlignment="1">
      <alignment horizontal="justify"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5" xfId="0" applyBorder="1" applyAlignment="1">
      <alignment horizontal="center" vertical="center"/>
    </xf>
    <xf numFmtId="167" fontId="6" fillId="0" borderId="36" xfId="6" applyNumberFormat="1" applyFont="1" applyBorder="1" applyAlignment="1">
      <alignment horizontal="center" vertical="center"/>
    </xf>
    <xf numFmtId="167" fontId="6" fillId="0" borderId="4" xfId="6" applyNumberFormat="1" applyFont="1" applyBorder="1" applyAlignment="1">
      <alignment horizontal="center" vertical="center"/>
    </xf>
    <xf numFmtId="167" fontId="6" fillId="0" borderId="3" xfId="6" applyNumberFormat="1" applyFont="1" applyBorder="1" applyAlignment="1">
      <alignment horizontal="center" vertical="center"/>
    </xf>
    <xf numFmtId="165" fontId="21" fillId="0" borderId="36" xfId="6" applyFont="1" applyBorder="1" applyAlignment="1">
      <alignment horizontal="center" vertical="center" wrapText="1"/>
    </xf>
    <xf numFmtId="165" fontId="21" fillId="0" borderId="4" xfId="6" applyFont="1" applyBorder="1" applyAlignment="1">
      <alignment horizontal="center" vertical="center" wrapText="1"/>
    </xf>
    <xf numFmtId="165" fontId="21" fillId="0" borderId="3" xfId="6" applyFont="1" applyBorder="1" applyAlignment="1">
      <alignment horizontal="center" vertical="center" wrapText="1"/>
    </xf>
    <xf numFmtId="10" fontId="21" fillId="0" borderId="36" xfId="5" applyNumberFormat="1" applyFont="1" applyBorder="1" applyAlignment="1">
      <alignment horizontal="center" vertical="center" wrapText="1"/>
    </xf>
    <xf numFmtId="10" fontId="21" fillId="0" borderId="4" xfId="5" applyNumberFormat="1" applyFont="1" applyBorder="1" applyAlignment="1">
      <alignment horizontal="center" vertical="center" wrapText="1"/>
    </xf>
    <xf numFmtId="10" fontId="21" fillId="0" borderId="3" xfId="5" applyNumberFormat="1" applyFont="1" applyBorder="1" applyAlignment="1">
      <alignment horizontal="center" vertical="center" wrapText="1"/>
    </xf>
    <xf numFmtId="167" fontId="41" fillId="0" borderId="36" xfId="6" applyNumberFormat="1" applyFont="1" applyBorder="1" applyAlignment="1">
      <alignment horizontal="center" vertical="center" wrapText="1"/>
    </xf>
    <xf numFmtId="167" fontId="41" fillId="0" borderId="4" xfId="6" applyNumberFormat="1" applyFont="1" applyBorder="1" applyAlignment="1">
      <alignment horizontal="center" vertical="center" wrapText="1"/>
    </xf>
    <xf numFmtId="167" fontId="41" fillId="0" borderId="3" xfId="6" applyNumberFormat="1" applyFont="1" applyBorder="1" applyAlignment="1">
      <alignment horizontal="center" vertical="center" wrapText="1"/>
    </xf>
    <xf numFmtId="9" fontId="41" fillId="0" borderId="36" xfId="5" applyFont="1" applyBorder="1" applyAlignment="1">
      <alignment horizontal="center" vertical="center" wrapText="1"/>
    </xf>
    <xf numFmtId="9" fontId="41" fillId="0" borderId="4" xfId="5" applyFont="1" applyBorder="1" applyAlignment="1">
      <alignment horizontal="center" vertical="center" wrapText="1"/>
    </xf>
    <xf numFmtId="9" fontId="41" fillId="0" borderId="3" xfId="5" applyFont="1" applyBorder="1" applyAlignment="1">
      <alignment horizontal="center" vertical="center" wrapText="1"/>
    </xf>
    <xf numFmtId="167" fontId="42" fillId="0" borderId="36" xfId="6" applyNumberFormat="1" applyFont="1" applyFill="1" applyBorder="1" applyAlignment="1">
      <alignment horizontal="center" vertical="center" wrapText="1"/>
    </xf>
    <xf numFmtId="167" fontId="42" fillId="0" borderId="4" xfId="6" applyNumberFormat="1" applyFont="1" applyFill="1" applyBorder="1" applyAlignment="1">
      <alignment horizontal="center" vertical="center" wrapText="1"/>
    </xf>
    <xf numFmtId="167" fontId="42" fillId="0" borderId="3" xfId="6" applyNumberFormat="1" applyFont="1" applyFill="1" applyBorder="1" applyAlignment="1">
      <alignment horizontal="center" vertical="center" wrapText="1"/>
    </xf>
    <xf numFmtId="9" fontId="42" fillId="0" borderId="36" xfId="5" applyFont="1" applyFill="1" applyBorder="1" applyAlignment="1">
      <alignment horizontal="center" vertical="center" wrapText="1"/>
    </xf>
    <xf numFmtId="9" fontId="42" fillId="0" borderId="4" xfId="5" applyFont="1" applyFill="1" applyBorder="1" applyAlignment="1">
      <alignment horizontal="center" vertical="center" wrapText="1"/>
    </xf>
    <xf numFmtId="9" fontId="42" fillId="0" borderId="3" xfId="5" applyFont="1" applyFill="1" applyBorder="1" applyAlignment="1">
      <alignment horizontal="center" vertical="center" wrapText="1"/>
    </xf>
    <xf numFmtId="165" fontId="6" fillId="0" borderId="36"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5" fontId="6" fillId="0" borderId="3" xfId="0" applyNumberFormat="1" applyFont="1" applyBorder="1" applyAlignment="1">
      <alignment horizontal="center" vertical="center" wrapText="1"/>
    </xf>
    <xf numFmtId="9" fontId="6" fillId="0" borderId="36" xfId="5" applyFont="1" applyBorder="1" applyAlignment="1">
      <alignment horizontal="center" vertical="center" wrapText="1"/>
    </xf>
    <xf numFmtId="9" fontId="6" fillId="0" borderId="4" xfId="5" applyFont="1" applyBorder="1" applyAlignment="1">
      <alignment horizontal="center" vertical="center" wrapText="1"/>
    </xf>
    <xf numFmtId="9" fontId="6" fillId="0" borderId="3" xfId="5" applyFont="1" applyBorder="1" applyAlignment="1">
      <alignment horizontal="center" vertical="center" wrapText="1"/>
    </xf>
    <xf numFmtId="167" fontId="42" fillId="0" borderId="36" xfId="6" applyNumberFormat="1" applyFont="1" applyFill="1" applyBorder="1" applyAlignment="1">
      <alignment horizontal="center" vertical="center"/>
    </xf>
    <xf numFmtId="167" fontId="42" fillId="0" borderId="4" xfId="6" applyNumberFormat="1" applyFont="1" applyFill="1" applyBorder="1" applyAlignment="1">
      <alignment horizontal="center" vertical="center"/>
    </xf>
    <xf numFmtId="167" fontId="42" fillId="0" borderId="3" xfId="6" applyNumberFormat="1" applyFont="1" applyFill="1" applyBorder="1" applyAlignment="1">
      <alignment horizontal="center" vertical="center"/>
    </xf>
    <xf numFmtId="9" fontId="42" fillId="0" borderId="36" xfId="5" applyFont="1" applyFill="1" applyBorder="1" applyAlignment="1">
      <alignment horizontal="center" vertical="center"/>
    </xf>
    <xf numFmtId="9" fontId="42" fillId="0" borderId="4" xfId="5" applyFont="1" applyFill="1" applyBorder="1" applyAlignment="1">
      <alignment horizontal="center" vertical="center"/>
    </xf>
    <xf numFmtId="9" fontId="42" fillId="0" borderId="3" xfId="5" applyFont="1" applyFill="1" applyBorder="1" applyAlignment="1">
      <alignment horizontal="center" vertical="center"/>
    </xf>
    <xf numFmtId="9" fontId="59" fillId="0" borderId="1" xfId="0" applyNumberFormat="1" applyFont="1" applyBorder="1" applyAlignment="1">
      <alignment horizontal="center" vertical="center" wrapText="1"/>
    </xf>
    <xf numFmtId="0" fontId="59" fillId="0" borderId="1" xfId="0" applyFont="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horizontal="center" vertical="center"/>
    </xf>
    <xf numFmtId="9" fontId="57" fillId="0" borderId="1" xfId="0" applyNumberFormat="1" applyFont="1" applyBorder="1" applyAlignment="1">
      <alignment horizontal="center" vertical="center" wrapText="1"/>
    </xf>
    <xf numFmtId="0" fontId="57" fillId="0" borderId="1" xfId="0" applyFont="1" applyBorder="1" applyAlignment="1">
      <alignment horizontal="center" vertical="center" wrapText="1"/>
    </xf>
    <xf numFmtId="0" fontId="57" fillId="0" borderId="36" xfId="0" applyFont="1" applyBorder="1" applyAlignment="1">
      <alignment horizontal="center" vertical="center" wrapText="1"/>
    </xf>
    <xf numFmtId="9" fontId="37" fillId="7" borderId="36" xfId="5" applyFont="1" applyFill="1" applyBorder="1" applyAlignment="1">
      <alignment horizontal="center" vertical="center" wrapText="1"/>
    </xf>
    <xf numFmtId="9" fontId="37" fillId="7" borderId="4" xfId="5" applyFont="1" applyFill="1" applyBorder="1" applyAlignment="1">
      <alignment horizontal="center" vertical="center" wrapText="1"/>
    </xf>
    <xf numFmtId="9" fontId="37" fillId="7" borderId="3" xfId="5" applyFont="1" applyFill="1" applyBorder="1" applyAlignment="1">
      <alignment horizontal="center" vertical="center" wrapText="1"/>
    </xf>
    <xf numFmtId="9" fontId="0" fillId="0" borderId="36" xfId="0" applyNumberFormat="1" applyBorder="1" applyAlignment="1">
      <alignment horizontal="center" vertical="center"/>
    </xf>
    <xf numFmtId="9" fontId="0" fillId="0" borderId="4" xfId="0" applyNumberFormat="1" applyBorder="1" applyAlignment="1">
      <alignment horizontal="center" vertical="center"/>
    </xf>
    <xf numFmtId="9" fontId="0" fillId="0" borderId="3" xfId="0" applyNumberFormat="1" applyBorder="1" applyAlignment="1">
      <alignment horizontal="center" vertical="center"/>
    </xf>
    <xf numFmtId="9" fontId="11" fillId="0" borderId="36" xfId="5" applyFont="1" applyBorder="1" applyAlignment="1">
      <alignment horizontal="center" vertical="center" wrapText="1"/>
    </xf>
    <xf numFmtId="9" fontId="11" fillId="0" borderId="4" xfId="5" applyFont="1" applyBorder="1" applyAlignment="1">
      <alignment horizontal="center" vertical="center" wrapText="1"/>
    </xf>
    <xf numFmtId="9" fontId="11" fillId="0" borderId="3" xfId="5" applyFont="1" applyBorder="1" applyAlignment="1">
      <alignment horizontal="center" vertical="center" wrapText="1"/>
    </xf>
    <xf numFmtId="10" fontId="0" fillId="0" borderId="36" xfId="0" applyNumberForma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9" fontId="0" fillId="0" borderId="36" xfId="0" applyNumberFormat="1" applyBorder="1" applyAlignment="1">
      <alignment horizontal="center" vertical="center" wrapText="1"/>
    </xf>
    <xf numFmtId="9" fontId="11" fillId="0" borderId="36"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0" fillId="0" borderId="36" xfId="5" applyFont="1" applyBorder="1" applyAlignment="1">
      <alignment horizontal="center" vertical="center" wrapText="1"/>
    </xf>
    <xf numFmtId="9" fontId="0" fillId="0" borderId="4" xfId="5" applyFont="1" applyBorder="1" applyAlignment="1">
      <alignment horizontal="center" vertical="center" wrapText="1"/>
    </xf>
    <xf numFmtId="9" fontId="0" fillId="0" borderId="3" xfId="5" applyFont="1" applyBorder="1" applyAlignment="1">
      <alignment horizontal="center" vertical="center" wrapText="1"/>
    </xf>
    <xf numFmtId="9" fontId="0" fillId="0" borderId="36" xfId="5" applyFont="1" applyBorder="1" applyAlignment="1">
      <alignment horizontal="center" vertical="center"/>
    </xf>
    <xf numFmtId="9" fontId="0" fillId="0" borderId="4" xfId="5" applyFont="1" applyBorder="1" applyAlignment="1">
      <alignment horizontal="center" vertical="center"/>
    </xf>
    <xf numFmtId="9" fontId="0" fillId="0" borderId="3" xfId="5" applyFont="1" applyBorder="1" applyAlignment="1">
      <alignment horizontal="center" vertical="center"/>
    </xf>
    <xf numFmtId="2" fontId="0" fillId="0" borderId="1" xfId="0" applyNumberFormat="1" applyBorder="1" applyAlignment="1">
      <alignment horizontal="center" vertical="center"/>
    </xf>
    <xf numFmtId="9" fontId="57" fillId="13" borderId="36" xfId="0" applyNumberFormat="1" applyFont="1" applyFill="1" applyBorder="1" applyAlignment="1">
      <alignment horizontal="center" vertical="center" wrapText="1"/>
    </xf>
    <xf numFmtId="9" fontId="57" fillId="13" borderId="4" xfId="0" applyNumberFormat="1" applyFont="1" applyFill="1" applyBorder="1" applyAlignment="1">
      <alignment horizontal="center" vertical="center" wrapText="1"/>
    </xf>
    <xf numFmtId="9" fontId="57" fillId="13" borderId="3" xfId="0" applyNumberFormat="1" applyFont="1" applyFill="1" applyBorder="1" applyAlignment="1">
      <alignment horizontal="center" vertical="center" wrapText="1"/>
    </xf>
    <xf numFmtId="9" fontId="42" fillId="0" borderId="1" xfId="5" applyFont="1" applyFill="1" applyBorder="1" applyAlignment="1">
      <alignment horizontal="center" vertical="center" wrapText="1"/>
    </xf>
    <xf numFmtId="167" fontId="42" fillId="0" borderId="1" xfId="6" applyNumberFormat="1" applyFont="1" applyFill="1" applyBorder="1" applyAlignment="1">
      <alignment horizontal="center" vertical="center" wrapText="1"/>
    </xf>
    <xf numFmtId="167" fontId="34" fillId="0" borderId="1" xfId="0" applyNumberFormat="1" applyFont="1" applyBorder="1" applyAlignment="1">
      <alignment horizontal="center" vertical="center" wrapText="1"/>
    </xf>
    <xf numFmtId="167" fontId="42" fillId="0" borderId="1" xfId="6" applyNumberFormat="1" applyFont="1" applyBorder="1" applyAlignment="1">
      <alignment horizontal="center" vertical="center"/>
    </xf>
    <xf numFmtId="167" fontId="42" fillId="0" borderId="36" xfId="6" applyNumberFormat="1" applyFont="1" applyBorder="1" applyAlignment="1">
      <alignment horizontal="center" vertical="center"/>
    </xf>
    <xf numFmtId="167" fontId="42" fillId="0" borderId="4" xfId="6" applyNumberFormat="1" applyFont="1" applyBorder="1" applyAlignment="1">
      <alignment horizontal="center" vertical="center"/>
    </xf>
    <xf numFmtId="167" fontId="42" fillId="0" borderId="3" xfId="6" applyNumberFormat="1" applyFont="1" applyBorder="1" applyAlignment="1">
      <alignment horizontal="center" vertical="center"/>
    </xf>
    <xf numFmtId="9" fontId="0" fillId="0" borderId="4" xfId="0" applyNumberFormat="1" applyBorder="1" applyAlignment="1">
      <alignment horizontal="center" vertical="center" wrapText="1"/>
    </xf>
    <xf numFmtId="9" fontId="0" fillId="0" borderId="3" xfId="0" applyNumberFormat="1" applyBorder="1" applyAlignment="1">
      <alignment horizontal="center" vertical="center" wrapText="1"/>
    </xf>
    <xf numFmtId="166" fontId="46" fillId="0" borderId="14" xfId="0" applyNumberFormat="1" applyFont="1" applyBorder="1" applyAlignment="1">
      <alignment horizontal="center" vertical="center" wrapText="1"/>
    </xf>
    <xf numFmtId="166" fontId="46" fillId="0" borderId="15" xfId="0" applyNumberFormat="1" applyFont="1" applyBorder="1" applyAlignment="1">
      <alignment horizontal="center" vertical="center" wrapText="1"/>
    </xf>
    <xf numFmtId="166" fontId="46" fillId="0" borderId="16" xfId="0" applyNumberFormat="1" applyFont="1" applyBorder="1" applyAlignment="1">
      <alignment horizontal="center" vertical="center" wrapText="1"/>
    </xf>
    <xf numFmtId="166" fontId="51" fillId="0" borderId="14" xfId="0" applyNumberFormat="1" applyFont="1" applyBorder="1" applyAlignment="1">
      <alignment horizontal="center" vertical="center" wrapText="1"/>
    </xf>
    <xf numFmtId="166" fontId="51" fillId="0" borderId="15" xfId="0" applyNumberFormat="1" applyFont="1" applyBorder="1" applyAlignment="1">
      <alignment horizontal="center" vertical="center" wrapText="1"/>
    </xf>
    <xf numFmtId="166" fontId="51" fillId="0" borderId="16" xfId="0" applyNumberFormat="1" applyFont="1" applyBorder="1" applyAlignment="1">
      <alignment horizontal="center" vertical="center" wrapText="1"/>
    </xf>
    <xf numFmtId="0" fontId="34" fillId="0" borderId="36"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167" fontId="42" fillId="0" borderId="1" xfId="6" applyNumberFormat="1" applyFont="1" applyFill="1" applyBorder="1" applyAlignment="1">
      <alignment horizontal="center" vertical="center"/>
    </xf>
    <xf numFmtId="167" fontId="42" fillId="6" borderId="1" xfId="6"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167" fontId="41" fillId="0" borderId="1" xfId="6" applyNumberFormat="1" applyFont="1" applyBorder="1" applyAlignment="1">
      <alignment horizontal="center" vertical="center" wrapText="1"/>
    </xf>
    <xf numFmtId="167" fontId="6" fillId="0" borderId="1" xfId="6" applyNumberFormat="1" applyFont="1" applyBorder="1" applyAlignment="1">
      <alignment horizontal="center" vertical="center" wrapText="1"/>
    </xf>
    <xf numFmtId="9" fontId="41" fillId="0" borderId="1" xfId="5" applyFont="1" applyBorder="1" applyAlignment="1">
      <alignment horizontal="center" vertical="center" wrapText="1"/>
    </xf>
    <xf numFmtId="167" fontId="6" fillId="0" borderId="1" xfId="6" applyNumberFormat="1" applyFont="1" applyBorder="1" applyAlignment="1">
      <alignment horizontal="center" vertical="center"/>
    </xf>
    <xf numFmtId="167" fontId="43" fillId="0" borderId="36" xfId="6" applyNumberFormat="1" applyFont="1" applyFill="1" applyBorder="1" applyAlignment="1">
      <alignment horizontal="center" vertical="center" wrapText="1"/>
    </xf>
    <xf numFmtId="167" fontId="43" fillId="0" borderId="4" xfId="6" applyNumberFormat="1" applyFont="1" applyFill="1" applyBorder="1" applyAlignment="1">
      <alignment horizontal="center" vertical="center" wrapText="1"/>
    </xf>
    <xf numFmtId="167" fontId="43" fillId="0" borderId="3" xfId="6" applyNumberFormat="1" applyFont="1" applyFill="1" applyBorder="1" applyAlignment="1">
      <alignment horizontal="center" vertical="center" wrapText="1"/>
    </xf>
    <xf numFmtId="167" fontId="43" fillId="0" borderId="1" xfId="6" applyNumberFormat="1" applyFont="1" applyBorder="1" applyAlignment="1">
      <alignment horizontal="center" vertical="center" wrapText="1"/>
    </xf>
    <xf numFmtId="9" fontId="6" fillId="0" borderId="1" xfId="5" applyFont="1" applyBorder="1" applyAlignment="1">
      <alignment horizontal="center" vertical="center" wrapText="1"/>
    </xf>
    <xf numFmtId="165" fontId="41" fillId="0" borderId="1" xfId="0" applyNumberFormat="1" applyFont="1" applyBorder="1" applyAlignment="1">
      <alignment horizontal="center" vertical="center" wrapText="1"/>
    </xf>
    <xf numFmtId="10" fontId="6" fillId="0" borderId="36" xfId="5" applyNumberFormat="1" applyFont="1" applyBorder="1" applyAlignment="1">
      <alignment horizontal="center" vertical="center"/>
    </xf>
    <xf numFmtId="10" fontId="6" fillId="0" borderId="4" xfId="5" applyNumberFormat="1" applyFont="1" applyBorder="1" applyAlignment="1">
      <alignment horizontal="center" vertical="center"/>
    </xf>
    <xf numFmtId="10" fontId="6" fillId="0" borderId="3" xfId="5" applyNumberFormat="1" applyFont="1" applyBorder="1" applyAlignment="1">
      <alignment horizontal="center" vertical="center"/>
    </xf>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10" borderId="10"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32" fillId="0" borderId="1" xfId="0" applyFont="1" applyBorder="1" applyAlignment="1">
      <alignment horizontal="center" vertical="center" wrapText="1"/>
    </xf>
    <xf numFmtId="9" fontId="32" fillId="0" borderId="1" xfId="0" applyNumberFormat="1" applyFont="1" applyBorder="1" applyAlignment="1">
      <alignment horizontal="center" vertical="center" wrapText="1"/>
    </xf>
    <xf numFmtId="9" fontId="32" fillId="0" borderId="1" xfId="5" applyFont="1" applyBorder="1" applyAlignment="1">
      <alignment horizontal="center" vertical="center" wrapText="1"/>
    </xf>
    <xf numFmtId="9"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9" fontId="37" fillId="0" borderId="1" xfId="5" applyFont="1" applyBorder="1" applyAlignment="1">
      <alignment horizontal="center" vertical="center" wrapText="1"/>
    </xf>
    <xf numFmtId="9" fontId="0" fillId="0" borderId="1" xfId="5" applyFont="1" applyBorder="1" applyAlignment="1">
      <alignment horizontal="center" vertical="center"/>
    </xf>
    <xf numFmtId="1" fontId="0" fillId="0" borderId="1" xfId="0" applyNumberFormat="1" applyBorder="1" applyAlignment="1">
      <alignment horizontal="center" vertical="center"/>
    </xf>
    <xf numFmtId="1" fontId="0" fillId="0" borderId="36" xfId="0" applyNumberFormat="1" applyBorder="1" applyAlignment="1">
      <alignment horizontal="center" vertical="center"/>
    </xf>
    <xf numFmtId="1" fontId="0" fillId="0" borderId="4" xfId="0" applyNumberFormat="1" applyBorder="1" applyAlignment="1">
      <alignment horizontal="center" vertical="center"/>
    </xf>
    <xf numFmtId="1" fontId="0" fillId="0" borderId="3" xfId="0" applyNumberFormat="1" applyBorder="1" applyAlignment="1">
      <alignment horizontal="center" vertical="center"/>
    </xf>
    <xf numFmtId="0" fontId="4" fillId="7" borderId="4" xfId="0" applyFont="1" applyFill="1" applyBorder="1" applyAlignment="1">
      <alignment horizontal="center" vertical="center" wrapText="1"/>
    </xf>
    <xf numFmtId="0" fontId="4" fillId="7" borderId="3" xfId="0" applyFont="1" applyFill="1" applyBorder="1" applyAlignment="1">
      <alignment horizontal="center" vertical="center" wrapText="1"/>
    </xf>
    <xf numFmtId="9" fontId="56" fillId="0" borderId="1" xfId="0" applyNumberFormat="1" applyFont="1" applyBorder="1" applyAlignment="1">
      <alignment horizontal="center" vertical="center"/>
    </xf>
    <xf numFmtId="0" fontId="56" fillId="0" borderId="1" xfId="0" applyFont="1" applyBorder="1" applyAlignment="1">
      <alignment horizontal="center" vertical="center"/>
    </xf>
    <xf numFmtId="2" fontId="9" fillId="0" borderId="36"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9" fillId="0" borderId="3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57" fillId="12" borderId="36" xfId="0" applyFont="1" applyFill="1" applyBorder="1" applyAlignment="1">
      <alignment horizontal="center" vertical="center" wrapText="1"/>
    </xf>
    <xf numFmtId="0" fontId="57" fillId="12" borderId="4" xfId="0" applyFont="1" applyFill="1" applyBorder="1" applyAlignment="1">
      <alignment horizontal="center" vertical="center" wrapText="1"/>
    </xf>
    <xf numFmtId="0" fontId="57" fillId="12" borderId="3" xfId="0" applyFont="1" applyFill="1" applyBorder="1" applyAlignment="1">
      <alignment horizontal="center" vertical="center" wrapText="1"/>
    </xf>
    <xf numFmtId="9" fontId="57" fillId="12" borderId="36" xfId="0" applyNumberFormat="1" applyFont="1" applyFill="1" applyBorder="1" applyAlignment="1">
      <alignment horizontal="center" vertical="center" wrapText="1"/>
    </xf>
    <xf numFmtId="9" fontId="57" fillId="12" borderId="4" xfId="0" applyNumberFormat="1" applyFont="1" applyFill="1" applyBorder="1" applyAlignment="1">
      <alignment horizontal="center" vertical="center" wrapText="1"/>
    </xf>
    <xf numFmtId="9" fontId="57" fillId="12" borderId="3" xfId="0" applyNumberFormat="1" applyFont="1" applyFill="1" applyBorder="1" applyAlignment="1">
      <alignment horizontal="center" vertical="center" wrapText="1"/>
    </xf>
    <xf numFmtId="1" fontId="0" fillId="0" borderId="36"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3" xfId="0" applyNumberFormat="1" applyBorder="1" applyAlignment="1">
      <alignment horizontal="center" vertical="center" wrapText="1"/>
    </xf>
    <xf numFmtId="0" fontId="9" fillId="0" borderId="36"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1" fontId="0" fillId="0" borderId="1" xfId="0" applyNumberFormat="1" applyBorder="1" applyAlignment="1">
      <alignment horizontal="center" vertical="center" wrapText="1"/>
    </xf>
    <xf numFmtId="9" fontId="32" fillId="7" borderId="1" xfId="5" applyFont="1" applyFill="1" applyBorder="1" applyAlignment="1">
      <alignment horizontal="center" vertical="center" wrapText="1"/>
    </xf>
    <xf numFmtId="9" fontId="32" fillId="0" borderId="1" xfId="5" applyFont="1" applyFill="1" applyBorder="1" applyAlignment="1">
      <alignment horizontal="center" vertical="center" wrapText="1"/>
    </xf>
    <xf numFmtId="9" fontId="32" fillId="0" borderId="36" xfId="5" applyFont="1" applyFill="1" applyBorder="1" applyAlignment="1">
      <alignment horizontal="center" vertical="center" wrapText="1"/>
    </xf>
    <xf numFmtId="9" fontId="32" fillId="0" borderId="3" xfId="5" applyFont="1" applyFill="1" applyBorder="1" applyAlignment="1">
      <alignment horizontal="center" vertical="center" wrapText="1"/>
    </xf>
    <xf numFmtId="9" fontId="32" fillId="0" borderId="4" xfId="5" applyFont="1" applyFill="1" applyBorder="1" applyAlignment="1">
      <alignment horizontal="center" vertical="center" wrapText="1"/>
    </xf>
    <xf numFmtId="9" fontId="21" fillId="0" borderId="1" xfId="5" applyFont="1" applyFill="1" applyBorder="1" applyAlignment="1">
      <alignment horizontal="center" vertical="center" wrapText="1"/>
    </xf>
    <xf numFmtId="9" fontId="21" fillId="0" borderId="36" xfId="5" applyFont="1" applyFill="1" applyBorder="1" applyAlignment="1">
      <alignment horizontal="center" vertical="center" wrapText="1"/>
    </xf>
    <xf numFmtId="9" fontId="21" fillId="0" borderId="4" xfId="5" applyFont="1" applyFill="1" applyBorder="1" applyAlignment="1">
      <alignment horizontal="center" vertical="center" wrapText="1"/>
    </xf>
    <xf numFmtId="9" fontId="21" fillId="0" borderId="3" xfId="5" applyFont="1" applyFill="1" applyBorder="1" applyAlignment="1">
      <alignment horizontal="center" vertical="center" wrapText="1"/>
    </xf>
    <xf numFmtId="9" fontId="34" fillId="0" borderId="1" xfId="0" applyNumberFormat="1" applyFont="1" applyBorder="1" applyAlignment="1">
      <alignment horizontal="center" vertical="center" wrapText="1"/>
    </xf>
    <xf numFmtId="9" fontId="34" fillId="0" borderId="36" xfId="0" applyNumberFormat="1" applyFont="1" applyBorder="1" applyAlignment="1">
      <alignment horizontal="center" vertical="center" wrapText="1"/>
    </xf>
    <xf numFmtId="9" fontId="34" fillId="0" borderId="3" xfId="0" applyNumberFormat="1" applyFont="1" applyBorder="1" applyAlignment="1">
      <alignment horizontal="center" vertical="center" wrapText="1"/>
    </xf>
    <xf numFmtId="9" fontId="32" fillId="0" borderId="36" xfId="0" applyNumberFormat="1" applyFont="1" applyBorder="1" applyAlignment="1">
      <alignment horizontal="center" vertical="center" wrapText="1"/>
    </xf>
    <xf numFmtId="9" fontId="32" fillId="0" borderId="4" xfId="0" applyNumberFormat="1" applyFont="1" applyBorder="1" applyAlignment="1">
      <alignment horizontal="center" vertical="center" wrapText="1"/>
    </xf>
    <xf numFmtId="9" fontId="32" fillId="0" borderId="3" xfId="0" applyNumberFormat="1" applyFont="1" applyBorder="1" applyAlignment="1">
      <alignment horizontal="center" vertical="center" wrapText="1"/>
    </xf>
    <xf numFmtId="9" fontId="0" fillId="0" borderId="1" xfId="5" applyFont="1" applyFill="1" applyBorder="1" applyAlignment="1">
      <alignment horizontal="center" vertical="center"/>
    </xf>
    <xf numFmtId="9" fontId="0" fillId="0" borderId="36" xfId="5" applyFont="1" applyFill="1" applyBorder="1" applyAlignment="1">
      <alignment horizontal="center" vertical="center"/>
    </xf>
    <xf numFmtId="9" fontId="0" fillId="0" borderId="4" xfId="5" applyFont="1" applyFill="1" applyBorder="1" applyAlignment="1">
      <alignment horizontal="center" vertical="center"/>
    </xf>
    <xf numFmtId="9" fontId="0" fillId="0" borderId="3" xfId="5" applyFont="1" applyFill="1" applyBorder="1" applyAlignment="1">
      <alignment horizontal="center" vertical="center"/>
    </xf>
    <xf numFmtId="0" fontId="3" fillId="8"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2" fontId="32" fillId="7" borderId="1" xfId="5" applyNumberFormat="1" applyFont="1" applyFill="1" applyBorder="1" applyAlignment="1">
      <alignment horizontal="center" vertical="center" wrapText="1"/>
    </xf>
    <xf numFmtId="2" fontId="32" fillId="0" borderId="1" xfId="5" applyNumberFormat="1" applyFont="1" applyFill="1" applyBorder="1" applyAlignment="1">
      <alignment horizontal="center" vertical="center" wrapText="1"/>
    </xf>
    <xf numFmtId="2" fontId="32" fillId="0" borderId="36" xfId="5" applyNumberFormat="1" applyFont="1" applyFill="1" applyBorder="1" applyAlignment="1">
      <alignment horizontal="center" vertical="center" wrapText="1"/>
    </xf>
    <xf numFmtId="2" fontId="32" fillId="0" borderId="4" xfId="5" applyNumberFormat="1" applyFont="1" applyFill="1" applyBorder="1" applyAlignment="1">
      <alignment horizontal="center" vertical="center" wrapText="1"/>
    </xf>
    <xf numFmtId="2" fontId="32" fillId="0" borderId="3" xfId="5" applyNumberFormat="1" applyFont="1" applyFill="1" applyBorder="1" applyAlignment="1">
      <alignment horizontal="center" vertical="center" wrapText="1"/>
    </xf>
    <xf numFmtId="10" fontId="32" fillId="0" borderId="1" xfId="0" applyNumberFormat="1" applyFont="1" applyBorder="1" applyAlignment="1">
      <alignment horizontal="center" vertical="center" wrapText="1"/>
    </xf>
    <xf numFmtId="10" fontId="32" fillId="0" borderId="36" xfId="0" applyNumberFormat="1" applyFont="1" applyBorder="1" applyAlignment="1">
      <alignment horizontal="center" vertical="center" wrapText="1"/>
    </xf>
    <xf numFmtId="10" fontId="32" fillId="0" borderId="3" xfId="0" applyNumberFormat="1" applyFont="1" applyBorder="1" applyAlignment="1">
      <alignment horizontal="center" vertical="center" wrapText="1"/>
    </xf>
    <xf numFmtId="9" fontId="34" fillId="0" borderId="1" xfId="5" applyFont="1" applyFill="1" applyBorder="1" applyAlignment="1">
      <alignment horizontal="center" vertical="center" wrapText="1"/>
    </xf>
    <xf numFmtId="9" fontId="34" fillId="0" borderId="36" xfId="5" applyFont="1" applyFill="1" applyBorder="1" applyAlignment="1">
      <alignment horizontal="center" vertical="center" wrapText="1"/>
    </xf>
    <xf numFmtId="9" fontId="34" fillId="0" borderId="4" xfId="5" applyFont="1" applyFill="1" applyBorder="1" applyAlignment="1">
      <alignment horizontal="center" vertical="center" wrapText="1"/>
    </xf>
    <xf numFmtId="9" fontId="34" fillId="0" borderId="3" xfId="5" applyFont="1" applyFill="1" applyBorder="1" applyAlignment="1">
      <alignment horizontal="center" vertical="center" wrapText="1"/>
    </xf>
    <xf numFmtId="9" fontId="50" fillId="0" borderId="1" xfId="5" applyFont="1" applyFill="1" applyBorder="1" applyAlignment="1">
      <alignment horizontal="center" vertical="center" wrapText="1"/>
    </xf>
    <xf numFmtId="0" fontId="45" fillId="3" borderId="30" xfId="0" applyFont="1" applyFill="1" applyBorder="1" applyAlignment="1">
      <alignment horizontal="center" vertical="center" wrapText="1"/>
    </xf>
    <xf numFmtId="0" fontId="45" fillId="3" borderId="38" xfId="0" applyFont="1" applyFill="1" applyBorder="1" applyAlignment="1">
      <alignment horizontal="center" vertical="center" wrapText="1"/>
    </xf>
    <xf numFmtId="0" fontId="45" fillId="3" borderId="32" xfId="0" applyFont="1" applyFill="1" applyBorder="1" applyAlignment="1">
      <alignment horizontal="center" vertical="center" wrapText="1"/>
    </xf>
    <xf numFmtId="0" fontId="45" fillId="3" borderId="39"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0" fillId="0" borderId="29" xfId="0" applyBorder="1" applyAlignment="1">
      <alignment horizontal="center"/>
    </xf>
    <xf numFmtId="0" fontId="0" fillId="0" borderId="31" xfId="0" applyBorder="1" applyAlignment="1">
      <alignment horizontal="center"/>
    </xf>
    <xf numFmtId="0" fontId="6" fillId="0" borderId="3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1" fontId="9" fillId="0" borderId="36"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xf>
    <xf numFmtId="2" fontId="34" fillId="0" borderId="1" xfId="5" applyNumberFormat="1" applyFont="1" applyFill="1" applyBorder="1" applyAlignment="1">
      <alignment horizontal="center" vertical="center" wrapText="1"/>
    </xf>
    <xf numFmtId="9" fontId="0" fillId="0" borderId="1" xfId="5" applyFont="1" applyFill="1" applyBorder="1" applyAlignment="1">
      <alignment horizontal="center" vertical="center" wrapText="1"/>
    </xf>
    <xf numFmtId="0" fontId="43"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3" xfId="0" applyFont="1" applyBorder="1" applyAlignment="1">
      <alignment horizontal="center" vertical="center" wrapText="1"/>
    </xf>
    <xf numFmtId="0" fontId="34" fillId="0" borderId="1" xfId="0" applyFont="1" applyBorder="1" applyAlignment="1">
      <alignment horizontal="center" vertical="center" wrapText="1"/>
    </xf>
    <xf numFmtId="1" fontId="6" fillId="0" borderId="36" xfId="0" applyNumberFormat="1" applyFont="1" applyBorder="1" applyAlignment="1">
      <alignment horizontal="center" vertical="center"/>
    </xf>
    <xf numFmtId="1" fontId="6" fillId="0" borderId="4" xfId="0" applyNumberFormat="1" applyFont="1" applyBorder="1" applyAlignment="1">
      <alignment horizontal="center" vertical="center"/>
    </xf>
    <xf numFmtId="1" fontId="6" fillId="0" borderId="3" xfId="0" applyNumberFormat="1" applyFont="1" applyBorder="1" applyAlignment="1">
      <alignment horizontal="center" vertical="center"/>
    </xf>
    <xf numFmtId="2" fontId="41" fillId="0" borderId="1" xfId="6" applyNumberFormat="1" applyFont="1" applyBorder="1" applyAlignment="1">
      <alignment horizontal="center" vertical="center" wrapText="1"/>
    </xf>
    <xf numFmtId="0" fontId="44" fillId="0" borderId="36"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167" fontId="42" fillId="0" borderId="1" xfId="6" applyNumberFormat="1" applyFont="1" applyBorder="1" applyAlignment="1">
      <alignment horizontal="center" vertical="center" wrapText="1"/>
    </xf>
    <xf numFmtId="166" fontId="38" fillId="0" borderId="1" xfId="0" applyNumberFormat="1" applyFont="1" applyBorder="1" applyAlignment="1">
      <alignment horizontal="center" vertical="center" wrapText="1"/>
    </xf>
    <xf numFmtId="166" fontId="38" fillId="0" borderId="36" xfId="0" applyNumberFormat="1" applyFont="1" applyBorder="1" applyAlignment="1">
      <alignment horizontal="center" vertical="center" wrapText="1"/>
    </xf>
    <xf numFmtId="166" fontId="38" fillId="0" borderId="4" xfId="0" applyNumberFormat="1" applyFont="1" applyBorder="1" applyAlignment="1">
      <alignment horizontal="center" vertical="center" wrapText="1"/>
    </xf>
    <xf numFmtId="166" fontId="38" fillId="0" borderId="3"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23" fillId="5" borderId="33" xfId="0" applyFont="1" applyFill="1" applyBorder="1" applyAlignment="1">
      <alignment horizontal="center" vertical="center" wrapText="1"/>
    </xf>
    <xf numFmtId="0" fontId="23" fillId="5" borderId="27"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3" borderId="36"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5" fillId="3" borderId="29" xfId="0" applyFont="1" applyFill="1" applyBorder="1" applyAlignment="1">
      <alignment horizontal="center" vertical="center" wrapText="1"/>
    </xf>
    <xf numFmtId="0" fontId="45" fillId="3" borderId="37"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2" fontId="4" fillId="9" borderId="4" xfId="0" applyNumberFormat="1" applyFont="1" applyFill="1" applyBorder="1" applyAlignment="1">
      <alignment horizontal="center" vertical="center" wrapText="1"/>
    </xf>
    <xf numFmtId="2" fontId="4" fillId="9" borderId="3" xfId="0" applyNumberFormat="1"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5" fillId="3" borderId="31"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3" fillId="0" borderId="36" xfId="0" applyFont="1" applyBorder="1" applyAlignment="1">
      <alignment horizont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9" fontId="61" fillId="0" borderId="36" xfId="0" applyNumberFormat="1" applyFont="1" applyBorder="1" applyAlignment="1">
      <alignment horizontal="center" vertical="center"/>
    </xf>
    <xf numFmtId="9" fontId="61" fillId="0" borderId="4" xfId="0" applyNumberFormat="1" applyFont="1" applyBorder="1" applyAlignment="1">
      <alignment horizontal="center" vertical="center"/>
    </xf>
    <xf numFmtId="0" fontId="33" fillId="0" borderId="1" xfId="0" applyFont="1" applyBorder="1" applyAlignment="1">
      <alignment horizontal="center" vertical="center" wrapText="1"/>
    </xf>
    <xf numFmtId="0" fontId="21" fillId="0" borderId="1" xfId="0" applyFont="1" applyBorder="1" applyAlignment="1">
      <alignment horizontal="center" vertical="center" wrapText="1"/>
    </xf>
    <xf numFmtId="166" fontId="29" fillId="0" borderId="1" xfId="0" applyNumberFormat="1" applyFont="1" applyBorder="1" applyAlignment="1">
      <alignment horizontal="center" vertical="center" wrapText="1"/>
    </xf>
    <xf numFmtId="10" fontId="32" fillId="0" borderId="4" xfId="0" applyNumberFormat="1" applyFont="1" applyBorder="1" applyAlignment="1">
      <alignment horizontal="center" vertical="center" wrapText="1"/>
    </xf>
    <xf numFmtId="10" fontId="47"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2" fontId="2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2" fontId="33" fillId="0" borderId="1" xfId="0" applyNumberFormat="1" applyFont="1" applyBorder="1" applyAlignment="1">
      <alignment horizontal="center" vertical="center"/>
    </xf>
    <xf numFmtId="0" fontId="37" fillId="0" borderId="1" xfId="0" applyFont="1" applyBorder="1" applyAlignment="1">
      <alignment horizontal="center" vertical="center"/>
    </xf>
    <xf numFmtId="0" fontId="35"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0" fillId="0" borderId="1" xfId="0" applyBorder="1" applyAlignment="1">
      <alignment horizontal="center" wrapText="1"/>
    </xf>
    <xf numFmtId="2" fontId="36" fillId="0" borderId="1" xfId="0" applyNumberFormat="1" applyFont="1" applyBorder="1" applyAlignment="1">
      <alignment horizontal="center" vertical="center" wrapText="1"/>
    </xf>
    <xf numFmtId="2" fontId="33" fillId="0" borderId="1" xfId="0" applyNumberFormat="1" applyFont="1" applyBorder="1" applyAlignment="1">
      <alignment horizontal="center" vertical="center" wrapText="1"/>
    </xf>
    <xf numFmtId="0" fontId="11" fillId="0" borderId="1" xfId="0" applyFont="1" applyBorder="1" applyAlignment="1">
      <alignment horizontal="center" wrapText="1"/>
    </xf>
    <xf numFmtId="166" fontId="36"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9" fontId="21"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29" fillId="0" borderId="1" xfId="0" applyFont="1" applyBorder="1" applyAlignment="1">
      <alignment horizontal="center" vertical="center" wrapText="1"/>
    </xf>
    <xf numFmtId="166" fontId="29" fillId="0" borderId="1" xfId="0" applyNumberFormat="1" applyFont="1" applyBorder="1" applyAlignment="1">
      <alignment horizontal="center" vertical="top" wrapText="1"/>
    </xf>
    <xf numFmtId="0" fontId="7" fillId="0" borderId="36"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36"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9" fontId="8" fillId="0" borderId="1" xfId="0" applyNumberFormat="1" applyFont="1" applyBorder="1" applyAlignment="1">
      <alignment horizontal="center" vertical="center" wrapText="1"/>
    </xf>
    <xf numFmtId="2" fontId="34" fillId="7" borderId="1" xfId="5" applyNumberFormat="1" applyFont="1" applyFill="1" applyBorder="1" applyAlignment="1">
      <alignment horizontal="center" vertical="center" wrapText="1"/>
    </xf>
    <xf numFmtId="9" fontId="8" fillId="7" borderId="1" xfId="0" applyNumberFormat="1" applyFont="1" applyFill="1" applyBorder="1" applyAlignment="1">
      <alignment horizontal="center" vertical="center"/>
    </xf>
    <xf numFmtId="0" fontId="0" fillId="0" borderId="36" xfId="0" applyBorder="1" applyAlignment="1">
      <alignment horizontal="center" vertical="center" wrapText="1"/>
    </xf>
    <xf numFmtId="0" fontId="58" fillId="0" borderId="1" xfId="0" applyFont="1" applyBorder="1" applyAlignment="1">
      <alignment horizontal="center" vertical="center" wrapText="1"/>
    </xf>
    <xf numFmtId="14" fontId="0" fillId="0" borderId="36" xfId="0" applyNumberFormat="1" applyBorder="1" applyAlignment="1">
      <alignment horizontal="center" vertical="center"/>
    </xf>
    <xf numFmtId="14" fontId="0" fillId="0" borderId="4" xfId="0" applyNumberFormat="1" applyBorder="1" applyAlignment="1">
      <alignment horizontal="center" vertical="center"/>
    </xf>
    <xf numFmtId="14" fontId="0" fillId="0" borderId="3" xfId="0" applyNumberFormat="1" applyBorder="1" applyAlignment="1">
      <alignment horizontal="center"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3" fontId="0" fillId="0" borderId="36" xfId="0" applyNumberFormat="1" applyBorder="1" applyAlignment="1">
      <alignment horizontal="center" vertical="center"/>
    </xf>
    <xf numFmtId="3" fontId="0" fillId="0" borderId="4" xfId="0" applyNumberFormat="1" applyBorder="1" applyAlignment="1">
      <alignment horizontal="center" vertical="center"/>
    </xf>
    <xf numFmtId="3" fontId="0" fillId="0" borderId="3" xfId="0" applyNumberFormat="1" applyBorder="1" applyAlignment="1">
      <alignment horizontal="center" vertical="center"/>
    </xf>
    <xf numFmtId="0" fontId="0" fillId="0" borderId="36"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9" fontId="0" fillId="7" borderId="36" xfId="0" applyNumberFormat="1" applyFill="1" applyBorder="1"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9" fontId="0" fillId="7" borderId="36" xfId="5" applyFont="1" applyFill="1" applyBorder="1" applyAlignment="1">
      <alignment horizontal="center" vertical="center"/>
    </xf>
    <xf numFmtId="9" fontId="0" fillId="7" borderId="4" xfId="5" applyFont="1" applyFill="1" applyBorder="1" applyAlignment="1">
      <alignment horizontal="center" vertical="center"/>
    </xf>
    <xf numFmtId="9" fontId="0" fillId="7" borderId="3" xfId="5" applyFont="1" applyFill="1" applyBorder="1" applyAlignment="1">
      <alignment horizontal="center" vertical="center"/>
    </xf>
    <xf numFmtId="9" fontId="0" fillId="7" borderId="36" xfId="0" applyNumberFormat="1" applyFill="1" applyBorder="1" applyAlignment="1">
      <alignment horizontal="center" vertical="center" wrapText="1"/>
    </xf>
    <xf numFmtId="9" fontId="0" fillId="7" borderId="4" xfId="0" applyNumberFormat="1" applyFill="1" applyBorder="1" applyAlignment="1">
      <alignment horizontal="center" vertical="center" wrapText="1"/>
    </xf>
    <xf numFmtId="9" fontId="0" fillId="7" borderId="3" xfId="0" applyNumberFormat="1" applyFill="1" applyBorder="1" applyAlignment="1">
      <alignment horizontal="center" vertical="center" wrapText="1"/>
    </xf>
    <xf numFmtId="0" fontId="0" fillId="7" borderId="3" xfId="0" applyFill="1" applyBorder="1" applyAlignment="1">
      <alignment horizontal="center" vertical="center" wrapText="1"/>
    </xf>
    <xf numFmtId="165" fontId="21" fillId="0" borderId="1" xfId="6" applyFont="1" applyBorder="1" applyAlignment="1">
      <alignment horizontal="center" vertical="center" wrapText="1"/>
    </xf>
    <xf numFmtId="9" fontId="21" fillId="0" borderId="36" xfId="5" applyFont="1" applyBorder="1" applyAlignment="1">
      <alignment horizontal="center" vertical="center" wrapText="1"/>
    </xf>
    <xf numFmtId="9" fontId="21" fillId="0" borderId="4" xfId="5" applyFont="1" applyBorder="1" applyAlignment="1">
      <alignment horizontal="center" vertical="center" wrapText="1"/>
    </xf>
    <xf numFmtId="9" fontId="21" fillId="0" borderId="3" xfId="5" applyFont="1" applyBorder="1" applyAlignment="1">
      <alignment horizontal="center" vertical="center" wrapText="1"/>
    </xf>
    <xf numFmtId="9" fontId="0" fillId="0" borderId="43" xfId="0" applyNumberFormat="1" applyBorder="1" applyAlignment="1">
      <alignment horizontal="center" vertical="center" wrapText="1"/>
    </xf>
    <xf numFmtId="9" fontId="0" fillId="0" borderId="5" xfId="0" applyNumberFormat="1" applyBorder="1" applyAlignment="1">
      <alignment horizontal="center" vertical="center" wrapText="1"/>
    </xf>
    <xf numFmtId="0" fontId="32" fillId="0" borderId="36"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9" fontId="34" fillId="7" borderId="36" xfId="5" applyFont="1" applyFill="1" applyBorder="1" applyAlignment="1">
      <alignment horizontal="center" vertical="center" wrapText="1"/>
    </xf>
    <xf numFmtId="9" fontId="34" fillId="7" borderId="4" xfId="5" applyFont="1" applyFill="1" applyBorder="1" applyAlignment="1">
      <alignment horizontal="center" vertical="center" wrapText="1"/>
    </xf>
    <xf numFmtId="9" fontId="34" fillId="7" borderId="3" xfId="5" applyFont="1" applyFill="1" applyBorder="1" applyAlignment="1">
      <alignment horizontal="center" vertical="center" wrapText="1"/>
    </xf>
    <xf numFmtId="2" fontId="34" fillId="0" borderId="36" xfId="5" applyNumberFormat="1" applyFont="1" applyFill="1" applyBorder="1" applyAlignment="1">
      <alignment horizontal="center" vertical="center" wrapText="1"/>
    </xf>
    <xf numFmtId="2" fontId="34" fillId="0" borderId="4" xfId="5" applyNumberFormat="1" applyFont="1" applyFill="1" applyBorder="1" applyAlignment="1">
      <alignment horizontal="center" vertical="center" wrapText="1"/>
    </xf>
    <xf numFmtId="2" fontId="34" fillId="0" borderId="3" xfId="5" applyNumberFormat="1" applyFont="1" applyFill="1" applyBorder="1" applyAlignment="1">
      <alignment horizontal="center" vertical="center" wrapText="1"/>
    </xf>
    <xf numFmtId="9" fontId="0" fillId="7" borderId="4" xfId="0" applyNumberFormat="1" applyFill="1" applyBorder="1" applyAlignment="1">
      <alignment horizontal="center" vertical="center"/>
    </xf>
    <xf numFmtId="9" fontId="0" fillId="7" borderId="3" xfId="0" applyNumberFormat="1" applyFill="1" applyBorder="1" applyAlignment="1">
      <alignment horizontal="center" vertical="center"/>
    </xf>
    <xf numFmtId="9" fontId="50" fillId="0" borderId="36" xfId="0" applyNumberFormat="1" applyFont="1" applyBorder="1" applyAlignment="1">
      <alignment horizontal="center" vertical="center" wrapText="1"/>
    </xf>
    <xf numFmtId="9" fontId="50" fillId="0" borderId="4" xfId="0" applyNumberFormat="1" applyFont="1" applyBorder="1" applyAlignment="1">
      <alignment horizontal="center" vertical="center" wrapText="1"/>
    </xf>
    <xf numFmtId="9" fontId="50" fillId="0" borderId="3"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166" fontId="6" fillId="0" borderId="16" xfId="0" applyNumberFormat="1" applyFont="1" applyBorder="1" applyAlignment="1">
      <alignment horizontal="center" vertical="center" wrapText="1"/>
    </xf>
    <xf numFmtId="166" fontId="6" fillId="0" borderId="36" xfId="0" applyNumberFormat="1" applyFont="1" applyBorder="1" applyAlignment="1">
      <alignment horizontal="center" vertical="center" wrapText="1"/>
    </xf>
    <xf numFmtId="166" fontId="6" fillId="0" borderId="3" xfId="0" applyNumberFormat="1" applyFont="1" applyBorder="1" applyAlignment="1">
      <alignment horizontal="center" vertical="center" wrapText="1"/>
    </xf>
    <xf numFmtId="2" fontId="0" fillId="0" borderId="36" xfId="0" applyNumberFormat="1" applyBorder="1" applyAlignment="1">
      <alignment horizontal="center" vertical="center"/>
    </xf>
    <xf numFmtId="2" fontId="0" fillId="0" borderId="3" xfId="0" applyNumberFormat="1" applyBorder="1" applyAlignment="1">
      <alignment horizontal="center" vertical="center"/>
    </xf>
    <xf numFmtId="0" fontId="21" fillId="0" borderId="1" xfId="4" applyFont="1" applyBorder="1" applyAlignment="1">
      <alignment horizontal="center" vertical="center"/>
    </xf>
    <xf numFmtId="0" fontId="21" fillId="0" borderId="26" xfId="4" applyFont="1" applyBorder="1" applyAlignment="1">
      <alignment horizontal="center"/>
    </xf>
    <xf numFmtId="0" fontId="21" fillId="0" borderId="0" xfId="4" applyFont="1" applyAlignment="1">
      <alignment horizontal="center"/>
    </xf>
    <xf numFmtId="0" fontId="20" fillId="4" borderId="22" xfId="4" applyFont="1" applyFill="1" applyBorder="1" applyAlignment="1">
      <alignment horizontal="center" vertical="center"/>
    </xf>
    <xf numFmtId="0" fontId="21" fillId="0" borderId="1" xfId="4" applyFont="1" applyBorder="1" applyAlignment="1">
      <alignment horizontal="center" vertical="center" wrapText="1"/>
    </xf>
    <xf numFmtId="0" fontId="22" fillId="4" borderId="21" xfId="4" applyFont="1" applyFill="1" applyBorder="1" applyAlignment="1">
      <alignment horizontal="center" vertical="center"/>
    </xf>
    <xf numFmtId="0" fontId="22" fillId="4" borderId="22" xfId="4" applyFont="1" applyFill="1" applyBorder="1" applyAlignment="1">
      <alignment horizontal="center" vertical="center"/>
    </xf>
    <xf numFmtId="0" fontId="22" fillId="4" borderId="18" xfId="4" applyFont="1" applyFill="1" applyBorder="1" applyAlignment="1">
      <alignment horizontal="center" vertical="center"/>
    </xf>
    <xf numFmtId="0" fontId="20" fillId="4" borderId="1" xfId="4" applyFont="1" applyFill="1" applyBorder="1" applyAlignment="1">
      <alignment horizontal="center" vertical="center"/>
    </xf>
    <xf numFmtId="0" fontId="21" fillId="0" borderId="14" xfId="4" applyFont="1" applyBorder="1" applyAlignment="1">
      <alignment horizontal="center" vertical="center" wrapText="1"/>
    </xf>
    <xf numFmtId="0" fontId="21" fillId="0" borderId="15"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14" xfId="4" applyFont="1" applyBorder="1" applyAlignment="1">
      <alignment horizontal="center"/>
    </xf>
    <xf numFmtId="0" fontId="21" fillId="0" borderId="15" xfId="4" applyFont="1" applyBorder="1" applyAlignment="1">
      <alignment horizontal="center"/>
    </xf>
    <xf numFmtId="0" fontId="21" fillId="0" borderId="16" xfId="4" applyFont="1" applyBorder="1" applyAlignment="1">
      <alignment horizontal="center"/>
    </xf>
  </cellXfs>
  <cellStyles count="7">
    <cellStyle name="BodyStyle" xfId="2" xr:uid="{00000000-0005-0000-0000-000000000000}"/>
    <cellStyle name="HeaderStyle" xfId="1" xr:uid="{00000000-0005-0000-0000-000001000000}"/>
    <cellStyle name="Moneda" xfId="6" builtinId="4"/>
    <cellStyle name="Normal" xfId="0" builtinId="0"/>
    <cellStyle name="Normal 2" xfId="4" xr:uid="{00000000-0005-0000-0000-000004000000}"/>
    <cellStyle name="Numeric" xfId="3" xr:uid="{00000000-0005-0000-0000-000005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326520</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B4" sqref="B4:H4"/>
    </sheetView>
  </sheetViews>
  <sheetFormatPr defaultColWidth="11.42578125" defaultRowHeight="1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c r="A1" s="186" t="s">
        <v>0</v>
      </c>
      <c r="B1" s="186"/>
      <c r="C1" s="186"/>
      <c r="D1" s="186"/>
      <c r="E1" s="186"/>
      <c r="F1" s="186"/>
      <c r="G1" s="186"/>
      <c r="H1" s="186"/>
      <c r="I1" s="186"/>
    </row>
    <row r="2" spans="1:51" ht="36.75" customHeight="1">
      <c r="A2" s="186" t="s">
        <v>1</v>
      </c>
      <c r="B2" s="186"/>
      <c r="C2" s="186"/>
      <c r="D2" s="186"/>
      <c r="E2" s="186"/>
      <c r="F2" s="186"/>
      <c r="G2" s="186"/>
      <c r="H2" s="186"/>
      <c r="I2" s="186"/>
      <c r="J2" s="32"/>
      <c r="K2" s="32"/>
      <c r="L2" s="32"/>
      <c r="M2" s="32"/>
      <c r="N2" s="32"/>
      <c r="O2" s="30"/>
      <c r="P2" s="30"/>
      <c r="Q2" s="30"/>
      <c r="R2" s="32"/>
      <c r="S2" s="32"/>
      <c r="T2" s="32"/>
      <c r="U2" s="31"/>
      <c r="V2" s="31"/>
      <c r="W2" s="31"/>
      <c r="X2" s="31"/>
      <c r="Y2" s="32"/>
      <c r="Z2" s="32"/>
      <c r="AA2" s="32"/>
      <c r="AB2" s="33"/>
      <c r="AC2" s="33"/>
      <c r="AD2" s="33"/>
      <c r="AE2" s="33"/>
      <c r="AF2" s="33"/>
      <c r="AG2" s="33"/>
      <c r="AH2" s="34"/>
      <c r="AI2" s="34"/>
      <c r="AJ2" s="34"/>
      <c r="AK2" s="34"/>
      <c r="AL2" s="34"/>
      <c r="AM2" s="34"/>
      <c r="AN2" s="34"/>
      <c r="AO2" s="34"/>
      <c r="AP2" s="34"/>
      <c r="AQ2" s="34"/>
      <c r="AR2" s="30"/>
      <c r="AS2" s="30"/>
      <c r="AT2" s="30"/>
      <c r="AU2" s="30"/>
      <c r="AV2" s="30"/>
      <c r="AW2" s="32"/>
      <c r="AX2" s="29"/>
      <c r="AY2" s="29"/>
    </row>
    <row r="3" spans="1:51" ht="48" customHeight="1">
      <c r="A3" s="38" t="s">
        <v>2</v>
      </c>
      <c r="B3" s="201" t="s">
        <v>3</v>
      </c>
      <c r="C3" s="202"/>
      <c r="D3" s="202"/>
      <c r="E3" s="202"/>
      <c r="F3" s="202"/>
      <c r="G3" s="202"/>
      <c r="H3" s="203"/>
      <c r="I3" s="36"/>
    </row>
    <row r="4" spans="1:51" ht="31.5" customHeight="1">
      <c r="A4" s="38" t="s">
        <v>4</v>
      </c>
      <c r="B4" s="201" t="s">
        <v>5</v>
      </c>
      <c r="C4" s="202"/>
      <c r="D4" s="202"/>
      <c r="E4" s="202"/>
      <c r="F4" s="202"/>
      <c r="G4" s="202"/>
      <c r="H4" s="203"/>
      <c r="I4" s="36"/>
    </row>
    <row r="5" spans="1:51" ht="40.5" customHeight="1">
      <c r="A5" s="38" t="s">
        <v>6</v>
      </c>
      <c r="B5" s="201" t="s">
        <v>7</v>
      </c>
      <c r="C5" s="202"/>
      <c r="D5" s="202"/>
      <c r="E5" s="202"/>
      <c r="F5" s="202"/>
      <c r="G5" s="202"/>
      <c r="H5" s="203"/>
      <c r="I5" s="36"/>
    </row>
    <row r="6" spans="1:51" ht="56.25" customHeight="1">
      <c r="A6" s="38" t="s">
        <v>8</v>
      </c>
      <c r="B6" s="201" t="s">
        <v>9</v>
      </c>
      <c r="C6" s="202"/>
      <c r="D6" s="202"/>
      <c r="E6" s="202"/>
      <c r="F6" s="202"/>
      <c r="G6" s="202"/>
      <c r="H6" s="203"/>
      <c r="I6" s="36"/>
    </row>
    <row r="7" spans="1:51" ht="30">
      <c r="A7" s="38" t="s">
        <v>10</v>
      </c>
      <c r="B7" s="201" t="s">
        <v>11</v>
      </c>
      <c r="C7" s="202"/>
      <c r="D7" s="202"/>
      <c r="E7" s="202"/>
      <c r="F7" s="202"/>
      <c r="G7" s="202"/>
      <c r="H7" s="203"/>
      <c r="I7" s="36"/>
    </row>
    <row r="8" spans="1:51" ht="30">
      <c r="A8" s="38" t="s">
        <v>12</v>
      </c>
      <c r="B8" s="201" t="s">
        <v>13</v>
      </c>
      <c r="C8" s="202"/>
      <c r="D8" s="202"/>
      <c r="E8" s="202"/>
      <c r="F8" s="202"/>
      <c r="G8" s="202"/>
      <c r="H8" s="203"/>
      <c r="I8" s="36"/>
    </row>
    <row r="9" spans="1:51" ht="30">
      <c r="A9" s="38" t="s">
        <v>14</v>
      </c>
      <c r="B9" s="201" t="s">
        <v>15</v>
      </c>
      <c r="C9" s="202"/>
      <c r="D9" s="202"/>
      <c r="E9" s="202"/>
      <c r="F9" s="202"/>
      <c r="G9" s="202"/>
      <c r="H9" s="203"/>
      <c r="I9" s="36"/>
    </row>
    <row r="10" spans="1:51" ht="30">
      <c r="A10" s="38" t="s">
        <v>16</v>
      </c>
      <c r="B10" s="201" t="s">
        <v>17</v>
      </c>
      <c r="C10" s="202"/>
      <c r="D10" s="202"/>
      <c r="E10" s="202"/>
      <c r="F10" s="202"/>
      <c r="G10" s="202"/>
      <c r="H10" s="203"/>
      <c r="I10" s="36"/>
    </row>
    <row r="11" spans="1:51" ht="30">
      <c r="A11" s="38" t="s">
        <v>18</v>
      </c>
      <c r="B11" s="201" t="s">
        <v>19</v>
      </c>
      <c r="C11" s="202"/>
      <c r="D11" s="202"/>
      <c r="E11" s="202"/>
      <c r="F11" s="202"/>
      <c r="G11" s="202"/>
      <c r="H11" s="203"/>
      <c r="I11" s="36"/>
    </row>
    <row r="12" spans="1:51" ht="58.5" customHeight="1">
      <c r="A12" s="38" t="s">
        <v>20</v>
      </c>
      <c r="B12" s="201" t="s">
        <v>21</v>
      </c>
      <c r="C12" s="202"/>
      <c r="D12" s="202"/>
      <c r="E12" s="202"/>
      <c r="F12" s="202"/>
      <c r="G12" s="202"/>
      <c r="H12" s="203"/>
      <c r="I12" s="36"/>
    </row>
    <row r="13" spans="1:51" ht="30">
      <c r="A13" s="38" t="s">
        <v>22</v>
      </c>
      <c r="B13" s="201" t="s">
        <v>23</v>
      </c>
      <c r="C13" s="202"/>
      <c r="D13" s="202"/>
      <c r="E13" s="202"/>
      <c r="F13" s="202"/>
      <c r="G13" s="202"/>
      <c r="H13" s="203"/>
      <c r="I13" s="36"/>
    </row>
    <row r="14" spans="1:51" ht="30">
      <c r="A14" s="38" t="s">
        <v>24</v>
      </c>
      <c r="B14" s="201" t="s">
        <v>25</v>
      </c>
      <c r="C14" s="202"/>
      <c r="D14" s="202"/>
      <c r="E14" s="202"/>
      <c r="F14" s="202"/>
      <c r="G14" s="202"/>
      <c r="H14" s="203"/>
      <c r="I14" s="36"/>
    </row>
    <row r="15" spans="1:51" ht="30">
      <c r="A15" s="38" t="s">
        <v>26</v>
      </c>
      <c r="B15" s="201" t="s">
        <v>27</v>
      </c>
      <c r="C15" s="202"/>
      <c r="D15" s="202"/>
      <c r="E15" s="202"/>
      <c r="F15" s="202"/>
      <c r="G15" s="202"/>
      <c r="H15" s="203"/>
      <c r="I15" s="36"/>
    </row>
    <row r="16" spans="1:51" ht="30">
      <c r="A16" s="38" t="s">
        <v>28</v>
      </c>
      <c r="B16" s="201" t="s">
        <v>29</v>
      </c>
      <c r="C16" s="202"/>
      <c r="D16" s="202"/>
      <c r="E16" s="202"/>
      <c r="F16" s="202"/>
      <c r="G16" s="202"/>
      <c r="H16" s="203"/>
      <c r="I16" s="36"/>
    </row>
    <row r="17" spans="1:9" ht="45">
      <c r="A17" s="38" t="s">
        <v>30</v>
      </c>
      <c r="B17" s="201" t="s">
        <v>31</v>
      </c>
      <c r="C17" s="202"/>
      <c r="D17" s="202"/>
      <c r="E17" s="202"/>
      <c r="F17" s="202"/>
      <c r="G17" s="202"/>
      <c r="H17" s="203"/>
      <c r="I17" s="36"/>
    </row>
    <row r="18" spans="1:9" ht="60" customHeight="1">
      <c r="A18" s="38" t="s">
        <v>32</v>
      </c>
      <c r="B18" s="201" t="s">
        <v>33</v>
      </c>
      <c r="C18" s="202"/>
      <c r="D18" s="202"/>
      <c r="E18" s="202"/>
      <c r="F18" s="202"/>
      <c r="G18" s="202"/>
      <c r="H18" s="203"/>
      <c r="I18" s="36"/>
    </row>
    <row r="19" spans="1:9" ht="45.75" customHeight="1">
      <c r="A19" s="38" t="s">
        <v>34</v>
      </c>
      <c r="B19" s="201" t="s">
        <v>35</v>
      </c>
      <c r="C19" s="202"/>
      <c r="D19" s="202"/>
      <c r="E19" s="202"/>
      <c r="F19" s="202"/>
      <c r="G19" s="202"/>
      <c r="H19" s="203"/>
      <c r="I19" s="36"/>
    </row>
    <row r="20" spans="1:9" ht="51.75" customHeight="1">
      <c r="A20" s="38" t="s">
        <v>36</v>
      </c>
      <c r="B20" s="201" t="s">
        <v>37</v>
      </c>
      <c r="C20" s="202"/>
      <c r="D20" s="202"/>
      <c r="E20" s="202"/>
      <c r="F20" s="202"/>
      <c r="G20" s="202"/>
      <c r="H20" s="203"/>
      <c r="I20" s="36"/>
    </row>
    <row r="21" spans="1:9" ht="57.75" customHeight="1">
      <c r="A21" s="38" t="s">
        <v>38</v>
      </c>
      <c r="B21" s="201" t="s">
        <v>39</v>
      </c>
      <c r="C21" s="202"/>
      <c r="D21" s="202"/>
      <c r="E21" s="202"/>
      <c r="F21" s="202"/>
      <c r="G21" s="202"/>
      <c r="H21" s="203"/>
      <c r="I21" s="36"/>
    </row>
    <row r="22" spans="1:9">
      <c r="A22" s="207"/>
      <c r="B22" s="208"/>
      <c r="C22" s="208"/>
      <c r="D22" s="208"/>
      <c r="E22" s="208"/>
      <c r="F22" s="208"/>
      <c r="G22" s="208"/>
      <c r="H22" s="208"/>
      <c r="I22" s="209"/>
    </row>
    <row r="23" spans="1:9" ht="51" customHeight="1">
      <c r="A23" s="186" t="s">
        <v>40</v>
      </c>
      <c r="B23" s="186"/>
      <c r="C23" s="186"/>
      <c r="D23" s="186"/>
      <c r="E23" s="186"/>
      <c r="F23" s="186"/>
      <c r="G23" s="186"/>
      <c r="H23" s="186"/>
      <c r="I23" s="186"/>
    </row>
    <row r="24" spans="1:9" ht="180" customHeight="1">
      <c r="A24" s="204" t="s">
        <v>41</v>
      </c>
      <c r="B24" s="205"/>
      <c r="C24" s="205"/>
      <c r="D24" s="205"/>
      <c r="E24" s="205"/>
      <c r="F24" s="205"/>
      <c r="G24" s="205"/>
      <c r="H24" s="205"/>
      <c r="I24" s="206"/>
    </row>
    <row r="25" spans="1:9" ht="201" customHeight="1">
      <c r="A25" s="39" t="s">
        <v>42</v>
      </c>
      <c r="B25" s="198" t="s">
        <v>43</v>
      </c>
      <c r="C25" s="198"/>
      <c r="D25" s="198"/>
      <c r="E25" s="198"/>
      <c r="F25" s="198"/>
      <c r="G25" s="198"/>
      <c r="H25" s="198"/>
      <c r="I25" s="198"/>
    </row>
    <row r="26" spans="1:9" ht="120.75" customHeight="1">
      <c r="A26" s="39" t="s">
        <v>44</v>
      </c>
      <c r="B26" s="198" t="s">
        <v>45</v>
      </c>
      <c r="C26" s="198"/>
      <c r="D26" s="198"/>
      <c r="E26" s="198"/>
      <c r="F26" s="198"/>
      <c r="G26" s="198"/>
      <c r="H26" s="198"/>
      <c r="I26" s="198"/>
    </row>
    <row r="27" spans="1:9" ht="87" customHeight="1">
      <c r="A27" s="39" t="s">
        <v>46</v>
      </c>
      <c r="B27" s="198" t="s">
        <v>47</v>
      </c>
      <c r="C27" s="198"/>
      <c r="D27" s="198"/>
      <c r="E27" s="198"/>
      <c r="F27" s="198"/>
      <c r="G27" s="198"/>
      <c r="H27" s="198"/>
      <c r="I27" s="198"/>
    </row>
    <row r="28" spans="1:9" ht="45.75" customHeight="1">
      <c r="A28" s="39" t="s">
        <v>48</v>
      </c>
      <c r="B28" s="198" t="s">
        <v>49</v>
      </c>
      <c r="C28" s="198"/>
      <c r="D28" s="198"/>
      <c r="E28" s="198"/>
      <c r="F28" s="198"/>
      <c r="G28" s="198"/>
      <c r="H28" s="198"/>
      <c r="I28" s="198"/>
    </row>
    <row r="29" spans="1:9">
      <c r="A29" s="210"/>
      <c r="B29" s="210"/>
      <c r="C29" s="210"/>
      <c r="D29" s="210"/>
      <c r="E29" s="210"/>
      <c r="F29" s="210"/>
      <c r="G29" s="210"/>
      <c r="H29" s="210"/>
      <c r="I29" s="210"/>
    </row>
    <row r="30" spans="1:9" ht="45" customHeight="1">
      <c r="A30" s="199" t="s">
        <v>50</v>
      </c>
      <c r="B30" s="199"/>
      <c r="C30" s="199"/>
      <c r="D30" s="199"/>
      <c r="E30" s="199"/>
      <c r="F30" s="199"/>
      <c r="G30" s="199"/>
      <c r="H30" s="199"/>
      <c r="I30" s="199"/>
    </row>
    <row r="31" spans="1:9" ht="42" customHeight="1">
      <c r="A31" s="200" t="s">
        <v>51</v>
      </c>
      <c r="B31" s="200"/>
      <c r="C31" s="191" t="s">
        <v>52</v>
      </c>
      <c r="D31" s="192"/>
      <c r="E31" s="192"/>
      <c r="F31" s="192"/>
      <c r="G31" s="192"/>
      <c r="H31" s="193"/>
      <c r="I31" s="35"/>
    </row>
    <row r="32" spans="1:9" ht="43.5" customHeight="1">
      <c r="A32" s="200" t="s">
        <v>53</v>
      </c>
      <c r="B32" s="200"/>
      <c r="C32" s="191" t="s">
        <v>54</v>
      </c>
      <c r="D32" s="192"/>
      <c r="E32" s="192"/>
      <c r="F32" s="192"/>
      <c r="G32" s="192"/>
      <c r="H32" s="193"/>
      <c r="I32" s="35"/>
    </row>
    <row r="33" spans="1:9" ht="40.5" customHeight="1">
      <c r="A33" s="200" t="s">
        <v>55</v>
      </c>
      <c r="B33" s="200"/>
      <c r="C33" s="191" t="s">
        <v>56</v>
      </c>
      <c r="D33" s="192"/>
      <c r="E33" s="192"/>
      <c r="F33" s="192"/>
      <c r="G33" s="192"/>
      <c r="H33" s="193"/>
      <c r="I33" s="35"/>
    </row>
    <row r="34" spans="1:9" ht="75.75" customHeight="1">
      <c r="A34" s="188" t="s">
        <v>57</v>
      </c>
      <c r="B34" s="188"/>
      <c r="C34" s="201" t="s">
        <v>58</v>
      </c>
      <c r="D34" s="202"/>
      <c r="E34" s="202"/>
      <c r="F34" s="202"/>
      <c r="G34" s="202"/>
      <c r="H34" s="203"/>
      <c r="I34" s="35"/>
    </row>
    <row r="35" spans="1:9" ht="57.75" customHeight="1">
      <c r="A35" s="188" t="s">
        <v>59</v>
      </c>
      <c r="B35" s="188"/>
      <c r="C35" s="191" t="s">
        <v>60</v>
      </c>
      <c r="D35" s="192"/>
      <c r="E35" s="192"/>
      <c r="F35" s="192"/>
      <c r="G35" s="192"/>
      <c r="H35" s="193"/>
      <c r="I35" s="35"/>
    </row>
    <row r="36" spans="1:9" ht="73.5" customHeight="1">
      <c r="A36" s="188" t="s">
        <v>61</v>
      </c>
      <c r="B36" s="188"/>
      <c r="C36" s="191" t="s">
        <v>62</v>
      </c>
      <c r="D36" s="192"/>
      <c r="E36" s="192"/>
      <c r="F36" s="192"/>
      <c r="G36" s="192"/>
      <c r="H36" s="193"/>
      <c r="I36" s="35"/>
    </row>
    <row r="37" spans="1:9" ht="67.5" customHeight="1">
      <c r="A37" s="188" t="s">
        <v>63</v>
      </c>
      <c r="B37" s="188"/>
      <c r="C37" s="191" t="s">
        <v>64</v>
      </c>
      <c r="D37" s="192"/>
      <c r="E37" s="192"/>
      <c r="F37" s="192"/>
      <c r="G37" s="192"/>
      <c r="H37" s="193"/>
      <c r="I37" s="35"/>
    </row>
    <row r="38" spans="1:9" ht="45.75" customHeight="1">
      <c r="A38" s="188" t="s">
        <v>65</v>
      </c>
      <c r="B38" s="188"/>
      <c r="C38" s="191" t="s">
        <v>66</v>
      </c>
      <c r="D38" s="192"/>
      <c r="E38" s="192"/>
      <c r="F38" s="192"/>
      <c r="G38" s="192"/>
      <c r="H38" s="193"/>
      <c r="I38" s="35"/>
    </row>
    <row r="39" spans="1:9" ht="39.75" customHeight="1">
      <c r="A39" s="188" t="s">
        <v>67</v>
      </c>
      <c r="B39" s="188"/>
      <c r="C39" s="191" t="s">
        <v>68</v>
      </c>
      <c r="D39" s="192"/>
      <c r="E39" s="192"/>
      <c r="F39" s="192"/>
      <c r="G39" s="192"/>
      <c r="H39" s="193"/>
      <c r="I39" s="35"/>
    </row>
    <row r="40" spans="1:9" ht="52.5" customHeight="1">
      <c r="A40" s="189" t="s">
        <v>69</v>
      </c>
      <c r="B40" s="189"/>
      <c r="C40" s="191" t="s">
        <v>70</v>
      </c>
      <c r="D40" s="192"/>
      <c r="E40" s="192"/>
      <c r="F40" s="192"/>
      <c r="G40" s="192"/>
      <c r="H40" s="193"/>
      <c r="I40" s="35"/>
    </row>
    <row r="42" spans="1:9" ht="42.75" customHeight="1">
      <c r="A42" s="190" t="s">
        <v>71</v>
      </c>
      <c r="B42" s="190"/>
      <c r="C42" s="190"/>
      <c r="D42" s="190"/>
      <c r="E42" s="190"/>
      <c r="F42" s="190"/>
      <c r="G42" s="190"/>
      <c r="H42" s="190"/>
    </row>
    <row r="43" spans="1:9" ht="53.25" customHeight="1">
      <c r="A43" s="187" t="s">
        <v>72</v>
      </c>
      <c r="B43" s="187"/>
      <c r="C43" s="191" t="s">
        <v>73</v>
      </c>
      <c r="D43" s="192"/>
      <c r="E43" s="192"/>
      <c r="F43" s="192"/>
      <c r="G43" s="192"/>
      <c r="H43" s="193"/>
    </row>
    <row r="44" spans="1:9" ht="69" customHeight="1">
      <c r="A44" s="187" t="s">
        <v>74</v>
      </c>
      <c r="B44" s="187"/>
      <c r="C44" s="201" t="s">
        <v>75</v>
      </c>
      <c r="D44" s="202"/>
      <c r="E44" s="202"/>
      <c r="F44" s="202"/>
      <c r="G44" s="202"/>
      <c r="H44" s="203"/>
    </row>
    <row r="45" spans="1:9" ht="56.25" customHeight="1">
      <c r="A45" s="187" t="s">
        <v>76</v>
      </c>
      <c r="B45" s="187"/>
      <c r="C45" s="191" t="s">
        <v>77</v>
      </c>
      <c r="D45" s="192"/>
      <c r="E45" s="192"/>
      <c r="F45" s="192"/>
      <c r="G45" s="192"/>
      <c r="H45" s="193"/>
    </row>
    <row r="46" spans="1:9" ht="51.75" customHeight="1">
      <c r="A46" s="187" t="s">
        <v>78</v>
      </c>
      <c r="B46" s="187"/>
      <c r="C46" s="191" t="s">
        <v>79</v>
      </c>
      <c r="D46" s="192"/>
      <c r="E46" s="192"/>
      <c r="F46" s="192"/>
      <c r="G46" s="192"/>
      <c r="H46" s="193"/>
    </row>
    <row r="47" spans="1:9" ht="48.75" customHeight="1">
      <c r="A47" s="187" t="s">
        <v>80</v>
      </c>
      <c r="B47" s="187"/>
      <c r="C47" s="191" t="s">
        <v>81</v>
      </c>
      <c r="D47" s="192"/>
      <c r="E47" s="192"/>
      <c r="F47" s="192"/>
      <c r="G47" s="192"/>
      <c r="H47" s="193"/>
    </row>
    <row r="48" spans="1:9">
      <c r="A48" s="195"/>
      <c r="B48" s="195"/>
      <c r="C48" s="195"/>
      <c r="D48" s="195"/>
      <c r="E48" s="195"/>
      <c r="F48" s="195"/>
      <c r="G48" s="195"/>
      <c r="H48" s="195"/>
    </row>
    <row r="49" spans="1:8" ht="34.5" customHeight="1">
      <c r="A49" s="194" t="s">
        <v>82</v>
      </c>
      <c r="B49" s="194"/>
      <c r="C49" s="194"/>
      <c r="D49" s="194"/>
      <c r="E49" s="194"/>
      <c r="F49" s="194"/>
      <c r="G49" s="194"/>
      <c r="H49" s="194"/>
    </row>
    <row r="50" spans="1:8" ht="44.25" customHeight="1">
      <c r="A50" s="187" t="s">
        <v>83</v>
      </c>
      <c r="B50" s="187"/>
      <c r="C50" s="191" t="s">
        <v>84</v>
      </c>
      <c r="D50" s="192"/>
      <c r="E50" s="192"/>
      <c r="F50" s="192"/>
      <c r="G50" s="192"/>
      <c r="H50" s="193"/>
    </row>
    <row r="51" spans="1:8" ht="90" customHeight="1">
      <c r="A51" s="187" t="s">
        <v>85</v>
      </c>
      <c r="B51" s="187"/>
      <c r="C51" s="201" t="s">
        <v>86</v>
      </c>
      <c r="D51" s="192"/>
      <c r="E51" s="192"/>
      <c r="F51" s="192"/>
      <c r="G51" s="192"/>
      <c r="H51" s="193"/>
    </row>
    <row r="52" spans="1:8" ht="40.5" customHeight="1">
      <c r="A52" s="187" t="s">
        <v>87</v>
      </c>
      <c r="B52" s="187"/>
      <c r="C52" s="191" t="s">
        <v>88</v>
      </c>
      <c r="D52" s="192"/>
      <c r="E52" s="192"/>
      <c r="F52" s="192"/>
      <c r="G52" s="192"/>
      <c r="H52" s="193"/>
    </row>
    <row r="53" spans="1:8" ht="32.25" customHeight="1">
      <c r="A53" s="187" t="s">
        <v>89</v>
      </c>
      <c r="B53" s="187"/>
      <c r="C53" s="191" t="s">
        <v>90</v>
      </c>
      <c r="D53" s="192"/>
      <c r="E53" s="192"/>
      <c r="F53" s="192"/>
      <c r="G53" s="192"/>
      <c r="H53" s="193"/>
    </row>
    <row r="54" spans="1:8" ht="51.75" customHeight="1">
      <c r="A54" s="183" t="s">
        <v>91</v>
      </c>
      <c r="B54" s="183"/>
      <c r="C54" s="191" t="s">
        <v>92</v>
      </c>
      <c r="D54" s="192"/>
      <c r="E54" s="192"/>
      <c r="F54" s="192"/>
      <c r="G54" s="192"/>
      <c r="H54" s="193"/>
    </row>
    <row r="55" spans="1:8" ht="65.25" customHeight="1">
      <c r="A55" s="183" t="s">
        <v>93</v>
      </c>
      <c r="B55" s="183"/>
      <c r="C55" s="191" t="s">
        <v>94</v>
      </c>
      <c r="D55" s="192"/>
      <c r="E55" s="192"/>
      <c r="F55" s="192"/>
      <c r="G55" s="192"/>
      <c r="H55" s="193"/>
    </row>
    <row r="56" spans="1:8" ht="40.5" customHeight="1">
      <c r="A56" s="183" t="s">
        <v>95</v>
      </c>
      <c r="B56" s="183"/>
      <c r="C56" s="191" t="s">
        <v>96</v>
      </c>
      <c r="D56" s="192"/>
      <c r="E56" s="192"/>
      <c r="F56" s="192"/>
      <c r="G56" s="192"/>
      <c r="H56" s="193"/>
    </row>
    <row r="57" spans="1:8" ht="60" customHeight="1">
      <c r="A57" s="183" t="s">
        <v>97</v>
      </c>
      <c r="B57" s="183"/>
      <c r="C57" s="191" t="s">
        <v>98</v>
      </c>
      <c r="D57" s="192"/>
      <c r="E57" s="192"/>
      <c r="F57" s="192"/>
      <c r="G57" s="192"/>
      <c r="H57" s="193"/>
    </row>
    <row r="58" spans="1:8" ht="51.75" customHeight="1">
      <c r="A58" s="183" t="s">
        <v>99</v>
      </c>
      <c r="B58" s="183"/>
      <c r="C58" s="191" t="s">
        <v>100</v>
      </c>
      <c r="D58" s="192"/>
      <c r="E58" s="192"/>
      <c r="F58" s="192"/>
      <c r="G58" s="192"/>
      <c r="H58" s="193"/>
    </row>
    <row r="59" spans="1:8" ht="54.75" customHeight="1">
      <c r="A59" s="184" t="s">
        <v>101</v>
      </c>
      <c r="B59" s="184"/>
      <c r="C59" s="191" t="s">
        <v>102</v>
      </c>
      <c r="D59" s="192"/>
      <c r="E59" s="192"/>
      <c r="F59" s="192"/>
      <c r="G59" s="192"/>
      <c r="H59" s="193"/>
    </row>
    <row r="61" spans="1:8" s="35" customFormat="1" ht="182.25" customHeight="1">
      <c r="A61" s="196" t="s">
        <v>103</v>
      </c>
      <c r="B61" s="197"/>
      <c r="C61" s="197"/>
      <c r="D61" s="197"/>
      <c r="E61" s="197"/>
      <c r="F61" s="197"/>
      <c r="G61" s="197"/>
      <c r="H61" s="197"/>
    </row>
    <row r="62" spans="1:8" s="35" customFormat="1" ht="64.5" customHeight="1">
      <c r="A62" s="185" t="s">
        <v>104</v>
      </c>
      <c r="B62" s="185"/>
      <c r="C62" s="201" t="s">
        <v>105</v>
      </c>
      <c r="D62" s="202"/>
      <c r="E62" s="202"/>
      <c r="F62" s="202"/>
      <c r="G62" s="202"/>
      <c r="H62" s="203"/>
    </row>
    <row r="63" spans="1:8" s="35" customFormat="1" ht="69.75" customHeight="1">
      <c r="A63" s="185" t="s">
        <v>106</v>
      </c>
      <c r="B63" s="185"/>
      <c r="C63" s="201" t="s">
        <v>107</v>
      </c>
      <c r="D63" s="202"/>
      <c r="E63" s="202"/>
      <c r="F63" s="202"/>
      <c r="G63" s="202"/>
      <c r="H63" s="203"/>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M202"/>
  <sheetViews>
    <sheetView tabSelected="1" topLeftCell="B7" zoomScale="70" zoomScaleNormal="70" workbookViewId="0">
      <pane ySplit="3" topLeftCell="A10" activePane="bottomLeft" state="frozen"/>
      <selection pane="bottomLeft" activeCell="CL10" sqref="CL1:CM1048576"/>
      <selection activeCell="AG7" sqref="AG7"/>
    </sheetView>
  </sheetViews>
  <sheetFormatPr defaultColWidth="11.42578125" defaultRowHeight="18.75"/>
  <cols>
    <col min="1" max="1" width="17.42578125" hidden="1" customWidth="1"/>
    <col min="2" max="2" width="16.5703125" customWidth="1"/>
    <col min="3" max="3" width="18" customWidth="1"/>
    <col min="4" max="4" width="20.28515625" hidden="1" customWidth="1"/>
    <col min="5" max="5" width="23.28515625" hidden="1" customWidth="1"/>
    <col min="6" max="6" width="21" hidden="1" customWidth="1"/>
    <col min="7" max="7" width="17.5703125" hidden="1" customWidth="1"/>
    <col min="8" max="8" width="21.7109375" hidden="1" customWidth="1"/>
    <col min="9" max="9" width="21.42578125" hidden="1" customWidth="1"/>
    <col min="10" max="10" width="19.7109375" customWidth="1"/>
    <col min="11" max="11" width="21.85546875"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1" width="20.28515625" style="5" customWidth="1"/>
    <col min="22" max="23" width="20.28515625" style="5" hidden="1" customWidth="1"/>
    <col min="24" max="24" width="5.7109375" style="5" hidden="1" customWidth="1"/>
    <col min="25" max="28" width="20.28515625" style="5" customWidth="1"/>
    <col min="29" max="29" width="23.28515625" style="6" customWidth="1"/>
    <col min="30" max="30" width="24.7109375" style="7" customWidth="1"/>
    <col min="31" max="31" width="21.7109375" style="8" customWidth="1"/>
    <col min="32" max="32" width="24.7109375" style="9" customWidth="1"/>
    <col min="33" max="33" width="21.42578125" style="9" customWidth="1"/>
    <col min="34" max="34" width="25.140625" style="10" customWidth="1"/>
    <col min="35" max="35" width="22.7109375" style="10" customWidth="1"/>
    <col min="36" max="36" width="44.140625" customWidth="1"/>
    <col min="37" max="37" width="49" style="44" customWidth="1"/>
    <col min="38" max="38" width="18.140625" style="42" customWidth="1"/>
    <col min="39" max="39" width="20.42578125" style="11" customWidth="1"/>
    <col min="40" max="40" width="27.7109375" style="11" customWidth="1"/>
    <col min="41" max="43" width="20.42578125" style="11" hidden="1" customWidth="1"/>
    <col min="44" max="47" width="20.42578125" style="11" customWidth="1"/>
    <col min="48" max="48" width="20.28515625" style="12" customWidth="1"/>
    <col min="49" max="49" width="25.7109375" style="13" customWidth="1"/>
    <col min="50" max="50" width="22.5703125" customWidth="1"/>
    <col min="51" max="51" width="24.140625" customWidth="1"/>
    <col min="52" max="52" width="22" customWidth="1"/>
    <col min="53" max="53" width="23" customWidth="1"/>
    <col min="54" max="55" width="23.42578125" customWidth="1"/>
    <col min="56" max="56" width="28.42578125" customWidth="1"/>
    <col min="57" max="57" width="25" customWidth="1"/>
    <col min="58" max="58" width="29.85546875" customWidth="1"/>
    <col min="59" max="60" width="25.7109375" customWidth="1"/>
    <col min="61" max="61" width="19.42578125" hidden="1" customWidth="1"/>
    <col min="62" max="62" width="15.5703125" hidden="1" customWidth="1"/>
    <col min="63" max="63" width="18.7109375" hidden="1" customWidth="1"/>
    <col min="64" max="64" width="25.7109375" customWidth="1"/>
    <col min="65" max="68" width="25.7109375" hidden="1" customWidth="1"/>
    <col min="69" max="69" width="28.28515625" hidden="1" customWidth="1"/>
    <col min="70" max="70" width="63.85546875" hidden="1" customWidth="1"/>
    <col min="71" max="71" width="40.28515625" hidden="1" customWidth="1"/>
    <col min="72" max="72" width="15.28515625" hidden="1" customWidth="1"/>
    <col min="73" max="73" width="17" hidden="1" customWidth="1"/>
    <col min="74" max="74" width="28.42578125" customWidth="1"/>
    <col min="75" max="75" width="24.85546875" hidden="1" customWidth="1"/>
    <col min="76" max="76" width="19" hidden="1" customWidth="1"/>
    <col min="77" max="77" width="19.42578125" customWidth="1"/>
    <col min="78" max="80" width="19.42578125" hidden="1" customWidth="1"/>
    <col min="81" max="81" width="26.85546875" customWidth="1"/>
    <col min="82" max="82" width="24.28515625" hidden="1" customWidth="1"/>
    <col min="83" max="83" width="20.85546875" hidden="1" customWidth="1"/>
    <col min="84" max="84" width="23.140625" hidden="1" customWidth="1"/>
    <col min="85" max="85" width="19.85546875" hidden="1" customWidth="1"/>
    <col min="86" max="86" width="16" hidden="1" customWidth="1"/>
    <col min="87" max="87" width="27" hidden="1" customWidth="1"/>
    <col min="88" max="88" width="19.7109375" hidden="1" customWidth="1"/>
    <col min="89" max="89" width="22.42578125" hidden="1" customWidth="1"/>
    <col min="90" max="90" width="25" hidden="1" customWidth="1"/>
    <col min="91" max="91" width="28" hidden="1" customWidth="1"/>
  </cols>
  <sheetData>
    <row r="1" spans="1:91" ht="26.25">
      <c r="B1" s="482" t="s">
        <v>108</v>
      </c>
      <c r="C1" s="482"/>
      <c r="D1" s="479" t="s">
        <v>109</v>
      </c>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c r="AI1" s="480"/>
      <c r="AJ1" s="480"/>
      <c r="AK1" s="480"/>
      <c r="AL1" s="480"/>
      <c r="AM1" s="480"/>
      <c r="AN1" s="480"/>
      <c r="AO1" s="480"/>
      <c r="AP1" s="480"/>
      <c r="AQ1" s="480"/>
      <c r="AR1" s="480"/>
      <c r="AS1" s="480"/>
      <c r="AT1" s="480"/>
      <c r="AU1" s="480"/>
      <c r="AV1" s="480"/>
      <c r="AW1" s="480"/>
      <c r="AX1" s="480"/>
      <c r="AY1" s="480"/>
      <c r="AZ1" s="480"/>
      <c r="BA1" s="480"/>
      <c r="BB1" s="480"/>
      <c r="BC1" s="480"/>
      <c r="BD1" s="480"/>
      <c r="BE1" s="480"/>
      <c r="BF1" s="480"/>
      <c r="BG1" s="480"/>
      <c r="BH1" s="480"/>
      <c r="BI1" s="480"/>
      <c r="BJ1" s="480"/>
      <c r="BK1" s="480"/>
      <c r="BL1" s="480"/>
      <c r="BM1" s="480"/>
      <c r="BN1" s="480"/>
      <c r="BO1" s="480"/>
      <c r="BP1" s="480"/>
      <c r="BQ1" s="481"/>
      <c r="BR1" s="15" t="s">
        <v>110</v>
      </c>
    </row>
    <row r="2" spans="1:91" ht="26.25">
      <c r="B2" s="482"/>
      <c r="C2" s="482"/>
      <c r="D2" s="479" t="s">
        <v>111</v>
      </c>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480"/>
      <c r="AX2" s="480"/>
      <c r="AY2" s="480"/>
      <c r="AZ2" s="480"/>
      <c r="BA2" s="480"/>
      <c r="BB2" s="480"/>
      <c r="BC2" s="480"/>
      <c r="BD2" s="480"/>
      <c r="BE2" s="480"/>
      <c r="BF2" s="480"/>
      <c r="BG2" s="480"/>
      <c r="BH2" s="480"/>
      <c r="BI2" s="480"/>
      <c r="BJ2" s="480"/>
      <c r="BK2" s="480"/>
      <c r="BL2" s="480"/>
      <c r="BM2" s="480"/>
      <c r="BN2" s="480"/>
      <c r="BO2" s="480"/>
      <c r="BP2" s="480"/>
      <c r="BQ2" s="481"/>
      <c r="BR2" s="15" t="s">
        <v>112</v>
      </c>
    </row>
    <row r="3" spans="1:91" ht="26.25">
      <c r="B3" s="482"/>
      <c r="C3" s="482"/>
      <c r="D3" s="479" t="s">
        <v>113</v>
      </c>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c r="AV3" s="480"/>
      <c r="AW3" s="480"/>
      <c r="AX3" s="480"/>
      <c r="AY3" s="480"/>
      <c r="AZ3" s="480"/>
      <c r="BA3" s="480"/>
      <c r="BB3" s="480"/>
      <c r="BC3" s="480"/>
      <c r="BD3" s="480"/>
      <c r="BE3" s="480"/>
      <c r="BF3" s="480"/>
      <c r="BG3" s="480"/>
      <c r="BH3" s="480"/>
      <c r="BI3" s="480"/>
      <c r="BJ3" s="480"/>
      <c r="BK3" s="480"/>
      <c r="BL3" s="480"/>
      <c r="BM3" s="480"/>
      <c r="BN3" s="480"/>
      <c r="BO3" s="480"/>
      <c r="BP3" s="480"/>
      <c r="BQ3" s="481"/>
      <c r="BR3" s="15" t="s">
        <v>114</v>
      </c>
    </row>
    <row r="4" spans="1:91" ht="26.25">
      <c r="B4" s="482"/>
      <c r="C4" s="482"/>
      <c r="D4" s="479" t="s">
        <v>115</v>
      </c>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480"/>
      <c r="BL4" s="480"/>
      <c r="BM4" s="480"/>
      <c r="BN4" s="480"/>
      <c r="BO4" s="480"/>
      <c r="BP4" s="480"/>
      <c r="BQ4" s="481"/>
      <c r="BR4" s="15" t="s">
        <v>116</v>
      </c>
    </row>
    <row r="5" spans="1:91" ht="26.25">
      <c r="B5" s="476" t="s">
        <v>117</v>
      </c>
      <c r="C5" s="476"/>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c r="BC5" s="477"/>
      <c r="BD5" s="477"/>
      <c r="BE5" s="477"/>
      <c r="BF5" s="477"/>
      <c r="BG5" s="477"/>
      <c r="BH5" s="477"/>
      <c r="BI5" s="477"/>
      <c r="BJ5" s="477"/>
      <c r="BK5" s="477"/>
      <c r="BL5" s="477"/>
      <c r="BM5" s="477"/>
      <c r="BN5" s="477"/>
      <c r="BO5" s="477"/>
      <c r="BP5" s="477"/>
      <c r="BQ5" s="477"/>
      <c r="BR5" s="478"/>
    </row>
    <row r="6" spans="1:91" ht="21.75" thickBot="1">
      <c r="A6" s="433" t="s">
        <v>1</v>
      </c>
      <c r="B6" s="433"/>
      <c r="C6" s="433"/>
      <c r="D6" s="433"/>
      <c r="E6" s="433"/>
      <c r="F6" s="433"/>
      <c r="G6" s="433"/>
      <c r="H6" s="433"/>
      <c r="I6" s="433"/>
      <c r="J6" s="433"/>
      <c r="K6" s="433"/>
      <c r="L6" s="433"/>
      <c r="M6" s="433"/>
      <c r="N6" s="433"/>
      <c r="O6" s="433"/>
      <c r="P6" s="433"/>
      <c r="Q6" s="433"/>
      <c r="R6" s="433"/>
      <c r="S6" s="433"/>
      <c r="T6" s="433"/>
      <c r="U6" s="128"/>
      <c r="V6" s="128"/>
      <c r="W6" s="128"/>
      <c r="X6" s="128"/>
      <c r="Y6" s="128"/>
      <c r="Z6" s="128"/>
      <c r="AA6" s="128"/>
      <c r="AB6" s="128"/>
      <c r="AC6" s="434" t="s">
        <v>118</v>
      </c>
      <c r="AD6" s="434"/>
      <c r="AE6" s="434"/>
      <c r="AF6" s="435"/>
      <c r="AG6" s="438" t="s">
        <v>50</v>
      </c>
      <c r="AH6" s="439"/>
      <c r="AI6" s="439"/>
      <c r="AJ6" s="439"/>
      <c r="AK6" s="439"/>
      <c r="AL6" s="439"/>
      <c r="AM6" s="439"/>
      <c r="AN6" s="439"/>
      <c r="AO6" s="439"/>
      <c r="AP6" s="439"/>
      <c r="AQ6" s="439"/>
      <c r="AR6" s="439"/>
      <c r="AS6" s="439"/>
      <c r="AT6" s="439"/>
      <c r="AU6" s="439"/>
      <c r="AV6" s="439"/>
      <c r="AW6" s="439"/>
      <c r="AX6" s="440"/>
      <c r="AY6" s="436" t="s">
        <v>71</v>
      </c>
      <c r="AZ6" s="437"/>
      <c r="BA6" s="437"/>
      <c r="BB6" s="437"/>
      <c r="BC6" s="437"/>
      <c r="BD6" s="441" t="s">
        <v>82</v>
      </c>
      <c r="BE6" s="441"/>
      <c r="BF6" s="441"/>
      <c r="BG6" s="441"/>
      <c r="BH6" s="441"/>
      <c r="BI6" s="441"/>
      <c r="BJ6" s="441"/>
      <c r="BK6" s="441"/>
      <c r="BL6" s="441"/>
      <c r="BM6" s="441"/>
      <c r="BN6" s="441"/>
      <c r="BO6" s="441"/>
      <c r="BP6" s="441"/>
      <c r="BQ6" s="441"/>
      <c r="BR6" s="441"/>
      <c r="BS6" s="441"/>
      <c r="BT6" s="441"/>
      <c r="BU6" s="441"/>
      <c r="BV6" s="441"/>
      <c r="BW6" s="441"/>
      <c r="BX6" s="441"/>
      <c r="BY6" s="441"/>
      <c r="BZ6" s="441"/>
      <c r="CA6" s="441"/>
      <c r="CB6" s="441"/>
      <c r="CC6" s="441"/>
      <c r="CD6" s="441"/>
      <c r="CE6" s="441"/>
      <c r="CF6" s="441"/>
      <c r="CG6" s="441"/>
      <c r="CH6" s="462" t="s">
        <v>119</v>
      </c>
      <c r="CI6" s="462"/>
    </row>
    <row r="7" spans="1:91" ht="21.75" thickBot="1">
      <c r="A7" s="97"/>
      <c r="B7" s="98"/>
      <c r="C7" s="98"/>
      <c r="D7" s="98"/>
      <c r="E7" s="98"/>
      <c r="F7" s="98"/>
      <c r="G7" s="98"/>
      <c r="H7" s="98"/>
      <c r="I7" s="98"/>
      <c r="J7" s="98"/>
      <c r="K7" s="98"/>
      <c r="L7" s="98"/>
      <c r="M7" s="98"/>
      <c r="N7" s="98"/>
      <c r="O7" s="98"/>
      <c r="P7" s="98"/>
      <c r="Q7" s="99"/>
      <c r="R7" s="99"/>
      <c r="S7" s="99"/>
      <c r="T7" s="99"/>
      <c r="U7" s="97"/>
      <c r="V7" s="97"/>
      <c r="W7" s="97"/>
      <c r="X7" s="97"/>
      <c r="Y7" s="97"/>
      <c r="Z7" s="97"/>
      <c r="AA7" s="97"/>
      <c r="AB7" s="97"/>
      <c r="AC7" s="93"/>
      <c r="AD7" s="93"/>
      <c r="AE7" s="93"/>
      <c r="AF7" s="94"/>
      <c r="AG7" s="100"/>
      <c r="AH7" s="101"/>
      <c r="AI7" s="101"/>
      <c r="AJ7" s="101"/>
      <c r="AK7" s="101"/>
      <c r="AL7" s="93"/>
      <c r="AM7" s="101"/>
      <c r="AN7" s="101"/>
      <c r="AO7" s="101"/>
      <c r="AP7" s="101"/>
      <c r="AQ7" s="101"/>
      <c r="AR7" s="101"/>
      <c r="AS7" s="101"/>
      <c r="AT7" s="101"/>
      <c r="AU7" s="101"/>
      <c r="AV7" s="101"/>
      <c r="AW7" s="101"/>
      <c r="AX7" s="101"/>
      <c r="AY7" s="97"/>
      <c r="AZ7" s="97"/>
      <c r="BA7" s="97"/>
      <c r="BB7" s="97"/>
      <c r="BC7" s="97"/>
      <c r="BD7" s="392" t="s">
        <v>120</v>
      </c>
      <c r="BE7" s="393"/>
      <c r="BF7" s="393"/>
      <c r="BG7" s="393"/>
      <c r="BH7" s="393"/>
      <c r="BI7" s="393"/>
      <c r="BJ7" s="393"/>
      <c r="BK7" s="393"/>
      <c r="BL7" s="393"/>
      <c r="BM7" s="393"/>
      <c r="BN7" s="393"/>
      <c r="BO7" s="393"/>
      <c r="BP7" s="393"/>
      <c r="BQ7" s="393"/>
      <c r="BR7" s="393"/>
      <c r="BS7" s="393"/>
      <c r="BT7" s="393"/>
      <c r="BU7" s="393"/>
      <c r="BV7" s="393"/>
      <c r="BW7" s="393"/>
      <c r="BX7" s="393"/>
      <c r="BY7" s="393"/>
      <c r="BZ7" s="393"/>
      <c r="CA7" s="393"/>
      <c r="CB7" s="393"/>
      <c r="CC7" s="393"/>
      <c r="CD7" s="393"/>
      <c r="CE7" s="393"/>
      <c r="CF7" s="393"/>
      <c r="CG7" s="393"/>
      <c r="CH7" s="393"/>
      <c r="CI7" s="393"/>
      <c r="CJ7" s="393"/>
      <c r="CK7" s="394"/>
      <c r="CL7" s="395" t="s">
        <v>121</v>
      </c>
      <c r="CM7" s="396"/>
    </row>
    <row r="8" spans="1:91" s="1" customFormat="1" ht="30" customHeight="1">
      <c r="A8" s="430" t="s">
        <v>2</v>
      </c>
      <c r="B8" s="466" t="s">
        <v>4</v>
      </c>
      <c r="C8" s="466" t="s">
        <v>6</v>
      </c>
      <c r="D8" s="466" t="s">
        <v>8</v>
      </c>
      <c r="E8" s="466" t="s">
        <v>10</v>
      </c>
      <c r="F8" s="466" t="s">
        <v>12</v>
      </c>
      <c r="G8" s="464" t="s">
        <v>14</v>
      </c>
      <c r="H8" s="464" t="s">
        <v>16</v>
      </c>
      <c r="I8" s="464" t="s">
        <v>18</v>
      </c>
      <c r="J8" s="466" t="s">
        <v>122</v>
      </c>
      <c r="K8" s="466" t="s">
        <v>22</v>
      </c>
      <c r="L8" s="466" t="s">
        <v>24</v>
      </c>
      <c r="M8" s="466" t="s">
        <v>26</v>
      </c>
      <c r="N8" s="466" t="s">
        <v>28</v>
      </c>
      <c r="O8" s="464" t="s">
        <v>123</v>
      </c>
      <c r="P8" s="464"/>
      <c r="Q8" s="463" t="s">
        <v>32</v>
      </c>
      <c r="R8" s="465" t="s">
        <v>34</v>
      </c>
      <c r="S8" s="465" t="s">
        <v>124</v>
      </c>
      <c r="T8" s="465" t="s">
        <v>125</v>
      </c>
      <c r="U8" s="474" t="s">
        <v>126</v>
      </c>
      <c r="V8" s="474" t="s">
        <v>127</v>
      </c>
      <c r="W8" s="474" t="s">
        <v>128</v>
      </c>
      <c r="X8" s="474" t="s">
        <v>129</v>
      </c>
      <c r="Y8" s="372" t="s">
        <v>130</v>
      </c>
      <c r="Z8" s="372" t="s">
        <v>131</v>
      </c>
      <c r="AA8" s="372" t="s">
        <v>132</v>
      </c>
      <c r="AB8" s="372" t="s">
        <v>133</v>
      </c>
      <c r="AC8" s="432" t="s">
        <v>42</v>
      </c>
      <c r="AD8" s="432" t="s">
        <v>44</v>
      </c>
      <c r="AE8" s="432" t="s">
        <v>46</v>
      </c>
      <c r="AF8" s="432" t="s">
        <v>48</v>
      </c>
      <c r="AG8" s="465" t="s">
        <v>51</v>
      </c>
      <c r="AH8" s="465" t="s">
        <v>53</v>
      </c>
      <c r="AI8" s="465" t="s">
        <v>55</v>
      </c>
      <c r="AJ8" s="452" t="s">
        <v>57</v>
      </c>
      <c r="AK8" s="467" t="s">
        <v>59</v>
      </c>
      <c r="AL8" s="469" t="s">
        <v>134</v>
      </c>
      <c r="AM8" s="470" t="s">
        <v>63</v>
      </c>
      <c r="AN8" s="330" t="s">
        <v>135</v>
      </c>
      <c r="AO8" s="330" t="s">
        <v>136</v>
      </c>
      <c r="AP8" s="330" t="s">
        <v>137</v>
      </c>
      <c r="AQ8" s="330" t="s">
        <v>138</v>
      </c>
      <c r="AR8" s="456" t="s">
        <v>139</v>
      </c>
      <c r="AS8" s="458" t="s">
        <v>140</v>
      </c>
      <c r="AT8" s="458" t="s">
        <v>141</v>
      </c>
      <c r="AU8" s="458" t="s">
        <v>142</v>
      </c>
      <c r="AV8" s="452" t="s">
        <v>65</v>
      </c>
      <c r="AW8" s="452" t="s">
        <v>67</v>
      </c>
      <c r="AX8" s="454" t="s">
        <v>69</v>
      </c>
      <c r="AY8" s="454" t="s">
        <v>72</v>
      </c>
      <c r="AZ8" s="454" t="s">
        <v>74</v>
      </c>
      <c r="BA8" s="454" t="s">
        <v>76</v>
      </c>
      <c r="BB8" s="454" t="s">
        <v>78</v>
      </c>
      <c r="BC8" s="454" t="s">
        <v>80</v>
      </c>
      <c r="BD8" s="454" t="s">
        <v>83</v>
      </c>
      <c r="BE8" s="454" t="s">
        <v>85</v>
      </c>
      <c r="BF8" s="454" t="s">
        <v>87</v>
      </c>
      <c r="BG8" s="472" t="s">
        <v>89</v>
      </c>
      <c r="BH8" s="315" t="s">
        <v>143</v>
      </c>
      <c r="BI8" s="315" t="s">
        <v>144</v>
      </c>
      <c r="BJ8" s="315" t="s">
        <v>145</v>
      </c>
      <c r="BK8" s="315" t="s">
        <v>146</v>
      </c>
      <c r="BL8" s="317" t="s">
        <v>147</v>
      </c>
      <c r="BM8" s="317" t="s">
        <v>148</v>
      </c>
      <c r="BN8" s="317" t="s">
        <v>149</v>
      </c>
      <c r="BO8" s="317" t="s">
        <v>150</v>
      </c>
      <c r="BP8" s="315" t="s">
        <v>151</v>
      </c>
      <c r="BQ8" s="450" t="s">
        <v>91</v>
      </c>
      <c r="BR8" s="442" t="s">
        <v>93</v>
      </c>
      <c r="BS8" s="444" t="s">
        <v>95</v>
      </c>
      <c r="BT8" s="442" t="s">
        <v>97</v>
      </c>
      <c r="BU8" s="446" t="s">
        <v>99</v>
      </c>
      <c r="BV8" s="315" t="s">
        <v>152</v>
      </c>
      <c r="BW8" s="315" t="s">
        <v>153</v>
      </c>
      <c r="BX8" s="315" t="s">
        <v>154</v>
      </c>
      <c r="BY8" s="317" t="s">
        <v>155</v>
      </c>
      <c r="BZ8" s="317" t="s">
        <v>156</v>
      </c>
      <c r="CA8" s="317" t="s">
        <v>157</v>
      </c>
      <c r="CB8" s="317" t="s">
        <v>158</v>
      </c>
      <c r="CC8" s="315" t="s">
        <v>159</v>
      </c>
      <c r="CD8" s="315" t="s">
        <v>160</v>
      </c>
      <c r="CE8" s="315" t="s">
        <v>161</v>
      </c>
      <c r="CF8" s="315" t="s">
        <v>162</v>
      </c>
      <c r="CG8" s="448" t="s">
        <v>91</v>
      </c>
      <c r="CH8" s="387" t="s">
        <v>93</v>
      </c>
      <c r="CI8" s="460" t="s">
        <v>95</v>
      </c>
      <c r="CJ8" s="387" t="s">
        <v>97</v>
      </c>
      <c r="CK8" s="389" t="s">
        <v>99</v>
      </c>
      <c r="CL8" s="185" t="s">
        <v>104</v>
      </c>
      <c r="CM8" s="185" t="s">
        <v>106</v>
      </c>
    </row>
    <row r="9" spans="1:91" s="1" customFormat="1" ht="27.75" customHeight="1" thickBot="1">
      <c r="A9" s="431"/>
      <c r="B9" s="185"/>
      <c r="C9" s="185"/>
      <c r="D9" s="185"/>
      <c r="E9" s="185"/>
      <c r="F9" s="185"/>
      <c r="G9" s="492"/>
      <c r="H9" s="492"/>
      <c r="I9" s="492"/>
      <c r="J9" s="185"/>
      <c r="K9" s="185"/>
      <c r="L9" s="185"/>
      <c r="M9" s="185"/>
      <c r="N9" s="185"/>
      <c r="O9" s="14" t="s">
        <v>163</v>
      </c>
      <c r="P9" s="14" t="s">
        <v>164</v>
      </c>
      <c r="Q9" s="464"/>
      <c r="R9" s="466"/>
      <c r="S9" s="466"/>
      <c r="T9" s="466"/>
      <c r="U9" s="475"/>
      <c r="V9" s="475"/>
      <c r="W9" s="475"/>
      <c r="X9" s="475"/>
      <c r="Y9" s="373"/>
      <c r="Z9" s="373"/>
      <c r="AA9" s="373"/>
      <c r="AB9" s="373"/>
      <c r="AC9" s="432"/>
      <c r="AD9" s="432"/>
      <c r="AE9" s="432"/>
      <c r="AF9" s="432"/>
      <c r="AG9" s="466"/>
      <c r="AH9" s="466"/>
      <c r="AI9" s="466"/>
      <c r="AJ9" s="453"/>
      <c r="AK9" s="468"/>
      <c r="AL9" s="469"/>
      <c r="AM9" s="471"/>
      <c r="AN9" s="331"/>
      <c r="AO9" s="331"/>
      <c r="AP9" s="331"/>
      <c r="AQ9" s="331"/>
      <c r="AR9" s="457"/>
      <c r="AS9" s="459"/>
      <c r="AT9" s="459"/>
      <c r="AU9" s="459"/>
      <c r="AV9" s="453"/>
      <c r="AW9" s="453"/>
      <c r="AX9" s="455"/>
      <c r="AY9" s="455"/>
      <c r="AZ9" s="455"/>
      <c r="BA9" s="455"/>
      <c r="BB9" s="455"/>
      <c r="BC9" s="455"/>
      <c r="BD9" s="455"/>
      <c r="BE9" s="455"/>
      <c r="BF9" s="455"/>
      <c r="BG9" s="473"/>
      <c r="BH9" s="316"/>
      <c r="BI9" s="316"/>
      <c r="BJ9" s="316"/>
      <c r="BK9" s="316"/>
      <c r="BL9" s="318"/>
      <c r="BM9" s="318"/>
      <c r="BN9" s="318"/>
      <c r="BO9" s="318"/>
      <c r="BP9" s="316"/>
      <c r="BQ9" s="451"/>
      <c r="BR9" s="443"/>
      <c r="BS9" s="445"/>
      <c r="BT9" s="443"/>
      <c r="BU9" s="447"/>
      <c r="BV9" s="316"/>
      <c r="BW9" s="316"/>
      <c r="BX9" s="316"/>
      <c r="BY9" s="318"/>
      <c r="BZ9" s="318"/>
      <c r="CA9" s="318"/>
      <c r="CB9" s="318"/>
      <c r="CC9" s="316"/>
      <c r="CD9" s="316"/>
      <c r="CE9" s="316"/>
      <c r="CF9" s="316"/>
      <c r="CG9" s="449"/>
      <c r="CH9" s="388"/>
      <c r="CI9" s="461"/>
      <c r="CJ9" s="388"/>
      <c r="CK9" s="390"/>
      <c r="CL9" s="391"/>
      <c r="CM9" s="391"/>
    </row>
    <row r="10" spans="1:91" ht="45">
      <c r="A10">
        <v>22369880643</v>
      </c>
      <c r="B10" s="488" t="s">
        <v>165</v>
      </c>
      <c r="C10" s="488" t="s">
        <v>166</v>
      </c>
      <c r="D10" s="35"/>
      <c r="E10" s="35"/>
      <c r="F10" s="35"/>
      <c r="G10" s="35"/>
      <c r="H10" s="35"/>
      <c r="I10" s="35"/>
      <c r="J10" s="488" t="s">
        <v>167</v>
      </c>
      <c r="K10" s="354" t="s">
        <v>168</v>
      </c>
      <c r="L10" s="354" t="s">
        <v>169</v>
      </c>
      <c r="M10" s="354">
        <v>0</v>
      </c>
      <c r="N10" s="488" t="s">
        <v>170</v>
      </c>
      <c r="O10" s="488"/>
      <c r="P10" s="488" t="s">
        <v>171</v>
      </c>
      <c r="Q10" s="488" t="s">
        <v>172</v>
      </c>
      <c r="R10" s="375">
        <v>8</v>
      </c>
      <c r="S10" s="520">
        <v>1</v>
      </c>
      <c r="T10" s="375">
        <v>3.2</v>
      </c>
      <c r="U10" s="374">
        <v>0</v>
      </c>
      <c r="V10" s="375"/>
      <c r="W10" s="375"/>
      <c r="X10" s="375"/>
      <c r="Y10" s="376">
        <f>+U10</f>
        <v>0</v>
      </c>
      <c r="Z10" s="376">
        <f>+T10+Y10</f>
        <v>3.2</v>
      </c>
      <c r="AA10" s="354">
        <f>+Y10/S10</f>
        <v>0</v>
      </c>
      <c r="AB10" s="354">
        <f>+Z10/R10</f>
        <v>0.4</v>
      </c>
      <c r="AC10" s="375" t="s">
        <v>173</v>
      </c>
      <c r="AD10" s="375" t="s">
        <v>174</v>
      </c>
      <c r="AE10" s="375" t="s">
        <v>175</v>
      </c>
      <c r="AF10" s="375" t="s">
        <v>176</v>
      </c>
      <c r="AG10" s="488" t="s">
        <v>177</v>
      </c>
      <c r="AH10" s="498">
        <v>2021130010194</v>
      </c>
      <c r="AI10" s="488" t="s">
        <v>178</v>
      </c>
      <c r="AJ10" s="50" t="s">
        <v>179</v>
      </c>
      <c r="AK10" s="51" t="s">
        <v>180</v>
      </c>
      <c r="AL10" s="42">
        <v>1</v>
      </c>
      <c r="AM10" s="52">
        <v>0.25</v>
      </c>
      <c r="AN10" s="42">
        <v>0</v>
      </c>
      <c r="AO10" s="42"/>
      <c r="AP10" s="42"/>
      <c r="AQ10" s="42"/>
      <c r="AR10" s="42">
        <f>+AN10</f>
        <v>0</v>
      </c>
      <c r="AS10" s="150">
        <f>+AN10/AL10</f>
        <v>0</v>
      </c>
      <c r="AT10" s="150">
        <f>+AS10*AM10</f>
        <v>0</v>
      </c>
      <c r="AU10" s="541">
        <f>+SUM(AT10:AT13)</f>
        <v>0.3125</v>
      </c>
      <c r="AV10" s="21">
        <v>45292</v>
      </c>
      <c r="AW10" s="21">
        <v>45657</v>
      </c>
      <c r="AX10" s="42">
        <v>365</v>
      </c>
      <c r="AY10" s="45">
        <v>1065570</v>
      </c>
      <c r="AZ10" s="35"/>
      <c r="BA10" s="43" t="s">
        <v>181</v>
      </c>
      <c r="BB10" s="35" t="s">
        <v>182</v>
      </c>
      <c r="BC10" s="403" t="s">
        <v>183</v>
      </c>
      <c r="BD10" s="303">
        <v>800000000</v>
      </c>
      <c r="BE10" s="403" t="s">
        <v>183</v>
      </c>
      <c r="BF10" s="314" t="s">
        <v>184</v>
      </c>
      <c r="BG10" s="247" t="s">
        <v>185</v>
      </c>
      <c r="BH10" s="211">
        <v>7681104263</v>
      </c>
      <c r="BI10" s="303"/>
      <c r="BJ10" s="303"/>
      <c r="BK10" s="303"/>
      <c r="BL10" s="211">
        <v>16000000</v>
      </c>
      <c r="BM10" s="303"/>
      <c r="BN10" s="303"/>
      <c r="BO10" s="303"/>
      <c r="BP10" s="303"/>
      <c r="BQ10" s="303"/>
      <c r="BR10" s="303"/>
      <c r="BS10" s="303"/>
      <c r="BT10" s="303"/>
      <c r="BU10" s="303"/>
      <c r="BV10" s="211">
        <v>4000000</v>
      </c>
      <c r="BW10" s="303"/>
      <c r="BX10" s="303"/>
      <c r="BY10" s="310">
        <f>+BL10/BH10</f>
        <v>2.0830338258878024E-3</v>
      </c>
      <c r="BZ10" s="303"/>
      <c r="CA10" s="303"/>
      <c r="CB10" s="303"/>
      <c r="CC10" s="310">
        <f>+BV10/BH10</f>
        <v>5.2075845647195059E-4</v>
      </c>
      <c r="CD10" s="303"/>
      <c r="CE10" s="303"/>
      <c r="CF10" s="303"/>
    </row>
    <row r="11" spans="1:91" ht="62.25">
      <c r="B11" s="488"/>
      <c r="C11" s="488"/>
      <c r="D11" s="53"/>
      <c r="E11" s="53"/>
      <c r="F11" s="53"/>
      <c r="G11" s="53"/>
      <c r="H11" s="53"/>
      <c r="I11" s="53"/>
      <c r="J11" s="488"/>
      <c r="K11" s="354"/>
      <c r="L11" s="354"/>
      <c r="M11" s="354"/>
      <c r="N11" s="488"/>
      <c r="O11" s="488"/>
      <c r="P11" s="488"/>
      <c r="Q11" s="488"/>
      <c r="R11" s="375"/>
      <c r="S11" s="520"/>
      <c r="T11" s="375"/>
      <c r="U11" s="374"/>
      <c r="V11" s="375"/>
      <c r="W11" s="375"/>
      <c r="X11" s="375"/>
      <c r="Y11" s="377"/>
      <c r="Z11" s="377"/>
      <c r="AA11" s="354"/>
      <c r="AB11" s="354"/>
      <c r="AC11" s="375"/>
      <c r="AD11" s="375"/>
      <c r="AE11" s="375"/>
      <c r="AF11" s="375"/>
      <c r="AG11" s="488"/>
      <c r="AH11" s="498"/>
      <c r="AI11" s="488"/>
      <c r="AJ11" s="50" t="s">
        <v>186</v>
      </c>
      <c r="AK11" s="51" t="s">
        <v>180</v>
      </c>
      <c r="AL11" s="42">
        <v>1</v>
      </c>
      <c r="AM11" s="52">
        <v>0.25</v>
      </c>
      <c r="AN11" s="42">
        <v>1</v>
      </c>
      <c r="AO11" s="42"/>
      <c r="AP11" s="42"/>
      <c r="AQ11" s="42"/>
      <c r="AR11" s="42">
        <f t="shared" ref="AR11:AR13" si="0">+AN11</f>
        <v>1</v>
      </c>
      <c r="AS11" s="150">
        <f t="shared" ref="AS11:AS13" si="1">+AN11/AL11</f>
        <v>1</v>
      </c>
      <c r="AT11" s="150">
        <f t="shared" ref="AT11:AT13" si="2">+AS11*AM11</f>
        <v>0.25</v>
      </c>
      <c r="AU11" s="542"/>
      <c r="AV11" s="21">
        <v>45292</v>
      </c>
      <c r="AW11" s="21">
        <v>45657</v>
      </c>
      <c r="AX11" s="42">
        <v>365</v>
      </c>
      <c r="AY11" s="45">
        <v>1065570</v>
      </c>
      <c r="AZ11" s="35"/>
      <c r="BA11" s="43" t="s">
        <v>181</v>
      </c>
      <c r="BB11" s="35" t="s">
        <v>182</v>
      </c>
      <c r="BC11" s="403"/>
      <c r="BD11" s="303"/>
      <c r="BE11" s="403"/>
      <c r="BF11" s="314"/>
      <c r="BG11" s="247"/>
      <c r="BH11" s="212"/>
      <c r="BI11" s="303"/>
      <c r="BJ11" s="303"/>
      <c r="BK11" s="303"/>
      <c r="BL11" s="212"/>
      <c r="BM11" s="303"/>
      <c r="BN11" s="303"/>
      <c r="BO11" s="303"/>
      <c r="BP11" s="303"/>
      <c r="BQ11" s="303"/>
      <c r="BR11" s="303"/>
      <c r="BS11" s="303"/>
      <c r="BT11" s="303"/>
      <c r="BU11" s="303"/>
      <c r="BV11" s="212"/>
      <c r="BW11" s="303"/>
      <c r="BX11" s="303"/>
      <c r="BY11" s="311"/>
      <c r="BZ11" s="303"/>
      <c r="CA11" s="303"/>
      <c r="CB11" s="303"/>
      <c r="CC11" s="311"/>
      <c r="CD11" s="303"/>
      <c r="CE11" s="303"/>
      <c r="CF11" s="303"/>
    </row>
    <row r="12" spans="1:91" ht="45">
      <c r="A12">
        <v>143</v>
      </c>
      <c r="B12" s="488"/>
      <c r="C12" s="488"/>
      <c r="D12" s="35"/>
      <c r="E12" s="35"/>
      <c r="F12" s="35"/>
      <c r="G12" s="35"/>
      <c r="H12" s="35"/>
      <c r="I12" s="35"/>
      <c r="J12" s="488"/>
      <c r="K12" s="354"/>
      <c r="L12" s="354"/>
      <c r="M12" s="354"/>
      <c r="N12" s="488"/>
      <c r="O12" s="488"/>
      <c r="P12" s="488"/>
      <c r="Q12" s="488"/>
      <c r="R12" s="375"/>
      <c r="S12" s="520"/>
      <c r="T12" s="375"/>
      <c r="U12" s="374"/>
      <c r="V12" s="375"/>
      <c r="W12" s="375"/>
      <c r="X12" s="375"/>
      <c r="Y12" s="377"/>
      <c r="Z12" s="377"/>
      <c r="AA12" s="354"/>
      <c r="AB12" s="354"/>
      <c r="AC12" s="375"/>
      <c r="AD12" s="375"/>
      <c r="AE12" s="375"/>
      <c r="AF12" s="375"/>
      <c r="AG12" s="488"/>
      <c r="AH12" s="498"/>
      <c r="AI12" s="488"/>
      <c r="AJ12" s="50" t="s">
        <v>187</v>
      </c>
      <c r="AK12" s="51" t="s">
        <v>188</v>
      </c>
      <c r="AL12" s="54">
        <v>1</v>
      </c>
      <c r="AM12" s="52">
        <v>0.25</v>
      </c>
      <c r="AN12" s="42">
        <v>0</v>
      </c>
      <c r="AO12" s="54"/>
      <c r="AP12" s="54"/>
      <c r="AQ12" s="54"/>
      <c r="AR12" s="42">
        <f t="shared" si="0"/>
        <v>0</v>
      </c>
      <c r="AS12" s="150">
        <f t="shared" si="1"/>
        <v>0</v>
      </c>
      <c r="AT12" s="150">
        <f t="shared" si="2"/>
        <v>0</v>
      </c>
      <c r="AU12" s="542"/>
      <c r="AV12" s="21">
        <v>45292</v>
      </c>
      <c r="AW12" s="21">
        <v>45657</v>
      </c>
      <c r="AX12" s="42">
        <v>365</v>
      </c>
      <c r="AY12" s="45">
        <v>1065570</v>
      </c>
      <c r="AZ12" s="35"/>
      <c r="BA12" s="43" t="s">
        <v>181</v>
      </c>
      <c r="BB12" s="35" t="s">
        <v>182</v>
      </c>
      <c r="BC12" s="403" t="s">
        <v>189</v>
      </c>
      <c r="BD12" s="303">
        <v>1200000000</v>
      </c>
      <c r="BE12" s="403" t="s">
        <v>189</v>
      </c>
      <c r="BF12" s="314"/>
      <c r="BG12" s="247"/>
      <c r="BH12" s="212"/>
      <c r="BI12" s="303"/>
      <c r="BJ12" s="303"/>
      <c r="BK12" s="303"/>
      <c r="BL12" s="212"/>
      <c r="BM12" s="303"/>
      <c r="BN12" s="303"/>
      <c r="BO12" s="303"/>
      <c r="BP12" s="303"/>
      <c r="BQ12" s="303"/>
      <c r="BR12" s="303"/>
      <c r="BS12" s="303"/>
      <c r="BT12" s="303"/>
      <c r="BU12" s="303"/>
      <c r="BV12" s="212"/>
      <c r="BW12" s="303"/>
      <c r="BX12" s="303"/>
      <c r="BY12" s="311"/>
      <c r="BZ12" s="303"/>
      <c r="CA12" s="303"/>
      <c r="CB12" s="303"/>
      <c r="CC12" s="311"/>
      <c r="CD12" s="303"/>
      <c r="CE12" s="303"/>
      <c r="CF12" s="303"/>
    </row>
    <row r="13" spans="1:91" ht="60">
      <c r="B13" s="488"/>
      <c r="C13" s="488"/>
      <c r="D13" s="35"/>
      <c r="E13" s="35"/>
      <c r="F13" s="35"/>
      <c r="G13" s="35"/>
      <c r="H13" s="35"/>
      <c r="I13" s="35"/>
      <c r="J13" s="488"/>
      <c r="K13" s="354"/>
      <c r="L13" s="354"/>
      <c r="M13" s="354"/>
      <c r="N13" s="488"/>
      <c r="O13" s="488"/>
      <c r="P13" s="488"/>
      <c r="Q13" s="488"/>
      <c r="R13" s="375"/>
      <c r="S13" s="520"/>
      <c r="T13" s="375"/>
      <c r="U13" s="374"/>
      <c r="V13" s="375"/>
      <c r="W13" s="375"/>
      <c r="X13" s="375"/>
      <c r="Y13" s="378"/>
      <c r="Z13" s="378"/>
      <c r="AA13" s="354"/>
      <c r="AB13" s="354"/>
      <c r="AC13" s="375"/>
      <c r="AD13" s="375"/>
      <c r="AE13" s="375"/>
      <c r="AF13" s="375"/>
      <c r="AG13" s="488"/>
      <c r="AH13" s="498"/>
      <c r="AI13" s="488"/>
      <c r="AJ13" s="55" t="s">
        <v>190</v>
      </c>
      <c r="AK13" s="51" t="s">
        <v>191</v>
      </c>
      <c r="AL13" s="54">
        <v>1</v>
      </c>
      <c r="AM13" s="52">
        <v>0.25</v>
      </c>
      <c r="AN13" s="150">
        <v>0.25</v>
      </c>
      <c r="AO13" s="54"/>
      <c r="AP13" s="54"/>
      <c r="AQ13" s="54"/>
      <c r="AR13" s="42">
        <f t="shared" si="0"/>
        <v>0.25</v>
      </c>
      <c r="AS13" s="150">
        <f t="shared" si="1"/>
        <v>0.25</v>
      </c>
      <c r="AT13" s="150">
        <f t="shared" si="2"/>
        <v>6.25E-2</v>
      </c>
      <c r="AU13" s="543"/>
      <c r="AV13" s="21">
        <v>45292</v>
      </c>
      <c r="AW13" s="21">
        <v>45657</v>
      </c>
      <c r="AX13" s="42">
        <v>365</v>
      </c>
      <c r="AY13" s="45">
        <v>1065570</v>
      </c>
      <c r="AZ13" s="35"/>
      <c r="BA13" s="43" t="s">
        <v>181</v>
      </c>
      <c r="BB13" s="35" t="s">
        <v>182</v>
      </c>
      <c r="BC13" s="403"/>
      <c r="BD13" s="303"/>
      <c r="BE13" s="403"/>
      <c r="BF13" s="314"/>
      <c r="BG13" s="247"/>
      <c r="BH13" s="213"/>
      <c r="BI13" s="303"/>
      <c r="BJ13" s="303"/>
      <c r="BK13" s="303"/>
      <c r="BL13" s="213"/>
      <c r="BM13" s="303"/>
      <c r="BN13" s="303"/>
      <c r="BO13" s="303"/>
      <c r="BP13" s="303"/>
      <c r="BQ13" s="303"/>
      <c r="BR13" s="303"/>
      <c r="BS13" s="303"/>
      <c r="BT13" s="303"/>
      <c r="BU13" s="303"/>
      <c r="BV13" s="213"/>
      <c r="BW13" s="303"/>
      <c r="BX13" s="303"/>
      <c r="BY13" s="312"/>
      <c r="BZ13" s="303"/>
      <c r="CA13" s="303"/>
      <c r="CB13" s="303"/>
      <c r="CC13" s="312"/>
      <c r="CD13" s="303"/>
      <c r="CE13" s="303"/>
      <c r="CF13" s="303"/>
    </row>
    <row r="14" spans="1:91" ht="23.25">
      <c r="B14" s="288" t="s">
        <v>192</v>
      </c>
      <c r="C14" s="289"/>
      <c r="D14" s="289"/>
      <c r="E14" s="289"/>
      <c r="F14" s="289"/>
      <c r="G14" s="289"/>
      <c r="H14" s="289"/>
      <c r="I14" s="289"/>
      <c r="J14" s="289"/>
      <c r="K14" s="289"/>
      <c r="L14" s="289"/>
      <c r="M14" s="289"/>
      <c r="N14" s="289"/>
      <c r="O14" s="289"/>
      <c r="P14" s="289"/>
      <c r="Q14" s="289"/>
      <c r="R14" s="289"/>
      <c r="S14" s="289"/>
      <c r="T14" s="289"/>
      <c r="U14" s="290"/>
      <c r="V14" s="105"/>
      <c r="W14" s="105"/>
      <c r="X14" s="105"/>
      <c r="Y14" s="105"/>
      <c r="Z14" s="105"/>
      <c r="AA14" s="135">
        <f>+AA10</f>
        <v>0</v>
      </c>
      <c r="AB14" s="135">
        <f>+AB10</f>
        <v>0.4</v>
      </c>
      <c r="AC14" s="105"/>
      <c r="AD14" s="105"/>
      <c r="AE14" s="105"/>
      <c r="AF14" s="105"/>
      <c r="AG14" s="47"/>
      <c r="AH14" s="120"/>
      <c r="AI14" s="47"/>
      <c r="AJ14" s="55"/>
      <c r="AK14" s="51"/>
      <c r="AL14" s="54"/>
      <c r="AM14" s="43"/>
      <c r="AN14" s="54"/>
      <c r="AO14" s="54"/>
      <c r="AP14" s="54"/>
      <c r="AQ14" s="54"/>
      <c r="AR14" s="54"/>
      <c r="AS14" s="54"/>
      <c r="AT14" s="54"/>
      <c r="AU14" s="54"/>
      <c r="AV14" s="21"/>
      <c r="AW14" s="21"/>
      <c r="AX14" s="42"/>
      <c r="AY14" s="45"/>
      <c r="AZ14" s="35"/>
      <c r="BA14" s="43"/>
      <c r="BB14" s="35"/>
      <c r="BC14" s="87"/>
      <c r="BD14" s="111"/>
      <c r="BE14" s="87"/>
      <c r="BF14" s="43"/>
      <c r="BG14" s="42"/>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row>
    <row r="15" spans="1:91" ht="23.25">
      <c r="B15" s="288" t="s">
        <v>193</v>
      </c>
      <c r="C15" s="289"/>
      <c r="D15" s="289"/>
      <c r="E15" s="289"/>
      <c r="F15" s="289"/>
      <c r="G15" s="289"/>
      <c r="H15" s="289"/>
      <c r="I15" s="289"/>
      <c r="J15" s="289"/>
      <c r="K15" s="289"/>
      <c r="L15" s="289"/>
      <c r="M15" s="289"/>
      <c r="N15" s="289"/>
      <c r="O15" s="289"/>
      <c r="P15" s="289"/>
      <c r="Q15" s="289"/>
      <c r="R15" s="289"/>
      <c r="S15" s="289"/>
      <c r="T15" s="289"/>
      <c r="U15" s="290"/>
      <c r="V15" s="105"/>
      <c r="W15" s="105"/>
      <c r="X15" s="105"/>
      <c r="Y15" s="105"/>
      <c r="Z15" s="105"/>
      <c r="AA15" s="156">
        <f>+AA14</f>
        <v>0</v>
      </c>
      <c r="AB15" s="156">
        <f>+AB14</f>
        <v>0.4</v>
      </c>
      <c r="AC15" s="105"/>
      <c r="AD15" s="105"/>
      <c r="AE15" s="105"/>
      <c r="AF15" s="105"/>
      <c r="AG15" s="47"/>
      <c r="AH15" s="120"/>
      <c r="AI15" s="47"/>
      <c r="AJ15" s="55"/>
      <c r="AK15" s="51"/>
      <c r="AL15" s="54"/>
      <c r="AM15" s="43"/>
      <c r="AN15" s="54"/>
      <c r="AO15" s="54"/>
      <c r="AP15" s="54"/>
      <c r="AQ15" s="54"/>
      <c r="AR15" s="54"/>
      <c r="AS15" s="54"/>
      <c r="AT15" s="54"/>
      <c r="AU15" s="54"/>
      <c r="AV15" s="21"/>
      <c r="AW15" s="21"/>
      <c r="AX15" s="42"/>
      <c r="AY15" s="45"/>
      <c r="AZ15" s="35"/>
      <c r="BA15" s="43"/>
      <c r="BB15" s="35"/>
      <c r="BC15" s="87"/>
      <c r="BD15" s="111"/>
      <c r="BE15" s="87"/>
      <c r="BF15" s="43"/>
      <c r="BG15" s="42"/>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row>
    <row r="16" spans="1:91" ht="128.25" customHeight="1">
      <c r="B16" s="488" t="s">
        <v>165</v>
      </c>
      <c r="C16" s="488" t="s">
        <v>194</v>
      </c>
      <c r="D16" s="35"/>
      <c r="E16" s="35"/>
      <c r="F16" s="35"/>
      <c r="G16" s="35"/>
      <c r="H16" s="35"/>
      <c r="I16" s="35"/>
      <c r="J16" s="487" t="s">
        <v>195</v>
      </c>
      <c r="K16" s="46" t="s">
        <v>196</v>
      </c>
      <c r="L16" s="46" t="s">
        <v>169</v>
      </c>
      <c r="M16" s="46" t="s">
        <v>197</v>
      </c>
      <c r="N16" s="46" t="s">
        <v>198</v>
      </c>
      <c r="O16" s="46"/>
      <c r="P16" s="46" t="s">
        <v>171</v>
      </c>
      <c r="Q16" s="46" t="s">
        <v>199</v>
      </c>
      <c r="R16" s="46">
        <v>1</v>
      </c>
      <c r="S16" s="57">
        <v>0.05</v>
      </c>
      <c r="T16" s="58">
        <v>0.95</v>
      </c>
      <c r="U16" s="181">
        <v>0</v>
      </c>
      <c r="V16" s="58"/>
      <c r="W16" s="58"/>
      <c r="X16" s="58"/>
      <c r="Y16" s="58">
        <f>+U16</f>
        <v>0</v>
      </c>
      <c r="Z16" s="58">
        <f>+Y16+T16</f>
        <v>0.95</v>
      </c>
      <c r="AA16" s="136">
        <f>+Y16/S16</f>
        <v>0</v>
      </c>
      <c r="AB16" s="136">
        <f>+Z16/R16</f>
        <v>0.95</v>
      </c>
      <c r="AC16" s="58" t="s">
        <v>173</v>
      </c>
      <c r="AD16" s="58" t="s">
        <v>174</v>
      </c>
      <c r="AE16" s="58" t="s">
        <v>200</v>
      </c>
      <c r="AF16" s="58" t="s">
        <v>201</v>
      </c>
      <c r="AG16" s="499" t="s">
        <v>202</v>
      </c>
      <c r="AH16" s="500">
        <v>2021130010261</v>
      </c>
      <c r="AI16" s="499" t="s">
        <v>203</v>
      </c>
      <c r="AJ16" s="59" t="s">
        <v>204</v>
      </c>
      <c r="AK16" s="177" t="s">
        <v>205</v>
      </c>
      <c r="AL16" s="54">
        <v>1</v>
      </c>
      <c r="AM16" s="52">
        <v>0.25</v>
      </c>
      <c r="AN16" s="150">
        <v>0.05</v>
      </c>
      <c r="AO16" s="54"/>
      <c r="AP16" s="54"/>
      <c r="AQ16" s="54"/>
      <c r="AR16" s="54">
        <f>+AN16</f>
        <v>0.05</v>
      </c>
      <c r="AS16" s="54">
        <f>+AR16/AL16</f>
        <v>0.05</v>
      </c>
      <c r="AT16" s="54">
        <f>+AS16*AM16</f>
        <v>1.2500000000000001E-2</v>
      </c>
      <c r="AU16" s="541">
        <f>+SUM(AT16:AT21)</f>
        <v>0.05</v>
      </c>
      <c r="AV16" s="21">
        <v>45292</v>
      </c>
      <c r="AW16" s="21">
        <v>45657</v>
      </c>
      <c r="AX16" s="42">
        <v>365</v>
      </c>
      <c r="AY16" s="45">
        <v>1065570</v>
      </c>
      <c r="AZ16" s="35"/>
      <c r="BA16" s="43" t="s">
        <v>181</v>
      </c>
      <c r="BB16" s="35" t="s">
        <v>182</v>
      </c>
      <c r="BC16" s="403" t="s">
        <v>183</v>
      </c>
      <c r="BD16" s="299">
        <v>2300000000</v>
      </c>
      <c r="BE16" s="403" t="s">
        <v>183</v>
      </c>
      <c r="BF16" s="403" t="s">
        <v>206</v>
      </c>
      <c r="BG16" s="247" t="s">
        <v>207</v>
      </c>
      <c r="BH16" s="551">
        <v>8719765665.6599998</v>
      </c>
      <c r="BI16" s="299"/>
      <c r="BJ16" s="299"/>
      <c r="BK16" s="299"/>
      <c r="BL16" s="214">
        <v>1899640000</v>
      </c>
      <c r="BM16" s="232"/>
      <c r="BN16" s="232"/>
      <c r="BO16" s="232"/>
      <c r="BP16" s="232"/>
      <c r="BQ16" s="232"/>
      <c r="BR16" s="232"/>
      <c r="BS16" s="232"/>
      <c r="BT16" s="232"/>
      <c r="BU16" s="232"/>
      <c r="BV16" s="214">
        <v>468740000</v>
      </c>
      <c r="BW16" s="232"/>
      <c r="BX16" s="232"/>
      <c r="BY16" s="552">
        <f>+BL16/BH16</f>
        <v>0.21785447830107668</v>
      </c>
      <c r="BZ16" s="299"/>
      <c r="CA16" s="299"/>
      <c r="CB16" s="299"/>
      <c r="CC16" s="217">
        <f>+BV16/BH16</f>
        <v>5.3756031752777732E-2</v>
      </c>
      <c r="CD16" s="299"/>
      <c r="CE16" s="299"/>
      <c r="CF16" s="299"/>
    </row>
    <row r="17" spans="2:84" ht="30">
      <c r="B17" s="488"/>
      <c r="C17" s="488"/>
      <c r="D17" s="35"/>
      <c r="E17" s="35"/>
      <c r="F17" s="35"/>
      <c r="G17" s="35"/>
      <c r="H17" s="35"/>
      <c r="I17" s="35"/>
      <c r="J17" s="487"/>
      <c r="K17" s="413" t="s">
        <v>208</v>
      </c>
      <c r="L17" s="413" t="s">
        <v>209</v>
      </c>
      <c r="M17" s="413" t="s">
        <v>210</v>
      </c>
      <c r="N17" s="382" t="s">
        <v>211</v>
      </c>
      <c r="O17" s="382"/>
      <c r="P17" s="382" t="s">
        <v>171</v>
      </c>
      <c r="Q17" s="382" t="s">
        <v>212</v>
      </c>
      <c r="R17" s="413">
        <v>25</v>
      </c>
      <c r="S17" s="494">
        <v>3</v>
      </c>
      <c r="T17" s="406">
        <v>22</v>
      </c>
      <c r="U17" s="525">
        <v>0</v>
      </c>
      <c r="V17" s="406"/>
      <c r="W17" s="406"/>
      <c r="X17" s="406"/>
      <c r="Y17" s="563">
        <f>+U17</f>
        <v>0</v>
      </c>
      <c r="Z17" s="563">
        <f>+Y17+T17</f>
        <v>22</v>
      </c>
      <c r="AA17" s="386">
        <f>+Y17/S17</f>
        <v>0</v>
      </c>
      <c r="AB17" s="386">
        <f>+Z17/R17</f>
        <v>0.88</v>
      </c>
      <c r="AC17" s="406" t="s">
        <v>173</v>
      </c>
      <c r="AD17" s="406" t="s">
        <v>174</v>
      </c>
      <c r="AE17" s="406" t="s">
        <v>213</v>
      </c>
      <c r="AF17" s="406" t="s">
        <v>201</v>
      </c>
      <c r="AG17" s="499"/>
      <c r="AH17" s="500"/>
      <c r="AI17" s="499"/>
      <c r="AJ17" s="573" t="s">
        <v>214</v>
      </c>
      <c r="AK17" s="573" t="s">
        <v>215</v>
      </c>
      <c r="AL17" s="575">
        <v>1</v>
      </c>
      <c r="AM17" s="555">
        <v>0.25</v>
      </c>
      <c r="AN17" s="555">
        <v>0.05</v>
      </c>
      <c r="AO17" s="555"/>
      <c r="AP17" s="555"/>
      <c r="AQ17" s="555"/>
      <c r="AR17" s="555">
        <f>+AN17</f>
        <v>0.05</v>
      </c>
      <c r="AS17" s="555">
        <f t="shared" ref="AS17:AS19" si="3">+AR17/AL17</f>
        <v>0.05</v>
      </c>
      <c r="AT17" s="555">
        <f t="shared" ref="AT17:AT19" si="4">+AS17*AM17</f>
        <v>1.2500000000000001E-2</v>
      </c>
      <c r="AU17" s="566"/>
      <c r="AV17" s="21">
        <v>45292</v>
      </c>
      <c r="AW17" s="21">
        <v>45657</v>
      </c>
      <c r="AX17" s="42">
        <v>365</v>
      </c>
      <c r="AY17" s="45">
        <v>1065570</v>
      </c>
      <c r="AZ17" s="35"/>
      <c r="BA17" s="43" t="s">
        <v>181</v>
      </c>
      <c r="BB17" s="35" t="s">
        <v>182</v>
      </c>
      <c r="BC17" s="403"/>
      <c r="BD17" s="299"/>
      <c r="BE17" s="403"/>
      <c r="BF17" s="403"/>
      <c r="BG17" s="247"/>
      <c r="BH17" s="551"/>
      <c r="BI17" s="299"/>
      <c r="BJ17" s="299"/>
      <c r="BK17" s="299"/>
      <c r="BL17" s="215"/>
      <c r="BM17" s="233"/>
      <c r="BN17" s="233"/>
      <c r="BO17" s="233"/>
      <c r="BP17" s="233"/>
      <c r="BQ17" s="233"/>
      <c r="BR17" s="233"/>
      <c r="BS17" s="233"/>
      <c r="BT17" s="233"/>
      <c r="BU17" s="233"/>
      <c r="BV17" s="215"/>
      <c r="BW17" s="233"/>
      <c r="BX17" s="233"/>
      <c r="BY17" s="553"/>
      <c r="BZ17" s="299"/>
      <c r="CA17" s="299"/>
      <c r="CB17" s="299"/>
      <c r="CC17" s="218"/>
      <c r="CD17" s="299"/>
      <c r="CE17" s="299"/>
      <c r="CF17" s="299"/>
    </row>
    <row r="18" spans="2:84" ht="30">
      <c r="B18" s="488"/>
      <c r="C18" s="488"/>
      <c r="D18" s="35"/>
      <c r="E18" s="35"/>
      <c r="F18" s="35"/>
      <c r="G18" s="35"/>
      <c r="H18" s="35"/>
      <c r="I18" s="35"/>
      <c r="J18" s="487"/>
      <c r="K18" s="413"/>
      <c r="L18" s="413"/>
      <c r="M18" s="413"/>
      <c r="N18" s="382"/>
      <c r="O18" s="382"/>
      <c r="P18" s="382"/>
      <c r="Q18" s="382"/>
      <c r="R18" s="413"/>
      <c r="S18" s="494"/>
      <c r="T18" s="406"/>
      <c r="U18" s="525"/>
      <c r="V18" s="406"/>
      <c r="W18" s="406"/>
      <c r="X18" s="406"/>
      <c r="Y18" s="564"/>
      <c r="Z18" s="564"/>
      <c r="AA18" s="386"/>
      <c r="AB18" s="386"/>
      <c r="AC18" s="406"/>
      <c r="AD18" s="406"/>
      <c r="AE18" s="406"/>
      <c r="AF18" s="406"/>
      <c r="AG18" s="499"/>
      <c r="AH18" s="500"/>
      <c r="AI18" s="499"/>
      <c r="AJ18" s="574"/>
      <c r="AK18" s="574"/>
      <c r="AL18" s="576"/>
      <c r="AM18" s="556"/>
      <c r="AN18" s="556"/>
      <c r="AO18" s="556"/>
      <c r="AP18" s="556"/>
      <c r="AQ18" s="556"/>
      <c r="AR18" s="556"/>
      <c r="AS18" s="556"/>
      <c r="AT18" s="556"/>
      <c r="AU18" s="566"/>
      <c r="AV18" s="21">
        <v>45292</v>
      </c>
      <c r="AW18" s="21">
        <v>45657</v>
      </c>
      <c r="AX18" s="42">
        <v>365</v>
      </c>
      <c r="AY18" s="45">
        <v>1065570</v>
      </c>
      <c r="AZ18" s="35"/>
      <c r="BA18" s="43" t="s">
        <v>181</v>
      </c>
      <c r="BB18" s="35" t="s">
        <v>182</v>
      </c>
      <c r="BC18" s="403" t="s">
        <v>216</v>
      </c>
      <c r="BD18" s="299">
        <v>1200000000</v>
      </c>
      <c r="BE18" s="403" t="s">
        <v>217</v>
      </c>
      <c r="BF18" s="403" t="s">
        <v>206</v>
      </c>
      <c r="BG18" s="247"/>
      <c r="BH18" s="551"/>
      <c r="BI18" s="299"/>
      <c r="BJ18" s="299"/>
      <c r="BK18" s="299"/>
      <c r="BL18" s="215"/>
      <c r="BM18" s="233"/>
      <c r="BN18" s="233"/>
      <c r="BO18" s="233"/>
      <c r="BP18" s="233"/>
      <c r="BQ18" s="233"/>
      <c r="BR18" s="233"/>
      <c r="BS18" s="233"/>
      <c r="BT18" s="233"/>
      <c r="BU18" s="233"/>
      <c r="BV18" s="215"/>
      <c r="BW18" s="233"/>
      <c r="BX18" s="233"/>
      <c r="BY18" s="553"/>
      <c r="BZ18" s="299"/>
      <c r="CA18" s="299"/>
      <c r="CB18" s="299"/>
      <c r="CC18" s="218"/>
      <c r="CD18" s="299"/>
      <c r="CE18" s="299"/>
      <c r="CF18" s="299"/>
    </row>
    <row r="19" spans="2:84" ht="30">
      <c r="B19" s="488"/>
      <c r="C19" s="488"/>
      <c r="D19" s="35"/>
      <c r="E19" s="35"/>
      <c r="F19" s="35"/>
      <c r="G19" s="35"/>
      <c r="H19" s="35"/>
      <c r="I19" s="35"/>
      <c r="J19" s="487"/>
      <c r="K19" s="413"/>
      <c r="L19" s="413"/>
      <c r="M19" s="413"/>
      <c r="N19" s="382"/>
      <c r="O19" s="382"/>
      <c r="P19" s="382"/>
      <c r="Q19" s="382"/>
      <c r="R19" s="413"/>
      <c r="S19" s="494"/>
      <c r="T19" s="406"/>
      <c r="U19" s="525"/>
      <c r="V19" s="406"/>
      <c r="W19" s="406"/>
      <c r="X19" s="406"/>
      <c r="Y19" s="565"/>
      <c r="Z19" s="565"/>
      <c r="AA19" s="386"/>
      <c r="AB19" s="386"/>
      <c r="AC19" s="406"/>
      <c r="AD19" s="406"/>
      <c r="AE19" s="406"/>
      <c r="AF19" s="406"/>
      <c r="AG19" s="499"/>
      <c r="AH19" s="500"/>
      <c r="AI19" s="499"/>
      <c r="AJ19" s="59" t="s">
        <v>218</v>
      </c>
      <c r="AK19" s="178" t="s">
        <v>219</v>
      </c>
      <c r="AL19" s="54">
        <v>1</v>
      </c>
      <c r="AM19" s="52">
        <v>0.25</v>
      </c>
      <c r="AN19" s="150">
        <v>0.05</v>
      </c>
      <c r="AO19" s="54"/>
      <c r="AP19" s="54"/>
      <c r="AQ19" s="54"/>
      <c r="AR19" s="150">
        <f>+AN19</f>
        <v>0.05</v>
      </c>
      <c r="AS19" s="54">
        <f t="shared" si="3"/>
        <v>0.05</v>
      </c>
      <c r="AT19" s="54">
        <f t="shared" si="4"/>
        <v>1.2500000000000001E-2</v>
      </c>
      <c r="AU19" s="566"/>
      <c r="AV19" s="21">
        <v>45292</v>
      </c>
      <c r="AW19" s="21">
        <v>45657</v>
      </c>
      <c r="AX19" s="42">
        <v>365</v>
      </c>
      <c r="AY19" s="45">
        <v>1065570</v>
      </c>
      <c r="AZ19" s="35"/>
      <c r="BA19" s="43" t="s">
        <v>181</v>
      </c>
      <c r="BB19" s="35" t="s">
        <v>182</v>
      </c>
      <c r="BC19" s="403"/>
      <c r="BD19" s="299"/>
      <c r="BE19" s="403"/>
      <c r="BF19" s="403"/>
      <c r="BG19" s="247"/>
      <c r="BH19" s="551"/>
      <c r="BI19" s="299"/>
      <c r="BJ19" s="299"/>
      <c r="BK19" s="299"/>
      <c r="BL19" s="215"/>
      <c r="BM19" s="234"/>
      <c r="BN19" s="234"/>
      <c r="BO19" s="234"/>
      <c r="BP19" s="234"/>
      <c r="BQ19" s="234"/>
      <c r="BR19" s="234"/>
      <c r="BS19" s="234"/>
      <c r="BT19" s="234"/>
      <c r="BU19" s="234"/>
      <c r="BV19" s="215"/>
      <c r="BW19" s="234"/>
      <c r="BX19" s="234"/>
      <c r="BY19" s="553"/>
      <c r="BZ19" s="299"/>
      <c r="CA19" s="299"/>
      <c r="CB19" s="299"/>
      <c r="CC19" s="218"/>
      <c r="CD19" s="299"/>
      <c r="CE19" s="299"/>
      <c r="CF19" s="299"/>
    </row>
    <row r="20" spans="2:84" ht="30" customHeight="1">
      <c r="B20" s="488"/>
      <c r="C20" s="488"/>
      <c r="D20" s="35"/>
      <c r="E20" s="35"/>
      <c r="F20" s="35"/>
      <c r="G20" s="35"/>
      <c r="H20" s="35"/>
      <c r="I20" s="35"/>
      <c r="J20" s="487"/>
      <c r="K20" s="294" t="s">
        <v>220</v>
      </c>
      <c r="L20" s="294" t="s">
        <v>169</v>
      </c>
      <c r="M20" s="294" t="s">
        <v>221</v>
      </c>
      <c r="N20" s="294" t="s">
        <v>222</v>
      </c>
      <c r="O20" s="294"/>
      <c r="P20" s="294" t="s">
        <v>171</v>
      </c>
      <c r="Q20" s="294" t="s">
        <v>199</v>
      </c>
      <c r="R20" s="413">
        <v>1</v>
      </c>
      <c r="S20" s="483">
        <v>0.05</v>
      </c>
      <c r="T20" s="483">
        <v>0.95</v>
      </c>
      <c r="U20" s="526">
        <v>0.05</v>
      </c>
      <c r="V20" s="483"/>
      <c r="W20" s="483"/>
      <c r="X20" s="483"/>
      <c r="Y20" s="483">
        <f>+U20</f>
        <v>0.05</v>
      </c>
      <c r="Z20" s="483">
        <f>+Y20+T20</f>
        <v>1</v>
      </c>
      <c r="AA20" s="484">
        <f>+Y20/S20</f>
        <v>1</v>
      </c>
      <c r="AB20" s="484">
        <f>+Z20/R20</f>
        <v>1</v>
      </c>
      <c r="AC20" s="383" t="s">
        <v>173</v>
      </c>
      <c r="AD20" s="383" t="s">
        <v>174</v>
      </c>
      <c r="AE20" s="383" t="s">
        <v>200</v>
      </c>
      <c r="AF20" s="383" t="s">
        <v>201</v>
      </c>
      <c r="AG20" s="499"/>
      <c r="AH20" s="500"/>
      <c r="AI20" s="499"/>
      <c r="AJ20" s="571" t="s">
        <v>223</v>
      </c>
      <c r="AK20" s="572" t="s">
        <v>215</v>
      </c>
      <c r="AL20" s="275">
        <v>1</v>
      </c>
      <c r="AM20" s="313">
        <v>0.25</v>
      </c>
      <c r="AN20" s="325">
        <v>0.05</v>
      </c>
      <c r="AO20" s="60"/>
      <c r="AP20" s="60"/>
      <c r="AQ20" s="60"/>
      <c r="AR20" s="325">
        <f>+AN20</f>
        <v>0.05</v>
      </c>
      <c r="AS20" s="246">
        <f>+AR20/AL20</f>
        <v>0.05</v>
      </c>
      <c r="AT20" s="246">
        <f>+AS20*AM20</f>
        <v>1.2500000000000001E-2</v>
      </c>
      <c r="AU20" s="566"/>
      <c r="AV20" s="21">
        <v>45292</v>
      </c>
      <c r="AW20" s="21">
        <v>45657</v>
      </c>
      <c r="AX20" s="42">
        <v>365</v>
      </c>
      <c r="AY20" s="45">
        <v>1065570</v>
      </c>
      <c r="AZ20" s="35"/>
      <c r="BA20" s="43" t="s">
        <v>181</v>
      </c>
      <c r="BB20" s="35" t="s">
        <v>182</v>
      </c>
      <c r="BC20" s="403" t="s">
        <v>217</v>
      </c>
      <c r="BD20" s="299">
        <v>300000000</v>
      </c>
      <c r="BE20" s="403" t="s">
        <v>217</v>
      </c>
      <c r="BF20" s="403" t="s">
        <v>224</v>
      </c>
      <c r="BG20" s="414" t="s">
        <v>225</v>
      </c>
      <c r="BH20" s="551"/>
      <c r="BI20" s="299"/>
      <c r="BJ20" s="299"/>
      <c r="BK20" s="299"/>
      <c r="BL20" s="215"/>
      <c r="BM20" s="299"/>
      <c r="BN20" s="299"/>
      <c r="BO20" s="299"/>
      <c r="BP20" s="299"/>
      <c r="BQ20" s="299"/>
      <c r="BR20" s="299"/>
      <c r="BS20" s="299"/>
      <c r="BT20" s="299"/>
      <c r="BU20" s="299"/>
      <c r="BV20" s="215"/>
      <c r="BW20" s="299"/>
      <c r="BX20" s="299"/>
      <c r="BY20" s="553"/>
      <c r="BZ20" s="299"/>
      <c r="CA20" s="299"/>
      <c r="CB20" s="299"/>
      <c r="CC20" s="218"/>
      <c r="CD20" s="299"/>
      <c r="CE20" s="299"/>
      <c r="CF20" s="299"/>
    </row>
    <row r="21" spans="2:84" ht="30">
      <c r="B21" s="488"/>
      <c r="C21" s="488"/>
      <c r="D21" s="35"/>
      <c r="E21" s="35"/>
      <c r="F21" s="35"/>
      <c r="G21" s="35"/>
      <c r="H21" s="35"/>
      <c r="I21" s="35"/>
      <c r="J21" s="487"/>
      <c r="K21" s="296"/>
      <c r="L21" s="296"/>
      <c r="M21" s="296"/>
      <c r="N21" s="296"/>
      <c r="O21" s="296"/>
      <c r="P21" s="296"/>
      <c r="Q21" s="296"/>
      <c r="R21" s="413"/>
      <c r="S21" s="483"/>
      <c r="T21" s="483"/>
      <c r="U21" s="526"/>
      <c r="V21" s="483"/>
      <c r="W21" s="483"/>
      <c r="X21" s="483"/>
      <c r="Y21" s="483"/>
      <c r="Z21" s="483"/>
      <c r="AA21" s="485"/>
      <c r="AB21" s="485"/>
      <c r="AC21" s="384"/>
      <c r="AD21" s="384"/>
      <c r="AE21" s="384"/>
      <c r="AF21" s="384"/>
      <c r="AG21" s="499"/>
      <c r="AH21" s="500"/>
      <c r="AI21" s="499"/>
      <c r="AJ21" s="571"/>
      <c r="AK21" s="572"/>
      <c r="AL21" s="275"/>
      <c r="AM21" s="313"/>
      <c r="AN21" s="325"/>
      <c r="AO21" s="43"/>
      <c r="AP21" s="43"/>
      <c r="AQ21" s="43"/>
      <c r="AR21" s="325"/>
      <c r="AS21" s="246"/>
      <c r="AT21" s="246"/>
      <c r="AU21" s="567"/>
      <c r="AV21" s="21">
        <v>45292</v>
      </c>
      <c r="AW21" s="21">
        <v>45657</v>
      </c>
      <c r="AX21" s="42">
        <v>365</v>
      </c>
      <c r="AY21" s="45">
        <v>1065570</v>
      </c>
      <c r="AZ21" s="35"/>
      <c r="BA21" s="43" t="s">
        <v>181</v>
      </c>
      <c r="BB21" s="35" t="s">
        <v>182</v>
      </c>
      <c r="BC21" s="403"/>
      <c r="BD21" s="299"/>
      <c r="BE21" s="403"/>
      <c r="BF21" s="403"/>
      <c r="BG21" s="415"/>
      <c r="BH21" s="551"/>
      <c r="BI21" s="299"/>
      <c r="BJ21" s="299"/>
      <c r="BK21" s="299"/>
      <c r="BL21" s="215"/>
      <c r="BM21" s="299"/>
      <c r="BN21" s="299"/>
      <c r="BO21" s="299"/>
      <c r="BP21" s="299"/>
      <c r="BQ21" s="299"/>
      <c r="BR21" s="299"/>
      <c r="BS21" s="299"/>
      <c r="BT21" s="299"/>
      <c r="BU21" s="299"/>
      <c r="BV21" s="215"/>
      <c r="BW21" s="299"/>
      <c r="BX21" s="299"/>
      <c r="BY21" s="553"/>
      <c r="BZ21" s="299"/>
      <c r="CA21" s="299"/>
      <c r="CB21" s="299"/>
      <c r="CC21" s="218"/>
      <c r="CD21" s="299"/>
      <c r="CE21" s="299"/>
      <c r="CF21" s="299"/>
    </row>
    <row r="22" spans="2:84" ht="30" customHeight="1">
      <c r="B22" s="488"/>
      <c r="C22" s="488"/>
      <c r="D22" s="35"/>
      <c r="E22" s="35"/>
      <c r="F22" s="35"/>
      <c r="G22" s="35"/>
      <c r="H22" s="35"/>
      <c r="I22" s="35"/>
      <c r="J22" s="487"/>
      <c r="K22" s="294" t="s">
        <v>226</v>
      </c>
      <c r="L22" s="294" t="s">
        <v>209</v>
      </c>
      <c r="M22" s="294" t="s">
        <v>227</v>
      </c>
      <c r="N22" s="294" t="s">
        <v>228</v>
      </c>
      <c r="O22" s="294"/>
      <c r="P22" s="294" t="s">
        <v>171</v>
      </c>
      <c r="Q22" s="294" t="s">
        <v>229</v>
      </c>
      <c r="R22" s="557">
        <v>3</v>
      </c>
      <c r="S22" s="557">
        <v>2</v>
      </c>
      <c r="T22" s="383">
        <v>0.57999999999999996</v>
      </c>
      <c r="U22" s="560">
        <v>0</v>
      </c>
      <c r="V22" s="383"/>
      <c r="W22" s="383"/>
      <c r="X22" s="383"/>
      <c r="Y22" s="383">
        <f>+U22</f>
        <v>0</v>
      </c>
      <c r="Z22" s="383">
        <f>+Y22+T22</f>
        <v>0.57999999999999996</v>
      </c>
      <c r="AA22" s="568">
        <f>+Y22/S22</f>
        <v>0</v>
      </c>
      <c r="AB22" s="568">
        <f>+Z22</f>
        <v>0.57999999999999996</v>
      </c>
      <c r="AC22" s="383" t="s">
        <v>173</v>
      </c>
      <c r="AD22" s="383" t="s">
        <v>174</v>
      </c>
      <c r="AE22" s="383" t="s">
        <v>200</v>
      </c>
      <c r="AF22" s="383" t="s">
        <v>201</v>
      </c>
      <c r="AG22" s="383" t="s">
        <v>230</v>
      </c>
      <c r="AH22" s="383">
        <v>2021130010262</v>
      </c>
      <c r="AI22" s="383" t="s">
        <v>231</v>
      </c>
      <c r="AJ22" s="175" t="s">
        <v>232</v>
      </c>
      <c r="AK22" s="59" t="s">
        <v>233</v>
      </c>
      <c r="AL22" s="60">
        <v>1</v>
      </c>
      <c r="AM22" s="52">
        <v>0.2</v>
      </c>
      <c r="AN22" s="54">
        <v>0.1</v>
      </c>
      <c r="AO22" s="54"/>
      <c r="AP22" s="54"/>
      <c r="AQ22" s="54"/>
      <c r="AR22" s="54">
        <f>+AN22</f>
        <v>0.1</v>
      </c>
      <c r="AS22" s="54">
        <f>+AR22/AL22</f>
        <v>0.1</v>
      </c>
      <c r="AT22" s="54">
        <f>+AS22*AM22</f>
        <v>2.0000000000000004E-2</v>
      </c>
      <c r="AU22" s="541">
        <f>+SUM(AT22:AT26)</f>
        <v>0.24320000000000003</v>
      </c>
      <c r="AV22" s="21">
        <v>45292</v>
      </c>
      <c r="AW22" s="21">
        <v>45657</v>
      </c>
      <c r="AX22" s="42">
        <v>365</v>
      </c>
      <c r="AY22" s="45">
        <v>1065570</v>
      </c>
      <c r="AZ22" s="35"/>
      <c r="BA22" s="43" t="s">
        <v>181</v>
      </c>
      <c r="BB22" s="35" t="s">
        <v>182</v>
      </c>
      <c r="BC22" s="87"/>
      <c r="BD22" s="88"/>
      <c r="BE22" s="87"/>
      <c r="BF22" s="403"/>
      <c r="BG22" s="415"/>
      <c r="BH22" s="551"/>
      <c r="BI22" s="88"/>
      <c r="BJ22" s="88"/>
      <c r="BK22" s="88"/>
      <c r="BL22" s="215"/>
      <c r="BM22" s="88"/>
      <c r="BN22" s="88"/>
      <c r="BO22" s="88"/>
      <c r="BP22" s="88"/>
      <c r="BQ22" s="88"/>
      <c r="BR22" s="88"/>
      <c r="BS22" s="88"/>
      <c r="BT22" s="88"/>
      <c r="BU22" s="88"/>
      <c r="BV22" s="215"/>
      <c r="BW22" s="88"/>
      <c r="BX22" s="88"/>
      <c r="BY22" s="553"/>
      <c r="BZ22" s="88"/>
      <c r="CA22" s="88"/>
      <c r="CB22" s="88"/>
      <c r="CC22" s="218"/>
      <c r="CD22" s="88"/>
      <c r="CE22" s="88"/>
      <c r="CF22" s="88"/>
    </row>
    <row r="23" spans="2:84" ht="30">
      <c r="B23" s="488"/>
      <c r="C23" s="488"/>
      <c r="D23" s="35"/>
      <c r="E23" s="35"/>
      <c r="F23" s="35"/>
      <c r="G23" s="35"/>
      <c r="H23" s="35"/>
      <c r="I23" s="35"/>
      <c r="J23" s="487"/>
      <c r="K23" s="296"/>
      <c r="L23" s="296"/>
      <c r="M23" s="296"/>
      <c r="N23" s="296"/>
      <c r="O23" s="296"/>
      <c r="P23" s="296"/>
      <c r="Q23" s="296"/>
      <c r="R23" s="558"/>
      <c r="S23" s="558"/>
      <c r="T23" s="384"/>
      <c r="U23" s="561"/>
      <c r="V23" s="384"/>
      <c r="W23" s="384"/>
      <c r="X23" s="384"/>
      <c r="Y23" s="384"/>
      <c r="Z23" s="384"/>
      <c r="AA23" s="569"/>
      <c r="AB23" s="569"/>
      <c r="AC23" s="384"/>
      <c r="AD23" s="384"/>
      <c r="AE23" s="384"/>
      <c r="AF23" s="384"/>
      <c r="AG23" s="384"/>
      <c r="AH23" s="384"/>
      <c r="AI23" s="384"/>
      <c r="AJ23" s="175" t="s">
        <v>234</v>
      </c>
      <c r="AK23" s="59" t="s">
        <v>234</v>
      </c>
      <c r="AL23" s="54">
        <v>1</v>
      </c>
      <c r="AM23" s="52">
        <v>0.2</v>
      </c>
      <c r="AN23" s="54">
        <v>0.2</v>
      </c>
      <c r="AO23" s="54"/>
      <c r="AP23" s="54"/>
      <c r="AQ23" s="54"/>
      <c r="AR23" s="54">
        <f t="shared" ref="AR23:AR26" si="5">+AN23</f>
        <v>0.2</v>
      </c>
      <c r="AS23" s="54">
        <f t="shared" ref="AS23:AS26" si="6">+AR23/AL23</f>
        <v>0.2</v>
      </c>
      <c r="AT23" s="54">
        <f t="shared" ref="AT23:AT32" si="7">+AS23*AM23</f>
        <v>4.0000000000000008E-2</v>
      </c>
      <c r="AU23" s="566"/>
      <c r="AV23" s="21">
        <v>45292</v>
      </c>
      <c r="AW23" s="21">
        <v>45657</v>
      </c>
      <c r="AX23" s="42">
        <v>365</v>
      </c>
      <c r="AY23" s="45">
        <v>1065570</v>
      </c>
      <c r="AZ23" s="35"/>
      <c r="BA23" s="43" t="s">
        <v>181</v>
      </c>
      <c r="BB23" s="35" t="s">
        <v>182</v>
      </c>
      <c r="BC23" s="403" t="s">
        <v>183</v>
      </c>
      <c r="BD23" s="299">
        <v>3970000000</v>
      </c>
      <c r="BE23" s="403" t="s">
        <v>183</v>
      </c>
      <c r="BF23" s="403"/>
      <c r="BG23" s="415"/>
      <c r="BH23" s="551"/>
      <c r="BI23" s="299"/>
      <c r="BJ23" s="299"/>
      <c r="BK23" s="299"/>
      <c r="BL23" s="215"/>
      <c r="BM23" s="299"/>
      <c r="BN23" s="299"/>
      <c r="BO23" s="299"/>
      <c r="BP23" s="299"/>
      <c r="BQ23" s="299"/>
      <c r="BR23" s="299"/>
      <c r="BS23" s="299"/>
      <c r="BT23" s="299"/>
      <c r="BU23" s="299"/>
      <c r="BV23" s="215"/>
      <c r="BW23" s="299"/>
      <c r="BX23" s="299"/>
      <c r="BY23" s="553"/>
      <c r="BZ23" s="299"/>
      <c r="CA23" s="299"/>
      <c r="CB23" s="299"/>
      <c r="CC23" s="218"/>
      <c r="CD23" s="299"/>
      <c r="CE23" s="299"/>
      <c r="CF23" s="299"/>
    </row>
    <row r="24" spans="2:84" ht="56.25">
      <c r="B24" s="488"/>
      <c r="C24" s="488"/>
      <c r="D24" s="35"/>
      <c r="E24" s="35"/>
      <c r="F24" s="35"/>
      <c r="G24" s="35"/>
      <c r="H24" s="35"/>
      <c r="I24" s="35"/>
      <c r="J24" s="487"/>
      <c r="K24" s="296"/>
      <c r="L24" s="296"/>
      <c r="M24" s="296"/>
      <c r="N24" s="296"/>
      <c r="O24" s="296"/>
      <c r="P24" s="296"/>
      <c r="Q24" s="296"/>
      <c r="R24" s="558"/>
      <c r="S24" s="558"/>
      <c r="T24" s="384"/>
      <c r="U24" s="561"/>
      <c r="V24" s="384"/>
      <c r="W24" s="384"/>
      <c r="X24" s="384"/>
      <c r="Y24" s="384"/>
      <c r="Z24" s="384"/>
      <c r="AA24" s="569"/>
      <c r="AB24" s="569"/>
      <c r="AC24" s="384"/>
      <c r="AD24" s="384"/>
      <c r="AE24" s="384"/>
      <c r="AF24" s="384"/>
      <c r="AG24" s="384"/>
      <c r="AH24" s="384"/>
      <c r="AI24" s="384"/>
      <c r="AJ24" s="175" t="s">
        <v>235</v>
      </c>
      <c r="AK24" s="176" t="s">
        <v>235</v>
      </c>
      <c r="AL24" s="54">
        <v>1</v>
      </c>
      <c r="AM24" s="52">
        <v>0.2</v>
      </c>
      <c r="AN24" s="54">
        <v>0</v>
      </c>
      <c r="AO24" s="54"/>
      <c r="AP24" s="54"/>
      <c r="AQ24" s="54"/>
      <c r="AR24" s="54">
        <v>0</v>
      </c>
      <c r="AS24" s="54">
        <f t="shared" si="6"/>
        <v>0</v>
      </c>
      <c r="AT24" s="54">
        <f t="shared" si="7"/>
        <v>0</v>
      </c>
      <c r="AU24" s="566"/>
      <c r="AV24" s="21">
        <v>45292</v>
      </c>
      <c r="AW24" s="21">
        <v>45657</v>
      </c>
      <c r="AX24" s="42">
        <v>365</v>
      </c>
      <c r="AY24" s="45">
        <v>1065570</v>
      </c>
      <c r="AZ24" s="35"/>
      <c r="BA24" s="43" t="s">
        <v>181</v>
      </c>
      <c r="BB24" s="35" t="s">
        <v>182</v>
      </c>
      <c r="BC24" s="403"/>
      <c r="BD24" s="299"/>
      <c r="BE24" s="403"/>
      <c r="BF24" s="403"/>
      <c r="BG24" s="415"/>
      <c r="BH24" s="551"/>
      <c r="BI24" s="299"/>
      <c r="BJ24" s="299"/>
      <c r="BK24" s="299"/>
      <c r="BL24" s="215"/>
      <c r="BM24" s="299"/>
      <c r="BN24" s="299"/>
      <c r="BO24" s="299"/>
      <c r="BP24" s="299"/>
      <c r="BQ24" s="299"/>
      <c r="BR24" s="299"/>
      <c r="BS24" s="299"/>
      <c r="BT24" s="299"/>
      <c r="BU24" s="299"/>
      <c r="BV24" s="215"/>
      <c r="BW24" s="299"/>
      <c r="BX24" s="299"/>
      <c r="BY24" s="553"/>
      <c r="BZ24" s="299"/>
      <c r="CA24" s="299"/>
      <c r="CB24" s="299"/>
      <c r="CC24" s="218"/>
      <c r="CD24" s="299"/>
      <c r="CE24" s="299"/>
      <c r="CF24" s="299"/>
    </row>
    <row r="25" spans="2:84" ht="30">
      <c r="B25" s="488"/>
      <c r="C25" s="488"/>
      <c r="D25" s="35"/>
      <c r="E25" s="35"/>
      <c r="F25" s="35"/>
      <c r="G25" s="35"/>
      <c r="H25" s="35"/>
      <c r="I25" s="35"/>
      <c r="J25" s="487"/>
      <c r="K25" s="295"/>
      <c r="L25" s="295"/>
      <c r="M25" s="295"/>
      <c r="N25" s="295"/>
      <c r="O25" s="295"/>
      <c r="P25" s="295"/>
      <c r="Q25" s="295"/>
      <c r="R25" s="559"/>
      <c r="S25" s="559"/>
      <c r="T25" s="385"/>
      <c r="U25" s="562"/>
      <c r="V25" s="385"/>
      <c r="W25" s="385"/>
      <c r="X25" s="385"/>
      <c r="Y25" s="385"/>
      <c r="Z25" s="385"/>
      <c r="AA25" s="570"/>
      <c r="AB25" s="570"/>
      <c r="AC25" s="385"/>
      <c r="AD25" s="385"/>
      <c r="AE25" s="385"/>
      <c r="AF25" s="385"/>
      <c r="AG25" s="384"/>
      <c r="AH25" s="384"/>
      <c r="AI25" s="384"/>
      <c r="AJ25" s="175" t="s">
        <v>236</v>
      </c>
      <c r="AK25" s="59" t="s">
        <v>236</v>
      </c>
      <c r="AL25" s="54">
        <v>1</v>
      </c>
      <c r="AM25" s="52">
        <v>0.2</v>
      </c>
      <c r="AN25" s="54">
        <v>0.83599999999999997</v>
      </c>
      <c r="AO25" s="54"/>
      <c r="AP25" s="54"/>
      <c r="AQ25" s="54"/>
      <c r="AR25" s="54">
        <f>+AN25</f>
        <v>0.83599999999999997</v>
      </c>
      <c r="AS25" s="54">
        <f>+AR25/AL25</f>
        <v>0.83599999999999997</v>
      </c>
      <c r="AT25" s="54">
        <f>+AS25*AM25</f>
        <v>0.16720000000000002</v>
      </c>
      <c r="AU25" s="566"/>
      <c r="AV25" s="21">
        <v>45292</v>
      </c>
      <c r="AW25" s="21">
        <v>45657</v>
      </c>
      <c r="AX25" s="42">
        <v>365</v>
      </c>
      <c r="AY25" s="45">
        <v>1065570</v>
      </c>
      <c r="AZ25" s="35"/>
      <c r="BA25" s="43" t="s">
        <v>181</v>
      </c>
      <c r="BB25" s="35" t="s">
        <v>182</v>
      </c>
      <c r="BC25" s="403"/>
      <c r="BD25" s="299"/>
      <c r="BE25" s="403"/>
      <c r="BF25" s="403"/>
      <c r="BG25" s="415"/>
      <c r="BH25" s="551"/>
      <c r="BI25" s="299"/>
      <c r="BJ25" s="299"/>
      <c r="BK25" s="299"/>
      <c r="BL25" s="215"/>
      <c r="BM25" s="299"/>
      <c r="BN25" s="299"/>
      <c r="BO25" s="299"/>
      <c r="BP25" s="299"/>
      <c r="BQ25" s="299"/>
      <c r="BR25" s="299"/>
      <c r="BS25" s="299"/>
      <c r="BT25" s="299"/>
      <c r="BU25" s="299"/>
      <c r="BV25" s="215"/>
      <c r="BW25" s="299"/>
      <c r="BX25" s="299"/>
      <c r="BY25" s="553"/>
      <c r="BZ25" s="299"/>
      <c r="CA25" s="299"/>
      <c r="CB25" s="299"/>
      <c r="CC25" s="218"/>
      <c r="CD25" s="299"/>
      <c r="CE25" s="299"/>
      <c r="CF25" s="299"/>
    </row>
    <row r="26" spans="2:84" ht="135">
      <c r="B26" s="488"/>
      <c r="C26" s="488"/>
      <c r="D26" s="35"/>
      <c r="E26" s="35"/>
      <c r="F26" s="35"/>
      <c r="G26" s="35"/>
      <c r="H26" s="35"/>
      <c r="I26" s="35"/>
      <c r="J26" s="487"/>
      <c r="K26" s="62" t="s">
        <v>237</v>
      </c>
      <c r="L26" s="62" t="s">
        <v>169</v>
      </c>
      <c r="M26" s="62" t="s">
        <v>238</v>
      </c>
      <c r="N26" s="63" t="s">
        <v>239</v>
      </c>
      <c r="O26" s="59"/>
      <c r="P26" s="59" t="s">
        <v>171</v>
      </c>
      <c r="Q26" s="59" t="s">
        <v>199</v>
      </c>
      <c r="R26" s="61">
        <v>1</v>
      </c>
      <c r="S26" s="49">
        <v>1</v>
      </c>
      <c r="T26" s="48">
        <v>1</v>
      </c>
      <c r="U26" s="58">
        <v>1</v>
      </c>
      <c r="V26" s="58"/>
      <c r="W26" s="58"/>
      <c r="X26" s="58"/>
      <c r="Y26" s="58">
        <f>+U26</f>
        <v>1</v>
      </c>
      <c r="Z26" s="58">
        <v>1</v>
      </c>
      <c r="AA26" s="136">
        <f>+Y26/S26</f>
        <v>1</v>
      </c>
      <c r="AB26" s="136">
        <f>+Z26/R26</f>
        <v>1</v>
      </c>
      <c r="AC26" s="48" t="s">
        <v>173</v>
      </c>
      <c r="AD26" s="48" t="s">
        <v>174</v>
      </c>
      <c r="AE26" s="48" t="s">
        <v>200</v>
      </c>
      <c r="AF26" s="48" t="s">
        <v>201</v>
      </c>
      <c r="AG26" s="385"/>
      <c r="AH26" s="385"/>
      <c r="AI26" s="385"/>
      <c r="AJ26" s="174" t="s">
        <v>240</v>
      </c>
      <c r="AK26" s="55" t="s">
        <v>240</v>
      </c>
      <c r="AL26" s="60">
        <v>1</v>
      </c>
      <c r="AM26" s="52">
        <v>0.2</v>
      </c>
      <c r="AN26" s="60">
        <v>0.08</v>
      </c>
      <c r="AO26" s="60"/>
      <c r="AP26" s="60"/>
      <c r="AQ26" s="60"/>
      <c r="AR26" s="54">
        <f t="shared" si="5"/>
        <v>0.08</v>
      </c>
      <c r="AS26" s="54">
        <f t="shared" si="6"/>
        <v>0.08</v>
      </c>
      <c r="AT26" s="54">
        <f t="shared" si="7"/>
        <v>1.6E-2</v>
      </c>
      <c r="AU26" s="567"/>
      <c r="AV26" s="21">
        <v>45292</v>
      </c>
      <c r="AW26" s="21">
        <v>45657</v>
      </c>
      <c r="AX26" s="42">
        <v>365</v>
      </c>
      <c r="AY26" s="45">
        <v>1065570</v>
      </c>
      <c r="AZ26" s="35"/>
      <c r="BA26" s="43" t="s">
        <v>181</v>
      </c>
      <c r="BB26" s="35" t="s">
        <v>182</v>
      </c>
      <c r="BC26" s="403"/>
      <c r="BD26" s="299"/>
      <c r="BE26" s="403"/>
      <c r="BF26" s="403"/>
      <c r="BG26" s="416"/>
      <c r="BH26" s="551"/>
      <c r="BI26" s="299"/>
      <c r="BJ26" s="299"/>
      <c r="BK26" s="299"/>
      <c r="BL26" s="215"/>
      <c r="BM26" s="299"/>
      <c r="BN26" s="299"/>
      <c r="BO26" s="299"/>
      <c r="BP26" s="299"/>
      <c r="BQ26" s="299"/>
      <c r="BR26" s="299"/>
      <c r="BS26" s="299"/>
      <c r="BT26" s="299"/>
      <c r="BU26" s="299"/>
      <c r="BV26" s="215"/>
      <c r="BW26" s="299"/>
      <c r="BX26" s="299"/>
      <c r="BY26" s="553"/>
      <c r="BZ26" s="299"/>
      <c r="CA26" s="299"/>
      <c r="CB26" s="299"/>
      <c r="CC26" s="218"/>
      <c r="CD26" s="299"/>
      <c r="CE26" s="299"/>
      <c r="CF26" s="299"/>
    </row>
    <row r="27" spans="2:84" ht="30">
      <c r="B27" s="488"/>
      <c r="C27" s="488"/>
      <c r="D27" s="35"/>
      <c r="E27" s="35"/>
      <c r="F27" s="35"/>
      <c r="G27" s="35"/>
      <c r="H27" s="35"/>
      <c r="I27" s="35"/>
      <c r="J27" s="487"/>
      <c r="K27" s="413" t="s">
        <v>241</v>
      </c>
      <c r="L27" s="413" t="s">
        <v>209</v>
      </c>
      <c r="M27" s="413" t="s">
        <v>242</v>
      </c>
      <c r="N27" s="413" t="s">
        <v>243</v>
      </c>
      <c r="O27" s="413"/>
      <c r="P27" s="413" t="s">
        <v>171</v>
      </c>
      <c r="Q27" s="413" t="s">
        <v>244</v>
      </c>
      <c r="R27" s="413">
        <v>1</v>
      </c>
      <c r="S27" s="483">
        <v>1</v>
      </c>
      <c r="T27" s="382">
        <v>1</v>
      </c>
      <c r="U27" s="382">
        <v>1</v>
      </c>
      <c r="V27" s="382"/>
      <c r="W27" s="382"/>
      <c r="X27" s="382"/>
      <c r="Y27" s="383">
        <f>+U27</f>
        <v>1</v>
      </c>
      <c r="Z27" s="383">
        <v>1</v>
      </c>
      <c r="AA27" s="386">
        <f>+Y27/S27</f>
        <v>1</v>
      </c>
      <c r="AB27" s="386">
        <f>+Z27/R27</f>
        <v>1</v>
      </c>
      <c r="AC27" s="382" t="s">
        <v>173</v>
      </c>
      <c r="AD27" s="382" t="s">
        <v>174</v>
      </c>
      <c r="AE27" s="382" t="s">
        <v>200</v>
      </c>
      <c r="AF27" s="382" t="s">
        <v>201</v>
      </c>
      <c r="AG27" s="499" t="s">
        <v>245</v>
      </c>
      <c r="AH27" s="500">
        <v>2020130010300</v>
      </c>
      <c r="AI27" s="499" t="s">
        <v>246</v>
      </c>
      <c r="AJ27" s="64" t="s">
        <v>247</v>
      </c>
      <c r="AK27" s="64" t="s">
        <v>247</v>
      </c>
      <c r="AL27" s="60">
        <v>1</v>
      </c>
      <c r="AM27" s="54">
        <v>0.16500000000000001</v>
      </c>
      <c r="AN27" s="54">
        <v>0.8</v>
      </c>
      <c r="AO27" s="54"/>
      <c r="AP27" s="54"/>
      <c r="AQ27" s="54"/>
      <c r="AR27" s="54">
        <f>+AN27</f>
        <v>0.8</v>
      </c>
      <c r="AS27" s="54">
        <f>+AR27/AL27</f>
        <v>0.8</v>
      </c>
      <c r="AT27" s="54">
        <f t="shared" si="7"/>
        <v>0.13200000000000001</v>
      </c>
      <c r="AU27" s="254">
        <f>+SUM(AT27:AT32)</f>
        <v>0.56650000000000011</v>
      </c>
      <c r="AV27" s="21">
        <v>45292</v>
      </c>
      <c r="AW27" s="21">
        <v>45657</v>
      </c>
      <c r="AX27" s="42">
        <v>365</v>
      </c>
      <c r="AY27" s="45">
        <v>1065570</v>
      </c>
      <c r="AZ27" s="35"/>
      <c r="BA27" s="43" t="s">
        <v>181</v>
      </c>
      <c r="BB27" s="35" t="s">
        <v>182</v>
      </c>
      <c r="BC27" s="403" t="s">
        <v>183</v>
      </c>
      <c r="BD27" s="301">
        <v>500000000</v>
      </c>
      <c r="BE27" s="403" t="s">
        <v>183</v>
      </c>
      <c r="BF27" s="403" t="s">
        <v>248</v>
      </c>
      <c r="BG27" s="403" t="s">
        <v>249</v>
      </c>
      <c r="BH27" s="551"/>
      <c r="BI27" s="301"/>
      <c r="BJ27" s="301"/>
      <c r="BK27" s="301"/>
      <c r="BL27" s="215"/>
      <c r="BM27" s="301"/>
      <c r="BN27" s="301"/>
      <c r="BO27" s="301"/>
      <c r="BP27" s="301"/>
      <c r="BQ27" s="301"/>
      <c r="BR27" s="301"/>
      <c r="BS27" s="301"/>
      <c r="BT27" s="301"/>
      <c r="BU27" s="301"/>
      <c r="BV27" s="215"/>
      <c r="BW27" s="301"/>
      <c r="BX27" s="301"/>
      <c r="BY27" s="553"/>
      <c r="BZ27" s="301"/>
      <c r="CA27" s="301"/>
      <c r="CB27" s="301"/>
      <c r="CC27" s="218"/>
      <c r="CD27" s="301"/>
      <c r="CE27" s="301"/>
      <c r="CF27" s="301"/>
    </row>
    <row r="28" spans="2:84" ht="42.75">
      <c r="B28" s="488"/>
      <c r="C28" s="488"/>
      <c r="D28" s="35"/>
      <c r="E28" s="35"/>
      <c r="F28" s="35"/>
      <c r="G28" s="35"/>
      <c r="H28" s="35"/>
      <c r="I28" s="35"/>
      <c r="J28" s="487"/>
      <c r="K28" s="413"/>
      <c r="L28" s="413"/>
      <c r="M28" s="413"/>
      <c r="N28" s="413"/>
      <c r="O28" s="413"/>
      <c r="P28" s="413"/>
      <c r="Q28" s="413"/>
      <c r="R28" s="413"/>
      <c r="S28" s="520"/>
      <c r="T28" s="382"/>
      <c r="U28" s="382"/>
      <c r="V28" s="382"/>
      <c r="W28" s="382"/>
      <c r="X28" s="382"/>
      <c r="Y28" s="384"/>
      <c r="Z28" s="384"/>
      <c r="AA28" s="386"/>
      <c r="AB28" s="386"/>
      <c r="AC28" s="382"/>
      <c r="AD28" s="382"/>
      <c r="AE28" s="382"/>
      <c r="AF28" s="382"/>
      <c r="AG28" s="499"/>
      <c r="AH28" s="500"/>
      <c r="AI28" s="499"/>
      <c r="AJ28" s="64" t="s">
        <v>250</v>
      </c>
      <c r="AK28" s="64" t="s">
        <v>250</v>
      </c>
      <c r="AL28" s="54">
        <v>1</v>
      </c>
      <c r="AM28" s="54">
        <v>0.16500000000000001</v>
      </c>
      <c r="AN28" s="54">
        <v>0.4</v>
      </c>
      <c r="AO28" s="54"/>
      <c r="AP28" s="54"/>
      <c r="AQ28" s="54"/>
      <c r="AR28" s="54">
        <f t="shared" ref="AR28:AR32" si="8">+AN28</f>
        <v>0.4</v>
      </c>
      <c r="AS28" s="54">
        <f t="shared" ref="AS28:AS32" si="9">+AR28/AL28</f>
        <v>0.4</v>
      </c>
      <c r="AT28" s="54">
        <f t="shared" si="7"/>
        <v>6.6000000000000003E-2</v>
      </c>
      <c r="AU28" s="255"/>
      <c r="AV28" s="21">
        <v>45292</v>
      </c>
      <c r="AW28" s="21">
        <v>45657</v>
      </c>
      <c r="AX28" s="42">
        <v>365</v>
      </c>
      <c r="AY28" s="45">
        <v>1065570</v>
      </c>
      <c r="AZ28" s="35"/>
      <c r="BA28" s="43" t="s">
        <v>181</v>
      </c>
      <c r="BB28" s="35" t="s">
        <v>182</v>
      </c>
      <c r="BC28" s="403"/>
      <c r="BD28" s="301"/>
      <c r="BE28" s="403"/>
      <c r="BF28" s="403"/>
      <c r="BG28" s="403"/>
      <c r="BH28" s="551"/>
      <c r="BI28" s="301"/>
      <c r="BJ28" s="301"/>
      <c r="BK28" s="301"/>
      <c r="BL28" s="215"/>
      <c r="BM28" s="301"/>
      <c r="BN28" s="301"/>
      <c r="BO28" s="301"/>
      <c r="BP28" s="301"/>
      <c r="BQ28" s="301"/>
      <c r="BR28" s="301"/>
      <c r="BS28" s="301"/>
      <c r="BT28" s="301"/>
      <c r="BU28" s="301"/>
      <c r="BV28" s="215"/>
      <c r="BW28" s="301"/>
      <c r="BX28" s="301"/>
      <c r="BY28" s="553"/>
      <c r="BZ28" s="301"/>
      <c r="CA28" s="301"/>
      <c r="CB28" s="301"/>
      <c r="CC28" s="218"/>
      <c r="CD28" s="301"/>
      <c r="CE28" s="301"/>
      <c r="CF28" s="301"/>
    </row>
    <row r="29" spans="2:84" ht="42.75">
      <c r="B29" s="488"/>
      <c r="C29" s="488"/>
      <c r="D29" s="35"/>
      <c r="E29" s="35"/>
      <c r="F29" s="35"/>
      <c r="G29" s="35"/>
      <c r="H29" s="35"/>
      <c r="I29" s="35"/>
      <c r="J29" s="487"/>
      <c r="K29" s="413"/>
      <c r="L29" s="413"/>
      <c r="M29" s="413"/>
      <c r="N29" s="413"/>
      <c r="O29" s="413"/>
      <c r="P29" s="413"/>
      <c r="Q29" s="413"/>
      <c r="R29" s="413"/>
      <c r="S29" s="520"/>
      <c r="T29" s="382"/>
      <c r="U29" s="382"/>
      <c r="V29" s="382"/>
      <c r="W29" s="382"/>
      <c r="X29" s="382"/>
      <c r="Y29" s="384"/>
      <c r="Z29" s="384"/>
      <c r="AA29" s="386"/>
      <c r="AB29" s="386"/>
      <c r="AC29" s="382"/>
      <c r="AD29" s="382"/>
      <c r="AE29" s="382"/>
      <c r="AF29" s="382"/>
      <c r="AG29" s="499"/>
      <c r="AH29" s="500"/>
      <c r="AI29" s="499"/>
      <c r="AJ29" s="64" t="s">
        <v>251</v>
      </c>
      <c r="AK29" s="64" t="s">
        <v>251</v>
      </c>
      <c r="AL29" s="54">
        <v>1</v>
      </c>
      <c r="AM29" s="54">
        <v>0.16500000000000001</v>
      </c>
      <c r="AN29" s="54">
        <v>0.5</v>
      </c>
      <c r="AO29" s="54"/>
      <c r="AP29" s="54"/>
      <c r="AQ29" s="54"/>
      <c r="AR29" s="54">
        <f t="shared" si="8"/>
        <v>0.5</v>
      </c>
      <c r="AS29" s="54">
        <f t="shared" si="9"/>
        <v>0.5</v>
      </c>
      <c r="AT29" s="54">
        <f t="shared" si="7"/>
        <v>8.2500000000000004E-2</v>
      </c>
      <c r="AU29" s="255"/>
      <c r="AV29" s="21">
        <v>45292</v>
      </c>
      <c r="AW29" s="21">
        <v>45657</v>
      </c>
      <c r="AX29" s="42">
        <v>365</v>
      </c>
      <c r="AY29" s="45">
        <v>1065570</v>
      </c>
      <c r="AZ29" s="35"/>
      <c r="BA29" s="43" t="s">
        <v>181</v>
      </c>
      <c r="BB29" s="35" t="s">
        <v>182</v>
      </c>
      <c r="BC29" s="403"/>
      <c r="BD29" s="301"/>
      <c r="BE29" s="403"/>
      <c r="BF29" s="403"/>
      <c r="BG29" s="403"/>
      <c r="BH29" s="551"/>
      <c r="BI29" s="301"/>
      <c r="BJ29" s="301"/>
      <c r="BK29" s="301"/>
      <c r="BL29" s="215"/>
      <c r="BM29" s="301"/>
      <c r="BN29" s="301"/>
      <c r="BO29" s="301"/>
      <c r="BP29" s="301"/>
      <c r="BQ29" s="301"/>
      <c r="BR29" s="301"/>
      <c r="BS29" s="301"/>
      <c r="BT29" s="301"/>
      <c r="BU29" s="301"/>
      <c r="BV29" s="215"/>
      <c r="BW29" s="301"/>
      <c r="BX29" s="301"/>
      <c r="BY29" s="553"/>
      <c r="BZ29" s="301"/>
      <c r="CA29" s="301"/>
      <c r="CB29" s="301"/>
      <c r="CC29" s="218"/>
      <c r="CD29" s="301"/>
      <c r="CE29" s="301"/>
      <c r="CF29" s="301"/>
    </row>
    <row r="30" spans="2:84" ht="30">
      <c r="B30" s="488"/>
      <c r="C30" s="488"/>
      <c r="D30" s="35"/>
      <c r="E30" s="35"/>
      <c r="F30" s="35"/>
      <c r="G30" s="35"/>
      <c r="H30" s="35"/>
      <c r="I30" s="35"/>
      <c r="J30" s="487"/>
      <c r="K30" s="413"/>
      <c r="L30" s="413"/>
      <c r="M30" s="413"/>
      <c r="N30" s="413"/>
      <c r="O30" s="413"/>
      <c r="P30" s="413"/>
      <c r="Q30" s="413"/>
      <c r="R30" s="413"/>
      <c r="S30" s="520"/>
      <c r="T30" s="382"/>
      <c r="U30" s="382"/>
      <c r="V30" s="382"/>
      <c r="W30" s="382"/>
      <c r="X30" s="382"/>
      <c r="Y30" s="384"/>
      <c r="Z30" s="384"/>
      <c r="AA30" s="386"/>
      <c r="AB30" s="386"/>
      <c r="AC30" s="382"/>
      <c r="AD30" s="382"/>
      <c r="AE30" s="382"/>
      <c r="AF30" s="382"/>
      <c r="AG30" s="499"/>
      <c r="AH30" s="500"/>
      <c r="AI30" s="499"/>
      <c r="AJ30" s="65" t="s">
        <v>252</v>
      </c>
      <c r="AK30" s="65" t="s">
        <v>252</v>
      </c>
      <c r="AL30" s="54">
        <v>1</v>
      </c>
      <c r="AM30" s="54">
        <v>0.16500000000000001</v>
      </c>
      <c r="AN30" s="54">
        <v>0.4</v>
      </c>
      <c r="AO30" s="54"/>
      <c r="AP30" s="54"/>
      <c r="AQ30" s="54"/>
      <c r="AR30" s="54">
        <f t="shared" si="8"/>
        <v>0.4</v>
      </c>
      <c r="AS30" s="54">
        <f t="shared" si="9"/>
        <v>0.4</v>
      </c>
      <c r="AT30" s="54">
        <f t="shared" si="7"/>
        <v>6.6000000000000003E-2</v>
      </c>
      <c r="AU30" s="255"/>
      <c r="AV30" s="21">
        <v>45292</v>
      </c>
      <c r="AW30" s="21">
        <v>45657</v>
      </c>
      <c r="AX30" s="42">
        <v>365</v>
      </c>
      <c r="AY30" s="45">
        <v>1065570</v>
      </c>
      <c r="AZ30" s="35"/>
      <c r="BA30" s="43" t="s">
        <v>181</v>
      </c>
      <c r="BB30" s="35" t="s">
        <v>182</v>
      </c>
      <c r="BC30" s="403"/>
      <c r="BD30" s="301"/>
      <c r="BE30" s="403"/>
      <c r="BF30" s="403"/>
      <c r="BG30" s="403"/>
      <c r="BH30" s="551"/>
      <c r="BI30" s="301"/>
      <c r="BJ30" s="301"/>
      <c r="BK30" s="301"/>
      <c r="BL30" s="215"/>
      <c r="BM30" s="301"/>
      <c r="BN30" s="301"/>
      <c r="BO30" s="301"/>
      <c r="BP30" s="301"/>
      <c r="BQ30" s="301"/>
      <c r="BR30" s="301"/>
      <c r="BS30" s="301"/>
      <c r="BT30" s="301"/>
      <c r="BU30" s="301"/>
      <c r="BV30" s="215"/>
      <c r="BW30" s="301"/>
      <c r="BX30" s="301"/>
      <c r="BY30" s="553"/>
      <c r="BZ30" s="301"/>
      <c r="CA30" s="301"/>
      <c r="CB30" s="301"/>
      <c r="CC30" s="218"/>
      <c r="CD30" s="301"/>
      <c r="CE30" s="301"/>
      <c r="CF30" s="301"/>
    </row>
    <row r="31" spans="2:84" ht="30">
      <c r="B31" s="488"/>
      <c r="C31" s="488"/>
      <c r="D31" s="35"/>
      <c r="E31" s="35"/>
      <c r="F31" s="35"/>
      <c r="G31" s="35"/>
      <c r="H31" s="35"/>
      <c r="I31" s="35"/>
      <c r="J31" s="487"/>
      <c r="K31" s="413"/>
      <c r="L31" s="413"/>
      <c r="M31" s="413"/>
      <c r="N31" s="413"/>
      <c r="O31" s="413"/>
      <c r="P31" s="413"/>
      <c r="Q31" s="413"/>
      <c r="R31" s="413"/>
      <c r="S31" s="520"/>
      <c r="T31" s="382"/>
      <c r="U31" s="382"/>
      <c r="V31" s="382"/>
      <c r="W31" s="382"/>
      <c r="X31" s="382"/>
      <c r="Y31" s="384"/>
      <c r="Z31" s="384"/>
      <c r="AA31" s="386"/>
      <c r="AB31" s="386"/>
      <c r="AC31" s="382"/>
      <c r="AD31" s="382"/>
      <c r="AE31" s="382"/>
      <c r="AF31" s="382"/>
      <c r="AG31" s="499"/>
      <c r="AH31" s="500"/>
      <c r="AI31" s="499"/>
      <c r="AJ31" s="65" t="s">
        <v>253</v>
      </c>
      <c r="AK31" s="65" t="s">
        <v>253</v>
      </c>
      <c r="AL31" s="60">
        <v>1</v>
      </c>
      <c r="AM31" s="54">
        <v>0.16500000000000001</v>
      </c>
      <c r="AN31" s="60">
        <v>1</v>
      </c>
      <c r="AO31" s="60"/>
      <c r="AP31" s="60"/>
      <c r="AQ31" s="60"/>
      <c r="AR31" s="54">
        <f t="shared" si="8"/>
        <v>1</v>
      </c>
      <c r="AS31" s="54">
        <f t="shared" si="9"/>
        <v>1</v>
      </c>
      <c r="AT31" s="54">
        <f t="shared" si="7"/>
        <v>0.16500000000000001</v>
      </c>
      <c r="AU31" s="255"/>
      <c r="AV31" s="21">
        <v>45292</v>
      </c>
      <c r="AW31" s="21">
        <v>45657</v>
      </c>
      <c r="AX31" s="42">
        <v>365</v>
      </c>
      <c r="AY31" s="45">
        <v>1065570</v>
      </c>
      <c r="AZ31" s="35"/>
      <c r="BA31" s="43" t="s">
        <v>181</v>
      </c>
      <c r="BB31" s="35" t="s">
        <v>182</v>
      </c>
      <c r="BC31" s="403"/>
      <c r="BD31" s="301"/>
      <c r="BE31" s="403"/>
      <c r="BF31" s="403"/>
      <c r="BG31" s="403"/>
      <c r="BH31" s="551"/>
      <c r="BI31" s="301"/>
      <c r="BJ31" s="301"/>
      <c r="BK31" s="301"/>
      <c r="BL31" s="215"/>
      <c r="BM31" s="301"/>
      <c r="BN31" s="301"/>
      <c r="BO31" s="301"/>
      <c r="BP31" s="301"/>
      <c r="BQ31" s="301"/>
      <c r="BR31" s="301"/>
      <c r="BS31" s="301"/>
      <c r="BT31" s="301"/>
      <c r="BU31" s="301"/>
      <c r="BV31" s="215"/>
      <c r="BW31" s="301"/>
      <c r="BX31" s="301"/>
      <c r="BY31" s="553"/>
      <c r="BZ31" s="301"/>
      <c r="CA31" s="301"/>
      <c r="CB31" s="301"/>
      <c r="CC31" s="218"/>
      <c r="CD31" s="301"/>
      <c r="CE31" s="301"/>
      <c r="CF31" s="301"/>
    </row>
    <row r="32" spans="2:84" ht="30">
      <c r="B32" s="488"/>
      <c r="C32" s="488"/>
      <c r="D32" s="35"/>
      <c r="E32" s="35"/>
      <c r="F32" s="35"/>
      <c r="G32" s="35"/>
      <c r="H32" s="35"/>
      <c r="I32" s="35"/>
      <c r="J32" s="487"/>
      <c r="K32" s="413"/>
      <c r="L32" s="413"/>
      <c r="M32" s="413"/>
      <c r="N32" s="413"/>
      <c r="O32" s="413"/>
      <c r="P32" s="413"/>
      <c r="Q32" s="413"/>
      <c r="R32" s="413"/>
      <c r="S32" s="520"/>
      <c r="T32" s="382"/>
      <c r="U32" s="382"/>
      <c r="V32" s="382"/>
      <c r="W32" s="382"/>
      <c r="X32" s="382"/>
      <c r="Y32" s="385"/>
      <c r="Z32" s="385"/>
      <c r="AA32" s="386"/>
      <c r="AB32" s="386"/>
      <c r="AC32" s="382"/>
      <c r="AD32" s="382"/>
      <c r="AE32" s="382"/>
      <c r="AF32" s="382"/>
      <c r="AG32" s="499"/>
      <c r="AH32" s="500"/>
      <c r="AI32" s="499"/>
      <c r="AJ32" s="65" t="s">
        <v>254</v>
      </c>
      <c r="AK32" s="65" t="s">
        <v>254</v>
      </c>
      <c r="AL32" s="60">
        <v>3</v>
      </c>
      <c r="AM32" s="54">
        <v>0.16500000000000001</v>
      </c>
      <c r="AN32" s="60">
        <v>1</v>
      </c>
      <c r="AO32" s="60"/>
      <c r="AP32" s="60"/>
      <c r="AQ32" s="60"/>
      <c r="AR32" s="54">
        <f t="shared" si="8"/>
        <v>1</v>
      </c>
      <c r="AS32" s="54">
        <f t="shared" si="9"/>
        <v>0.33333333333333331</v>
      </c>
      <c r="AT32" s="54">
        <f t="shared" si="7"/>
        <v>5.5E-2</v>
      </c>
      <c r="AU32" s="256"/>
      <c r="AV32" s="21">
        <v>45292</v>
      </c>
      <c r="AW32" s="21">
        <v>45657</v>
      </c>
      <c r="AX32" s="42">
        <v>365</v>
      </c>
      <c r="AY32" s="45">
        <v>1065570</v>
      </c>
      <c r="AZ32" s="35"/>
      <c r="BA32" s="43" t="s">
        <v>181</v>
      </c>
      <c r="BB32" s="35" t="s">
        <v>182</v>
      </c>
      <c r="BC32" s="403"/>
      <c r="BD32" s="301"/>
      <c r="BE32" s="403"/>
      <c r="BF32" s="403"/>
      <c r="BG32" s="403"/>
      <c r="BH32" s="551"/>
      <c r="BI32" s="301"/>
      <c r="BJ32" s="301"/>
      <c r="BK32" s="301"/>
      <c r="BL32" s="216"/>
      <c r="BM32" s="301"/>
      <c r="BN32" s="301"/>
      <c r="BO32" s="301"/>
      <c r="BP32" s="301"/>
      <c r="BQ32" s="301"/>
      <c r="BR32" s="301"/>
      <c r="BS32" s="301"/>
      <c r="BT32" s="301"/>
      <c r="BU32" s="301"/>
      <c r="BV32" s="216"/>
      <c r="BW32" s="301"/>
      <c r="BX32" s="301"/>
      <c r="BY32" s="554"/>
      <c r="BZ32" s="301"/>
      <c r="CA32" s="301"/>
      <c r="CB32" s="301"/>
      <c r="CC32" s="219"/>
      <c r="CD32" s="301"/>
      <c r="CE32" s="301"/>
      <c r="CF32" s="301"/>
    </row>
    <row r="33" spans="2:84" ht="23.25">
      <c r="B33" s="288" t="s">
        <v>255</v>
      </c>
      <c r="C33" s="289"/>
      <c r="D33" s="289"/>
      <c r="E33" s="289"/>
      <c r="F33" s="289"/>
      <c r="G33" s="289"/>
      <c r="H33" s="289"/>
      <c r="I33" s="289"/>
      <c r="J33" s="289"/>
      <c r="K33" s="289"/>
      <c r="L33" s="289"/>
      <c r="M33" s="289"/>
      <c r="N33" s="289"/>
      <c r="O33" s="289"/>
      <c r="P33" s="289"/>
      <c r="Q33" s="289"/>
      <c r="R33" s="289"/>
      <c r="S33" s="289"/>
      <c r="T33" s="289"/>
      <c r="U33" s="290"/>
      <c r="V33" s="106"/>
      <c r="W33" s="106"/>
      <c r="X33" s="106"/>
      <c r="Y33" s="106"/>
      <c r="Z33" s="106"/>
      <c r="AA33" s="137">
        <f>+(AA27+AA26+AA22+AA20+AA17+AA16)/6</f>
        <v>0.5</v>
      </c>
      <c r="AB33" s="137">
        <f>+(AB27+AB26+AB22+AB20+AB17+AB16)/6</f>
        <v>0.90166666666666673</v>
      </c>
      <c r="AC33" s="106"/>
      <c r="AD33" s="106"/>
      <c r="AE33" s="106"/>
      <c r="AF33" s="106"/>
      <c r="AG33" s="119"/>
      <c r="AH33" s="121"/>
      <c r="AI33" s="119"/>
      <c r="AJ33" s="65"/>
      <c r="AK33" s="65"/>
      <c r="AL33" s="60"/>
      <c r="AM33" s="43"/>
      <c r="AN33" s="60"/>
      <c r="AO33" s="60"/>
      <c r="AP33" s="60"/>
      <c r="AQ33" s="60"/>
      <c r="AR33" s="60"/>
      <c r="AS33" s="60"/>
      <c r="AT33" s="60"/>
      <c r="AU33" s="60"/>
      <c r="AV33" s="126"/>
      <c r="AW33" s="126"/>
      <c r="AX33" s="42"/>
      <c r="AY33" s="45"/>
      <c r="AZ33" s="35"/>
      <c r="BA33" s="43"/>
      <c r="BB33" s="35"/>
      <c r="BC33" s="87"/>
      <c r="BD33" s="110"/>
      <c r="BE33" s="87"/>
      <c r="BF33" s="87"/>
      <c r="BG33" s="87"/>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row>
    <row r="34" spans="2:84" ht="15">
      <c r="B34" s="247" t="s">
        <v>256</v>
      </c>
      <c r="C34" s="495" t="s">
        <v>257</v>
      </c>
      <c r="D34" s="35"/>
      <c r="E34" s="35"/>
      <c r="F34" s="35"/>
      <c r="G34" s="35"/>
      <c r="H34" s="35"/>
      <c r="I34" s="35"/>
      <c r="J34" s="319" t="s">
        <v>258</v>
      </c>
      <c r="K34" s="487" t="s">
        <v>259</v>
      </c>
      <c r="L34" s="487" t="s">
        <v>209</v>
      </c>
      <c r="M34" s="487">
        <v>0.6</v>
      </c>
      <c r="N34" s="503" t="s">
        <v>260</v>
      </c>
      <c r="O34" s="503"/>
      <c r="P34" s="503" t="s">
        <v>171</v>
      </c>
      <c r="Q34" s="503" t="s">
        <v>199</v>
      </c>
      <c r="R34" s="487">
        <v>1</v>
      </c>
      <c r="S34" s="379">
        <v>0.01</v>
      </c>
      <c r="T34" s="379">
        <v>0.96</v>
      </c>
      <c r="U34" s="379">
        <v>0</v>
      </c>
      <c r="V34" s="379"/>
      <c r="W34" s="379"/>
      <c r="X34" s="379"/>
      <c r="Y34" s="380">
        <f>+U34</f>
        <v>0</v>
      </c>
      <c r="Z34" s="380">
        <f>+Y34+T34</f>
        <v>0.96</v>
      </c>
      <c r="AA34" s="490">
        <f>+Y34/S34</f>
        <v>0</v>
      </c>
      <c r="AB34" s="490">
        <f>+Z34/R34</f>
        <v>0.96</v>
      </c>
      <c r="AC34" s="379" t="s">
        <v>173</v>
      </c>
      <c r="AD34" s="379" t="s">
        <v>174</v>
      </c>
      <c r="AE34" s="379" t="s">
        <v>200</v>
      </c>
      <c r="AF34" s="379" t="s">
        <v>201</v>
      </c>
      <c r="AG34" s="486" t="s">
        <v>261</v>
      </c>
      <c r="AH34" s="501">
        <v>2021130010271</v>
      </c>
      <c r="AI34" s="502" t="s">
        <v>262</v>
      </c>
      <c r="AJ34" s="323" t="s">
        <v>263</v>
      </c>
      <c r="AK34" s="323" t="s">
        <v>263</v>
      </c>
      <c r="AL34" s="528">
        <v>14</v>
      </c>
      <c r="AM34" s="244">
        <v>0.1</v>
      </c>
      <c r="AN34" s="245">
        <v>9</v>
      </c>
      <c r="AO34" s="323"/>
      <c r="AP34" s="323"/>
      <c r="AQ34" s="323"/>
      <c r="AR34" s="323">
        <f>+AN34</f>
        <v>9</v>
      </c>
      <c r="AS34" s="324">
        <f>+AR34/AL34</f>
        <v>0.6428571428571429</v>
      </c>
      <c r="AT34" s="324">
        <f>+AS34*AM34</f>
        <v>6.4285714285714293E-2</v>
      </c>
      <c r="AU34" s="251">
        <f>+SUM(AT34:AT77)</f>
        <v>0.7262857142857142</v>
      </c>
      <c r="AV34" s="529">
        <v>45292</v>
      </c>
      <c r="AW34" s="529">
        <v>45657</v>
      </c>
      <c r="AX34" s="532">
        <v>365</v>
      </c>
      <c r="AY34" s="532">
        <v>1065570</v>
      </c>
      <c r="AZ34" s="532"/>
      <c r="BA34" s="532" t="s">
        <v>181</v>
      </c>
      <c r="BB34" s="532" t="s">
        <v>264</v>
      </c>
      <c r="BC34" s="409" t="s">
        <v>183</v>
      </c>
      <c r="BD34" s="300">
        <v>2000000000</v>
      </c>
      <c r="BE34" s="300" t="s">
        <v>265</v>
      </c>
      <c r="BF34" s="417">
        <v>2021130010271</v>
      </c>
      <c r="BG34" s="300" t="s">
        <v>266</v>
      </c>
      <c r="BH34" s="220">
        <v>2279470830.8400002</v>
      </c>
      <c r="BI34" s="300"/>
      <c r="BJ34" s="300"/>
      <c r="BK34" s="300"/>
      <c r="BL34" s="220">
        <v>1014000000</v>
      </c>
      <c r="BM34" s="300"/>
      <c r="BN34" s="300"/>
      <c r="BO34" s="300"/>
      <c r="BP34" s="300"/>
      <c r="BQ34" s="300"/>
      <c r="BR34" s="300"/>
      <c r="BS34" s="300"/>
      <c r="BT34" s="300"/>
      <c r="BU34" s="300"/>
      <c r="BV34" s="220">
        <v>284700000</v>
      </c>
      <c r="BW34" s="300"/>
      <c r="BX34" s="300"/>
      <c r="BY34" s="223">
        <f>+BL34/BH34</f>
        <v>0.44484008581339657</v>
      </c>
      <c r="BZ34" s="300"/>
      <c r="CA34" s="300"/>
      <c r="CB34" s="300"/>
      <c r="CC34" s="223">
        <f>+BV34/BH34</f>
        <v>0.12489740870914595</v>
      </c>
      <c r="CD34" s="300"/>
      <c r="CE34" s="300"/>
      <c r="CF34" s="300"/>
    </row>
    <row r="35" spans="2:84" ht="15">
      <c r="B35" s="247"/>
      <c r="C35" s="495"/>
      <c r="D35" s="35"/>
      <c r="E35" s="35"/>
      <c r="F35" s="35"/>
      <c r="G35" s="35"/>
      <c r="H35" s="35"/>
      <c r="I35" s="35"/>
      <c r="J35" s="319"/>
      <c r="K35" s="487"/>
      <c r="L35" s="487"/>
      <c r="M35" s="487"/>
      <c r="N35" s="503"/>
      <c r="O35" s="503"/>
      <c r="P35" s="503"/>
      <c r="Q35" s="503"/>
      <c r="R35" s="487"/>
      <c r="S35" s="379"/>
      <c r="T35" s="379"/>
      <c r="U35" s="379"/>
      <c r="V35" s="379"/>
      <c r="W35" s="379"/>
      <c r="X35" s="379"/>
      <c r="Y35" s="489"/>
      <c r="Z35" s="489"/>
      <c r="AA35" s="490"/>
      <c r="AB35" s="490"/>
      <c r="AC35" s="379"/>
      <c r="AD35" s="379"/>
      <c r="AE35" s="379"/>
      <c r="AF35" s="379"/>
      <c r="AG35" s="486"/>
      <c r="AH35" s="501"/>
      <c r="AI35" s="502"/>
      <c r="AJ35" s="323"/>
      <c r="AK35" s="323"/>
      <c r="AL35" s="528"/>
      <c r="AM35" s="245"/>
      <c r="AN35" s="245"/>
      <c r="AO35" s="323"/>
      <c r="AP35" s="323"/>
      <c r="AQ35" s="323"/>
      <c r="AR35" s="323"/>
      <c r="AS35" s="324"/>
      <c r="AT35" s="324"/>
      <c r="AU35" s="252"/>
      <c r="AV35" s="530"/>
      <c r="AW35" s="530"/>
      <c r="AX35" s="533"/>
      <c r="AY35" s="533"/>
      <c r="AZ35" s="533"/>
      <c r="BA35" s="533"/>
      <c r="BB35" s="533"/>
      <c r="BC35" s="409"/>
      <c r="BD35" s="300"/>
      <c r="BE35" s="300"/>
      <c r="BF35" s="417"/>
      <c r="BG35" s="300"/>
      <c r="BH35" s="221"/>
      <c r="BI35" s="300"/>
      <c r="BJ35" s="300"/>
      <c r="BK35" s="300"/>
      <c r="BL35" s="221"/>
      <c r="BM35" s="300"/>
      <c r="BN35" s="300"/>
      <c r="BO35" s="300"/>
      <c r="BP35" s="300"/>
      <c r="BQ35" s="300"/>
      <c r="BR35" s="300"/>
      <c r="BS35" s="300"/>
      <c r="BT35" s="300"/>
      <c r="BU35" s="300"/>
      <c r="BV35" s="221"/>
      <c r="BW35" s="300"/>
      <c r="BX35" s="300"/>
      <c r="BY35" s="224"/>
      <c r="BZ35" s="300"/>
      <c r="CA35" s="300"/>
      <c r="CB35" s="300"/>
      <c r="CC35" s="224"/>
      <c r="CD35" s="300"/>
      <c r="CE35" s="300"/>
      <c r="CF35" s="300"/>
    </row>
    <row r="36" spans="2:84" ht="15">
      <c r="B36" s="247"/>
      <c r="C36" s="495"/>
      <c r="D36" s="35"/>
      <c r="E36" s="35"/>
      <c r="F36" s="35"/>
      <c r="G36" s="35"/>
      <c r="H36" s="35"/>
      <c r="I36" s="35"/>
      <c r="J36" s="319"/>
      <c r="K36" s="487"/>
      <c r="L36" s="487"/>
      <c r="M36" s="487"/>
      <c r="N36" s="503"/>
      <c r="O36" s="503"/>
      <c r="P36" s="503"/>
      <c r="Q36" s="503"/>
      <c r="R36" s="487"/>
      <c r="S36" s="379"/>
      <c r="T36" s="379"/>
      <c r="U36" s="379"/>
      <c r="V36" s="379"/>
      <c r="W36" s="379"/>
      <c r="X36" s="379"/>
      <c r="Y36" s="489"/>
      <c r="Z36" s="489"/>
      <c r="AA36" s="490"/>
      <c r="AB36" s="490"/>
      <c r="AC36" s="379"/>
      <c r="AD36" s="379"/>
      <c r="AE36" s="379"/>
      <c r="AF36" s="379"/>
      <c r="AG36" s="486"/>
      <c r="AH36" s="501"/>
      <c r="AI36" s="502"/>
      <c r="AJ36" s="323"/>
      <c r="AK36" s="323"/>
      <c r="AL36" s="528"/>
      <c r="AM36" s="245"/>
      <c r="AN36" s="245"/>
      <c r="AO36" s="323"/>
      <c r="AP36" s="323"/>
      <c r="AQ36" s="323"/>
      <c r="AR36" s="323"/>
      <c r="AS36" s="324"/>
      <c r="AT36" s="324"/>
      <c r="AU36" s="252"/>
      <c r="AV36" s="530"/>
      <c r="AW36" s="530"/>
      <c r="AX36" s="533"/>
      <c r="AY36" s="533"/>
      <c r="AZ36" s="533"/>
      <c r="BA36" s="533"/>
      <c r="BB36" s="533"/>
      <c r="BC36" s="409"/>
      <c r="BD36" s="300"/>
      <c r="BE36" s="300"/>
      <c r="BF36" s="417"/>
      <c r="BG36" s="300"/>
      <c r="BH36" s="221"/>
      <c r="BI36" s="300"/>
      <c r="BJ36" s="300"/>
      <c r="BK36" s="300"/>
      <c r="BL36" s="221"/>
      <c r="BM36" s="300"/>
      <c r="BN36" s="300"/>
      <c r="BO36" s="300"/>
      <c r="BP36" s="300"/>
      <c r="BQ36" s="300"/>
      <c r="BR36" s="300"/>
      <c r="BS36" s="300"/>
      <c r="BT36" s="300"/>
      <c r="BU36" s="300"/>
      <c r="BV36" s="221"/>
      <c r="BW36" s="300"/>
      <c r="BX36" s="300"/>
      <c r="BY36" s="224"/>
      <c r="BZ36" s="300"/>
      <c r="CA36" s="300"/>
      <c r="CB36" s="300"/>
      <c r="CC36" s="224"/>
      <c r="CD36" s="300"/>
      <c r="CE36" s="300"/>
      <c r="CF36" s="300"/>
    </row>
    <row r="37" spans="2:84" ht="15">
      <c r="B37" s="247"/>
      <c r="C37" s="495"/>
      <c r="D37" s="35"/>
      <c r="E37" s="35"/>
      <c r="F37" s="35"/>
      <c r="G37" s="35"/>
      <c r="H37" s="35"/>
      <c r="I37" s="35"/>
      <c r="J37" s="319"/>
      <c r="K37" s="487"/>
      <c r="L37" s="487"/>
      <c r="M37" s="487"/>
      <c r="N37" s="503"/>
      <c r="O37" s="503"/>
      <c r="P37" s="503"/>
      <c r="Q37" s="503"/>
      <c r="R37" s="487"/>
      <c r="S37" s="379"/>
      <c r="T37" s="379"/>
      <c r="U37" s="379"/>
      <c r="V37" s="379"/>
      <c r="W37" s="379"/>
      <c r="X37" s="379"/>
      <c r="Y37" s="489"/>
      <c r="Z37" s="489"/>
      <c r="AA37" s="490"/>
      <c r="AB37" s="490"/>
      <c r="AC37" s="379"/>
      <c r="AD37" s="379"/>
      <c r="AE37" s="379"/>
      <c r="AF37" s="379"/>
      <c r="AG37" s="486"/>
      <c r="AH37" s="501"/>
      <c r="AI37" s="502"/>
      <c r="AJ37" s="323"/>
      <c r="AK37" s="323"/>
      <c r="AL37" s="528"/>
      <c r="AM37" s="245"/>
      <c r="AN37" s="245"/>
      <c r="AO37" s="323"/>
      <c r="AP37" s="323"/>
      <c r="AQ37" s="323"/>
      <c r="AR37" s="323"/>
      <c r="AS37" s="324"/>
      <c r="AT37" s="324"/>
      <c r="AU37" s="252"/>
      <c r="AV37" s="530"/>
      <c r="AW37" s="530"/>
      <c r="AX37" s="533"/>
      <c r="AY37" s="533"/>
      <c r="AZ37" s="533"/>
      <c r="BA37" s="533"/>
      <c r="BB37" s="533"/>
      <c r="BC37" s="409"/>
      <c r="BD37" s="300"/>
      <c r="BE37" s="300"/>
      <c r="BF37" s="417"/>
      <c r="BG37" s="300"/>
      <c r="BH37" s="221"/>
      <c r="BI37" s="300"/>
      <c r="BJ37" s="300"/>
      <c r="BK37" s="300"/>
      <c r="BL37" s="221"/>
      <c r="BM37" s="300"/>
      <c r="BN37" s="300"/>
      <c r="BO37" s="300"/>
      <c r="BP37" s="300"/>
      <c r="BQ37" s="300"/>
      <c r="BR37" s="300"/>
      <c r="BS37" s="300"/>
      <c r="BT37" s="300"/>
      <c r="BU37" s="300"/>
      <c r="BV37" s="221"/>
      <c r="BW37" s="300"/>
      <c r="BX37" s="300"/>
      <c r="BY37" s="224"/>
      <c r="BZ37" s="300"/>
      <c r="CA37" s="300"/>
      <c r="CB37" s="300"/>
      <c r="CC37" s="224"/>
      <c r="CD37" s="300"/>
      <c r="CE37" s="300"/>
      <c r="CF37" s="300"/>
    </row>
    <row r="38" spans="2:84" ht="15">
      <c r="B38" s="247"/>
      <c r="C38" s="495"/>
      <c r="D38" s="35"/>
      <c r="E38" s="35"/>
      <c r="F38" s="35"/>
      <c r="G38" s="35"/>
      <c r="H38" s="35"/>
      <c r="I38" s="35"/>
      <c r="J38" s="319"/>
      <c r="K38" s="487"/>
      <c r="L38" s="487"/>
      <c r="M38" s="487"/>
      <c r="N38" s="503"/>
      <c r="O38" s="503"/>
      <c r="P38" s="503"/>
      <c r="Q38" s="503"/>
      <c r="R38" s="487"/>
      <c r="S38" s="379"/>
      <c r="T38" s="379"/>
      <c r="U38" s="379"/>
      <c r="V38" s="379"/>
      <c r="W38" s="379"/>
      <c r="X38" s="379"/>
      <c r="Y38" s="489"/>
      <c r="Z38" s="489"/>
      <c r="AA38" s="490"/>
      <c r="AB38" s="490"/>
      <c r="AC38" s="379"/>
      <c r="AD38" s="379"/>
      <c r="AE38" s="379"/>
      <c r="AF38" s="379"/>
      <c r="AG38" s="486"/>
      <c r="AH38" s="501"/>
      <c r="AI38" s="502"/>
      <c r="AJ38" s="323"/>
      <c r="AK38" s="323"/>
      <c r="AL38" s="528"/>
      <c r="AM38" s="245"/>
      <c r="AN38" s="245"/>
      <c r="AO38" s="323"/>
      <c r="AP38" s="323"/>
      <c r="AQ38" s="323"/>
      <c r="AR38" s="323"/>
      <c r="AS38" s="324"/>
      <c r="AT38" s="324"/>
      <c r="AU38" s="252"/>
      <c r="AV38" s="530"/>
      <c r="AW38" s="530"/>
      <c r="AX38" s="533"/>
      <c r="AY38" s="533"/>
      <c r="AZ38" s="533"/>
      <c r="BA38" s="533"/>
      <c r="BB38" s="533"/>
      <c r="BC38" s="409"/>
      <c r="BD38" s="300"/>
      <c r="BE38" s="300"/>
      <c r="BF38" s="417"/>
      <c r="BG38" s="300"/>
      <c r="BH38" s="221"/>
      <c r="BI38" s="300"/>
      <c r="BJ38" s="300"/>
      <c r="BK38" s="300"/>
      <c r="BL38" s="221"/>
      <c r="BM38" s="300"/>
      <c r="BN38" s="300"/>
      <c r="BO38" s="300"/>
      <c r="BP38" s="300"/>
      <c r="BQ38" s="300"/>
      <c r="BR38" s="300"/>
      <c r="BS38" s="300"/>
      <c r="BT38" s="300"/>
      <c r="BU38" s="300"/>
      <c r="BV38" s="221"/>
      <c r="BW38" s="300"/>
      <c r="BX38" s="300"/>
      <c r="BY38" s="224"/>
      <c r="BZ38" s="300"/>
      <c r="CA38" s="300"/>
      <c r="CB38" s="300"/>
      <c r="CC38" s="224"/>
      <c r="CD38" s="300"/>
      <c r="CE38" s="300"/>
      <c r="CF38" s="300"/>
    </row>
    <row r="39" spans="2:84" ht="15">
      <c r="B39" s="247"/>
      <c r="C39" s="495"/>
      <c r="D39" s="35"/>
      <c r="E39" s="35"/>
      <c r="F39" s="35"/>
      <c r="G39" s="35"/>
      <c r="H39" s="35"/>
      <c r="I39" s="35"/>
      <c r="J39" s="319"/>
      <c r="K39" s="487"/>
      <c r="L39" s="487"/>
      <c r="M39" s="487"/>
      <c r="N39" s="503"/>
      <c r="O39" s="503"/>
      <c r="P39" s="503"/>
      <c r="Q39" s="503"/>
      <c r="R39" s="487"/>
      <c r="S39" s="379"/>
      <c r="T39" s="379"/>
      <c r="U39" s="379"/>
      <c r="V39" s="379"/>
      <c r="W39" s="379"/>
      <c r="X39" s="379"/>
      <c r="Y39" s="489"/>
      <c r="Z39" s="489"/>
      <c r="AA39" s="490"/>
      <c r="AB39" s="490"/>
      <c r="AC39" s="379"/>
      <c r="AD39" s="379"/>
      <c r="AE39" s="379"/>
      <c r="AF39" s="379"/>
      <c r="AG39" s="486"/>
      <c r="AH39" s="501"/>
      <c r="AI39" s="502"/>
      <c r="AJ39" s="323"/>
      <c r="AK39" s="323"/>
      <c r="AL39" s="528"/>
      <c r="AM39" s="245"/>
      <c r="AN39" s="245"/>
      <c r="AO39" s="323"/>
      <c r="AP39" s="323"/>
      <c r="AQ39" s="323"/>
      <c r="AR39" s="323"/>
      <c r="AS39" s="324"/>
      <c r="AT39" s="324"/>
      <c r="AU39" s="252"/>
      <c r="AV39" s="531"/>
      <c r="AW39" s="531"/>
      <c r="AX39" s="534"/>
      <c r="AY39" s="534"/>
      <c r="AZ39" s="534"/>
      <c r="BA39" s="534"/>
      <c r="BB39" s="534"/>
      <c r="BC39" s="409"/>
      <c r="BD39" s="300"/>
      <c r="BE39" s="300"/>
      <c r="BF39" s="417"/>
      <c r="BG39" s="300"/>
      <c r="BH39" s="221"/>
      <c r="BI39" s="300"/>
      <c r="BJ39" s="300"/>
      <c r="BK39" s="300"/>
      <c r="BL39" s="221"/>
      <c r="BM39" s="300"/>
      <c r="BN39" s="300"/>
      <c r="BO39" s="300"/>
      <c r="BP39" s="300"/>
      <c r="BQ39" s="300"/>
      <c r="BR39" s="300"/>
      <c r="BS39" s="300"/>
      <c r="BT39" s="300"/>
      <c r="BU39" s="300"/>
      <c r="BV39" s="221"/>
      <c r="BW39" s="300"/>
      <c r="BX39" s="300"/>
      <c r="BY39" s="224"/>
      <c r="BZ39" s="300"/>
      <c r="CA39" s="300"/>
      <c r="CB39" s="300"/>
      <c r="CC39" s="224"/>
      <c r="CD39" s="300"/>
      <c r="CE39" s="300"/>
      <c r="CF39" s="300"/>
    </row>
    <row r="40" spans="2:84" ht="15">
      <c r="B40" s="247"/>
      <c r="C40" s="495"/>
      <c r="D40" s="35"/>
      <c r="E40" s="35"/>
      <c r="F40" s="35"/>
      <c r="G40" s="35"/>
      <c r="H40" s="35"/>
      <c r="I40" s="35"/>
      <c r="J40" s="319"/>
      <c r="K40" s="487"/>
      <c r="L40" s="487"/>
      <c r="M40" s="487"/>
      <c r="N40" s="503"/>
      <c r="O40" s="503"/>
      <c r="P40" s="503"/>
      <c r="Q40" s="503"/>
      <c r="R40" s="487"/>
      <c r="S40" s="379"/>
      <c r="T40" s="379"/>
      <c r="U40" s="379"/>
      <c r="V40" s="379"/>
      <c r="W40" s="379"/>
      <c r="X40" s="379"/>
      <c r="Y40" s="489"/>
      <c r="Z40" s="489"/>
      <c r="AA40" s="490"/>
      <c r="AB40" s="490"/>
      <c r="AC40" s="379"/>
      <c r="AD40" s="379"/>
      <c r="AE40" s="379"/>
      <c r="AF40" s="379"/>
      <c r="AG40" s="486"/>
      <c r="AH40" s="501"/>
      <c r="AI40" s="502"/>
      <c r="AJ40" s="323" t="s">
        <v>267</v>
      </c>
      <c r="AK40" s="323" t="s">
        <v>267</v>
      </c>
      <c r="AL40" s="528">
        <v>4</v>
      </c>
      <c r="AM40" s="244">
        <v>0.1</v>
      </c>
      <c r="AN40" s="245">
        <v>5</v>
      </c>
      <c r="AO40" s="323"/>
      <c r="AP40" s="323"/>
      <c r="AQ40" s="323"/>
      <c r="AR40" s="323">
        <f>+AN40</f>
        <v>5</v>
      </c>
      <c r="AS40" s="324">
        <f>+AR40/AL40</f>
        <v>1.25</v>
      </c>
      <c r="AT40" s="324">
        <f>+AS40*AM40</f>
        <v>0.125</v>
      </c>
      <c r="AU40" s="252"/>
      <c r="AV40" s="529">
        <v>45292</v>
      </c>
      <c r="AW40" s="529">
        <v>45657</v>
      </c>
      <c r="AX40" s="532">
        <v>365</v>
      </c>
      <c r="AY40" s="532">
        <v>1065570</v>
      </c>
      <c r="AZ40" s="532"/>
      <c r="BA40" s="532" t="s">
        <v>181</v>
      </c>
      <c r="BB40" s="532" t="s">
        <v>264</v>
      </c>
      <c r="BC40" s="409"/>
      <c r="BD40" s="300"/>
      <c r="BE40" s="300"/>
      <c r="BF40" s="417"/>
      <c r="BG40" s="300"/>
      <c r="BH40" s="221"/>
      <c r="BI40" s="300"/>
      <c r="BJ40" s="300"/>
      <c r="BK40" s="300"/>
      <c r="BL40" s="221"/>
      <c r="BM40" s="300"/>
      <c r="BN40" s="300"/>
      <c r="BO40" s="300"/>
      <c r="BP40" s="300"/>
      <c r="BQ40" s="300"/>
      <c r="BR40" s="300"/>
      <c r="BS40" s="300"/>
      <c r="BT40" s="300"/>
      <c r="BU40" s="300"/>
      <c r="BV40" s="221"/>
      <c r="BW40" s="300"/>
      <c r="BX40" s="300"/>
      <c r="BY40" s="224"/>
      <c r="BZ40" s="300"/>
      <c r="CA40" s="300"/>
      <c r="CB40" s="300"/>
      <c r="CC40" s="224"/>
      <c r="CD40" s="300"/>
      <c r="CE40" s="300"/>
      <c r="CF40" s="300"/>
    </row>
    <row r="41" spans="2:84" ht="15">
      <c r="B41" s="247"/>
      <c r="C41" s="495"/>
      <c r="D41" s="35"/>
      <c r="E41" s="35"/>
      <c r="F41" s="35"/>
      <c r="G41" s="35"/>
      <c r="H41" s="35"/>
      <c r="I41" s="35"/>
      <c r="J41" s="319"/>
      <c r="K41" s="487"/>
      <c r="L41" s="487"/>
      <c r="M41" s="487"/>
      <c r="N41" s="503"/>
      <c r="O41" s="503"/>
      <c r="P41" s="503"/>
      <c r="Q41" s="503"/>
      <c r="R41" s="487"/>
      <c r="S41" s="379"/>
      <c r="T41" s="379"/>
      <c r="U41" s="379"/>
      <c r="V41" s="379"/>
      <c r="W41" s="379"/>
      <c r="X41" s="379"/>
      <c r="Y41" s="489"/>
      <c r="Z41" s="489"/>
      <c r="AA41" s="490"/>
      <c r="AB41" s="490"/>
      <c r="AC41" s="379"/>
      <c r="AD41" s="379"/>
      <c r="AE41" s="379"/>
      <c r="AF41" s="379"/>
      <c r="AG41" s="486"/>
      <c r="AH41" s="501"/>
      <c r="AI41" s="502"/>
      <c r="AJ41" s="323"/>
      <c r="AK41" s="323"/>
      <c r="AL41" s="528"/>
      <c r="AM41" s="245"/>
      <c r="AN41" s="245"/>
      <c r="AO41" s="323"/>
      <c r="AP41" s="323"/>
      <c r="AQ41" s="323"/>
      <c r="AR41" s="323"/>
      <c r="AS41" s="324"/>
      <c r="AT41" s="324"/>
      <c r="AU41" s="252"/>
      <c r="AV41" s="530"/>
      <c r="AW41" s="530">
        <v>44926</v>
      </c>
      <c r="AX41" s="533"/>
      <c r="AY41" s="533"/>
      <c r="AZ41" s="533"/>
      <c r="BA41" s="533"/>
      <c r="BB41" s="533"/>
      <c r="BC41" s="409"/>
      <c r="BD41" s="300"/>
      <c r="BE41" s="300"/>
      <c r="BF41" s="417"/>
      <c r="BG41" s="300"/>
      <c r="BH41" s="221"/>
      <c r="BI41" s="300"/>
      <c r="BJ41" s="300"/>
      <c r="BK41" s="300"/>
      <c r="BL41" s="221"/>
      <c r="BM41" s="300"/>
      <c r="BN41" s="300"/>
      <c r="BO41" s="300"/>
      <c r="BP41" s="300"/>
      <c r="BQ41" s="300"/>
      <c r="BR41" s="300"/>
      <c r="BS41" s="300"/>
      <c r="BT41" s="300"/>
      <c r="BU41" s="300"/>
      <c r="BV41" s="221"/>
      <c r="BW41" s="300"/>
      <c r="BX41" s="300"/>
      <c r="BY41" s="224"/>
      <c r="BZ41" s="300"/>
      <c r="CA41" s="300"/>
      <c r="CB41" s="300"/>
      <c r="CC41" s="224"/>
      <c r="CD41" s="300"/>
      <c r="CE41" s="300"/>
      <c r="CF41" s="300"/>
    </row>
    <row r="42" spans="2:84" ht="15">
      <c r="B42" s="247"/>
      <c r="C42" s="495"/>
      <c r="D42" s="35"/>
      <c r="E42" s="35"/>
      <c r="F42" s="35"/>
      <c r="G42" s="35"/>
      <c r="H42" s="35"/>
      <c r="I42" s="35"/>
      <c r="J42" s="319"/>
      <c r="K42" s="487"/>
      <c r="L42" s="487"/>
      <c r="M42" s="487"/>
      <c r="N42" s="503"/>
      <c r="O42" s="503"/>
      <c r="P42" s="503"/>
      <c r="Q42" s="503"/>
      <c r="R42" s="487"/>
      <c r="S42" s="379"/>
      <c r="T42" s="379"/>
      <c r="U42" s="379"/>
      <c r="V42" s="379"/>
      <c r="W42" s="379"/>
      <c r="X42" s="379"/>
      <c r="Y42" s="489"/>
      <c r="Z42" s="489"/>
      <c r="AA42" s="490"/>
      <c r="AB42" s="490"/>
      <c r="AC42" s="379"/>
      <c r="AD42" s="379"/>
      <c r="AE42" s="379"/>
      <c r="AF42" s="379"/>
      <c r="AG42" s="486"/>
      <c r="AH42" s="501"/>
      <c r="AI42" s="502"/>
      <c r="AJ42" s="323"/>
      <c r="AK42" s="323"/>
      <c r="AL42" s="528"/>
      <c r="AM42" s="245"/>
      <c r="AN42" s="245"/>
      <c r="AO42" s="323"/>
      <c r="AP42" s="323"/>
      <c r="AQ42" s="323"/>
      <c r="AR42" s="323"/>
      <c r="AS42" s="324"/>
      <c r="AT42" s="324"/>
      <c r="AU42" s="252"/>
      <c r="AV42" s="530"/>
      <c r="AW42" s="530">
        <v>44926</v>
      </c>
      <c r="AX42" s="533"/>
      <c r="AY42" s="533"/>
      <c r="AZ42" s="533"/>
      <c r="BA42" s="533"/>
      <c r="BB42" s="533"/>
      <c r="BC42" s="409"/>
      <c r="BD42" s="300"/>
      <c r="BE42" s="300"/>
      <c r="BF42" s="417"/>
      <c r="BG42" s="300"/>
      <c r="BH42" s="221"/>
      <c r="BI42" s="300"/>
      <c r="BJ42" s="300"/>
      <c r="BK42" s="300"/>
      <c r="BL42" s="221"/>
      <c r="BM42" s="300"/>
      <c r="BN42" s="300"/>
      <c r="BO42" s="300"/>
      <c r="BP42" s="300"/>
      <c r="BQ42" s="300"/>
      <c r="BR42" s="300"/>
      <c r="BS42" s="300"/>
      <c r="BT42" s="300"/>
      <c r="BU42" s="300"/>
      <c r="BV42" s="221"/>
      <c r="BW42" s="300"/>
      <c r="BX42" s="300"/>
      <c r="BY42" s="224"/>
      <c r="BZ42" s="300"/>
      <c r="CA42" s="300"/>
      <c r="CB42" s="300"/>
      <c r="CC42" s="224"/>
      <c r="CD42" s="300"/>
      <c r="CE42" s="300"/>
      <c r="CF42" s="300"/>
    </row>
    <row r="43" spans="2:84" ht="15">
      <c r="B43" s="247"/>
      <c r="C43" s="495"/>
      <c r="D43" s="35"/>
      <c r="E43" s="35"/>
      <c r="F43" s="35"/>
      <c r="G43" s="35"/>
      <c r="H43" s="35"/>
      <c r="I43" s="35"/>
      <c r="J43" s="319"/>
      <c r="K43" s="487"/>
      <c r="L43" s="487"/>
      <c r="M43" s="487"/>
      <c r="N43" s="503"/>
      <c r="O43" s="503"/>
      <c r="P43" s="503"/>
      <c r="Q43" s="503"/>
      <c r="R43" s="487"/>
      <c r="S43" s="379"/>
      <c r="T43" s="379"/>
      <c r="U43" s="379"/>
      <c r="V43" s="379"/>
      <c r="W43" s="379"/>
      <c r="X43" s="379"/>
      <c r="Y43" s="489"/>
      <c r="Z43" s="489"/>
      <c r="AA43" s="490"/>
      <c r="AB43" s="490"/>
      <c r="AC43" s="379"/>
      <c r="AD43" s="379"/>
      <c r="AE43" s="379"/>
      <c r="AF43" s="379"/>
      <c r="AG43" s="486"/>
      <c r="AH43" s="501"/>
      <c r="AI43" s="502"/>
      <c r="AJ43" s="323"/>
      <c r="AK43" s="323"/>
      <c r="AL43" s="528"/>
      <c r="AM43" s="245"/>
      <c r="AN43" s="245"/>
      <c r="AO43" s="323"/>
      <c r="AP43" s="323"/>
      <c r="AQ43" s="323"/>
      <c r="AR43" s="323"/>
      <c r="AS43" s="324"/>
      <c r="AT43" s="324"/>
      <c r="AU43" s="252"/>
      <c r="AV43" s="531"/>
      <c r="AW43" s="531">
        <v>44926</v>
      </c>
      <c r="AX43" s="534"/>
      <c r="AY43" s="534"/>
      <c r="AZ43" s="534"/>
      <c r="BA43" s="534"/>
      <c r="BB43" s="534"/>
      <c r="BC43" s="409"/>
      <c r="BD43" s="300"/>
      <c r="BE43" s="300"/>
      <c r="BF43" s="417"/>
      <c r="BG43" s="300"/>
      <c r="BH43" s="221"/>
      <c r="BI43" s="300"/>
      <c r="BJ43" s="300"/>
      <c r="BK43" s="300"/>
      <c r="BL43" s="221"/>
      <c r="BM43" s="300"/>
      <c r="BN43" s="300"/>
      <c r="BO43" s="300"/>
      <c r="BP43" s="300"/>
      <c r="BQ43" s="300"/>
      <c r="BR43" s="300"/>
      <c r="BS43" s="300"/>
      <c r="BT43" s="300"/>
      <c r="BU43" s="300"/>
      <c r="BV43" s="221"/>
      <c r="BW43" s="300"/>
      <c r="BX43" s="300"/>
      <c r="BY43" s="224"/>
      <c r="BZ43" s="300"/>
      <c r="CA43" s="300"/>
      <c r="CB43" s="300"/>
      <c r="CC43" s="224"/>
      <c r="CD43" s="300"/>
      <c r="CE43" s="300"/>
      <c r="CF43" s="300"/>
    </row>
    <row r="44" spans="2:84" ht="15">
      <c r="B44" s="247"/>
      <c r="C44" s="495"/>
      <c r="D44" s="35"/>
      <c r="E44" s="35"/>
      <c r="F44" s="35"/>
      <c r="G44" s="35"/>
      <c r="H44" s="35"/>
      <c r="I44" s="35"/>
      <c r="J44" s="319"/>
      <c r="K44" s="487"/>
      <c r="L44" s="487"/>
      <c r="M44" s="487"/>
      <c r="N44" s="503"/>
      <c r="O44" s="503"/>
      <c r="P44" s="503"/>
      <c r="Q44" s="503"/>
      <c r="R44" s="487"/>
      <c r="S44" s="379"/>
      <c r="T44" s="379"/>
      <c r="U44" s="379"/>
      <c r="V44" s="379"/>
      <c r="W44" s="379"/>
      <c r="X44" s="379"/>
      <c r="Y44" s="489"/>
      <c r="Z44" s="489"/>
      <c r="AA44" s="490"/>
      <c r="AB44" s="490"/>
      <c r="AC44" s="379"/>
      <c r="AD44" s="379"/>
      <c r="AE44" s="379"/>
      <c r="AF44" s="379"/>
      <c r="AG44" s="486"/>
      <c r="AH44" s="501"/>
      <c r="AI44" s="502"/>
      <c r="AJ44" s="323" t="s">
        <v>268</v>
      </c>
      <c r="AK44" s="323" t="s">
        <v>268</v>
      </c>
      <c r="AL44" s="244">
        <v>1</v>
      </c>
      <c r="AM44" s="244">
        <v>0.1</v>
      </c>
      <c r="AN44" s="244">
        <v>1</v>
      </c>
      <c r="AO44" s="322"/>
      <c r="AP44" s="322"/>
      <c r="AQ44" s="322"/>
      <c r="AR44" s="322">
        <f>+AN44</f>
        <v>1</v>
      </c>
      <c r="AS44" s="324">
        <f>+AR44/AL44</f>
        <v>1</v>
      </c>
      <c r="AT44" s="324">
        <f>+AS44*AM44</f>
        <v>0.1</v>
      </c>
      <c r="AU44" s="252"/>
      <c r="AV44" s="529">
        <v>45292</v>
      </c>
      <c r="AW44" s="529">
        <v>45657</v>
      </c>
      <c r="AX44" s="532">
        <v>365</v>
      </c>
      <c r="AY44" s="532">
        <v>1065570</v>
      </c>
      <c r="AZ44" s="532"/>
      <c r="BA44" s="532" t="s">
        <v>181</v>
      </c>
      <c r="BB44" s="532" t="s">
        <v>264</v>
      </c>
      <c r="BC44" s="409"/>
      <c r="BD44" s="300"/>
      <c r="BE44" s="300"/>
      <c r="BF44" s="417"/>
      <c r="BG44" s="300"/>
      <c r="BH44" s="221"/>
      <c r="BI44" s="300"/>
      <c r="BJ44" s="300"/>
      <c r="BK44" s="300"/>
      <c r="BL44" s="221"/>
      <c r="BM44" s="300"/>
      <c r="BN44" s="300"/>
      <c r="BO44" s="300"/>
      <c r="BP44" s="300"/>
      <c r="BQ44" s="300"/>
      <c r="BR44" s="300"/>
      <c r="BS44" s="300"/>
      <c r="BT44" s="300"/>
      <c r="BU44" s="300"/>
      <c r="BV44" s="221"/>
      <c r="BW44" s="300"/>
      <c r="BX44" s="300"/>
      <c r="BY44" s="224"/>
      <c r="BZ44" s="300"/>
      <c r="CA44" s="300"/>
      <c r="CB44" s="300"/>
      <c r="CC44" s="224"/>
      <c r="CD44" s="300"/>
      <c r="CE44" s="300"/>
      <c r="CF44" s="300"/>
    </row>
    <row r="45" spans="2:84" ht="15">
      <c r="B45" s="247"/>
      <c r="C45" s="495"/>
      <c r="D45" s="35"/>
      <c r="E45" s="35"/>
      <c r="F45" s="35"/>
      <c r="G45" s="35"/>
      <c r="H45" s="35"/>
      <c r="I45" s="35"/>
      <c r="J45" s="319"/>
      <c r="K45" s="487"/>
      <c r="L45" s="487"/>
      <c r="M45" s="487"/>
      <c r="N45" s="503"/>
      <c r="O45" s="503"/>
      <c r="P45" s="503"/>
      <c r="Q45" s="503"/>
      <c r="R45" s="487"/>
      <c r="S45" s="379"/>
      <c r="T45" s="379"/>
      <c r="U45" s="379"/>
      <c r="V45" s="379"/>
      <c r="W45" s="379"/>
      <c r="X45" s="379"/>
      <c r="Y45" s="489"/>
      <c r="Z45" s="489"/>
      <c r="AA45" s="490"/>
      <c r="AB45" s="490"/>
      <c r="AC45" s="379"/>
      <c r="AD45" s="379"/>
      <c r="AE45" s="379"/>
      <c r="AF45" s="379"/>
      <c r="AG45" s="486"/>
      <c r="AH45" s="501"/>
      <c r="AI45" s="502"/>
      <c r="AJ45" s="323"/>
      <c r="AK45" s="323"/>
      <c r="AL45" s="245"/>
      <c r="AM45" s="245"/>
      <c r="AN45" s="245"/>
      <c r="AO45" s="323"/>
      <c r="AP45" s="323"/>
      <c r="AQ45" s="323"/>
      <c r="AR45" s="323"/>
      <c r="AS45" s="324"/>
      <c r="AT45" s="324"/>
      <c r="AU45" s="252"/>
      <c r="AV45" s="530">
        <v>44562</v>
      </c>
      <c r="AW45" s="530">
        <v>44926</v>
      </c>
      <c r="AX45" s="533"/>
      <c r="AY45" s="533"/>
      <c r="AZ45" s="533"/>
      <c r="BA45" s="533"/>
      <c r="BB45" s="533"/>
      <c r="BC45" s="409"/>
      <c r="BD45" s="300"/>
      <c r="BE45" s="300"/>
      <c r="BF45" s="417"/>
      <c r="BG45" s="300"/>
      <c r="BH45" s="221"/>
      <c r="BI45" s="300"/>
      <c r="BJ45" s="300"/>
      <c r="BK45" s="300"/>
      <c r="BL45" s="221"/>
      <c r="BM45" s="300"/>
      <c r="BN45" s="300"/>
      <c r="BO45" s="300"/>
      <c r="BP45" s="300"/>
      <c r="BQ45" s="300"/>
      <c r="BR45" s="300"/>
      <c r="BS45" s="300"/>
      <c r="BT45" s="300"/>
      <c r="BU45" s="300"/>
      <c r="BV45" s="221"/>
      <c r="BW45" s="300"/>
      <c r="BX45" s="300"/>
      <c r="BY45" s="224"/>
      <c r="BZ45" s="300"/>
      <c r="CA45" s="300"/>
      <c r="CB45" s="300"/>
      <c r="CC45" s="224"/>
      <c r="CD45" s="300"/>
      <c r="CE45" s="300"/>
      <c r="CF45" s="300"/>
    </row>
    <row r="46" spans="2:84" ht="15">
      <c r="B46" s="247"/>
      <c r="C46" s="495"/>
      <c r="D46" s="35"/>
      <c r="E46" s="35"/>
      <c r="F46" s="35"/>
      <c r="G46" s="35"/>
      <c r="H46" s="35"/>
      <c r="I46" s="35"/>
      <c r="J46" s="319"/>
      <c r="K46" s="487"/>
      <c r="L46" s="487"/>
      <c r="M46" s="487"/>
      <c r="N46" s="503"/>
      <c r="O46" s="503"/>
      <c r="P46" s="503"/>
      <c r="Q46" s="503"/>
      <c r="R46" s="487"/>
      <c r="S46" s="379"/>
      <c r="T46" s="379"/>
      <c r="U46" s="379"/>
      <c r="V46" s="379"/>
      <c r="W46" s="379"/>
      <c r="X46" s="379"/>
      <c r="Y46" s="489"/>
      <c r="Z46" s="489"/>
      <c r="AA46" s="490"/>
      <c r="AB46" s="490"/>
      <c r="AC46" s="379"/>
      <c r="AD46" s="379"/>
      <c r="AE46" s="379"/>
      <c r="AF46" s="379"/>
      <c r="AG46" s="486"/>
      <c r="AH46" s="501"/>
      <c r="AI46" s="502"/>
      <c r="AJ46" s="323"/>
      <c r="AK46" s="323"/>
      <c r="AL46" s="245"/>
      <c r="AM46" s="245"/>
      <c r="AN46" s="245"/>
      <c r="AO46" s="323"/>
      <c r="AP46" s="323"/>
      <c r="AQ46" s="323"/>
      <c r="AR46" s="323"/>
      <c r="AS46" s="324"/>
      <c r="AT46" s="324"/>
      <c r="AU46" s="252"/>
      <c r="AV46" s="530">
        <v>44562</v>
      </c>
      <c r="AW46" s="530">
        <v>44926</v>
      </c>
      <c r="AX46" s="533"/>
      <c r="AY46" s="533"/>
      <c r="AZ46" s="533"/>
      <c r="BA46" s="533"/>
      <c r="BB46" s="533"/>
      <c r="BC46" s="409"/>
      <c r="BD46" s="300"/>
      <c r="BE46" s="300"/>
      <c r="BF46" s="417"/>
      <c r="BG46" s="300"/>
      <c r="BH46" s="221"/>
      <c r="BI46" s="300"/>
      <c r="BJ46" s="300"/>
      <c r="BK46" s="300"/>
      <c r="BL46" s="221"/>
      <c r="BM46" s="300"/>
      <c r="BN46" s="300"/>
      <c r="BO46" s="300"/>
      <c r="BP46" s="300"/>
      <c r="BQ46" s="300"/>
      <c r="BR46" s="300"/>
      <c r="BS46" s="300"/>
      <c r="BT46" s="300"/>
      <c r="BU46" s="300"/>
      <c r="BV46" s="221"/>
      <c r="BW46" s="300"/>
      <c r="BX46" s="300"/>
      <c r="BY46" s="224"/>
      <c r="BZ46" s="300"/>
      <c r="CA46" s="300"/>
      <c r="CB46" s="300"/>
      <c r="CC46" s="224"/>
      <c r="CD46" s="300"/>
      <c r="CE46" s="300"/>
      <c r="CF46" s="300"/>
    </row>
    <row r="47" spans="2:84" ht="15">
      <c r="B47" s="247"/>
      <c r="C47" s="495"/>
      <c r="D47" s="35"/>
      <c r="E47" s="35"/>
      <c r="F47" s="35"/>
      <c r="G47" s="35"/>
      <c r="H47" s="35"/>
      <c r="I47" s="35"/>
      <c r="J47" s="319"/>
      <c r="K47" s="487"/>
      <c r="L47" s="487"/>
      <c r="M47" s="487"/>
      <c r="N47" s="503"/>
      <c r="O47" s="503"/>
      <c r="P47" s="503"/>
      <c r="Q47" s="503"/>
      <c r="R47" s="487"/>
      <c r="S47" s="379"/>
      <c r="T47" s="379"/>
      <c r="U47" s="379"/>
      <c r="V47" s="379"/>
      <c r="W47" s="379"/>
      <c r="X47" s="379"/>
      <c r="Y47" s="489"/>
      <c r="Z47" s="489"/>
      <c r="AA47" s="490"/>
      <c r="AB47" s="490"/>
      <c r="AC47" s="379"/>
      <c r="AD47" s="379"/>
      <c r="AE47" s="379"/>
      <c r="AF47" s="379"/>
      <c r="AG47" s="486"/>
      <c r="AH47" s="501"/>
      <c r="AI47" s="502"/>
      <c r="AJ47" s="323"/>
      <c r="AK47" s="323"/>
      <c r="AL47" s="245"/>
      <c r="AM47" s="245"/>
      <c r="AN47" s="245"/>
      <c r="AO47" s="323"/>
      <c r="AP47" s="323"/>
      <c r="AQ47" s="323"/>
      <c r="AR47" s="323"/>
      <c r="AS47" s="324"/>
      <c r="AT47" s="324"/>
      <c r="AU47" s="252"/>
      <c r="AV47" s="531">
        <v>44562</v>
      </c>
      <c r="AW47" s="531">
        <v>44926</v>
      </c>
      <c r="AX47" s="534"/>
      <c r="AY47" s="534"/>
      <c r="AZ47" s="534"/>
      <c r="BA47" s="534"/>
      <c r="BB47" s="534"/>
      <c r="BC47" s="409"/>
      <c r="BD47" s="300"/>
      <c r="BE47" s="300"/>
      <c r="BF47" s="417"/>
      <c r="BG47" s="300"/>
      <c r="BH47" s="221"/>
      <c r="BI47" s="300"/>
      <c r="BJ47" s="300"/>
      <c r="BK47" s="300"/>
      <c r="BL47" s="221"/>
      <c r="BM47" s="300"/>
      <c r="BN47" s="300"/>
      <c r="BO47" s="300"/>
      <c r="BP47" s="300"/>
      <c r="BQ47" s="300"/>
      <c r="BR47" s="300"/>
      <c r="BS47" s="300"/>
      <c r="BT47" s="300"/>
      <c r="BU47" s="300"/>
      <c r="BV47" s="221"/>
      <c r="BW47" s="300"/>
      <c r="BX47" s="300"/>
      <c r="BY47" s="224"/>
      <c r="BZ47" s="300"/>
      <c r="CA47" s="300"/>
      <c r="CB47" s="300"/>
      <c r="CC47" s="224"/>
      <c r="CD47" s="300"/>
      <c r="CE47" s="300"/>
      <c r="CF47" s="300"/>
    </row>
    <row r="48" spans="2:84" ht="15">
      <c r="B48" s="247"/>
      <c r="C48" s="495"/>
      <c r="D48" s="35"/>
      <c r="E48" s="35"/>
      <c r="F48" s="35"/>
      <c r="G48" s="35"/>
      <c r="H48" s="35"/>
      <c r="I48" s="35"/>
      <c r="J48" s="319"/>
      <c r="K48" s="487"/>
      <c r="L48" s="487"/>
      <c r="M48" s="487"/>
      <c r="N48" s="503"/>
      <c r="O48" s="503"/>
      <c r="P48" s="503"/>
      <c r="Q48" s="503"/>
      <c r="R48" s="487"/>
      <c r="S48" s="379"/>
      <c r="T48" s="379"/>
      <c r="U48" s="379"/>
      <c r="V48" s="379"/>
      <c r="W48" s="379"/>
      <c r="X48" s="379"/>
      <c r="Y48" s="489"/>
      <c r="Z48" s="489"/>
      <c r="AA48" s="490"/>
      <c r="AB48" s="490"/>
      <c r="AC48" s="379"/>
      <c r="AD48" s="379"/>
      <c r="AE48" s="379"/>
      <c r="AF48" s="379"/>
      <c r="AG48" s="486"/>
      <c r="AH48" s="501"/>
      <c r="AI48" s="502"/>
      <c r="AJ48" s="323" t="s">
        <v>269</v>
      </c>
      <c r="AK48" s="323" t="s">
        <v>269</v>
      </c>
      <c r="AL48" s="244">
        <v>1</v>
      </c>
      <c r="AM48" s="244">
        <v>0.1</v>
      </c>
      <c r="AN48" s="244">
        <v>1</v>
      </c>
      <c r="AO48" s="322"/>
      <c r="AP48" s="322"/>
      <c r="AQ48" s="322"/>
      <c r="AR48" s="322">
        <f>+AN48</f>
        <v>1</v>
      </c>
      <c r="AS48" s="324">
        <f>+AR48/AL48</f>
        <v>1</v>
      </c>
      <c r="AT48" s="324">
        <f>+AS48*AM48</f>
        <v>0.1</v>
      </c>
      <c r="AU48" s="252"/>
      <c r="AV48" s="529">
        <v>45292</v>
      </c>
      <c r="AW48" s="529">
        <v>45657</v>
      </c>
      <c r="AX48" s="532">
        <v>365</v>
      </c>
      <c r="AY48" s="532">
        <v>1065570</v>
      </c>
      <c r="AZ48" s="532"/>
      <c r="BA48" s="532" t="s">
        <v>181</v>
      </c>
      <c r="BB48" s="532" t="s">
        <v>264</v>
      </c>
      <c r="BC48" s="409"/>
      <c r="BD48" s="300"/>
      <c r="BE48" s="300"/>
      <c r="BF48" s="417"/>
      <c r="BG48" s="300"/>
      <c r="BH48" s="221"/>
      <c r="BI48" s="300"/>
      <c r="BJ48" s="300"/>
      <c r="BK48" s="300"/>
      <c r="BL48" s="221"/>
      <c r="BM48" s="300"/>
      <c r="BN48" s="300"/>
      <c r="BO48" s="300"/>
      <c r="BP48" s="300"/>
      <c r="BQ48" s="300"/>
      <c r="BR48" s="300"/>
      <c r="BS48" s="300"/>
      <c r="BT48" s="300"/>
      <c r="BU48" s="300"/>
      <c r="BV48" s="221"/>
      <c r="BW48" s="300"/>
      <c r="BX48" s="300"/>
      <c r="BY48" s="224"/>
      <c r="BZ48" s="300"/>
      <c r="CA48" s="300"/>
      <c r="CB48" s="300"/>
      <c r="CC48" s="224"/>
      <c r="CD48" s="300"/>
      <c r="CE48" s="300"/>
      <c r="CF48" s="300"/>
    </row>
    <row r="49" spans="2:84" ht="15">
      <c r="B49" s="247"/>
      <c r="C49" s="495"/>
      <c r="D49" s="35"/>
      <c r="E49" s="35"/>
      <c r="F49" s="35"/>
      <c r="G49" s="35"/>
      <c r="H49" s="35"/>
      <c r="I49" s="35"/>
      <c r="J49" s="319"/>
      <c r="K49" s="487"/>
      <c r="L49" s="487"/>
      <c r="M49" s="487"/>
      <c r="N49" s="503"/>
      <c r="O49" s="503"/>
      <c r="P49" s="503"/>
      <c r="Q49" s="503"/>
      <c r="R49" s="487"/>
      <c r="S49" s="379"/>
      <c r="T49" s="379"/>
      <c r="U49" s="379"/>
      <c r="V49" s="379"/>
      <c r="W49" s="379"/>
      <c r="X49" s="379"/>
      <c r="Y49" s="489"/>
      <c r="Z49" s="489"/>
      <c r="AA49" s="490"/>
      <c r="AB49" s="490"/>
      <c r="AC49" s="379"/>
      <c r="AD49" s="379"/>
      <c r="AE49" s="379"/>
      <c r="AF49" s="379"/>
      <c r="AG49" s="486"/>
      <c r="AH49" s="501"/>
      <c r="AI49" s="502"/>
      <c r="AJ49" s="323"/>
      <c r="AK49" s="323"/>
      <c r="AL49" s="245"/>
      <c r="AM49" s="245"/>
      <c r="AN49" s="245"/>
      <c r="AO49" s="323"/>
      <c r="AP49" s="323"/>
      <c r="AQ49" s="323"/>
      <c r="AR49" s="323"/>
      <c r="AS49" s="324"/>
      <c r="AT49" s="324"/>
      <c r="AU49" s="252"/>
      <c r="AV49" s="530"/>
      <c r="AW49" s="530"/>
      <c r="AX49" s="533"/>
      <c r="AY49" s="533"/>
      <c r="AZ49" s="533"/>
      <c r="BA49" s="533"/>
      <c r="BB49" s="533"/>
      <c r="BC49" s="409"/>
      <c r="BD49" s="300"/>
      <c r="BE49" s="300"/>
      <c r="BF49" s="417"/>
      <c r="BG49" s="300"/>
      <c r="BH49" s="221"/>
      <c r="BI49" s="300"/>
      <c r="BJ49" s="300"/>
      <c r="BK49" s="300"/>
      <c r="BL49" s="221"/>
      <c r="BM49" s="300"/>
      <c r="BN49" s="300"/>
      <c r="BO49" s="300"/>
      <c r="BP49" s="300"/>
      <c r="BQ49" s="300"/>
      <c r="BR49" s="300"/>
      <c r="BS49" s="300"/>
      <c r="BT49" s="300"/>
      <c r="BU49" s="300"/>
      <c r="BV49" s="221"/>
      <c r="BW49" s="300"/>
      <c r="BX49" s="300"/>
      <c r="BY49" s="224"/>
      <c r="BZ49" s="300"/>
      <c r="CA49" s="300"/>
      <c r="CB49" s="300"/>
      <c r="CC49" s="224"/>
      <c r="CD49" s="300"/>
      <c r="CE49" s="300"/>
      <c r="CF49" s="300"/>
    </row>
    <row r="50" spans="2:84" ht="15">
      <c r="B50" s="247"/>
      <c r="C50" s="495"/>
      <c r="D50" s="35"/>
      <c r="E50" s="35"/>
      <c r="F50" s="35"/>
      <c r="G50" s="35"/>
      <c r="H50" s="35"/>
      <c r="I50" s="35"/>
      <c r="J50" s="319"/>
      <c r="K50" s="487"/>
      <c r="L50" s="487"/>
      <c r="M50" s="487"/>
      <c r="N50" s="503"/>
      <c r="O50" s="503"/>
      <c r="P50" s="503"/>
      <c r="Q50" s="503"/>
      <c r="R50" s="487"/>
      <c r="S50" s="379"/>
      <c r="T50" s="379"/>
      <c r="U50" s="379"/>
      <c r="V50" s="379"/>
      <c r="W50" s="379"/>
      <c r="X50" s="379"/>
      <c r="Y50" s="489"/>
      <c r="Z50" s="489"/>
      <c r="AA50" s="490"/>
      <c r="AB50" s="490"/>
      <c r="AC50" s="379"/>
      <c r="AD50" s="379"/>
      <c r="AE50" s="379"/>
      <c r="AF50" s="379"/>
      <c r="AG50" s="486"/>
      <c r="AH50" s="501"/>
      <c r="AI50" s="502"/>
      <c r="AJ50" s="323"/>
      <c r="AK50" s="323"/>
      <c r="AL50" s="245"/>
      <c r="AM50" s="245"/>
      <c r="AN50" s="245"/>
      <c r="AO50" s="323"/>
      <c r="AP50" s="323"/>
      <c r="AQ50" s="323"/>
      <c r="AR50" s="323"/>
      <c r="AS50" s="324"/>
      <c r="AT50" s="324"/>
      <c r="AU50" s="252"/>
      <c r="AV50" s="530"/>
      <c r="AW50" s="530"/>
      <c r="AX50" s="533"/>
      <c r="AY50" s="533"/>
      <c r="AZ50" s="533"/>
      <c r="BA50" s="533"/>
      <c r="BB50" s="533"/>
      <c r="BC50" s="409"/>
      <c r="BD50" s="300"/>
      <c r="BE50" s="300"/>
      <c r="BF50" s="417"/>
      <c r="BG50" s="300"/>
      <c r="BH50" s="221"/>
      <c r="BI50" s="300"/>
      <c r="BJ50" s="300"/>
      <c r="BK50" s="300"/>
      <c r="BL50" s="221"/>
      <c r="BM50" s="300"/>
      <c r="BN50" s="300"/>
      <c r="BO50" s="300"/>
      <c r="BP50" s="300"/>
      <c r="BQ50" s="300"/>
      <c r="BR50" s="300"/>
      <c r="BS50" s="300"/>
      <c r="BT50" s="300"/>
      <c r="BU50" s="300"/>
      <c r="BV50" s="221"/>
      <c r="BW50" s="300"/>
      <c r="BX50" s="300"/>
      <c r="BY50" s="224"/>
      <c r="BZ50" s="300"/>
      <c r="CA50" s="300"/>
      <c r="CB50" s="300"/>
      <c r="CC50" s="224"/>
      <c r="CD50" s="300"/>
      <c r="CE50" s="300"/>
      <c r="CF50" s="300"/>
    </row>
    <row r="51" spans="2:84" ht="15">
      <c r="B51" s="247"/>
      <c r="C51" s="495"/>
      <c r="D51" s="35"/>
      <c r="E51" s="35"/>
      <c r="F51" s="35"/>
      <c r="G51" s="35"/>
      <c r="H51" s="35"/>
      <c r="I51" s="35"/>
      <c r="J51" s="319"/>
      <c r="K51" s="487"/>
      <c r="L51" s="487"/>
      <c r="M51" s="487"/>
      <c r="N51" s="503"/>
      <c r="O51" s="503"/>
      <c r="P51" s="503"/>
      <c r="Q51" s="503"/>
      <c r="R51" s="487"/>
      <c r="S51" s="379"/>
      <c r="T51" s="379"/>
      <c r="U51" s="379"/>
      <c r="V51" s="379"/>
      <c r="W51" s="379"/>
      <c r="X51" s="379"/>
      <c r="Y51" s="489"/>
      <c r="Z51" s="489"/>
      <c r="AA51" s="490"/>
      <c r="AB51" s="490"/>
      <c r="AC51" s="379"/>
      <c r="AD51" s="379"/>
      <c r="AE51" s="379"/>
      <c r="AF51" s="379"/>
      <c r="AG51" s="486"/>
      <c r="AH51" s="501"/>
      <c r="AI51" s="502"/>
      <c r="AJ51" s="323"/>
      <c r="AK51" s="323"/>
      <c r="AL51" s="245"/>
      <c r="AM51" s="245"/>
      <c r="AN51" s="245"/>
      <c r="AO51" s="323"/>
      <c r="AP51" s="323"/>
      <c r="AQ51" s="323"/>
      <c r="AR51" s="323"/>
      <c r="AS51" s="324"/>
      <c r="AT51" s="324"/>
      <c r="AU51" s="252"/>
      <c r="AV51" s="530"/>
      <c r="AW51" s="530"/>
      <c r="AX51" s="533"/>
      <c r="AY51" s="533"/>
      <c r="AZ51" s="533"/>
      <c r="BA51" s="533"/>
      <c r="BB51" s="533"/>
      <c r="BC51" s="409"/>
      <c r="BD51" s="300"/>
      <c r="BE51" s="300"/>
      <c r="BF51" s="417"/>
      <c r="BG51" s="300"/>
      <c r="BH51" s="221"/>
      <c r="BI51" s="300"/>
      <c r="BJ51" s="300"/>
      <c r="BK51" s="300"/>
      <c r="BL51" s="221"/>
      <c r="BM51" s="300"/>
      <c r="BN51" s="300"/>
      <c r="BO51" s="300"/>
      <c r="BP51" s="300"/>
      <c r="BQ51" s="300"/>
      <c r="BR51" s="300"/>
      <c r="BS51" s="300"/>
      <c r="BT51" s="300"/>
      <c r="BU51" s="300"/>
      <c r="BV51" s="221"/>
      <c r="BW51" s="300"/>
      <c r="BX51" s="300"/>
      <c r="BY51" s="224"/>
      <c r="BZ51" s="300"/>
      <c r="CA51" s="300"/>
      <c r="CB51" s="300"/>
      <c r="CC51" s="224"/>
      <c r="CD51" s="300"/>
      <c r="CE51" s="300"/>
      <c r="CF51" s="300"/>
    </row>
    <row r="52" spans="2:84" ht="15">
      <c r="B52" s="247"/>
      <c r="C52" s="495"/>
      <c r="D52" s="35"/>
      <c r="E52" s="35"/>
      <c r="F52" s="35"/>
      <c r="G52" s="35"/>
      <c r="H52" s="35"/>
      <c r="I52" s="35"/>
      <c r="J52" s="319"/>
      <c r="K52" s="487"/>
      <c r="L52" s="487"/>
      <c r="M52" s="487"/>
      <c r="N52" s="503"/>
      <c r="O52" s="503"/>
      <c r="P52" s="503"/>
      <c r="Q52" s="503"/>
      <c r="R52" s="487"/>
      <c r="S52" s="379"/>
      <c r="T52" s="379"/>
      <c r="U52" s="379"/>
      <c r="V52" s="379"/>
      <c r="W52" s="379"/>
      <c r="X52" s="379"/>
      <c r="Y52" s="489"/>
      <c r="Z52" s="489"/>
      <c r="AA52" s="490"/>
      <c r="AB52" s="490"/>
      <c r="AC52" s="379"/>
      <c r="AD52" s="379"/>
      <c r="AE52" s="379"/>
      <c r="AF52" s="379"/>
      <c r="AG52" s="486"/>
      <c r="AH52" s="501"/>
      <c r="AI52" s="502"/>
      <c r="AJ52" s="323"/>
      <c r="AK52" s="323"/>
      <c r="AL52" s="245"/>
      <c r="AM52" s="245"/>
      <c r="AN52" s="245"/>
      <c r="AO52" s="323"/>
      <c r="AP52" s="323"/>
      <c r="AQ52" s="323"/>
      <c r="AR52" s="323"/>
      <c r="AS52" s="324"/>
      <c r="AT52" s="324"/>
      <c r="AU52" s="252"/>
      <c r="AV52" s="531"/>
      <c r="AW52" s="531"/>
      <c r="AX52" s="534"/>
      <c r="AY52" s="534"/>
      <c r="AZ52" s="534"/>
      <c r="BA52" s="534"/>
      <c r="BB52" s="534"/>
      <c r="BC52" s="409"/>
      <c r="BD52" s="300"/>
      <c r="BE52" s="300"/>
      <c r="BF52" s="417"/>
      <c r="BG52" s="300"/>
      <c r="BH52" s="221"/>
      <c r="BI52" s="300"/>
      <c r="BJ52" s="300"/>
      <c r="BK52" s="300"/>
      <c r="BL52" s="221"/>
      <c r="BM52" s="300"/>
      <c r="BN52" s="300"/>
      <c r="BO52" s="300"/>
      <c r="BP52" s="300"/>
      <c r="BQ52" s="300"/>
      <c r="BR52" s="300"/>
      <c r="BS52" s="300"/>
      <c r="BT52" s="300"/>
      <c r="BU52" s="300"/>
      <c r="BV52" s="221"/>
      <c r="BW52" s="300"/>
      <c r="BX52" s="300"/>
      <c r="BY52" s="224"/>
      <c r="BZ52" s="300"/>
      <c r="CA52" s="300"/>
      <c r="CB52" s="300"/>
      <c r="CC52" s="224"/>
      <c r="CD52" s="300"/>
      <c r="CE52" s="300"/>
      <c r="CF52" s="300"/>
    </row>
    <row r="53" spans="2:84" ht="30" customHeight="1">
      <c r="B53" s="247"/>
      <c r="C53" s="495"/>
      <c r="D53" s="35"/>
      <c r="E53" s="35"/>
      <c r="F53" s="35"/>
      <c r="G53" s="35"/>
      <c r="H53" s="35"/>
      <c r="I53" s="35"/>
      <c r="J53" s="319"/>
      <c r="K53" s="487"/>
      <c r="L53" s="487"/>
      <c r="M53" s="487"/>
      <c r="N53" s="503"/>
      <c r="O53" s="503"/>
      <c r="P53" s="503"/>
      <c r="Q53" s="503"/>
      <c r="R53" s="487"/>
      <c r="S53" s="379"/>
      <c r="T53" s="379"/>
      <c r="U53" s="379"/>
      <c r="V53" s="379"/>
      <c r="W53" s="379"/>
      <c r="X53" s="379"/>
      <c r="Y53" s="489"/>
      <c r="Z53" s="489"/>
      <c r="AA53" s="490"/>
      <c r="AB53" s="490"/>
      <c r="AC53" s="379"/>
      <c r="AD53" s="379"/>
      <c r="AE53" s="379"/>
      <c r="AF53" s="379"/>
      <c r="AG53" s="486"/>
      <c r="AH53" s="501"/>
      <c r="AI53" s="502"/>
      <c r="AJ53" s="323" t="s">
        <v>270</v>
      </c>
      <c r="AK53" s="323" t="s">
        <v>270</v>
      </c>
      <c r="AL53" s="244">
        <v>1</v>
      </c>
      <c r="AM53" s="244">
        <v>0.1</v>
      </c>
      <c r="AN53" s="244">
        <v>1</v>
      </c>
      <c r="AO53" s="322"/>
      <c r="AP53" s="322"/>
      <c r="AQ53" s="322"/>
      <c r="AR53" s="322">
        <f>+AN53</f>
        <v>1</v>
      </c>
      <c r="AS53" s="324">
        <f>+AR53/AL53</f>
        <v>1</v>
      </c>
      <c r="AT53" s="324">
        <f>+AS53*AM53</f>
        <v>0.1</v>
      </c>
      <c r="AU53" s="252"/>
      <c r="AV53" s="529">
        <v>45292</v>
      </c>
      <c r="AW53" s="529">
        <v>45657</v>
      </c>
      <c r="AX53" s="532">
        <v>365</v>
      </c>
      <c r="AY53" s="535">
        <v>1065570</v>
      </c>
      <c r="AZ53" s="538"/>
      <c r="BA53" s="527" t="s">
        <v>181</v>
      </c>
      <c r="BB53" s="527" t="s">
        <v>264</v>
      </c>
      <c r="BC53" s="409"/>
      <c r="BD53" s="300"/>
      <c r="BE53" s="300"/>
      <c r="BF53" s="417"/>
      <c r="BG53" s="300"/>
      <c r="BH53" s="221"/>
      <c r="BI53" s="300"/>
      <c r="BJ53" s="300"/>
      <c r="BK53" s="300"/>
      <c r="BL53" s="221"/>
      <c r="BM53" s="300"/>
      <c r="BN53" s="300"/>
      <c r="BO53" s="300"/>
      <c r="BP53" s="300"/>
      <c r="BQ53" s="300"/>
      <c r="BR53" s="300"/>
      <c r="BS53" s="300"/>
      <c r="BT53" s="300"/>
      <c r="BU53" s="300"/>
      <c r="BV53" s="221"/>
      <c r="BW53" s="300"/>
      <c r="BX53" s="300"/>
      <c r="BY53" s="224"/>
      <c r="BZ53" s="300"/>
      <c r="CA53" s="300"/>
      <c r="CB53" s="300"/>
      <c r="CC53" s="224"/>
      <c r="CD53" s="300"/>
      <c r="CE53" s="300"/>
      <c r="CF53" s="300"/>
    </row>
    <row r="54" spans="2:84" ht="15">
      <c r="B54" s="247"/>
      <c r="C54" s="495"/>
      <c r="D54" s="35"/>
      <c r="E54" s="35"/>
      <c r="F54" s="35"/>
      <c r="G54" s="35"/>
      <c r="H54" s="35"/>
      <c r="I54" s="35"/>
      <c r="J54" s="319"/>
      <c r="K54" s="487"/>
      <c r="L54" s="487"/>
      <c r="M54" s="487"/>
      <c r="N54" s="503"/>
      <c r="O54" s="503"/>
      <c r="P54" s="503"/>
      <c r="Q54" s="503"/>
      <c r="R54" s="487"/>
      <c r="S54" s="379"/>
      <c r="T54" s="379"/>
      <c r="U54" s="379"/>
      <c r="V54" s="379"/>
      <c r="W54" s="379"/>
      <c r="X54" s="379"/>
      <c r="Y54" s="489"/>
      <c r="Z54" s="489"/>
      <c r="AA54" s="490"/>
      <c r="AB54" s="490"/>
      <c r="AC54" s="379"/>
      <c r="AD54" s="379"/>
      <c r="AE54" s="379"/>
      <c r="AF54" s="379"/>
      <c r="AG54" s="486"/>
      <c r="AH54" s="501"/>
      <c r="AI54" s="502"/>
      <c r="AJ54" s="323"/>
      <c r="AK54" s="323"/>
      <c r="AL54" s="245"/>
      <c r="AM54" s="245"/>
      <c r="AN54" s="245"/>
      <c r="AO54" s="323"/>
      <c r="AP54" s="323"/>
      <c r="AQ54" s="323"/>
      <c r="AR54" s="323"/>
      <c r="AS54" s="324"/>
      <c r="AT54" s="324"/>
      <c r="AU54" s="252"/>
      <c r="AV54" s="530"/>
      <c r="AW54" s="530"/>
      <c r="AX54" s="533"/>
      <c r="AY54" s="536"/>
      <c r="AZ54" s="539"/>
      <c r="BA54" s="261"/>
      <c r="BB54" s="261"/>
      <c r="BC54" s="409" t="s">
        <v>271</v>
      </c>
      <c r="BD54" s="309"/>
      <c r="BE54" s="409" t="s">
        <v>271</v>
      </c>
      <c r="BF54" s="409" t="s">
        <v>272</v>
      </c>
      <c r="BG54" s="409" t="s">
        <v>273</v>
      </c>
      <c r="BH54" s="221"/>
      <c r="BI54" s="309"/>
      <c r="BJ54" s="309"/>
      <c r="BK54" s="309"/>
      <c r="BL54" s="221"/>
      <c r="BM54" s="309"/>
      <c r="BN54" s="309"/>
      <c r="BO54" s="309"/>
      <c r="BP54" s="309"/>
      <c r="BQ54" s="309"/>
      <c r="BR54" s="309"/>
      <c r="BS54" s="309"/>
      <c r="BT54" s="309"/>
      <c r="BU54" s="309"/>
      <c r="BV54" s="221"/>
      <c r="BW54" s="309"/>
      <c r="BX54" s="309"/>
      <c r="BY54" s="224"/>
      <c r="BZ54" s="309"/>
      <c r="CA54" s="309"/>
      <c r="CB54" s="309"/>
      <c r="CC54" s="224"/>
      <c r="CD54" s="309"/>
      <c r="CE54" s="309"/>
      <c r="CF54" s="309"/>
    </row>
    <row r="55" spans="2:84" ht="15">
      <c r="B55" s="247"/>
      <c r="C55" s="495"/>
      <c r="D55" s="35"/>
      <c r="E55" s="35"/>
      <c r="F55" s="35"/>
      <c r="G55" s="35"/>
      <c r="H55" s="35"/>
      <c r="I55" s="35"/>
      <c r="J55" s="319"/>
      <c r="K55" s="487"/>
      <c r="L55" s="487"/>
      <c r="M55" s="487"/>
      <c r="N55" s="503"/>
      <c r="O55" s="503"/>
      <c r="P55" s="503"/>
      <c r="Q55" s="503"/>
      <c r="R55" s="487"/>
      <c r="S55" s="379"/>
      <c r="T55" s="379"/>
      <c r="U55" s="379"/>
      <c r="V55" s="379"/>
      <c r="W55" s="379"/>
      <c r="X55" s="379"/>
      <c r="Y55" s="489"/>
      <c r="Z55" s="489"/>
      <c r="AA55" s="490"/>
      <c r="AB55" s="490"/>
      <c r="AC55" s="379"/>
      <c r="AD55" s="379"/>
      <c r="AE55" s="379"/>
      <c r="AF55" s="379"/>
      <c r="AG55" s="486"/>
      <c r="AH55" s="501"/>
      <c r="AI55" s="502"/>
      <c r="AJ55" s="323"/>
      <c r="AK55" s="323"/>
      <c r="AL55" s="245"/>
      <c r="AM55" s="245"/>
      <c r="AN55" s="245"/>
      <c r="AO55" s="323"/>
      <c r="AP55" s="323"/>
      <c r="AQ55" s="323"/>
      <c r="AR55" s="323"/>
      <c r="AS55" s="324"/>
      <c r="AT55" s="324"/>
      <c r="AU55" s="252"/>
      <c r="AV55" s="530"/>
      <c r="AW55" s="530"/>
      <c r="AX55" s="533"/>
      <c r="AY55" s="536"/>
      <c r="AZ55" s="539"/>
      <c r="BA55" s="261"/>
      <c r="BB55" s="261"/>
      <c r="BC55" s="409"/>
      <c r="BD55" s="309"/>
      <c r="BE55" s="409"/>
      <c r="BF55" s="409"/>
      <c r="BG55" s="409"/>
      <c r="BH55" s="221"/>
      <c r="BI55" s="309"/>
      <c r="BJ55" s="309"/>
      <c r="BK55" s="309"/>
      <c r="BL55" s="221"/>
      <c r="BM55" s="309"/>
      <c r="BN55" s="309"/>
      <c r="BO55" s="309"/>
      <c r="BP55" s="309"/>
      <c r="BQ55" s="309"/>
      <c r="BR55" s="309"/>
      <c r="BS55" s="309"/>
      <c r="BT55" s="309"/>
      <c r="BU55" s="309"/>
      <c r="BV55" s="221"/>
      <c r="BW55" s="309"/>
      <c r="BX55" s="309"/>
      <c r="BY55" s="224"/>
      <c r="BZ55" s="309"/>
      <c r="CA55" s="309"/>
      <c r="CB55" s="309"/>
      <c r="CC55" s="224"/>
      <c r="CD55" s="309"/>
      <c r="CE55" s="309"/>
      <c r="CF55" s="309"/>
    </row>
    <row r="56" spans="2:84" ht="15">
      <c r="B56" s="247"/>
      <c r="C56" s="495"/>
      <c r="D56" s="35"/>
      <c r="E56" s="35"/>
      <c r="F56" s="35"/>
      <c r="G56" s="35"/>
      <c r="H56" s="35"/>
      <c r="I56" s="35"/>
      <c r="J56" s="319"/>
      <c r="K56" s="487"/>
      <c r="L56" s="487"/>
      <c r="M56" s="487"/>
      <c r="N56" s="503"/>
      <c r="O56" s="503"/>
      <c r="P56" s="503"/>
      <c r="Q56" s="503"/>
      <c r="R56" s="487"/>
      <c r="S56" s="379"/>
      <c r="T56" s="379"/>
      <c r="U56" s="379"/>
      <c r="V56" s="379"/>
      <c r="W56" s="379"/>
      <c r="X56" s="379"/>
      <c r="Y56" s="489"/>
      <c r="Z56" s="489"/>
      <c r="AA56" s="490"/>
      <c r="AB56" s="490"/>
      <c r="AC56" s="379"/>
      <c r="AD56" s="379"/>
      <c r="AE56" s="379"/>
      <c r="AF56" s="379"/>
      <c r="AG56" s="486"/>
      <c r="AH56" s="501"/>
      <c r="AI56" s="502"/>
      <c r="AJ56" s="323"/>
      <c r="AK56" s="323"/>
      <c r="AL56" s="245"/>
      <c r="AM56" s="245"/>
      <c r="AN56" s="245"/>
      <c r="AO56" s="323"/>
      <c r="AP56" s="323"/>
      <c r="AQ56" s="323"/>
      <c r="AR56" s="323"/>
      <c r="AS56" s="324"/>
      <c r="AT56" s="324"/>
      <c r="AU56" s="252"/>
      <c r="AV56" s="530"/>
      <c r="AW56" s="530"/>
      <c r="AX56" s="533"/>
      <c r="AY56" s="536"/>
      <c r="AZ56" s="539"/>
      <c r="BA56" s="261"/>
      <c r="BB56" s="261"/>
      <c r="BC56" s="409"/>
      <c r="BD56" s="309"/>
      <c r="BE56" s="409"/>
      <c r="BF56" s="409"/>
      <c r="BG56" s="409"/>
      <c r="BH56" s="221"/>
      <c r="BI56" s="309"/>
      <c r="BJ56" s="309"/>
      <c r="BK56" s="309"/>
      <c r="BL56" s="221"/>
      <c r="BM56" s="309"/>
      <c r="BN56" s="309"/>
      <c r="BO56" s="309"/>
      <c r="BP56" s="309"/>
      <c r="BQ56" s="309"/>
      <c r="BR56" s="309"/>
      <c r="BS56" s="309"/>
      <c r="BT56" s="309"/>
      <c r="BU56" s="309"/>
      <c r="BV56" s="221"/>
      <c r="BW56" s="309"/>
      <c r="BX56" s="309"/>
      <c r="BY56" s="224"/>
      <c r="BZ56" s="309"/>
      <c r="CA56" s="309"/>
      <c r="CB56" s="309"/>
      <c r="CC56" s="224"/>
      <c r="CD56" s="309"/>
      <c r="CE56" s="309"/>
      <c r="CF56" s="309"/>
    </row>
    <row r="57" spans="2:84" ht="15">
      <c r="B57" s="247"/>
      <c r="C57" s="495"/>
      <c r="D57" s="35"/>
      <c r="E57" s="35"/>
      <c r="F57" s="35"/>
      <c r="G57" s="35"/>
      <c r="H57" s="35"/>
      <c r="I57" s="35"/>
      <c r="J57" s="319"/>
      <c r="K57" s="487"/>
      <c r="L57" s="487"/>
      <c r="M57" s="487"/>
      <c r="N57" s="503"/>
      <c r="O57" s="503"/>
      <c r="P57" s="503"/>
      <c r="Q57" s="503"/>
      <c r="R57" s="487"/>
      <c r="S57" s="379"/>
      <c r="T57" s="379"/>
      <c r="U57" s="379"/>
      <c r="V57" s="379"/>
      <c r="W57" s="379"/>
      <c r="X57" s="379"/>
      <c r="Y57" s="489"/>
      <c r="Z57" s="489"/>
      <c r="AA57" s="490"/>
      <c r="AB57" s="490"/>
      <c r="AC57" s="379"/>
      <c r="AD57" s="379"/>
      <c r="AE57" s="379"/>
      <c r="AF57" s="379"/>
      <c r="AG57" s="486"/>
      <c r="AH57" s="501"/>
      <c r="AI57" s="502"/>
      <c r="AJ57" s="323"/>
      <c r="AK57" s="323"/>
      <c r="AL57" s="245"/>
      <c r="AM57" s="245"/>
      <c r="AN57" s="245"/>
      <c r="AO57" s="323"/>
      <c r="AP57" s="323"/>
      <c r="AQ57" s="323"/>
      <c r="AR57" s="323"/>
      <c r="AS57" s="324"/>
      <c r="AT57" s="324"/>
      <c r="AU57" s="252"/>
      <c r="AV57" s="531"/>
      <c r="AW57" s="531"/>
      <c r="AX57" s="534"/>
      <c r="AY57" s="537"/>
      <c r="AZ57" s="540"/>
      <c r="BA57" s="262"/>
      <c r="BB57" s="262"/>
      <c r="BC57" s="409"/>
      <c r="BD57" s="309"/>
      <c r="BE57" s="409"/>
      <c r="BF57" s="409"/>
      <c r="BG57" s="409"/>
      <c r="BH57" s="221"/>
      <c r="BI57" s="309"/>
      <c r="BJ57" s="309"/>
      <c r="BK57" s="309"/>
      <c r="BL57" s="221"/>
      <c r="BM57" s="309"/>
      <c r="BN57" s="309"/>
      <c r="BO57" s="309"/>
      <c r="BP57" s="309"/>
      <c r="BQ57" s="309"/>
      <c r="BR57" s="309"/>
      <c r="BS57" s="309"/>
      <c r="BT57" s="309"/>
      <c r="BU57" s="309"/>
      <c r="BV57" s="221"/>
      <c r="BW57" s="309"/>
      <c r="BX57" s="309"/>
      <c r="BY57" s="224"/>
      <c r="BZ57" s="309"/>
      <c r="CA57" s="309"/>
      <c r="CB57" s="309"/>
      <c r="CC57" s="224"/>
      <c r="CD57" s="309"/>
      <c r="CE57" s="309"/>
      <c r="CF57" s="309"/>
    </row>
    <row r="58" spans="2:84" ht="30" customHeight="1">
      <c r="B58" s="247"/>
      <c r="C58" s="495"/>
      <c r="D58" s="35"/>
      <c r="E58" s="35"/>
      <c r="F58" s="35"/>
      <c r="G58" s="35"/>
      <c r="H58" s="35"/>
      <c r="I58" s="35"/>
      <c r="J58" s="319"/>
      <c r="K58" s="487"/>
      <c r="L58" s="487"/>
      <c r="M58" s="487"/>
      <c r="N58" s="503"/>
      <c r="O58" s="503"/>
      <c r="P58" s="503"/>
      <c r="Q58" s="503"/>
      <c r="R58" s="487"/>
      <c r="S58" s="379"/>
      <c r="T58" s="379"/>
      <c r="U58" s="379"/>
      <c r="V58" s="379"/>
      <c r="W58" s="379"/>
      <c r="X58" s="379"/>
      <c r="Y58" s="489"/>
      <c r="Z58" s="489"/>
      <c r="AA58" s="490"/>
      <c r="AB58" s="490"/>
      <c r="AC58" s="379"/>
      <c r="AD58" s="379"/>
      <c r="AE58" s="379"/>
      <c r="AF58" s="379"/>
      <c r="AG58" s="486"/>
      <c r="AH58" s="501"/>
      <c r="AI58" s="502"/>
      <c r="AJ58" s="323" t="s">
        <v>274</v>
      </c>
      <c r="AK58" s="323" t="s">
        <v>274</v>
      </c>
      <c r="AL58" s="244">
        <v>1</v>
      </c>
      <c r="AM58" s="244">
        <v>0.1</v>
      </c>
      <c r="AN58" s="244">
        <v>1</v>
      </c>
      <c r="AO58" s="322"/>
      <c r="AP58" s="322"/>
      <c r="AQ58" s="322"/>
      <c r="AR58" s="322">
        <f>+AN58</f>
        <v>1</v>
      </c>
      <c r="AS58" s="324">
        <f>+AR58/AL58</f>
        <v>1</v>
      </c>
      <c r="AT58" s="324">
        <f>+AS58*AM58</f>
        <v>0.1</v>
      </c>
      <c r="AU58" s="252"/>
      <c r="AV58" s="529">
        <v>45292</v>
      </c>
      <c r="AW58" s="529">
        <v>45657</v>
      </c>
      <c r="AX58" s="532">
        <v>365</v>
      </c>
      <c r="AY58" s="535">
        <v>1065570</v>
      </c>
      <c r="AZ58" s="538"/>
      <c r="BA58" s="527" t="s">
        <v>181</v>
      </c>
      <c r="BB58" s="538" t="s">
        <v>264</v>
      </c>
      <c r="BC58" s="409"/>
      <c r="BD58" s="309"/>
      <c r="BE58" s="409"/>
      <c r="BF58" s="409"/>
      <c r="BG58" s="409"/>
      <c r="BH58" s="221"/>
      <c r="BI58" s="309"/>
      <c r="BJ58" s="309"/>
      <c r="BK58" s="309"/>
      <c r="BL58" s="221"/>
      <c r="BM58" s="309"/>
      <c r="BN58" s="309"/>
      <c r="BO58" s="309"/>
      <c r="BP58" s="309"/>
      <c r="BQ58" s="309"/>
      <c r="BR58" s="309"/>
      <c r="BS58" s="309"/>
      <c r="BT58" s="309"/>
      <c r="BU58" s="309"/>
      <c r="BV58" s="221"/>
      <c r="BW58" s="309"/>
      <c r="BX58" s="309"/>
      <c r="BY58" s="224"/>
      <c r="BZ58" s="309"/>
      <c r="CA58" s="309"/>
      <c r="CB58" s="309"/>
      <c r="CC58" s="224"/>
      <c r="CD58" s="309"/>
      <c r="CE58" s="309"/>
      <c r="CF58" s="309"/>
    </row>
    <row r="59" spans="2:84" ht="15">
      <c r="B59" s="247"/>
      <c r="C59" s="495"/>
      <c r="D59" s="35"/>
      <c r="E59" s="35"/>
      <c r="F59" s="35"/>
      <c r="G59" s="35"/>
      <c r="H59" s="35"/>
      <c r="I59" s="35"/>
      <c r="J59" s="319"/>
      <c r="K59" s="487"/>
      <c r="L59" s="487"/>
      <c r="M59" s="487"/>
      <c r="N59" s="503"/>
      <c r="O59" s="503"/>
      <c r="P59" s="503"/>
      <c r="Q59" s="503"/>
      <c r="R59" s="487"/>
      <c r="S59" s="379"/>
      <c r="T59" s="379"/>
      <c r="U59" s="379"/>
      <c r="V59" s="379"/>
      <c r="W59" s="379"/>
      <c r="X59" s="379"/>
      <c r="Y59" s="489"/>
      <c r="Z59" s="489"/>
      <c r="AA59" s="490"/>
      <c r="AB59" s="490"/>
      <c r="AC59" s="379"/>
      <c r="AD59" s="379"/>
      <c r="AE59" s="379"/>
      <c r="AF59" s="379"/>
      <c r="AG59" s="486"/>
      <c r="AH59" s="501"/>
      <c r="AI59" s="502"/>
      <c r="AJ59" s="323"/>
      <c r="AK59" s="323"/>
      <c r="AL59" s="245"/>
      <c r="AM59" s="245"/>
      <c r="AN59" s="245"/>
      <c r="AO59" s="323"/>
      <c r="AP59" s="323"/>
      <c r="AQ59" s="323"/>
      <c r="AR59" s="323"/>
      <c r="AS59" s="324"/>
      <c r="AT59" s="324"/>
      <c r="AU59" s="252"/>
      <c r="AV59" s="530"/>
      <c r="AW59" s="530"/>
      <c r="AX59" s="533"/>
      <c r="AY59" s="536"/>
      <c r="AZ59" s="539"/>
      <c r="BA59" s="261"/>
      <c r="BB59" s="539"/>
      <c r="BC59" s="409"/>
      <c r="BD59" s="309"/>
      <c r="BE59" s="409"/>
      <c r="BF59" s="409"/>
      <c r="BG59" s="409"/>
      <c r="BH59" s="221"/>
      <c r="BI59" s="309"/>
      <c r="BJ59" s="309"/>
      <c r="BK59" s="309"/>
      <c r="BL59" s="221"/>
      <c r="BM59" s="309"/>
      <c r="BN59" s="309"/>
      <c r="BO59" s="309"/>
      <c r="BP59" s="309"/>
      <c r="BQ59" s="309"/>
      <c r="BR59" s="309"/>
      <c r="BS59" s="309"/>
      <c r="BT59" s="309"/>
      <c r="BU59" s="309"/>
      <c r="BV59" s="221"/>
      <c r="BW59" s="309"/>
      <c r="BX59" s="309"/>
      <c r="BY59" s="224"/>
      <c r="BZ59" s="309"/>
      <c r="CA59" s="309"/>
      <c r="CB59" s="309"/>
      <c r="CC59" s="224"/>
      <c r="CD59" s="309"/>
      <c r="CE59" s="309"/>
      <c r="CF59" s="309"/>
    </row>
    <row r="60" spans="2:84" ht="15">
      <c r="B60" s="247"/>
      <c r="C60" s="495"/>
      <c r="D60" s="35"/>
      <c r="E60" s="35"/>
      <c r="F60" s="35"/>
      <c r="G60" s="35"/>
      <c r="H60" s="35"/>
      <c r="I60" s="35"/>
      <c r="J60" s="319"/>
      <c r="K60" s="487"/>
      <c r="L60" s="487"/>
      <c r="M60" s="487"/>
      <c r="N60" s="503"/>
      <c r="O60" s="503"/>
      <c r="P60" s="503"/>
      <c r="Q60" s="503"/>
      <c r="R60" s="487"/>
      <c r="S60" s="379"/>
      <c r="T60" s="379"/>
      <c r="U60" s="379"/>
      <c r="V60" s="379"/>
      <c r="W60" s="379"/>
      <c r="X60" s="379"/>
      <c r="Y60" s="489"/>
      <c r="Z60" s="489"/>
      <c r="AA60" s="490"/>
      <c r="AB60" s="490"/>
      <c r="AC60" s="379"/>
      <c r="AD60" s="379"/>
      <c r="AE60" s="379"/>
      <c r="AF60" s="379"/>
      <c r="AG60" s="486"/>
      <c r="AH60" s="501"/>
      <c r="AI60" s="502"/>
      <c r="AJ60" s="323"/>
      <c r="AK60" s="323"/>
      <c r="AL60" s="245"/>
      <c r="AM60" s="245"/>
      <c r="AN60" s="245"/>
      <c r="AO60" s="323"/>
      <c r="AP60" s="323"/>
      <c r="AQ60" s="323"/>
      <c r="AR60" s="323"/>
      <c r="AS60" s="324"/>
      <c r="AT60" s="324"/>
      <c r="AU60" s="252"/>
      <c r="AV60" s="530"/>
      <c r="AW60" s="530"/>
      <c r="AX60" s="533"/>
      <c r="AY60" s="536"/>
      <c r="AZ60" s="539"/>
      <c r="BA60" s="261"/>
      <c r="BB60" s="539"/>
      <c r="BC60" s="409"/>
      <c r="BD60" s="309"/>
      <c r="BE60" s="409"/>
      <c r="BF60" s="409"/>
      <c r="BG60" s="409"/>
      <c r="BH60" s="221"/>
      <c r="BI60" s="309"/>
      <c r="BJ60" s="309"/>
      <c r="BK60" s="309"/>
      <c r="BL60" s="221"/>
      <c r="BM60" s="309"/>
      <c r="BN60" s="309"/>
      <c r="BO60" s="309"/>
      <c r="BP60" s="309"/>
      <c r="BQ60" s="309"/>
      <c r="BR60" s="309"/>
      <c r="BS60" s="309"/>
      <c r="BT60" s="309"/>
      <c r="BU60" s="309"/>
      <c r="BV60" s="221"/>
      <c r="BW60" s="309"/>
      <c r="BX60" s="309"/>
      <c r="BY60" s="224"/>
      <c r="BZ60" s="309"/>
      <c r="CA60" s="309"/>
      <c r="CB60" s="309"/>
      <c r="CC60" s="224"/>
      <c r="CD60" s="309"/>
      <c r="CE60" s="309"/>
      <c r="CF60" s="309"/>
    </row>
    <row r="61" spans="2:84" ht="15">
      <c r="B61" s="247"/>
      <c r="C61" s="495"/>
      <c r="D61" s="35"/>
      <c r="E61" s="35"/>
      <c r="F61" s="35"/>
      <c r="G61" s="35"/>
      <c r="H61" s="35"/>
      <c r="I61" s="35"/>
      <c r="J61" s="319"/>
      <c r="K61" s="487"/>
      <c r="L61" s="487"/>
      <c r="M61" s="487"/>
      <c r="N61" s="503"/>
      <c r="O61" s="503"/>
      <c r="P61" s="503"/>
      <c r="Q61" s="503"/>
      <c r="R61" s="487"/>
      <c r="S61" s="379"/>
      <c r="T61" s="379"/>
      <c r="U61" s="379"/>
      <c r="V61" s="379"/>
      <c r="W61" s="379"/>
      <c r="X61" s="379"/>
      <c r="Y61" s="489"/>
      <c r="Z61" s="489"/>
      <c r="AA61" s="490"/>
      <c r="AB61" s="490"/>
      <c r="AC61" s="379"/>
      <c r="AD61" s="379"/>
      <c r="AE61" s="379"/>
      <c r="AF61" s="379"/>
      <c r="AG61" s="486"/>
      <c r="AH61" s="501"/>
      <c r="AI61" s="502"/>
      <c r="AJ61" s="323"/>
      <c r="AK61" s="323"/>
      <c r="AL61" s="245"/>
      <c r="AM61" s="245"/>
      <c r="AN61" s="245"/>
      <c r="AO61" s="323"/>
      <c r="AP61" s="323"/>
      <c r="AQ61" s="323"/>
      <c r="AR61" s="323"/>
      <c r="AS61" s="324"/>
      <c r="AT61" s="324"/>
      <c r="AU61" s="252"/>
      <c r="AV61" s="531"/>
      <c r="AW61" s="531"/>
      <c r="AX61" s="534"/>
      <c r="AY61" s="537"/>
      <c r="AZ61" s="540"/>
      <c r="BA61" s="262"/>
      <c r="BB61" s="540"/>
      <c r="BC61" s="409"/>
      <c r="BD61" s="309"/>
      <c r="BE61" s="409"/>
      <c r="BF61" s="409"/>
      <c r="BG61" s="409"/>
      <c r="BH61" s="221"/>
      <c r="BI61" s="309"/>
      <c r="BJ61" s="309"/>
      <c r="BK61" s="309"/>
      <c r="BL61" s="221"/>
      <c r="BM61" s="309"/>
      <c r="BN61" s="309"/>
      <c r="BO61" s="309"/>
      <c r="BP61" s="309"/>
      <c r="BQ61" s="309"/>
      <c r="BR61" s="309"/>
      <c r="BS61" s="309"/>
      <c r="BT61" s="309"/>
      <c r="BU61" s="309"/>
      <c r="BV61" s="221"/>
      <c r="BW61" s="309"/>
      <c r="BX61" s="309"/>
      <c r="BY61" s="224"/>
      <c r="BZ61" s="309"/>
      <c r="CA61" s="309"/>
      <c r="CB61" s="309"/>
      <c r="CC61" s="224"/>
      <c r="CD61" s="309"/>
      <c r="CE61" s="309"/>
      <c r="CF61" s="309"/>
    </row>
    <row r="62" spans="2:84" ht="76.5">
      <c r="B62" s="247"/>
      <c r="C62" s="495"/>
      <c r="D62" s="35"/>
      <c r="E62" s="35"/>
      <c r="F62" s="35"/>
      <c r="G62" s="35"/>
      <c r="H62" s="35"/>
      <c r="I62" s="35"/>
      <c r="J62" s="319"/>
      <c r="K62" s="487"/>
      <c r="L62" s="487"/>
      <c r="M62" s="487"/>
      <c r="N62" s="503"/>
      <c r="O62" s="503"/>
      <c r="P62" s="503"/>
      <c r="Q62" s="503"/>
      <c r="R62" s="487"/>
      <c r="S62" s="379"/>
      <c r="T62" s="379"/>
      <c r="U62" s="379"/>
      <c r="V62" s="379"/>
      <c r="W62" s="379"/>
      <c r="X62" s="379"/>
      <c r="Y62" s="489"/>
      <c r="Z62" s="489"/>
      <c r="AA62" s="490"/>
      <c r="AB62" s="490"/>
      <c r="AC62" s="379"/>
      <c r="AD62" s="379"/>
      <c r="AE62" s="379"/>
      <c r="AF62" s="379"/>
      <c r="AG62" s="486"/>
      <c r="AH62" s="501"/>
      <c r="AI62" s="502"/>
      <c r="AJ62" s="68" t="s">
        <v>275</v>
      </c>
      <c r="AK62" s="68" t="s">
        <v>275</v>
      </c>
      <c r="AL62" s="42">
        <v>1</v>
      </c>
      <c r="AM62" s="54">
        <v>0.1</v>
      </c>
      <c r="AN62" s="42">
        <v>1</v>
      </c>
      <c r="AO62" s="42"/>
      <c r="AP62" s="42"/>
      <c r="AQ62" s="42"/>
      <c r="AR62" s="42">
        <f>+AN62</f>
        <v>1</v>
      </c>
      <c r="AS62" s="150">
        <f>+AR62/AL62</f>
        <v>1</v>
      </c>
      <c r="AT62" s="150">
        <f>+AS62*AM62</f>
        <v>0.1</v>
      </c>
      <c r="AU62" s="252"/>
      <c r="AV62" s="21">
        <v>45292</v>
      </c>
      <c r="AW62" s="21">
        <v>45657</v>
      </c>
      <c r="AX62" s="42">
        <v>365</v>
      </c>
      <c r="AY62" s="45">
        <v>1065570</v>
      </c>
      <c r="AZ62" s="35"/>
      <c r="BA62" s="43" t="s">
        <v>181</v>
      </c>
      <c r="BB62" s="149" t="s">
        <v>264</v>
      </c>
      <c r="BC62" s="409"/>
      <c r="BD62" s="309"/>
      <c r="BE62" s="409"/>
      <c r="BF62" s="409"/>
      <c r="BG62" s="409"/>
      <c r="BH62" s="221"/>
      <c r="BI62" s="309"/>
      <c r="BJ62" s="309"/>
      <c r="BK62" s="309"/>
      <c r="BL62" s="221"/>
      <c r="BM62" s="309"/>
      <c r="BN62" s="309"/>
      <c r="BO62" s="309"/>
      <c r="BP62" s="309"/>
      <c r="BQ62" s="309"/>
      <c r="BR62" s="309"/>
      <c r="BS62" s="309"/>
      <c r="BT62" s="309"/>
      <c r="BU62" s="309"/>
      <c r="BV62" s="221"/>
      <c r="BW62" s="309"/>
      <c r="BX62" s="309"/>
      <c r="BY62" s="224"/>
      <c r="BZ62" s="309"/>
      <c r="CA62" s="309"/>
      <c r="CB62" s="309"/>
      <c r="CC62" s="224"/>
      <c r="CD62" s="309"/>
      <c r="CE62" s="309"/>
      <c r="CF62" s="309"/>
    </row>
    <row r="63" spans="2:84" ht="30" customHeight="1">
      <c r="B63" s="247"/>
      <c r="C63" s="495"/>
      <c r="D63" s="35"/>
      <c r="E63" s="35"/>
      <c r="F63" s="35"/>
      <c r="G63" s="35"/>
      <c r="H63" s="35"/>
      <c r="I63" s="35"/>
      <c r="J63" s="319"/>
      <c r="K63" s="487"/>
      <c r="L63" s="487"/>
      <c r="M63" s="487"/>
      <c r="N63" s="503"/>
      <c r="O63" s="503"/>
      <c r="P63" s="503"/>
      <c r="Q63" s="503"/>
      <c r="R63" s="487"/>
      <c r="S63" s="379"/>
      <c r="T63" s="379"/>
      <c r="U63" s="379"/>
      <c r="V63" s="379"/>
      <c r="W63" s="379"/>
      <c r="X63" s="379"/>
      <c r="Y63" s="489"/>
      <c r="Z63" s="489"/>
      <c r="AA63" s="490"/>
      <c r="AB63" s="490"/>
      <c r="AC63" s="379"/>
      <c r="AD63" s="379"/>
      <c r="AE63" s="379"/>
      <c r="AF63" s="379"/>
      <c r="AG63" s="486"/>
      <c r="AH63" s="501"/>
      <c r="AI63" s="502"/>
      <c r="AJ63" s="319" t="s">
        <v>276</v>
      </c>
      <c r="AK63" s="319" t="s">
        <v>276</v>
      </c>
      <c r="AL63" s="246">
        <v>1</v>
      </c>
      <c r="AM63" s="246">
        <v>0.1</v>
      </c>
      <c r="AN63" s="246">
        <v>0.37</v>
      </c>
      <c r="AO63" s="246"/>
      <c r="AP63" s="246"/>
      <c r="AQ63" s="246"/>
      <c r="AR63" s="246">
        <f>+AN63</f>
        <v>0.37</v>
      </c>
      <c r="AS63" s="325">
        <f>+AR63/AL63</f>
        <v>0.37</v>
      </c>
      <c r="AT63" s="325">
        <f>+AS63*AM63</f>
        <v>3.6999999999999998E-2</v>
      </c>
      <c r="AU63" s="252"/>
      <c r="AV63" s="529">
        <v>45292</v>
      </c>
      <c r="AW63" s="529">
        <v>45657</v>
      </c>
      <c r="AX63" s="532">
        <v>365</v>
      </c>
      <c r="AY63" s="535">
        <v>1065570</v>
      </c>
      <c r="AZ63" s="538"/>
      <c r="BA63" s="527" t="s">
        <v>181</v>
      </c>
      <c r="BB63" s="532" t="s">
        <v>264</v>
      </c>
      <c r="BC63" s="409"/>
      <c r="BD63" s="309"/>
      <c r="BE63" s="409"/>
      <c r="BF63" s="409"/>
      <c r="BG63" s="409"/>
      <c r="BH63" s="221"/>
      <c r="BI63" s="309"/>
      <c r="BJ63" s="309"/>
      <c r="BK63" s="309"/>
      <c r="BL63" s="221"/>
      <c r="BM63" s="309"/>
      <c r="BN63" s="309"/>
      <c r="BO63" s="309"/>
      <c r="BP63" s="309"/>
      <c r="BQ63" s="309"/>
      <c r="BR63" s="309"/>
      <c r="BS63" s="309"/>
      <c r="BT63" s="309"/>
      <c r="BU63" s="309"/>
      <c r="BV63" s="221"/>
      <c r="BW63" s="309"/>
      <c r="BX63" s="309"/>
      <c r="BY63" s="224"/>
      <c r="BZ63" s="309"/>
      <c r="CA63" s="309"/>
      <c r="CB63" s="309"/>
      <c r="CC63" s="224"/>
      <c r="CD63" s="309"/>
      <c r="CE63" s="309"/>
      <c r="CF63" s="309"/>
    </row>
    <row r="64" spans="2:84" ht="15">
      <c r="B64" s="247"/>
      <c r="C64" s="495"/>
      <c r="D64" s="35"/>
      <c r="E64" s="35"/>
      <c r="F64" s="35"/>
      <c r="G64" s="35"/>
      <c r="H64" s="35"/>
      <c r="I64" s="35"/>
      <c r="J64" s="319"/>
      <c r="K64" s="487"/>
      <c r="L64" s="487"/>
      <c r="M64" s="487"/>
      <c r="N64" s="503"/>
      <c r="O64" s="503"/>
      <c r="P64" s="503"/>
      <c r="Q64" s="503"/>
      <c r="R64" s="487"/>
      <c r="S64" s="379"/>
      <c r="T64" s="379"/>
      <c r="U64" s="379"/>
      <c r="V64" s="379"/>
      <c r="W64" s="379"/>
      <c r="X64" s="379"/>
      <c r="Y64" s="489"/>
      <c r="Z64" s="489"/>
      <c r="AA64" s="490"/>
      <c r="AB64" s="490"/>
      <c r="AC64" s="379"/>
      <c r="AD64" s="379"/>
      <c r="AE64" s="379"/>
      <c r="AF64" s="379"/>
      <c r="AG64" s="486"/>
      <c r="AH64" s="501"/>
      <c r="AI64" s="502"/>
      <c r="AJ64" s="319"/>
      <c r="AK64" s="319"/>
      <c r="AL64" s="247"/>
      <c r="AM64" s="247"/>
      <c r="AN64" s="247"/>
      <c r="AO64" s="247"/>
      <c r="AP64" s="247"/>
      <c r="AQ64" s="247"/>
      <c r="AR64" s="247"/>
      <c r="AS64" s="325"/>
      <c r="AT64" s="325"/>
      <c r="AU64" s="252"/>
      <c r="AV64" s="530"/>
      <c r="AW64" s="530"/>
      <c r="AX64" s="533"/>
      <c r="AY64" s="536"/>
      <c r="AZ64" s="539"/>
      <c r="BA64" s="261"/>
      <c r="BB64" s="533"/>
      <c r="BC64" s="409"/>
      <c r="BD64" s="309"/>
      <c r="BE64" s="409"/>
      <c r="BF64" s="409"/>
      <c r="BG64" s="409"/>
      <c r="BH64" s="221"/>
      <c r="BI64" s="309"/>
      <c r="BJ64" s="309"/>
      <c r="BK64" s="309"/>
      <c r="BL64" s="221"/>
      <c r="BM64" s="309"/>
      <c r="BN64" s="309"/>
      <c r="BO64" s="309"/>
      <c r="BP64" s="309"/>
      <c r="BQ64" s="309"/>
      <c r="BR64" s="309"/>
      <c r="BS64" s="309"/>
      <c r="BT64" s="309"/>
      <c r="BU64" s="309"/>
      <c r="BV64" s="221"/>
      <c r="BW64" s="309"/>
      <c r="BX64" s="309"/>
      <c r="BY64" s="224"/>
      <c r="BZ64" s="309"/>
      <c r="CA64" s="309"/>
      <c r="CB64" s="309"/>
      <c r="CC64" s="224"/>
      <c r="CD64" s="309"/>
      <c r="CE64" s="309"/>
      <c r="CF64" s="309"/>
    </row>
    <row r="65" spans="2:84" ht="15">
      <c r="B65" s="247"/>
      <c r="C65" s="495"/>
      <c r="D65" s="35"/>
      <c r="E65" s="35"/>
      <c r="F65" s="35"/>
      <c r="G65" s="35"/>
      <c r="H65" s="35"/>
      <c r="I65" s="35"/>
      <c r="J65" s="319"/>
      <c r="K65" s="487"/>
      <c r="L65" s="487"/>
      <c r="M65" s="487"/>
      <c r="N65" s="503"/>
      <c r="O65" s="503"/>
      <c r="P65" s="503"/>
      <c r="Q65" s="503"/>
      <c r="R65" s="487"/>
      <c r="S65" s="379"/>
      <c r="T65" s="379"/>
      <c r="U65" s="379"/>
      <c r="V65" s="379"/>
      <c r="W65" s="379"/>
      <c r="X65" s="379"/>
      <c r="Y65" s="489"/>
      <c r="Z65" s="489"/>
      <c r="AA65" s="490"/>
      <c r="AB65" s="490"/>
      <c r="AC65" s="379"/>
      <c r="AD65" s="379"/>
      <c r="AE65" s="379"/>
      <c r="AF65" s="379"/>
      <c r="AG65" s="486"/>
      <c r="AH65" s="501"/>
      <c r="AI65" s="502"/>
      <c r="AJ65" s="319"/>
      <c r="AK65" s="319"/>
      <c r="AL65" s="247"/>
      <c r="AM65" s="247"/>
      <c r="AN65" s="247"/>
      <c r="AO65" s="247"/>
      <c r="AP65" s="247"/>
      <c r="AQ65" s="247"/>
      <c r="AR65" s="247"/>
      <c r="AS65" s="325"/>
      <c r="AT65" s="325"/>
      <c r="AU65" s="252"/>
      <c r="AV65" s="530"/>
      <c r="AW65" s="530"/>
      <c r="AX65" s="533"/>
      <c r="AY65" s="536"/>
      <c r="AZ65" s="539"/>
      <c r="BA65" s="261"/>
      <c r="BB65" s="533"/>
      <c r="BC65" s="409"/>
      <c r="BD65" s="309"/>
      <c r="BE65" s="409"/>
      <c r="BF65" s="409"/>
      <c r="BG65" s="409"/>
      <c r="BH65" s="221"/>
      <c r="BI65" s="309"/>
      <c r="BJ65" s="309"/>
      <c r="BK65" s="309"/>
      <c r="BL65" s="221"/>
      <c r="BM65" s="309"/>
      <c r="BN65" s="309"/>
      <c r="BO65" s="309"/>
      <c r="BP65" s="309"/>
      <c r="BQ65" s="309"/>
      <c r="BR65" s="309"/>
      <c r="BS65" s="309"/>
      <c r="BT65" s="309"/>
      <c r="BU65" s="309"/>
      <c r="BV65" s="221"/>
      <c r="BW65" s="309"/>
      <c r="BX65" s="309"/>
      <c r="BY65" s="224"/>
      <c r="BZ65" s="309"/>
      <c r="CA65" s="309"/>
      <c r="CB65" s="309"/>
      <c r="CC65" s="224"/>
      <c r="CD65" s="309"/>
      <c r="CE65" s="309"/>
      <c r="CF65" s="309"/>
    </row>
    <row r="66" spans="2:84" ht="15">
      <c r="B66" s="247"/>
      <c r="C66" s="495"/>
      <c r="D66" s="35"/>
      <c r="E66" s="35"/>
      <c r="F66" s="35"/>
      <c r="G66" s="35"/>
      <c r="H66" s="35"/>
      <c r="I66" s="35"/>
      <c r="J66" s="319"/>
      <c r="K66" s="487"/>
      <c r="L66" s="487"/>
      <c r="M66" s="487"/>
      <c r="N66" s="503"/>
      <c r="O66" s="503"/>
      <c r="P66" s="503"/>
      <c r="Q66" s="503"/>
      <c r="R66" s="487"/>
      <c r="S66" s="379"/>
      <c r="T66" s="379"/>
      <c r="U66" s="379"/>
      <c r="V66" s="379"/>
      <c r="W66" s="379"/>
      <c r="X66" s="379"/>
      <c r="Y66" s="489"/>
      <c r="Z66" s="489"/>
      <c r="AA66" s="490"/>
      <c r="AB66" s="490"/>
      <c r="AC66" s="379"/>
      <c r="AD66" s="379"/>
      <c r="AE66" s="379"/>
      <c r="AF66" s="379"/>
      <c r="AG66" s="486"/>
      <c r="AH66" s="501"/>
      <c r="AI66" s="502"/>
      <c r="AJ66" s="319"/>
      <c r="AK66" s="319"/>
      <c r="AL66" s="247"/>
      <c r="AM66" s="247"/>
      <c r="AN66" s="247"/>
      <c r="AO66" s="247"/>
      <c r="AP66" s="247"/>
      <c r="AQ66" s="247"/>
      <c r="AR66" s="247"/>
      <c r="AS66" s="325"/>
      <c r="AT66" s="325"/>
      <c r="AU66" s="252"/>
      <c r="AV66" s="530"/>
      <c r="AW66" s="530"/>
      <c r="AX66" s="533"/>
      <c r="AY66" s="536"/>
      <c r="AZ66" s="539"/>
      <c r="BA66" s="261"/>
      <c r="BB66" s="533"/>
      <c r="BC66" s="409"/>
      <c r="BD66" s="309"/>
      <c r="BE66" s="409"/>
      <c r="BF66" s="409"/>
      <c r="BG66" s="409"/>
      <c r="BH66" s="221"/>
      <c r="BI66" s="309"/>
      <c r="BJ66" s="309"/>
      <c r="BK66" s="309"/>
      <c r="BL66" s="221"/>
      <c r="BM66" s="309"/>
      <c r="BN66" s="309"/>
      <c r="BO66" s="309"/>
      <c r="BP66" s="309"/>
      <c r="BQ66" s="309"/>
      <c r="BR66" s="309"/>
      <c r="BS66" s="309"/>
      <c r="BT66" s="309"/>
      <c r="BU66" s="309"/>
      <c r="BV66" s="221"/>
      <c r="BW66" s="309"/>
      <c r="BX66" s="309"/>
      <c r="BY66" s="224"/>
      <c r="BZ66" s="309"/>
      <c r="CA66" s="309"/>
      <c r="CB66" s="309"/>
      <c r="CC66" s="224"/>
      <c r="CD66" s="309"/>
      <c r="CE66" s="309"/>
      <c r="CF66" s="309"/>
    </row>
    <row r="67" spans="2:84" ht="15">
      <c r="B67" s="247"/>
      <c r="C67" s="495"/>
      <c r="D67" s="35"/>
      <c r="E67" s="35"/>
      <c r="F67" s="35"/>
      <c r="G67" s="35"/>
      <c r="H67" s="35"/>
      <c r="I67" s="35"/>
      <c r="J67" s="319"/>
      <c r="K67" s="487"/>
      <c r="L67" s="487"/>
      <c r="M67" s="487"/>
      <c r="N67" s="503"/>
      <c r="O67" s="503"/>
      <c r="P67" s="503"/>
      <c r="Q67" s="503"/>
      <c r="R67" s="487"/>
      <c r="S67" s="379"/>
      <c r="T67" s="379"/>
      <c r="U67" s="379"/>
      <c r="V67" s="379"/>
      <c r="W67" s="379"/>
      <c r="X67" s="379"/>
      <c r="Y67" s="489"/>
      <c r="Z67" s="489"/>
      <c r="AA67" s="490"/>
      <c r="AB67" s="490"/>
      <c r="AC67" s="379"/>
      <c r="AD67" s="379"/>
      <c r="AE67" s="379"/>
      <c r="AF67" s="379"/>
      <c r="AG67" s="486"/>
      <c r="AH67" s="501"/>
      <c r="AI67" s="502"/>
      <c r="AJ67" s="319"/>
      <c r="AK67" s="319"/>
      <c r="AL67" s="247"/>
      <c r="AM67" s="247"/>
      <c r="AN67" s="247"/>
      <c r="AO67" s="247"/>
      <c r="AP67" s="247"/>
      <c r="AQ67" s="247"/>
      <c r="AR67" s="247"/>
      <c r="AS67" s="325"/>
      <c r="AT67" s="325"/>
      <c r="AU67" s="252"/>
      <c r="AV67" s="531"/>
      <c r="AW67" s="531"/>
      <c r="AX67" s="534"/>
      <c r="AY67" s="537"/>
      <c r="AZ67" s="540"/>
      <c r="BA67" s="262"/>
      <c r="BB67" s="534"/>
      <c r="BC67" s="409"/>
      <c r="BD67" s="309"/>
      <c r="BE67" s="409"/>
      <c r="BF67" s="409"/>
      <c r="BG67" s="409"/>
      <c r="BH67" s="221"/>
      <c r="BI67" s="309"/>
      <c r="BJ67" s="309"/>
      <c r="BK67" s="309"/>
      <c r="BL67" s="221"/>
      <c r="BM67" s="309"/>
      <c r="BN67" s="309"/>
      <c r="BO67" s="309"/>
      <c r="BP67" s="309"/>
      <c r="BQ67" s="309"/>
      <c r="BR67" s="309"/>
      <c r="BS67" s="309"/>
      <c r="BT67" s="309"/>
      <c r="BU67" s="309"/>
      <c r="BV67" s="221"/>
      <c r="BW67" s="309"/>
      <c r="BX67" s="309"/>
      <c r="BY67" s="224"/>
      <c r="BZ67" s="309"/>
      <c r="CA67" s="309"/>
      <c r="CB67" s="309"/>
      <c r="CC67" s="224"/>
      <c r="CD67" s="309"/>
      <c r="CE67" s="309"/>
      <c r="CF67" s="309"/>
    </row>
    <row r="68" spans="2:84" ht="15">
      <c r="B68" s="247"/>
      <c r="C68" s="495"/>
      <c r="D68" s="35"/>
      <c r="E68" s="35"/>
      <c r="F68" s="35"/>
      <c r="G68" s="35"/>
      <c r="H68" s="35"/>
      <c r="I68" s="35"/>
      <c r="J68" s="319"/>
      <c r="K68" s="487"/>
      <c r="L68" s="487"/>
      <c r="M68" s="487"/>
      <c r="N68" s="503"/>
      <c r="O68" s="503"/>
      <c r="P68" s="503"/>
      <c r="Q68" s="503"/>
      <c r="R68" s="487"/>
      <c r="S68" s="379"/>
      <c r="T68" s="379"/>
      <c r="U68" s="379"/>
      <c r="V68" s="379"/>
      <c r="W68" s="379"/>
      <c r="X68" s="379"/>
      <c r="Y68" s="489"/>
      <c r="Z68" s="489"/>
      <c r="AA68" s="490"/>
      <c r="AB68" s="490"/>
      <c r="AC68" s="379"/>
      <c r="AD68" s="379"/>
      <c r="AE68" s="379"/>
      <c r="AF68" s="379"/>
      <c r="AG68" s="486"/>
      <c r="AH68" s="501"/>
      <c r="AI68" s="502"/>
      <c r="AJ68" s="319" t="s">
        <v>277</v>
      </c>
      <c r="AK68" s="319" t="s">
        <v>277</v>
      </c>
      <c r="AL68" s="248">
        <v>1</v>
      </c>
      <c r="AM68" s="248">
        <v>0.1</v>
      </c>
      <c r="AN68" s="248">
        <v>0</v>
      </c>
      <c r="AO68" s="319"/>
      <c r="AP68" s="319"/>
      <c r="AQ68" s="319"/>
      <c r="AR68" s="320">
        <f>+AN68</f>
        <v>0</v>
      </c>
      <c r="AS68" s="321">
        <f>+AR68/AL68</f>
        <v>0</v>
      </c>
      <c r="AT68" s="321">
        <f>+AS68*AM68</f>
        <v>0</v>
      </c>
      <c r="AU68" s="252"/>
      <c r="AV68" s="529">
        <v>45292</v>
      </c>
      <c r="AW68" s="529">
        <v>45657</v>
      </c>
      <c r="AX68" s="532">
        <v>365</v>
      </c>
      <c r="AY68" s="532">
        <v>1065570</v>
      </c>
      <c r="AZ68" s="532"/>
      <c r="BA68" s="532" t="s">
        <v>181</v>
      </c>
      <c r="BB68" s="532" t="s">
        <v>264</v>
      </c>
      <c r="BC68" s="409"/>
      <c r="BD68" s="309"/>
      <c r="BE68" s="409"/>
      <c r="BF68" s="409"/>
      <c r="BG68" s="409"/>
      <c r="BH68" s="221"/>
      <c r="BI68" s="309"/>
      <c r="BJ68" s="309"/>
      <c r="BK68" s="309"/>
      <c r="BL68" s="221"/>
      <c r="BM68" s="309"/>
      <c r="BN68" s="309"/>
      <c r="BO68" s="309"/>
      <c r="BP68" s="309"/>
      <c r="BQ68" s="309"/>
      <c r="BR68" s="309"/>
      <c r="BS68" s="309"/>
      <c r="BT68" s="309"/>
      <c r="BU68" s="309"/>
      <c r="BV68" s="221"/>
      <c r="BW68" s="309"/>
      <c r="BX68" s="309"/>
      <c r="BY68" s="224"/>
      <c r="BZ68" s="309"/>
      <c r="CA68" s="309"/>
      <c r="CB68" s="309"/>
      <c r="CC68" s="224"/>
      <c r="CD68" s="309"/>
      <c r="CE68" s="309"/>
      <c r="CF68" s="309"/>
    </row>
    <row r="69" spans="2:84" ht="15">
      <c r="B69" s="247"/>
      <c r="C69" s="495"/>
      <c r="D69" s="35"/>
      <c r="E69" s="35"/>
      <c r="F69" s="35"/>
      <c r="G69" s="35"/>
      <c r="H69" s="35"/>
      <c r="I69" s="35"/>
      <c r="J69" s="319"/>
      <c r="K69" s="487"/>
      <c r="L69" s="487"/>
      <c r="M69" s="487"/>
      <c r="N69" s="503"/>
      <c r="O69" s="503"/>
      <c r="P69" s="503"/>
      <c r="Q69" s="503"/>
      <c r="R69" s="487"/>
      <c r="S69" s="379"/>
      <c r="T69" s="379"/>
      <c r="U69" s="379"/>
      <c r="V69" s="379"/>
      <c r="W69" s="379"/>
      <c r="X69" s="379"/>
      <c r="Y69" s="489"/>
      <c r="Z69" s="489"/>
      <c r="AA69" s="490"/>
      <c r="AB69" s="490"/>
      <c r="AC69" s="379"/>
      <c r="AD69" s="379"/>
      <c r="AE69" s="379"/>
      <c r="AF69" s="379"/>
      <c r="AG69" s="486"/>
      <c r="AH69" s="501"/>
      <c r="AI69" s="502"/>
      <c r="AJ69" s="319"/>
      <c r="AK69" s="319"/>
      <c r="AL69" s="249"/>
      <c r="AM69" s="249"/>
      <c r="AN69" s="249"/>
      <c r="AO69" s="319"/>
      <c r="AP69" s="319"/>
      <c r="AQ69" s="319"/>
      <c r="AR69" s="319"/>
      <c r="AS69" s="321"/>
      <c r="AT69" s="321"/>
      <c r="AU69" s="252"/>
      <c r="AV69" s="530"/>
      <c r="AW69" s="530"/>
      <c r="AX69" s="533"/>
      <c r="AY69" s="533"/>
      <c r="AZ69" s="533"/>
      <c r="BA69" s="533"/>
      <c r="BB69" s="533"/>
      <c r="BC69" s="409"/>
      <c r="BD69" s="309"/>
      <c r="BE69" s="409"/>
      <c r="BF69" s="409"/>
      <c r="BG69" s="409"/>
      <c r="BH69" s="221"/>
      <c r="BI69" s="309"/>
      <c r="BJ69" s="309"/>
      <c r="BK69" s="309"/>
      <c r="BL69" s="221"/>
      <c r="BM69" s="309"/>
      <c r="BN69" s="309"/>
      <c r="BO69" s="309"/>
      <c r="BP69" s="309"/>
      <c r="BQ69" s="309"/>
      <c r="BR69" s="309"/>
      <c r="BS69" s="309"/>
      <c r="BT69" s="309"/>
      <c r="BU69" s="309"/>
      <c r="BV69" s="221"/>
      <c r="BW69" s="309"/>
      <c r="BX69" s="309"/>
      <c r="BY69" s="224"/>
      <c r="BZ69" s="309"/>
      <c r="CA69" s="309"/>
      <c r="CB69" s="309"/>
      <c r="CC69" s="224"/>
      <c r="CD69" s="309"/>
      <c r="CE69" s="309"/>
      <c r="CF69" s="309"/>
    </row>
    <row r="70" spans="2:84" ht="15">
      <c r="B70" s="247"/>
      <c r="C70" s="495"/>
      <c r="D70" s="35"/>
      <c r="E70" s="35"/>
      <c r="F70" s="35"/>
      <c r="G70" s="35"/>
      <c r="H70" s="35"/>
      <c r="I70" s="35"/>
      <c r="J70" s="319"/>
      <c r="K70" s="487"/>
      <c r="L70" s="487"/>
      <c r="M70" s="487"/>
      <c r="N70" s="503"/>
      <c r="O70" s="503"/>
      <c r="P70" s="503"/>
      <c r="Q70" s="503"/>
      <c r="R70" s="487"/>
      <c r="S70" s="379"/>
      <c r="T70" s="379"/>
      <c r="U70" s="379"/>
      <c r="V70" s="379"/>
      <c r="W70" s="379"/>
      <c r="X70" s="379"/>
      <c r="Y70" s="489"/>
      <c r="Z70" s="489"/>
      <c r="AA70" s="490"/>
      <c r="AB70" s="490"/>
      <c r="AC70" s="379"/>
      <c r="AD70" s="379"/>
      <c r="AE70" s="379"/>
      <c r="AF70" s="379"/>
      <c r="AG70" s="486"/>
      <c r="AH70" s="501"/>
      <c r="AI70" s="502"/>
      <c r="AJ70" s="319"/>
      <c r="AK70" s="319"/>
      <c r="AL70" s="249"/>
      <c r="AM70" s="249"/>
      <c r="AN70" s="249"/>
      <c r="AO70" s="319"/>
      <c r="AP70" s="319"/>
      <c r="AQ70" s="319"/>
      <c r="AR70" s="319"/>
      <c r="AS70" s="321"/>
      <c r="AT70" s="321"/>
      <c r="AU70" s="252"/>
      <c r="AV70" s="530"/>
      <c r="AW70" s="530"/>
      <c r="AX70" s="533"/>
      <c r="AY70" s="533"/>
      <c r="AZ70" s="533"/>
      <c r="BA70" s="533"/>
      <c r="BB70" s="533"/>
      <c r="BC70" s="409"/>
      <c r="BD70" s="309"/>
      <c r="BE70" s="409"/>
      <c r="BF70" s="409"/>
      <c r="BG70" s="409"/>
      <c r="BH70" s="221"/>
      <c r="BI70" s="309"/>
      <c r="BJ70" s="309"/>
      <c r="BK70" s="309"/>
      <c r="BL70" s="221"/>
      <c r="BM70" s="309"/>
      <c r="BN70" s="309"/>
      <c r="BO70" s="309"/>
      <c r="BP70" s="309"/>
      <c r="BQ70" s="309"/>
      <c r="BR70" s="309"/>
      <c r="BS70" s="309"/>
      <c r="BT70" s="309"/>
      <c r="BU70" s="309"/>
      <c r="BV70" s="221"/>
      <c r="BW70" s="309"/>
      <c r="BX70" s="309"/>
      <c r="BY70" s="224"/>
      <c r="BZ70" s="309"/>
      <c r="CA70" s="309"/>
      <c r="CB70" s="309"/>
      <c r="CC70" s="224"/>
      <c r="CD70" s="309"/>
      <c r="CE70" s="309"/>
      <c r="CF70" s="309"/>
    </row>
    <row r="71" spans="2:84" ht="15">
      <c r="B71" s="247"/>
      <c r="C71" s="495"/>
      <c r="D71" s="35"/>
      <c r="E71" s="35"/>
      <c r="F71" s="35"/>
      <c r="G71" s="35"/>
      <c r="H71" s="35"/>
      <c r="I71" s="35"/>
      <c r="J71" s="319"/>
      <c r="K71" s="487"/>
      <c r="L71" s="487"/>
      <c r="M71" s="487"/>
      <c r="N71" s="503"/>
      <c r="O71" s="503"/>
      <c r="P71" s="503"/>
      <c r="Q71" s="503"/>
      <c r="R71" s="487"/>
      <c r="S71" s="379"/>
      <c r="T71" s="379"/>
      <c r="U71" s="379"/>
      <c r="V71" s="379"/>
      <c r="W71" s="379"/>
      <c r="X71" s="379"/>
      <c r="Y71" s="489"/>
      <c r="Z71" s="489"/>
      <c r="AA71" s="490"/>
      <c r="AB71" s="490"/>
      <c r="AC71" s="379"/>
      <c r="AD71" s="379"/>
      <c r="AE71" s="379"/>
      <c r="AF71" s="379"/>
      <c r="AG71" s="486"/>
      <c r="AH71" s="501"/>
      <c r="AI71" s="502"/>
      <c r="AJ71" s="319"/>
      <c r="AK71" s="319"/>
      <c r="AL71" s="249"/>
      <c r="AM71" s="249"/>
      <c r="AN71" s="249"/>
      <c r="AO71" s="319"/>
      <c r="AP71" s="319"/>
      <c r="AQ71" s="319"/>
      <c r="AR71" s="319"/>
      <c r="AS71" s="321"/>
      <c r="AT71" s="321"/>
      <c r="AU71" s="252"/>
      <c r="AV71" s="530"/>
      <c r="AW71" s="530"/>
      <c r="AX71" s="533"/>
      <c r="AY71" s="533"/>
      <c r="AZ71" s="533"/>
      <c r="BA71" s="533"/>
      <c r="BB71" s="533"/>
      <c r="BC71" s="409"/>
      <c r="BD71" s="309"/>
      <c r="BE71" s="409"/>
      <c r="BF71" s="409"/>
      <c r="BG71" s="409"/>
      <c r="BH71" s="221"/>
      <c r="BI71" s="309"/>
      <c r="BJ71" s="309"/>
      <c r="BK71" s="309"/>
      <c r="BL71" s="221"/>
      <c r="BM71" s="309"/>
      <c r="BN71" s="309"/>
      <c r="BO71" s="309"/>
      <c r="BP71" s="309"/>
      <c r="BQ71" s="309"/>
      <c r="BR71" s="309"/>
      <c r="BS71" s="309"/>
      <c r="BT71" s="309"/>
      <c r="BU71" s="309"/>
      <c r="BV71" s="221"/>
      <c r="BW71" s="309"/>
      <c r="BX71" s="309"/>
      <c r="BY71" s="224"/>
      <c r="BZ71" s="309"/>
      <c r="CA71" s="309"/>
      <c r="CB71" s="309"/>
      <c r="CC71" s="224"/>
      <c r="CD71" s="309"/>
      <c r="CE71" s="309"/>
      <c r="CF71" s="309"/>
    </row>
    <row r="72" spans="2:84" ht="15">
      <c r="B72" s="247"/>
      <c r="C72" s="495"/>
      <c r="D72" s="35"/>
      <c r="E72" s="35"/>
      <c r="F72" s="35"/>
      <c r="G72" s="35"/>
      <c r="H72" s="35"/>
      <c r="I72" s="35"/>
      <c r="J72" s="319"/>
      <c r="K72" s="487"/>
      <c r="L72" s="487"/>
      <c r="M72" s="487"/>
      <c r="N72" s="503"/>
      <c r="O72" s="503"/>
      <c r="P72" s="503"/>
      <c r="Q72" s="503"/>
      <c r="R72" s="487"/>
      <c r="S72" s="379"/>
      <c r="T72" s="379"/>
      <c r="U72" s="379"/>
      <c r="V72" s="379"/>
      <c r="W72" s="379"/>
      <c r="X72" s="379"/>
      <c r="Y72" s="489"/>
      <c r="Z72" s="489"/>
      <c r="AA72" s="490"/>
      <c r="AB72" s="490"/>
      <c r="AC72" s="379"/>
      <c r="AD72" s="379"/>
      <c r="AE72" s="379"/>
      <c r="AF72" s="379"/>
      <c r="AG72" s="486"/>
      <c r="AH72" s="501"/>
      <c r="AI72" s="502"/>
      <c r="AJ72" s="319"/>
      <c r="AK72" s="319"/>
      <c r="AL72" s="249"/>
      <c r="AM72" s="249"/>
      <c r="AN72" s="249"/>
      <c r="AO72" s="319"/>
      <c r="AP72" s="319"/>
      <c r="AQ72" s="319"/>
      <c r="AR72" s="319"/>
      <c r="AS72" s="321"/>
      <c r="AT72" s="321"/>
      <c r="AU72" s="252"/>
      <c r="AV72" s="531"/>
      <c r="AW72" s="531"/>
      <c r="AX72" s="534"/>
      <c r="AY72" s="534"/>
      <c r="AZ72" s="534"/>
      <c r="BA72" s="534"/>
      <c r="BB72" s="534"/>
      <c r="BC72" s="409"/>
      <c r="BD72" s="309"/>
      <c r="BE72" s="409"/>
      <c r="BF72" s="409"/>
      <c r="BG72" s="409"/>
      <c r="BH72" s="221"/>
      <c r="BI72" s="309"/>
      <c r="BJ72" s="309"/>
      <c r="BK72" s="309"/>
      <c r="BL72" s="221"/>
      <c r="BM72" s="309"/>
      <c r="BN72" s="309"/>
      <c r="BO72" s="309"/>
      <c r="BP72" s="309"/>
      <c r="BQ72" s="309"/>
      <c r="BR72" s="309"/>
      <c r="BS72" s="309"/>
      <c r="BT72" s="309"/>
      <c r="BU72" s="309"/>
      <c r="BV72" s="221"/>
      <c r="BW72" s="309"/>
      <c r="BX72" s="309"/>
      <c r="BY72" s="224"/>
      <c r="BZ72" s="309"/>
      <c r="CA72" s="309"/>
      <c r="CB72" s="309"/>
      <c r="CC72" s="224"/>
      <c r="CD72" s="309"/>
      <c r="CE72" s="309"/>
      <c r="CF72" s="309"/>
    </row>
    <row r="73" spans="2:84" ht="30" customHeight="1">
      <c r="B73" s="247"/>
      <c r="C73" s="495"/>
      <c r="D73" s="35"/>
      <c r="E73" s="35"/>
      <c r="F73" s="35"/>
      <c r="G73" s="35"/>
      <c r="H73" s="35"/>
      <c r="I73" s="35"/>
      <c r="J73" s="319"/>
      <c r="K73" s="487"/>
      <c r="L73" s="487"/>
      <c r="M73" s="487"/>
      <c r="N73" s="503"/>
      <c r="O73" s="503"/>
      <c r="P73" s="503"/>
      <c r="Q73" s="503"/>
      <c r="R73" s="487"/>
      <c r="S73" s="379"/>
      <c r="T73" s="379"/>
      <c r="U73" s="379"/>
      <c r="V73" s="379"/>
      <c r="W73" s="379"/>
      <c r="X73" s="379"/>
      <c r="Y73" s="489"/>
      <c r="Z73" s="489"/>
      <c r="AA73" s="490"/>
      <c r="AB73" s="490"/>
      <c r="AC73" s="379"/>
      <c r="AD73" s="379"/>
      <c r="AE73" s="379"/>
      <c r="AF73" s="379"/>
      <c r="AG73" s="486"/>
      <c r="AH73" s="501"/>
      <c r="AI73" s="502"/>
      <c r="AJ73" s="319" t="s">
        <v>278</v>
      </c>
      <c r="AK73" s="319" t="s">
        <v>278</v>
      </c>
      <c r="AL73" s="249">
        <v>1</v>
      </c>
      <c r="AM73" s="248">
        <v>0.1</v>
      </c>
      <c r="AN73" s="248">
        <v>0</v>
      </c>
      <c r="AO73" s="319"/>
      <c r="AP73" s="319"/>
      <c r="AQ73" s="319"/>
      <c r="AR73" s="320">
        <f>+AN73</f>
        <v>0</v>
      </c>
      <c r="AS73" s="321">
        <f>+AR73/AL73</f>
        <v>0</v>
      </c>
      <c r="AT73" s="321">
        <f>+AS73*AM73</f>
        <v>0</v>
      </c>
      <c r="AU73" s="252"/>
      <c r="AV73" s="529">
        <v>45292</v>
      </c>
      <c r="AW73" s="529">
        <v>45657</v>
      </c>
      <c r="AX73" s="532">
        <v>365</v>
      </c>
      <c r="AY73" s="535">
        <v>1065570</v>
      </c>
      <c r="AZ73" s="538"/>
      <c r="BA73" s="527" t="s">
        <v>181</v>
      </c>
      <c r="BB73" s="532" t="s">
        <v>264</v>
      </c>
      <c r="BC73" s="409"/>
      <c r="BD73" s="309"/>
      <c r="BE73" s="409"/>
      <c r="BF73" s="409"/>
      <c r="BG73" s="409"/>
      <c r="BH73" s="221"/>
      <c r="BI73" s="309"/>
      <c r="BJ73" s="309"/>
      <c r="BK73" s="309"/>
      <c r="BL73" s="221"/>
      <c r="BM73" s="309"/>
      <c r="BN73" s="309"/>
      <c r="BO73" s="309"/>
      <c r="BP73" s="309"/>
      <c r="BQ73" s="309"/>
      <c r="BR73" s="309"/>
      <c r="BS73" s="309"/>
      <c r="BT73" s="309"/>
      <c r="BU73" s="309"/>
      <c r="BV73" s="221"/>
      <c r="BW73" s="309"/>
      <c r="BX73" s="309"/>
      <c r="BY73" s="224"/>
      <c r="BZ73" s="309"/>
      <c r="CA73" s="309"/>
      <c r="CB73" s="309"/>
      <c r="CC73" s="224"/>
      <c r="CD73" s="309"/>
      <c r="CE73" s="309"/>
      <c r="CF73" s="309"/>
    </row>
    <row r="74" spans="2:84" ht="15">
      <c r="B74" s="247"/>
      <c r="C74" s="495"/>
      <c r="D74" s="35"/>
      <c r="E74" s="35"/>
      <c r="F74" s="35"/>
      <c r="G74" s="35"/>
      <c r="H74" s="35"/>
      <c r="I74" s="35"/>
      <c r="J74" s="319"/>
      <c r="K74" s="487"/>
      <c r="L74" s="487"/>
      <c r="M74" s="487"/>
      <c r="N74" s="503"/>
      <c r="O74" s="503"/>
      <c r="P74" s="503"/>
      <c r="Q74" s="503"/>
      <c r="R74" s="487"/>
      <c r="S74" s="379"/>
      <c r="T74" s="379"/>
      <c r="U74" s="379"/>
      <c r="V74" s="379"/>
      <c r="W74" s="379"/>
      <c r="X74" s="379"/>
      <c r="Y74" s="489"/>
      <c r="Z74" s="489"/>
      <c r="AA74" s="490"/>
      <c r="AB74" s="490"/>
      <c r="AC74" s="379"/>
      <c r="AD74" s="379"/>
      <c r="AE74" s="379"/>
      <c r="AF74" s="379"/>
      <c r="AG74" s="486"/>
      <c r="AH74" s="501"/>
      <c r="AI74" s="502"/>
      <c r="AJ74" s="319"/>
      <c r="AK74" s="319"/>
      <c r="AL74" s="249"/>
      <c r="AM74" s="249"/>
      <c r="AN74" s="249"/>
      <c r="AO74" s="319"/>
      <c r="AP74" s="319"/>
      <c r="AQ74" s="319"/>
      <c r="AR74" s="319"/>
      <c r="AS74" s="321"/>
      <c r="AT74" s="321"/>
      <c r="AU74" s="252"/>
      <c r="AV74" s="530"/>
      <c r="AW74" s="530"/>
      <c r="AX74" s="533"/>
      <c r="AY74" s="536"/>
      <c r="AZ74" s="539"/>
      <c r="BA74" s="261"/>
      <c r="BB74" s="533"/>
      <c r="BC74" s="409"/>
      <c r="BD74" s="309"/>
      <c r="BE74" s="409"/>
      <c r="BF74" s="409"/>
      <c r="BG74" s="409"/>
      <c r="BH74" s="221"/>
      <c r="BI74" s="309"/>
      <c r="BJ74" s="309"/>
      <c r="BK74" s="309"/>
      <c r="BL74" s="221"/>
      <c r="BM74" s="309"/>
      <c r="BN74" s="309"/>
      <c r="BO74" s="309"/>
      <c r="BP74" s="309"/>
      <c r="BQ74" s="309"/>
      <c r="BR74" s="309"/>
      <c r="BS74" s="309"/>
      <c r="BT74" s="309"/>
      <c r="BU74" s="309"/>
      <c r="BV74" s="221"/>
      <c r="BW74" s="309"/>
      <c r="BX74" s="309"/>
      <c r="BY74" s="224"/>
      <c r="BZ74" s="309"/>
      <c r="CA74" s="309"/>
      <c r="CB74" s="309"/>
      <c r="CC74" s="224"/>
      <c r="CD74" s="309"/>
      <c r="CE74" s="309"/>
      <c r="CF74" s="309"/>
    </row>
    <row r="75" spans="2:84" ht="15">
      <c r="B75" s="247"/>
      <c r="C75" s="495"/>
      <c r="D75" s="35"/>
      <c r="E75" s="35"/>
      <c r="F75" s="35"/>
      <c r="G75" s="35"/>
      <c r="H75" s="35"/>
      <c r="I75" s="35"/>
      <c r="J75" s="319"/>
      <c r="K75" s="487"/>
      <c r="L75" s="487"/>
      <c r="M75" s="487"/>
      <c r="N75" s="503"/>
      <c r="O75" s="503"/>
      <c r="P75" s="503"/>
      <c r="Q75" s="503"/>
      <c r="R75" s="487"/>
      <c r="S75" s="379"/>
      <c r="T75" s="379"/>
      <c r="U75" s="379"/>
      <c r="V75" s="379"/>
      <c r="W75" s="379"/>
      <c r="X75" s="379"/>
      <c r="Y75" s="489"/>
      <c r="Z75" s="489"/>
      <c r="AA75" s="490"/>
      <c r="AB75" s="490"/>
      <c r="AC75" s="379"/>
      <c r="AD75" s="379"/>
      <c r="AE75" s="379"/>
      <c r="AF75" s="379"/>
      <c r="AG75" s="486"/>
      <c r="AH75" s="501"/>
      <c r="AI75" s="502"/>
      <c r="AJ75" s="319"/>
      <c r="AK75" s="319"/>
      <c r="AL75" s="249"/>
      <c r="AM75" s="249"/>
      <c r="AN75" s="249"/>
      <c r="AO75" s="319"/>
      <c r="AP75" s="319"/>
      <c r="AQ75" s="319"/>
      <c r="AR75" s="319"/>
      <c r="AS75" s="321"/>
      <c r="AT75" s="321"/>
      <c r="AU75" s="252"/>
      <c r="AV75" s="530"/>
      <c r="AW75" s="530"/>
      <c r="AX75" s="533"/>
      <c r="AY75" s="536"/>
      <c r="AZ75" s="539"/>
      <c r="BA75" s="261"/>
      <c r="BB75" s="533"/>
      <c r="BC75" s="409"/>
      <c r="BD75" s="309"/>
      <c r="BE75" s="409"/>
      <c r="BF75" s="409"/>
      <c r="BG75" s="409"/>
      <c r="BH75" s="221"/>
      <c r="BI75" s="309"/>
      <c r="BJ75" s="309"/>
      <c r="BK75" s="309"/>
      <c r="BL75" s="221"/>
      <c r="BM75" s="309"/>
      <c r="BN75" s="309"/>
      <c r="BO75" s="309"/>
      <c r="BP75" s="309"/>
      <c r="BQ75" s="309"/>
      <c r="BR75" s="309"/>
      <c r="BS75" s="309"/>
      <c r="BT75" s="309"/>
      <c r="BU75" s="309"/>
      <c r="BV75" s="221"/>
      <c r="BW75" s="309"/>
      <c r="BX75" s="309"/>
      <c r="BY75" s="224"/>
      <c r="BZ75" s="309"/>
      <c r="CA75" s="309"/>
      <c r="CB75" s="309"/>
      <c r="CC75" s="224"/>
      <c r="CD75" s="309"/>
      <c r="CE75" s="309"/>
      <c r="CF75" s="309"/>
    </row>
    <row r="76" spans="2:84" ht="4.5" customHeight="1">
      <c r="B76" s="247"/>
      <c r="C76" s="495"/>
      <c r="D76" s="35"/>
      <c r="E76" s="35"/>
      <c r="F76" s="35"/>
      <c r="G76" s="35"/>
      <c r="H76" s="35"/>
      <c r="I76" s="35"/>
      <c r="J76" s="319"/>
      <c r="K76" s="487"/>
      <c r="L76" s="487"/>
      <c r="M76" s="487"/>
      <c r="N76" s="503"/>
      <c r="O76" s="503"/>
      <c r="P76" s="503"/>
      <c r="Q76" s="503"/>
      <c r="R76" s="487"/>
      <c r="S76" s="379"/>
      <c r="T76" s="379"/>
      <c r="U76" s="379"/>
      <c r="V76" s="379"/>
      <c r="W76" s="379"/>
      <c r="X76" s="379"/>
      <c r="Y76" s="489"/>
      <c r="Z76" s="489"/>
      <c r="AA76" s="490"/>
      <c r="AB76" s="490"/>
      <c r="AC76" s="379"/>
      <c r="AD76" s="379"/>
      <c r="AE76" s="379"/>
      <c r="AF76" s="379"/>
      <c r="AG76" s="486"/>
      <c r="AH76" s="501"/>
      <c r="AI76" s="502"/>
      <c r="AJ76" s="319"/>
      <c r="AK76" s="319"/>
      <c r="AL76" s="249"/>
      <c r="AM76" s="249"/>
      <c r="AN76" s="249"/>
      <c r="AO76" s="319"/>
      <c r="AP76" s="319"/>
      <c r="AQ76" s="319"/>
      <c r="AR76" s="319"/>
      <c r="AS76" s="321"/>
      <c r="AT76" s="321"/>
      <c r="AU76" s="252"/>
      <c r="AV76" s="530"/>
      <c r="AW76" s="530"/>
      <c r="AX76" s="533"/>
      <c r="AY76" s="536"/>
      <c r="AZ76" s="539"/>
      <c r="BA76" s="261"/>
      <c r="BB76" s="533"/>
      <c r="BC76" s="409"/>
      <c r="BD76" s="309"/>
      <c r="BE76" s="409"/>
      <c r="BF76" s="409"/>
      <c r="BG76" s="409"/>
      <c r="BH76" s="221"/>
      <c r="BI76" s="309"/>
      <c r="BJ76" s="309"/>
      <c r="BK76" s="309"/>
      <c r="BL76" s="221"/>
      <c r="BM76" s="309"/>
      <c r="BN76" s="309"/>
      <c r="BO76" s="309"/>
      <c r="BP76" s="309"/>
      <c r="BQ76" s="309"/>
      <c r="BR76" s="309"/>
      <c r="BS76" s="309"/>
      <c r="BT76" s="309"/>
      <c r="BU76" s="309"/>
      <c r="BV76" s="221"/>
      <c r="BW76" s="309"/>
      <c r="BX76" s="309"/>
      <c r="BY76" s="224"/>
      <c r="BZ76" s="309"/>
      <c r="CA76" s="309"/>
      <c r="CB76" s="309"/>
      <c r="CC76" s="224"/>
      <c r="CD76" s="309"/>
      <c r="CE76" s="309"/>
      <c r="CF76" s="309"/>
    </row>
    <row r="77" spans="2:84" ht="9.75" customHeight="1">
      <c r="B77" s="247"/>
      <c r="C77" s="495"/>
      <c r="D77" s="35"/>
      <c r="E77" s="35"/>
      <c r="F77" s="35"/>
      <c r="G77" s="35"/>
      <c r="H77" s="35"/>
      <c r="I77" s="35"/>
      <c r="J77" s="319"/>
      <c r="K77" s="487"/>
      <c r="L77" s="487"/>
      <c r="M77" s="487"/>
      <c r="N77" s="503"/>
      <c r="O77" s="503"/>
      <c r="P77" s="503"/>
      <c r="Q77" s="503"/>
      <c r="R77" s="487"/>
      <c r="S77" s="379"/>
      <c r="T77" s="379"/>
      <c r="U77" s="379"/>
      <c r="V77" s="379"/>
      <c r="W77" s="379"/>
      <c r="X77" s="379"/>
      <c r="Y77" s="381"/>
      <c r="Z77" s="381"/>
      <c r="AA77" s="490"/>
      <c r="AB77" s="490"/>
      <c r="AC77" s="379"/>
      <c r="AD77" s="379"/>
      <c r="AE77" s="379"/>
      <c r="AF77" s="379"/>
      <c r="AG77" s="486"/>
      <c r="AH77" s="501"/>
      <c r="AI77" s="502"/>
      <c r="AJ77" s="319"/>
      <c r="AK77" s="319"/>
      <c r="AL77" s="250"/>
      <c r="AM77" s="250"/>
      <c r="AN77" s="250"/>
      <c r="AO77" s="319"/>
      <c r="AP77" s="319"/>
      <c r="AQ77" s="319"/>
      <c r="AR77" s="319"/>
      <c r="AS77" s="321"/>
      <c r="AT77" s="321"/>
      <c r="AU77" s="253"/>
      <c r="AV77" s="531"/>
      <c r="AW77" s="531"/>
      <c r="AX77" s="534"/>
      <c r="AY77" s="537"/>
      <c r="AZ77" s="540"/>
      <c r="BA77" s="262"/>
      <c r="BB77" s="534"/>
      <c r="BC77" s="409"/>
      <c r="BD77" s="309"/>
      <c r="BE77" s="409"/>
      <c r="BF77" s="409"/>
      <c r="BG77" s="409"/>
      <c r="BH77" s="222"/>
      <c r="BI77" s="309"/>
      <c r="BJ77" s="309"/>
      <c r="BK77" s="309"/>
      <c r="BL77" s="222"/>
      <c r="BM77" s="309"/>
      <c r="BN77" s="309"/>
      <c r="BO77" s="309"/>
      <c r="BP77" s="309"/>
      <c r="BQ77" s="309"/>
      <c r="BR77" s="309"/>
      <c r="BS77" s="309"/>
      <c r="BT77" s="309"/>
      <c r="BU77" s="309"/>
      <c r="BV77" s="222"/>
      <c r="BW77" s="309"/>
      <c r="BX77" s="309"/>
      <c r="BY77" s="225"/>
      <c r="BZ77" s="309"/>
      <c r="CA77" s="309"/>
      <c r="CB77" s="309"/>
      <c r="CC77" s="225"/>
      <c r="CD77" s="309"/>
      <c r="CE77" s="309"/>
      <c r="CF77" s="309"/>
    </row>
    <row r="78" spans="2:84" ht="36">
      <c r="B78" s="291" t="s">
        <v>279</v>
      </c>
      <c r="C78" s="292"/>
      <c r="D78" s="292"/>
      <c r="E78" s="292"/>
      <c r="F78" s="292"/>
      <c r="G78" s="292"/>
      <c r="H78" s="292"/>
      <c r="I78" s="292"/>
      <c r="J78" s="292"/>
      <c r="K78" s="292"/>
      <c r="L78" s="292"/>
      <c r="M78" s="292"/>
      <c r="N78" s="292"/>
      <c r="O78" s="292"/>
      <c r="P78" s="292"/>
      <c r="Q78" s="292"/>
      <c r="R78" s="292"/>
      <c r="S78" s="292"/>
      <c r="T78" s="292"/>
      <c r="U78" s="293"/>
      <c r="V78" s="66"/>
      <c r="W78" s="66"/>
      <c r="X78" s="66"/>
      <c r="Y78" s="66"/>
      <c r="Z78" s="66"/>
      <c r="AA78" s="138">
        <f>+AA34</f>
        <v>0</v>
      </c>
      <c r="AB78" s="138">
        <f>+AB34</f>
        <v>0.96</v>
      </c>
      <c r="AC78" s="66"/>
      <c r="AD78" s="66"/>
      <c r="AE78" s="66"/>
      <c r="AF78" s="66"/>
      <c r="AG78" s="67"/>
      <c r="AH78" s="122"/>
      <c r="AI78" s="123"/>
      <c r="AJ78" s="61"/>
      <c r="AK78" s="61"/>
      <c r="AL78" s="61"/>
      <c r="AM78" s="43"/>
      <c r="AN78" s="61"/>
      <c r="AO78" s="61"/>
      <c r="AP78" s="61"/>
      <c r="AQ78" s="61"/>
      <c r="AR78" s="61"/>
      <c r="AS78" s="61"/>
      <c r="AT78" s="61"/>
      <c r="AU78" s="61"/>
      <c r="AV78" s="21"/>
      <c r="AW78" s="21"/>
      <c r="AX78" s="42"/>
      <c r="AY78" s="45"/>
      <c r="AZ78" s="35"/>
      <c r="BA78" s="43"/>
      <c r="BB78" s="35"/>
      <c r="BC78" s="112"/>
      <c r="BD78" s="113"/>
      <c r="BE78" s="112"/>
      <c r="BF78" s="114"/>
      <c r="BG78" s="112"/>
      <c r="BH78" s="113"/>
      <c r="BI78" s="113"/>
      <c r="BJ78" s="113"/>
      <c r="BK78" s="113"/>
      <c r="BL78" s="113"/>
      <c r="BM78" s="113"/>
      <c r="BN78" s="113"/>
      <c r="BO78" s="113"/>
      <c r="BP78" s="113"/>
      <c r="BQ78" s="113"/>
      <c r="BR78" s="113"/>
      <c r="BS78" s="113"/>
      <c r="BT78" s="113"/>
      <c r="BU78" s="113"/>
      <c r="BV78" s="113"/>
      <c r="BW78" s="113"/>
      <c r="BX78" s="113"/>
      <c r="BY78" s="113"/>
      <c r="BZ78" s="113"/>
      <c r="CA78" s="113"/>
      <c r="CB78" s="113"/>
      <c r="CC78" s="113"/>
      <c r="CD78" s="113"/>
      <c r="CE78" s="113"/>
      <c r="CF78" s="113"/>
    </row>
    <row r="79" spans="2:84" ht="60">
      <c r="B79" s="247" t="s">
        <v>165</v>
      </c>
      <c r="C79" s="496" t="s">
        <v>257</v>
      </c>
      <c r="D79" s="35"/>
      <c r="E79" s="35"/>
      <c r="F79" s="35"/>
      <c r="G79" s="35"/>
      <c r="H79" s="35"/>
      <c r="I79" s="35"/>
      <c r="J79" s="486" t="s">
        <v>280</v>
      </c>
      <c r="K79" s="413" t="s">
        <v>281</v>
      </c>
      <c r="L79" s="413" t="s">
        <v>209</v>
      </c>
      <c r="M79" s="413" t="s">
        <v>282</v>
      </c>
      <c r="N79" s="486" t="s">
        <v>283</v>
      </c>
      <c r="O79" s="486"/>
      <c r="P79" s="486" t="s">
        <v>171</v>
      </c>
      <c r="Q79" s="486" t="s">
        <v>172</v>
      </c>
      <c r="R79" s="319">
        <v>1</v>
      </c>
      <c r="S79" s="320">
        <v>0.1</v>
      </c>
      <c r="T79" s="354">
        <v>0.9</v>
      </c>
      <c r="U79" s="353">
        <v>0</v>
      </c>
      <c r="V79" s="354"/>
      <c r="W79" s="354"/>
      <c r="X79" s="354"/>
      <c r="Y79" s="355">
        <f>+U79</f>
        <v>0</v>
      </c>
      <c r="Z79" s="355">
        <f>+Y79+T79</f>
        <v>0.9</v>
      </c>
      <c r="AA79" s="354">
        <f>+Y79/S79</f>
        <v>0</v>
      </c>
      <c r="AB79" s="354">
        <f>+Z79/R79</f>
        <v>0.9</v>
      </c>
      <c r="AC79" s="354" t="s">
        <v>173</v>
      </c>
      <c r="AD79" s="354" t="s">
        <v>174</v>
      </c>
      <c r="AE79" s="354" t="s">
        <v>200</v>
      </c>
      <c r="AF79" s="354" t="s">
        <v>201</v>
      </c>
      <c r="AG79" s="486" t="s">
        <v>284</v>
      </c>
      <c r="AH79" s="507">
        <v>2021130010181</v>
      </c>
      <c r="AI79" s="323" t="s">
        <v>285</v>
      </c>
      <c r="AJ79" s="59" t="s">
        <v>286</v>
      </c>
      <c r="AK79" s="59" t="s">
        <v>286</v>
      </c>
      <c r="AL79" s="42">
        <v>1</v>
      </c>
      <c r="AM79" s="52">
        <v>0.33</v>
      </c>
      <c r="AN79" s="42">
        <v>0</v>
      </c>
      <c r="AO79" s="42"/>
      <c r="AP79" s="42"/>
      <c r="AQ79" s="42"/>
      <c r="AR79" s="42">
        <f>+AN79</f>
        <v>0</v>
      </c>
      <c r="AS79" s="150">
        <f>+AR79/AL79</f>
        <v>0</v>
      </c>
      <c r="AT79" s="42">
        <f>+AS79*AM79</f>
        <v>0</v>
      </c>
      <c r="AU79" s="544">
        <f>+SUM(AT79:AT81)</f>
        <v>6.6000000000000003E-2</v>
      </c>
      <c r="AV79" s="21">
        <v>45292</v>
      </c>
      <c r="AW79" s="21">
        <v>45657</v>
      </c>
      <c r="AX79" s="42">
        <v>365</v>
      </c>
      <c r="AY79" s="45">
        <v>1065570</v>
      </c>
      <c r="AZ79" s="35"/>
      <c r="BA79" s="43" t="s">
        <v>181</v>
      </c>
      <c r="BB79" s="35" t="s">
        <v>182</v>
      </c>
      <c r="BC79" s="403" t="s">
        <v>183</v>
      </c>
      <c r="BD79" s="299">
        <v>1387042000</v>
      </c>
      <c r="BE79" s="403" t="s">
        <v>183</v>
      </c>
      <c r="BF79" s="397" t="s">
        <v>287</v>
      </c>
      <c r="BG79" s="403" t="s">
        <v>288</v>
      </c>
      <c r="BH79" s="299">
        <v>2387042000</v>
      </c>
      <c r="BI79" s="299"/>
      <c r="BJ79" s="299"/>
      <c r="BK79" s="299"/>
      <c r="BL79" s="299">
        <v>126000000</v>
      </c>
      <c r="BM79" s="299"/>
      <c r="BN79" s="299"/>
      <c r="BO79" s="299"/>
      <c r="BP79" s="299"/>
      <c r="BQ79" s="299"/>
      <c r="BR79" s="299"/>
      <c r="BS79" s="299"/>
      <c r="BT79" s="299"/>
      <c r="BU79" s="299"/>
      <c r="BV79" s="299">
        <v>7000000</v>
      </c>
      <c r="BW79" s="299"/>
      <c r="BX79" s="299"/>
      <c r="BY79" s="308">
        <f>+BL79/BH79</f>
        <v>5.2784994985425479E-2</v>
      </c>
      <c r="BZ79" s="299"/>
      <c r="CA79" s="299"/>
      <c r="CB79" s="299"/>
      <c r="CC79" s="308">
        <f>+BV79/BH79</f>
        <v>2.9324997214125264E-3</v>
      </c>
      <c r="CD79" s="299"/>
      <c r="CE79" s="299"/>
      <c r="CF79" s="299"/>
    </row>
    <row r="80" spans="2:84" ht="90">
      <c r="B80" s="247"/>
      <c r="C80" s="496"/>
      <c r="D80" s="35"/>
      <c r="E80" s="35"/>
      <c r="F80" s="35"/>
      <c r="G80" s="35"/>
      <c r="H80" s="35"/>
      <c r="I80" s="35"/>
      <c r="J80" s="486"/>
      <c r="K80" s="413"/>
      <c r="L80" s="413"/>
      <c r="M80" s="413"/>
      <c r="N80" s="486"/>
      <c r="O80" s="486"/>
      <c r="P80" s="486"/>
      <c r="Q80" s="486"/>
      <c r="R80" s="319"/>
      <c r="S80" s="319"/>
      <c r="T80" s="354"/>
      <c r="U80" s="353"/>
      <c r="V80" s="354"/>
      <c r="W80" s="354"/>
      <c r="X80" s="354"/>
      <c r="Y80" s="357"/>
      <c r="Z80" s="357"/>
      <c r="AA80" s="354"/>
      <c r="AB80" s="354"/>
      <c r="AC80" s="354"/>
      <c r="AD80" s="354"/>
      <c r="AE80" s="354"/>
      <c r="AF80" s="354"/>
      <c r="AG80" s="486"/>
      <c r="AH80" s="507"/>
      <c r="AI80" s="323"/>
      <c r="AJ80" s="50" t="s">
        <v>289</v>
      </c>
      <c r="AK80" s="50" t="s">
        <v>289</v>
      </c>
      <c r="AL80" s="54">
        <v>1</v>
      </c>
      <c r="AM80" s="52">
        <v>0.33</v>
      </c>
      <c r="AN80" s="150">
        <v>0.1</v>
      </c>
      <c r="AO80" s="54"/>
      <c r="AP80" s="54"/>
      <c r="AQ80" s="54"/>
      <c r="AR80" s="42">
        <f t="shared" ref="AR80:AR81" si="10">+AN80</f>
        <v>0.1</v>
      </c>
      <c r="AS80" s="150">
        <f t="shared" ref="AS80:AS81" si="11">+AR80/AL80</f>
        <v>0.1</v>
      </c>
      <c r="AT80" s="150">
        <f t="shared" ref="AT80:AT81" si="12">+AS80*AM80</f>
        <v>3.3000000000000002E-2</v>
      </c>
      <c r="AU80" s="545"/>
      <c r="AV80" s="21">
        <v>45292</v>
      </c>
      <c r="AW80" s="21">
        <v>45657</v>
      </c>
      <c r="AX80" s="42">
        <v>365</v>
      </c>
      <c r="AY80" s="45">
        <v>1065570</v>
      </c>
      <c r="AZ80" s="35"/>
      <c r="BA80" s="43" t="s">
        <v>181</v>
      </c>
      <c r="BB80" s="35" t="s">
        <v>182</v>
      </c>
      <c r="BC80" s="403"/>
      <c r="BD80" s="299"/>
      <c r="BE80" s="403"/>
      <c r="BF80" s="398"/>
      <c r="BG80" s="403"/>
      <c r="BH80" s="299"/>
      <c r="BI80" s="299"/>
      <c r="BJ80" s="299"/>
      <c r="BK80" s="299"/>
      <c r="BL80" s="299"/>
      <c r="BM80" s="299"/>
      <c r="BN80" s="299"/>
      <c r="BO80" s="299"/>
      <c r="BP80" s="299"/>
      <c r="BQ80" s="299"/>
      <c r="BR80" s="299"/>
      <c r="BS80" s="299"/>
      <c r="BT80" s="299"/>
      <c r="BU80" s="299"/>
      <c r="BV80" s="299"/>
      <c r="BW80" s="299"/>
      <c r="BX80" s="299"/>
      <c r="BY80" s="308"/>
      <c r="BZ80" s="299"/>
      <c r="CA80" s="299"/>
      <c r="CB80" s="299"/>
      <c r="CC80" s="308"/>
      <c r="CD80" s="299"/>
      <c r="CE80" s="299"/>
      <c r="CF80" s="299"/>
    </row>
    <row r="81" spans="2:84" ht="105">
      <c r="B81" s="247"/>
      <c r="C81" s="496"/>
      <c r="D81" s="35"/>
      <c r="E81" s="35"/>
      <c r="F81" s="35"/>
      <c r="G81" s="35"/>
      <c r="H81" s="35"/>
      <c r="I81" s="35"/>
      <c r="J81" s="486"/>
      <c r="K81" s="413"/>
      <c r="L81" s="413"/>
      <c r="M81" s="413"/>
      <c r="N81" s="486"/>
      <c r="O81" s="486"/>
      <c r="P81" s="486"/>
      <c r="Q81" s="486"/>
      <c r="R81" s="319"/>
      <c r="S81" s="319"/>
      <c r="T81" s="354"/>
      <c r="U81" s="353"/>
      <c r="V81" s="354"/>
      <c r="W81" s="354"/>
      <c r="X81" s="354"/>
      <c r="Y81" s="356"/>
      <c r="Z81" s="356"/>
      <c r="AA81" s="354"/>
      <c r="AB81" s="354"/>
      <c r="AC81" s="354"/>
      <c r="AD81" s="354"/>
      <c r="AE81" s="354"/>
      <c r="AF81" s="354"/>
      <c r="AG81" s="486"/>
      <c r="AH81" s="507"/>
      <c r="AI81" s="323"/>
      <c r="AJ81" s="55" t="s">
        <v>290</v>
      </c>
      <c r="AK81" s="55" t="s">
        <v>290</v>
      </c>
      <c r="AL81" s="54">
        <v>1</v>
      </c>
      <c r="AM81" s="52">
        <v>0.33</v>
      </c>
      <c r="AN81" s="150">
        <v>0.1</v>
      </c>
      <c r="AO81" s="54"/>
      <c r="AP81" s="54"/>
      <c r="AQ81" s="54"/>
      <c r="AR81" s="42">
        <f t="shared" si="10"/>
        <v>0.1</v>
      </c>
      <c r="AS81" s="150">
        <f t="shared" si="11"/>
        <v>0.1</v>
      </c>
      <c r="AT81" s="150">
        <f t="shared" si="12"/>
        <v>3.3000000000000002E-2</v>
      </c>
      <c r="AU81" s="546"/>
      <c r="AV81" s="21">
        <v>45292</v>
      </c>
      <c r="AW81" s="21">
        <v>45657</v>
      </c>
      <c r="AX81" s="42">
        <v>365</v>
      </c>
      <c r="AY81" s="45">
        <v>1065570</v>
      </c>
      <c r="AZ81" s="35"/>
      <c r="BA81" s="43" t="s">
        <v>181</v>
      </c>
      <c r="BB81" s="538" t="s">
        <v>182</v>
      </c>
      <c r="BC81" s="403"/>
      <c r="BD81" s="299"/>
      <c r="BE81" s="403"/>
      <c r="BF81" s="398"/>
      <c r="BG81" s="403"/>
      <c r="BH81" s="299"/>
      <c r="BI81" s="299"/>
      <c r="BJ81" s="299"/>
      <c r="BK81" s="299"/>
      <c r="BL81" s="299"/>
      <c r="BM81" s="299"/>
      <c r="BN81" s="299"/>
      <c r="BO81" s="299"/>
      <c r="BP81" s="299"/>
      <c r="BQ81" s="299"/>
      <c r="BR81" s="299"/>
      <c r="BS81" s="299"/>
      <c r="BT81" s="299"/>
      <c r="BU81" s="299"/>
      <c r="BV81" s="299"/>
      <c r="BW81" s="299"/>
      <c r="BX81" s="299"/>
      <c r="BY81" s="308"/>
      <c r="BZ81" s="299"/>
      <c r="CA81" s="299"/>
      <c r="CB81" s="299"/>
      <c r="CC81" s="308"/>
      <c r="CD81" s="299"/>
      <c r="CE81" s="299"/>
      <c r="CF81" s="299"/>
    </row>
    <row r="82" spans="2:84" ht="36">
      <c r="B82" s="291" t="s">
        <v>291</v>
      </c>
      <c r="C82" s="292"/>
      <c r="D82" s="292"/>
      <c r="E82" s="292"/>
      <c r="F82" s="292"/>
      <c r="G82" s="292"/>
      <c r="H82" s="292"/>
      <c r="I82" s="292"/>
      <c r="J82" s="292"/>
      <c r="K82" s="292"/>
      <c r="L82" s="292"/>
      <c r="M82" s="292"/>
      <c r="N82" s="292"/>
      <c r="O82" s="292"/>
      <c r="P82" s="292"/>
      <c r="Q82" s="292"/>
      <c r="R82" s="292"/>
      <c r="S82" s="292"/>
      <c r="T82" s="292"/>
      <c r="U82" s="293"/>
      <c r="V82" s="48"/>
      <c r="W82" s="48"/>
      <c r="X82" s="48"/>
      <c r="Y82" s="48"/>
      <c r="Z82" s="48"/>
      <c r="AA82" s="138">
        <f>+AA79</f>
        <v>0</v>
      </c>
      <c r="AB82" s="138">
        <f>+AB79</f>
        <v>0.9</v>
      </c>
      <c r="AC82" s="48"/>
      <c r="AD82" s="48"/>
      <c r="AE82" s="48"/>
      <c r="AF82" s="48"/>
      <c r="AG82" s="67"/>
      <c r="AH82" s="86"/>
      <c r="AI82" s="68"/>
      <c r="AJ82" s="55"/>
      <c r="AK82" s="55"/>
      <c r="AL82" s="54"/>
      <c r="AM82" s="43"/>
      <c r="AN82" s="54"/>
      <c r="AO82" s="54"/>
      <c r="AP82" s="54"/>
      <c r="AQ82" s="54"/>
      <c r="AR82" s="54"/>
      <c r="AS82" s="54"/>
      <c r="AT82" s="54"/>
      <c r="AU82" s="54"/>
      <c r="AV82" s="21"/>
      <c r="AW82" s="21"/>
      <c r="AX82" s="42"/>
      <c r="AY82" s="45"/>
      <c r="AZ82" s="35"/>
      <c r="BA82" s="43"/>
      <c r="BB82" s="540"/>
      <c r="BC82" s="95" t="s">
        <v>216</v>
      </c>
      <c r="BD82" s="96">
        <v>1000000000</v>
      </c>
      <c r="BE82" s="95" t="s">
        <v>217</v>
      </c>
      <c r="BF82" s="399"/>
      <c r="BG82" s="87"/>
      <c r="BH82" s="96"/>
      <c r="BI82" s="96"/>
      <c r="BJ82" s="96"/>
      <c r="BK82" s="96"/>
      <c r="BL82" s="96"/>
      <c r="BM82" s="96"/>
      <c r="BN82" s="96"/>
      <c r="BO82" s="96"/>
      <c r="BP82" s="96"/>
      <c r="BQ82" s="96"/>
      <c r="BR82" s="96"/>
      <c r="BS82" s="96"/>
      <c r="BT82" s="96"/>
      <c r="BU82" s="96"/>
      <c r="BV82" s="96"/>
      <c r="BW82" s="96"/>
      <c r="BX82" s="96"/>
      <c r="BY82" s="96"/>
      <c r="BZ82" s="96"/>
      <c r="CA82" s="96"/>
      <c r="CB82" s="96"/>
      <c r="CC82" s="96"/>
      <c r="CD82" s="96"/>
      <c r="CE82" s="96"/>
      <c r="CF82" s="96"/>
    </row>
    <row r="83" spans="2:84" ht="37.5" customHeight="1">
      <c r="B83" s="291" t="s">
        <v>292</v>
      </c>
      <c r="C83" s="292"/>
      <c r="D83" s="292"/>
      <c r="E83" s="292"/>
      <c r="F83" s="292"/>
      <c r="G83" s="292"/>
      <c r="H83" s="292"/>
      <c r="I83" s="292"/>
      <c r="J83" s="292"/>
      <c r="K83" s="292"/>
      <c r="L83" s="292"/>
      <c r="M83" s="292"/>
      <c r="N83" s="292"/>
      <c r="O83" s="292"/>
      <c r="P83" s="292"/>
      <c r="Q83" s="292"/>
      <c r="R83" s="292"/>
      <c r="S83" s="292"/>
      <c r="T83" s="292"/>
      <c r="U83" s="293"/>
      <c r="V83" s="48"/>
      <c r="W83" s="48"/>
      <c r="X83" s="48"/>
      <c r="Y83" s="48"/>
      <c r="Z83" s="48"/>
      <c r="AA83" s="156">
        <f>+(AA82+AA78+AA33)/3</f>
        <v>0.16666666666666666</v>
      </c>
      <c r="AB83" s="157">
        <f>+(AB82+AB78+AB33)/3</f>
        <v>0.92055555555555557</v>
      </c>
      <c r="AC83" s="48"/>
      <c r="AD83" s="48"/>
      <c r="AE83" s="48"/>
      <c r="AF83" s="48"/>
      <c r="AG83" s="67"/>
      <c r="AH83" s="86"/>
      <c r="AI83" s="68"/>
      <c r="AJ83" s="55"/>
      <c r="AK83" s="55"/>
      <c r="AL83" s="54"/>
      <c r="AM83" s="43"/>
      <c r="AN83" s="54"/>
      <c r="AO83" s="54"/>
      <c r="AP83" s="54"/>
      <c r="AQ83" s="54"/>
      <c r="AR83" s="54"/>
      <c r="AS83" s="54"/>
      <c r="AT83" s="54"/>
      <c r="AU83" s="54"/>
      <c r="AV83" s="21"/>
      <c r="AW83" s="21"/>
      <c r="AX83" s="42"/>
      <c r="AY83" s="45"/>
      <c r="AZ83" s="35"/>
      <c r="BA83" s="43"/>
      <c r="BB83" s="127"/>
      <c r="BC83" s="95"/>
      <c r="BD83" s="96"/>
      <c r="BE83" s="95"/>
      <c r="BF83" s="102"/>
      <c r="BG83" s="87"/>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row>
    <row r="84" spans="2:84" ht="48">
      <c r="B84" s="491" t="s">
        <v>293</v>
      </c>
      <c r="C84" s="491" t="s">
        <v>294</v>
      </c>
      <c r="D84" s="35"/>
      <c r="E84" s="35"/>
      <c r="F84" s="35"/>
      <c r="G84" s="35"/>
      <c r="H84" s="35"/>
      <c r="I84" s="35"/>
      <c r="J84" s="487" t="s">
        <v>295</v>
      </c>
      <c r="K84" s="487" t="s">
        <v>296</v>
      </c>
      <c r="L84" s="487" t="s">
        <v>297</v>
      </c>
      <c r="M84" s="511">
        <v>0.32</v>
      </c>
      <c r="N84" s="513" t="s">
        <v>298</v>
      </c>
      <c r="O84" s="70"/>
      <c r="P84" s="513" t="s">
        <v>171</v>
      </c>
      <c r="Q84" s="513" t="s">
        <v>299</v>
      </c>
      <c r="R84" s="320">
        <v>1</v>
      </c>
      <c r="S84" s="524">
        <v>1</v>
      </c>
      <c r="T84" s="379">
        <v>1</v>
      </c>
      <c r="U84" s="379">
        <v>1</v>
      </c>
      <c r="V84" s="379"/>
      <c r="W84" s="379"/>
      <c r="X84" s="379"/>
      <c r="Y84" s="380">
        <f>+U84</f>
        <v>1</v>
      </c>
      <c r="Z84" s="380">
        <v>1</v>
      </c>
      <c r="AA84" s="379">
        <f>+Y84/S84</f>
        <v>1</v>
      </c>
      <c r="AB84" s="379">
        <f>+Z84/R84</f>
        <v>1</v>
      </c>
      <c r="AC84" s="379" t="s">
        <v>173</v>
      </c>
      <c r="AD84" s="379" t="s">
        <v>174</v>
      </c>
      <c r="AE84" s="379" t="s">
        <v>200</v>
      </c>
      <c r="AF84" s="379" t="s">
        <v>201</v>
      </c>
      <c r="AG84" s="67" t="s">
        <v>300</v>
      </c>
      <c r="AH84" s="507">
        <v>2021130010256</v>
      </c>
      <c r="AI84" s="425" t="s">
        <v>301</v>
      </c>
      <c r="AJ84" s="314" t="s">
        <v>302</v>
      </c>
      <c r="AK84" s="314" t="s">
        <v>302</v>
      </c>
      <c r="AL84" s="246">
        <v>1</v>
      </c>
      <c r="AM84" s="246">
        <v>0.14280000000000001</v>
      </c>
      <c r="AN84" s="332">
        <v>1</v>
      </c>
      <c r="AO84" s="246"/>
      <c r="AP84" s="246"/>
      <c r="AQ84" s="246"/>
      <c r="AR84" s="246">
        <f>+AN84</f>
        <v>1</v>
      </c>
      <c r="AS84" s="246">
        <f>+AR84/AL84</f>
        <v>1</v>
      </c>
      <c r="AT84" s="275">
        <f>+AS84*AM84</f>
        <v>0.14280000000000001</v>
      </c>
      <c r="AU84" s="269">
        <f>+SUM(AT84:AT91)</f>
        <v>0.85680000000000012</v>
      </c>
      <c r="AV84" s="21">
        <v>45292</v>
      </c>
      <c r="AW84" s="21">
        <v>45657</v>
      </c>
      <c r="AX84" s="42">
        <v>365</v>
      </c>
      <c r="AY84" s="45">
        <v>1065570</v>
      </c>
      <c r="AZ84" s="35"/>
      <c r="BA84" s="43" t="s">
        <v>181</v>
      </c>
      <c r="BB84" s="35" t="s">
        <v>303</v>
      </c>
      <c r="BC84" s="426" t="s">
        <v>271</v>
      </c>
      <c r="BD84" s="226">
        <v>1800000000</v>
      </c>
      <c r="BE84" s="426" t="s">
        <v>183</v>
      </c>
      <c r="BF84" s="425" t="s">
        <v>304</v>
      </c>
      <c r="BG84" s="425" t="s">
        <v>305</v>
      </c>
      <c r="BH84" s="226">
        <v>6672328304.54</v>
      </c>
      <c r="BI84" s="226"/>
      <c r="BJ84" s="226"/>
      <c r="BK84" s="226"/>
      <c r="BL84" s="226">
        <v>1530100000</v>
      </c>
      <c r="BM84" s="226"/>
      <c r="BN84" s="226"/>
      <c r="BO84" s="226"/>
      <c r="BP84" s="226"/>
      <c r="BQ84" s="226"/>
      <c r="BR84" s="226"/>
      <c r="BS84" s="226"/>
      <c r="BT84" s="226"/>
      <c r="BU84" s="226"/>
      <c r="BV84" s="226">
        <v>423800000</v>
      </c>
      <c r="BW84" s="226"/>
      <c r="BX84" s="226"/>
      <c r="BY84" s="229">
        <f>+BL84/BH84</f>
        <v>0.2293202507674699</v>
      </c>
      <c r="BZ84" s="226"/>
      <c r="CA84" s="226"/>
      <c r="CB84" s="226"/>
      <c r="CC84" s="229">
        <f>+BV84/BH84</f>
        <v>6.3516059260998459E-2</v>
      </c>
      <c r="CD84" s="226"/>
      <c r="CE84" s="226"/>
      <c r="CF84" s="226"/>
    </row>
    <row r="85" spans="2:84" ht="48">
      <c r="B85" s="491"/>
      <c r="C85" s="491"/>
      <c r="D85" s="35"/>
      <c r="E85" s="35"/>
      <c r="F85" s="35"/>
      <c r="G85" s="35"/>
      <c r="H85" s="35"/>
      <c r="I85" s="35"/>
      <c r="J85" s="487"/>
      <c r="K85" s="487"/>
      <c r="L85" s="487"/>
      <c r="M85" s="511"/>
      <c r="N85" s="513"/>
      <c r="O85" s="47"/>
      <c r="P85" s="513"/>
      <c r="Q85" s="513"/>
      <c r="R85" s="320"/>
      <c r="S85" s="494"/>
      <c r="T85" s="379"/>
      <c r="U85" s="379"/>
      <c r="V85" s="379"/>
      <c r="W85" s="379"/>
      <c r="X85" s="379"/>
      <c r="Y85" s="381"/>
      <c r="Z85" s="381"/>
      <c r="AA85" s="379"/>
      <c r="AB85" s="379"/>
      <c r="AC85" s="379"/>
      <c r="AD85" s="379"/>
      <c r="AE85" s="379"/>
      <c r="AF85" s="379"/>
      <c r="AG85" s="67" t="s">
        <v>300</v>
      </c>
      <c r="AH85" s="507"/>
      <c r="AI85" s="425"/>
      <c r="AJ85" s="314"/>
      <c r="AK85" s="314"/>
      <c r="AL85" s="247"/>
      <c r="AM85" s="247"/>
      <c r="AN85" s="333"/>
      <c r="AO85" s="247"/>
      <c r="AP85" s="247"/>
      <c r="AQ85" s="247"/>
      <c r="AR85" s="247"/>
      <c r="AS85" s="247"/>
      <c r="AT85" s="275"/>
      <c r="AU85" s="270"/>
      <c r="AV85" s="21">
        <v>45292</v>
      </c>
      <c r="AW85" s="21">
        <v>45657</v>
      </c>
      <c r="AX85" s="42">
        <v>365</v>
      </c>
      <c r="AY85" s="45">
        <v>1065570</v>
      </c>
      <c r="AZ85" s="35"/>
      <c r="BA85" s="43" t="s">
        <v>181</v>
      </c>
      <c r="BB85" s="35" t="s">
        <v>303</v>
      </c>
      <c r="BC85" s="427"/>
      <c r="BD85" s="227"/>
      <c r="BE85" s="427"/>
      <c r="BF85" s="425"/>
      <c r="BG85" s="425"/>
      <c r="BH85" s="227"/>
      <c r="BI85" s="227"/>
      <c r="BJ85" s="227"/>
      <c r="BK85" s="227"/>
      <c r="BL85" s="227"/>
      <c r="BM85" s="227"/>
      <c r="BN85" s="227"/>
      <c r="BO85" s="227"/>
      <c r="BP85" s="227"/>
      <c r="BQ85" s="227"/>
      <c r="BR85" s="227"/>
      <c r="BS85" s="227"/>
      <c r="BT85" s="227"/>
      <c r="BU85" s="227"/>
      <c r="BV85" s="227"/>
      <c r="BW85" s="227"/>
      <c r="BX85" s="227"/>
      <c r="BY85" s="230"/>
      <c r="BZ85" s="227"/>
      <c r="CA85" s="227"/>
      <c r="CB85" s="227"/>
      <c r="CC85" s="230"/>
      <c r="CD85" s="227"/>
      <c r="CE85" s="227"/>
      <c r="CF85" s="227"/>
    </row>
    <row r="86" spans="2:84" ht="135">
      <c r="B86" s="491"/>
      <c r="C86" s="491"/>
      <c r="D86" s="35"/>
      <c r="E86" s="35"/>
      <c r="F86" s="35"/>
      <c r="G86" s="35"/>
      <c r="H86" s="35"/>
      <c r="I86" s="35"/>
      <c r="J86" s="487"/>
      <c r="K86" s="56" t="s">
        <v>306</v>
      </c>
      <c r="L86" s="56" t="s">
        <v>297</v>
      </c>
      <c r="M86" s="69">
        <v>0.32</v>
      </c>
      <c r="N86" s="72" t="s">
        <v>307</v>
      </c>
      <c r="O86" s="47"/>
      <c r="P86" s="47" t="s">
        <v>171</v>
      </c>
      <c r="Q86" s="47" t="s">
        <v>299</v>
      </c>
      <c r="R86" s="71">
        <v>1</v>
      </c>
      <c r="S86" s="57">
        <v>1</v>
      </c>
      <c r="T86" s="66">
        <v>1</v>
      </c>
      <c r="U86" s="66">
        <v>1</v>
      </c>
      <c r="V86" s="66"/>
      <c r="W86" s="66"/>
      <c r="X86" s="66"/>
      <c r="Y86" s="66">
        <f>+U86</f>
        <v>1</v>
      </c>
      <c r="Z86" s="66">
        <v>1</v>
      </c>
      <c r="AA86" s="66">
        <f>+Y86/S86</f>
        <v>1</v>
      </c>
      <c r="AB86" s="66">
        <f>+Z86/R86</f>
        <v>1</v>
      </c>
      <c r="AC86" s="66" t="s">
        <v>173</v>
      </c>
      <c r="AD86" s="66" t="s">
        <v>174</v>
      </c>
      <c r="AE86" s="66" t="s">
        <v>200</v>
      </c>
      <c r="AF86" s="66" t="s">
        <v>201</v>
      </c>
      <c r="AG86" s="67" t="s">
        <v>300</v>
      </c>
      <c r="AH86" s="507"/>
      <c r="AI86" s="425"/>
      <c r="AJ86" s="72" t="s">
        <v>308</v>
      </c>
      <c r="AK86" s="72" t="s">
        <v>308</v>
      </c>
      <c r="AL86" s="42">
        <v>1</v>
      </c>
      <c r="AM86" s="54">
        <v>0.14280000000000001</v>
      </c>
      <c r="AN86" s="42">
        <v>1</v>
      </c>
      <c r="AO86" s="42"/>
      <c r="AP86" s="42"/>
      <c r="AQ86" s="42"/>
      <c r="AR86" s="42">
        <f t="shared" ref="AR86:AR92" si="13">+AN86</f>
        <v>1</v>
      </c>
      <c r="AS86" s="150">
        <f>+AR86/AL86</f>
        <v>1</v>
      </c>
      <c r="AT86" s="42">
        <f>+AS86*AM86</f>
        <v>0.14280000000000001</v>
      </c>
      <c r="AU86" s="270"/>
      <c r="AV86" s="21">
        <v>45292</v>
      </c>
      <c r="AW86" s="21">
        <v>45657</v>
      </c>
      <c r="AX86" s="42">
        <v>365</v>
      </c>
      <c r="AY86" s="45">
        <v>1065570</v>
      </c>
      <c r="AZ86" s="35"/>
      <c r="BA86" s="43" t="s">
        <v>181</v>
      </c>
      <c r="BB86" s="35" t="s">
        <v>303</v>
      </c>
      <c r="BC86" s="427"/>
      <c r="BD86" s="227"/>
      <c r="BE86" s="427"/>
      <c r="BF86" s="425"/>
      <c r="BG86" s="425"/>
      <c r="BH86" s="227"/>
      <c r="BI86" s="227"/>
      <c r="BJ86" s="227"/>
      <c r="BK86" s="227"/>
      <c r="BL86" s="227"/>
      <c r="BM86" s="227"/>
      <c r="BN86" s="227"/>
      <c r="BO86" s="227"/>
      <c r="BP86" s="227"/>
      <c r="BQ86" s="227"/>
      <c r="BR86" s="227"/>
      <c r="BS86" s="227"/>
      <c r="BT86" s="227"/>
      <c r="BU86" s="227"/>
      <c r="BV86" s="227"/>
      <c r="BW86" s="227"/>
      <c r="BX86" s="227"/>
      <c r="BY86" s="230"/>
      <c r="BZ86" s="227"/>
      <c r="CA86" s="227"/>
      <c r="CB86" s="227"/>
      <c r="CC86" s="230"/>
      <c r="CD86" s="227"/>
      <c r="CE86" s="227"/>
      <c r="CF86" s="227"/>
    </row>
    <row r="87" spans="2:84" ht="48">
      <c r="B87" s="491"/>
      <c r="C87" s="491"/>
      <c r="D87" s="35"/>
      <c r="E87" s="35"/>
      <c r="F87" s="35"/>
      <c r="G87" s="35"/>
      <c r="H87" s="35"/>
      <c r="I87" s="35"/>
      <c r="J87" s="487"/>
      <c r="K87" s="487" t="s">
        <v>309</v>
      </c>
      <c r="L87" s="487" t="s">
        <v>209</v>
      </c>
      <c r="M87" s="510">
        <v>0</v>
      </c>
      <c r="N87" s="514" t="s">
        <v>308</v>
      </c>
      <c r="O87" s="47" t="s">
        <v>171</v>
      </c>
      <c r="P87" s="314" t="s">
        <v>171</v>
      </c>
      <c r="Q87" s="488" t="s">
        <v>310</v>
      </c>
      <c r="R87" s="319">
        <v>1</v>
      </c>
      <c r="S87" s="319">
        <v>1</v>
      </c>
      <c r="T87" s="320">
        <v>1</v>
      </c>
      <c r="U87" s="319">
        <v>1</v>
      </c>
      <c r="V87" s="320"/>
      <c r="W87" s="320"/>
      <c r="X87" s="320"/>
      <c r="Y87" s="365">
        <f>+U87</f>
        <v>1</v>
      </c>
      <c r="Z87" s="365">
        <v>1</v>
      </c>
      <c r="AA87" s="320">
        <f>+Y87/S87</f>
        <v>1</v>
      </c>
      <c r="AB87" s="320">
        <f>+Z87/R87</f>
        <v>1</v>
      </c>
      <c r="AC87" s="320" t="s">
        <v>173</v>
      </c>
      <c r="AD87" s="320" t="s">
        <v>174</v>
      </c>
      <c r="AE87" s="320" t="s">
        <v>200</v>
      </c>
      <c r="AF87" s="320" t="s">
        <v>201</v>
      </c>
      <c r="AG87" s="67" t="s">
        <v>300</v>
      </c>
      <c r="AH87" s="507"/>
      <c r="AI87" s="425"/>
      <c r="AJ87" s="73" t="s">
        <v>311</v>
      </c>
      <c r="AK87" s="73" t="s">
        <v>311</v>
      </c>
      <c r="AL87" s="42">
        <v>2</v>
      </c>
      <c r="AM87" s="54">
        <v>0.14280000000000001</v>
      </c>
      <c r="AN87" s="42">
        <v>2</v>
      </c>
      <c r="AO87" s="42"/>
      <c r="AP87" s="42"/>
      <c r="AQ87" s="42"/>
      <c r="AR87" s="42">
        <f t="shared" si="13"/>
        <v>2</v>
      </c>
      <c r="AS87" s="150">
        <f t="shared" ref="AS87:AS91" si="14">+AR87/AL87</f>
        <v>1</v>
      </c>
      <c r="AT87" s="42">
        <f t="shared" ref="AT87:AT91" si="15">+AS87*AM87</f>
        <v>0.14280000000000001</v>
      </c>
      <c r="AU87" s="270"/>
      <c r="AV87" s="21">
        <v>45292</v>
      </c>
      <c r="AW87" s="21">
        <v>45657</v>
      </c>
      <c r="AX87" s="42">
        <v>365</v>
      </c>
      <c r="AY87" s="45">
        <v>1065570</v>
      </c>
      <c r="AZ87" s="35"/>
      <c r="BA87" s="43" t="s">
        <v>181</v>
      </c>
      <c r="BB87" s="35" t="s">
        <v>303</v>
      </c>
      <c r="BC87" s="428"/>
      <c r="BD87" s="228"/>
      <c r="BE87" s="428"/>
      <c r="BF87" s="425"/>
      <c r="BG87" s="425"/>
      <c r="BH87" s="227"/>
      <c r="BI87" s="228"/>
      <c r="BJ87" s="228"/>
      <c r="BK87" s="228"/>
      <c r="BL87" s="227"/>
      <c r="BM87" s="228"/>
      <c r="BN87" s="228"/>
      <c r="BO87" s="228"/>
      <c r="BP87" s="228"/>
      <c r="BQ87" s="228"/>
      <c r="BR87" s="228"/>
      <c r="BS87" s="228"/>
      <c r="BT87" s="228"/>
      <c r="BU87" s="228"/>
      <c r="BV87" s="227"/>
      <c r="BW87" s="228"/>
      <c r="BX87" s="228"/>
      <c r="BY87" s="230"/>
      <c r="BZ87" s="228"/>
      <c r="CA87" s="228"/>
      <c r="CB87" s="228"/>
      <c r="CC87" s="230"/>
      <c r="CD87" s="228"/>
      <c r="CE87" s="228"/>
      <c r="CF87" s="228"/>
    </row>
    <row r="88" spans="2:84" ht="48">
      <c r="B88" s="491"/>
      <c r="C88" s="491"/>
      <c r="D88" s="35"/>
      <c r="E88" s="35"/>
      <c r="F88" s="35"/>
      <c r="G88" s="35"/>
      <c r="H88" s="35"/>
      <c r="I88" s="35"/>
      <c r="J88" s="487"/>
      <c r="K88" s="487"/>
      <c r="L88" s="487"/>
      <c r="M88" s="510"/>
      <c r="N88" s="514"/>
      <c r="O88" s="43"/>
      <c r="P88" s="314"/>
      <c r="Q88" s="488"/>
      <c r="R88" s="319"/>
      <c r="S88" s="319"/>
      <c r="T88" s="320"/>
      <c r="U88" s="319"/>
      <c r="V88" s="320"/>
      <c r="W88" s="320"/>
      <c r="X88" s="320"/>
      <c r="Y88" s="367"/>
      <c r="Z88" s="367"/>
      <c r="AA88" s="320"/>
      <c r="AB88" s="320"/>
      <c r="AC88" s="320"/>
      <c r="AD88" s="320"/>
      <c r="AE88" s="320"/>
      <c r="AF88" s="320"/>
      <c r="AG88" s="67" t="s">
        <v>300</v>
      </c>
      <c r="AH88" s="507"/>
      <c r="AI88" s="425"/>
      <c r="AJ88" s="51" t="s">
        <v>312</v>
      </c>
      <c r="AK88" s="51" t="s">
        <v>312</v>
      </c>
      <c r="AL88" s="54">
        <v>1</v>
      </c>
      <c r="AM88" s="54">
        <v>0.14280000000000001</v>
      </c>
      <c r="AN88" s="163">
        <v>0.9</v>
      </c>
      <c r="AO88" s="54"/>
      <c r="AP88" s="54"/>
      <c r="AQ88" s="54"/>
      <c r="AR88" s="54">
        <f t="shared" si="13"/>
        <v>0.9</v>
      </c>
      <c r="AS88" s="150">
        <f t="shared" si="14"/>
        <v>0.9</v>
      </c>
      <c r="AT88" s="42">
        <f t="shared" si="15"/>
        <v>0.12852000000000002</v>
      </c>
      <c r="AU88" s="270"/>
      <c r="AV88" s="21">
        <v>45292</v>
      </c>
      <c r="AW88" s="21">
        <v>45657</v>
      </c>
      <c r="AX88" s="42">
        <v>365</v>
      </c>
      <c r="AY88" s="45">
        <v>1065570</v>
      </c>
      <c r="AZ88" s="35"/>
      <c r="BA88" s="43" t="s">
        <v>181</v>
      </c>
      <c r="BB88" s="35" t="s">
        <v>303</v>
      </c>
      <c r="BC88" s="426" t="s">
        <v>217</v>
      </c>
      <c r="BD88" s="304">
        <v>500000000</v>
      </c>
      <c r="BE88" s="426" t="s">
        <v>313</v>
      </c>
      <c r="BF88" s="425"/>
      <c r="BG88" s="425"/>
      <c r="BH88" s="227"/>
      <c r="BI88" s="304"/>
      <c r="BJ88" s="304"/>
      <c r="BK88" s="304"/>
      <c r="BL88" s="227"/>
      <c r="BM88" s="304"/>
      <c r="BN88" s="304"/>
      <c r="BO88" s="304"/>
      <c r="BP88" s="304"/>
      <c r="BQ88" s="304"/>
      <c r="BR88" s="304"/>
      <c r="BS88" s="304"/>
      <c r="BT88" s="304"/>
      <c r="BU88" s="304"/>
      <c r="BV88" s="227"/>
      <c r="BW88" s="304"/>
      <c r="BX88" s="304"/>
      <c r="BY88" s="230"/>
      <c r="BZ88" s="304"/>
      <c r="CA88" s="304"/>
      <c r="CB88" s="304"/>
      <c r="CC88" s="230"/>
      <c r="CD88" s="304"/>
      <c r="CE88" s="304"/>
      <c r="CF88" s="304"/>
    </row>
    <row r="89" spans="2:84" ht="48">
      <c r="B89" s="491"/>
      <c r="C89" s="491"/>
      <c r="D89" s="35"/>
      <c r="E89" s="35"/>
      <c r="F89" s="35"/>
      <c r="G89" s="35"/>
      <c r="H89" s="35"/>
      <c r="I89" s="35"/>
      <c r="J89" s="487"/>
      <c r="K89" s="487" t="s">
        <v>314</v>
      </c>
      <c r="L89" s="487" t="s">
        <v>209</v>
      </c>
      <c r="M89" s="487">
        <v>0</v>
      </c>
      <c r="N89" s="488" t="s">
        <v>315</v>
      </c>
      <c r="O89" s="43"/>
      <c r="P89" s="43" t="s">
        <v>171</v>
      </c>
      <c r="Q89" s="488" t="s">
        <v>299</v>
      </c>
      <c r="R89" s="319">
        <v>1</v>
      </c>
      <c r="S89" s="319">
        <v>1</v>
      </c>
      <c r="T89" s="354">
        <v>1</v>
      </c>
      <c r="U89" s="319">
        <v>1</v>
      </c>
      <c r="V89" s="354"/>
      <c r="W89" s="354"/>
      <c r="X89" s="354"/>
      <c r="Y89" s="355">
        <v>1</v>
      </c>
      <c r="Z89" s="355">
        <v>1</v>
      </c>
      <c r="AA89" s="354">
        <f>+Y89/S89</f>
        <v>1</v>
      </c>
      <c r="AB89" s="354">
        <f>+Z89/R89</f>
        <v>1</v>
      </c>
      <c r="AC89" s="354" t="s">
        <v>173</v>
      </c>
      <c r="AD89" s="354" t="s">
        <v>174</v>
      </c>
      <c r="AE89" s="354" t="s">
        <v>200</v>
      </c>
      <c r="AF89" s="354" t="s">
        <v>201</v>
      </c>
      <c r="AG89" s="67" t="s">
        <v>300</v>
      </c>
      <c r="AH89" s="507"/>
      <c r="AI89" s="425"/>
      <c r="AJ89" s="74" t="s">
        <v>302</v>
      </c>
      <c r="AK89" s="74" t="s">
        <v>302</v>
      </c>
      <c r="AL89" s="54">
        <v>1</v>
      </c>
      <c r="AM89" s="54">
        <v>0.14280000000000001</v>
      </c>
      <c r="AN89" s="163">
        <v>1</v>
      </c>
      <c r="AO89" s="54"/>
      <c r="AP89" s="54"/>
      <c r="AQ89" s="54"/>
      <c r="AR89" s="54">
        <f t="shared" si="13"/>
        <v>1</v>
      </c>
      <c r="AS89" s="150">
        <f t="shared" si="14"/>
        <v>1</v>
      </c>
      <c r="AT89" s="42">
        <f t="shared" si="15"/>
        <v>0.14280000000000001</v>
      </c>
      <c r="AU89" s="270"/>
      <c r="AV89" s="21">
        <v>45292</v>
      </c>
      <c r="AW89" s="21">
        <v>45657</v>
      </c>
      <c r="AX89" s="42">
        <v>365</v>
      </c>
      <c r="AY89" s="45">
        <v>1065570</v>
      </c>
      <c r="AZ89" s="35"/>
      <c r="BA89" s="43" t="s">
        <v>181</v>
      </c>
      <c r="BB89" s="35" t="s">
        <v>303</v>
      </c>
      <c r="BC89" s="427"/>
      <c r="BD89" s="305"/>
      <c r="BE89" s="427"/>
      <c r="BF89" s="425"/>
      <c r="BG89" s="425"/>
      <c r="BH89" s="227"/>
      <c r="BI89" s="305"/>
      <c r="BJ89" s="305"/>
      <c r="BK89" s="305"/>
      <c r="BL89" s="227"/>
      <c r="BM89" s="305"/>
      <c r="BN89" s="305"/>
      <c r="BO89" s="305"/>
      <c r="BP89" s="305"/>
      <c r="BQ89" s="305"/>
      <c r="BR89" s="305"/>
      <c r="BS89" s="305"/>
      <c r="BT89" s="305"/>
      <c r="BU89" s="305"/>
      <c r="BV89" s="227"/>
      <c r="BW89" s="305"/>
      <c r="BX89" s="305"/>
      <c r="BY89" s="230"/>
      <c r="BZ89" s="305"/>
      <c r="CA89" s="305"/>
      <c r="CB89" s="305"/>
      <c r="CC89" s="230"/>
      <c r="CD89" s="305"/>
      <c r="CE89" s="305"/>
      <c r="CF89" s="305"/>
    </row>
    <row r="90" spans="2:84" ht="48">
      <c r="B90" s="491"/>
      <c r="C90" s="491"/>
      <c r="D90" s="35"/>
      <c r="E90" s="35"/>
      <c r="F90" s="35"/>
      <c r="G90" s="35"/>
      <c r="H90" s="35"/>
      <c r="I90" s="35"/>
      <c r="J90" s="487"/>
      <c r="K90" s="487"/>
      <c r="L90" s="487"/>
      <c r="M90" s="487"/>
      <c r="N90" s="488"/>
      <c r="O90" s="59"/>
      <c r="P90" s="59" t="s">
        <v>171</v>
      </c>
      <c r="Q90" s="488"/>
      <c r="R90" s="319"/>
      <c r="S90" s="319"/>
      <c r="T90" s="354"/>
      <c r="U90" s="319"/>
      <c r="V90" s="354"/>
      <c r="W90" s="354"/>
      <c r="X90" s="354"/>
      <c r="Y90" s="357"/>
      <c r="Z90" s="357"/>
      <c r="AA90" s="354"/>
      <c r="AB90" s="354"/>
      <c r="AC90" s="354"/>
      <c r="AD90" s="354"/>
      <c r="AE90" s="354"/>
      <c r="AF90" s="354"/>
      <c r="AG90" s="67" t="s">
        <v>300</v>
      </c>
      <c r="AH90" s="507"/>
      <c r="AI90" s="425"/>
      <c r="AJ90" s="59" t="s">
        <v>316</v>
      </c>
      <c r="AK90" s="59" t="s">
        <v>316</v>
      </c>
      <c r="AL90" s="54">
        <v>1</v>
      </c>
      <c r="AM90" s="54">
        <v>0.14280000000000001</v>
      </c>
      <c r="AN90" s="163">
        <v>1</v>
      </c>
      <c r="AO90" s="54"/>
      <c r="AP90" s="54"/>
      <c r="AQ90" s="54"/>
      <c r="AR90" s="54">
        <f t="shared" si="13"/>
        <v>1</v>
      </c>
      <c r="AS90" s="150">
        <f t="shared" si="14"/>
        <v>1</v>
      </c>
      <c r="AT90" s="42">
        <f t="shared" si="15"/>
        <v>0.14280000000000001</v>
      </c>
      <c r="AU90" s="270"/>
      <c r="AV90" s="21">
        <v>45292</v>
      </c>
      <c r="AW90" s="21">
        <v>45657</v>
      </c>
      <c r="AX90" s="42">
        <v>365</v>
      </c>
      <c r="AY90" s="45">
        <v>1065570</v>
      </c>
      <c r="AZ90" s="35"/>
      <c r="BA90" s="43" t="s">
        <v>181</v>
      </c>
      <c r="BB90" s="35" t="s">
        <v>303</v>
      </c>
      <c r="BC90" s="427"/>
      <c r="BD90" s="305"/>
      <c r="BE90" s="427"/>
      <c r="BF90" s="425"/>
      <c r="BG90" s="425"/>
      <c r="BH90" s="227"/>
      <c r="BI90" s="305"/>
      <c r="BJ90" s="305"/>
      <c r="BK90" s="305"/>
      <c r="BL90" s="227"/>
      <c r="BM90" s="305"/>
      <c r="BN90" s="305"/>
      <c r="BO90" s="305"/>
      <c r="BP90" s="305"/>
      <c r="BQ90" s="305"/>
      <c r="BR90" s="305"/>
      <c r="BS90" s="305"/>
      <c r="BT90" s="305"/>
      <c r="BU90" s="305"/>
      <c r="BV90" s="227"/>
      <c r="BW90" s="305"/>
      <c r="BX90" s="305"/>
      <c r="BY90" s="230"/>
      <c r="BZ90" s="305"/>
      <c r="CA90" s="305"/>
      <c r="CB90" s="305"/>
      <c r="CC90" s="230"/>
      <c r="CD90" s="305"/>
      <c r="CE90" s="305"/>
      <c r="CF90" s="305"/>
    </row>
    <row r="91" spans="2:84" ht="48">
      <c r="B91" s="491"/>
      <c r="C91" s="491"/>
      <c r="D91" s="35"/>
      <c r="E91" s="35"/>
      <c r="F91" s="35"/>
      <c r="G91" s="35"/>
      <c r="H91" s="35"/>
      <c r="I91" s="35"/>
      <c r="J91" s="487"/>
      <c r="K91" s="487"/>
      <c r="L91" s="487"/>
      <c r="M91" s="487"/>
      <c r="N91" s="488"/>
      <c r="O91" s="43"/>
      <c r="P91" s="43" t="s">
        <v>171</v>
      </c>
      <c r="Q91" s="488"/>
      <c r="R91" s="319"/>
      <c r="S91" s="319"/>
      <c r="T91" s="354"/>
      <c r="U91" s="319"/>
      <c r="V91" s="354"/>
      <c r="W91" s="354"/>
      <c r="X91" s="354"/>
      <c r="Y91" s="356"/>
      <c r="Z91" s="356"/>
      <c r="AA91" s="354"/>
      <c r="AB91" s="354"/>
      <c r="AC91" s="354"/>
      <c r="AD91" s="354"/>
      <c r="AE91" s="354"/>
      <c r="AF91" s="354"/>
      <c r="AG91" s="67" t="s">
        <v>300</v>
      </c>
      <c r="AH91" s="507"/>
      <c r="AI91" s="425"/>
      <c r="AJ91" s="74" t="s">
        <v>317</v>
      </c>
      <c r="AK91" s="74" t="s">
        <v>317</v>
      </c>
      <c r="AL91" s="164">
        <v>1</v>
      </c>
      <c r="AM91" s="54">
        <v>0.14280000000000001</v>
      </c>
      <c r="AN91" s="163">
        <v>0.1</v>
      </c>
      <c r="AO91" s="42"/>
      <c r="AP91" s="42"/>
      <c r="AQ91" s="42"/>
      <c r="AR91" s="54">
        <f t="shared" si="13"/>
        <v>0.1</v>
      </c>
      <c r="AS91" s="150">
        <f t="shared" si="14"/>
        <v>0.1</v>
      </c>
      <c r="AT91" s="42">
        <f t="shared" si="15"/>
        <v>1.4280000000000001E-2</v>
      </c>
      <c r="AU91" s="271"/>
      <c r="AV91" s="21">
        <v>45292</v>
      </c>
      <c r="AW91" s="21">
        <v>45657</v>
      </c>
      <c r="AX91" s="42">
        <v>365</v>
      </c>
      <c r="AY91" s="45">
        <v>1065570</v>
      </c>
      <c r="AZ91" s="35"/>
      <c r="BA91" s="43" t="s">
        <v>181</v>
      </c>
      <c r="BB91" s="35" t="s">
        <v>303</v>
      </c>
      <c r="BC91" s="428"/>
      <c r="BD91" s="306"/>
      <c r="BE91" s="428"/>
      <c r="BF91" s="425"/>
      <c r="BG91" s="425"/>
      <c r="BH91" s="227"/>
      <c r="BI91" s="306"/>
      <c r="BJ91" s="306"/>
      <c r="BK91" s="306"/>
      <c r="BL91" s="227"/>
      <c r="BM91" s="306"/>
      <c r="BN91" s="306"/>
      <c r="BO91" s="306"/>
      <c r="BP91" s="306"/>
      <c r="BQ91" s="306"/>
      <c r="BR91" s="306"/>
      <c r="BS91" s="306"/>
      <c r="BT91" s="306"/>
      <c r="BU91" s="306"/>
      <c r="BV91" s="227"/>
      <c r="BW91" s="306"/>
      <c r="BX91" s="306"/>
      <c r="BY91" s="230"/>
      <c r="BZ91" s="306"/>
      <c r="CA91" s="306"/>
      <c r="CB91" s="306"/>
      <c r="CC91" s="230"/>
      <c r="CD91" s="306"/>
      <c r="CE91" s="306"/>
      <c r="CF91" s="306"/>
    </row>
    <row r="92" spans="2:84" ht="30">
      <c r="B92" s="488" t="s">
        <v>293</v>
      </c>
      <c r="C92" s="488" t="s">
        <v>294</v>
      </c>
      <c r="D92" s="35"/>
      <c r="E92" s="35"/>
      <c r="F92" s="35"/>
      <c r="G92" s="35"/>
      <c r="H92" s="35"/>
      <c r="I92" s="35"/>
      <c r="J92" s="488" t="s">
        <v>318</v>
      </c>
      <c r="K92" s="487" t="s">
        <v>319</v>
      </c>
      <c r="L92" s="487" t="s">
        <v>297</v>
      </c>
      <c r="M92" s="511">
        <v>1</v>
      </c>
      <c r="N92" s="488" t="s">
        <v>320</v>
      </c>
      <c r="O92" s="488"/>
      <c r="P92" s="488" t="s">
        <v>171</v>
      </c>
      <c r="Q92" s="488" t="s">
        <v>321</v>
      </c>
      <c r="R92" s="487">
        <v>1</v>
      </c>
      <c r="S92" s="487">
        <v>1</v>
      </c>
      <c r="T92" s="320">
        <v>1</v>
      </c>
      <c r="U92" s="320">
        <v>1</v>
      </c>
      <c r="V92" s="320"/>
      <c r="W92" s="320"/>
      <c r="X92" s="320"/>
      <c r="Y92" s="365">
        <f>+U92</f>
        <v>1</v>
      </c>
      <c r="Z92" s="365">
        <v>1</v>
      </c>
      <c r="AA92" s="320">
        <f>+Y92/S92</f>
        <v>1</v>
      </c>
      <c r="AB92" s="320">
        <f>+Z92/R92</f>
        <v>1</v>
      </c>
      <c r="AC92" s="320" t="s">
        <v>173</v>
      </c>
      <c r="AD92" s="320" t="s">
        <v>174</v>
      </c>
      <c r="AE92" s="320" t="s">
        <v>200</v>
      </c>
      <c r="AF92" s="320" t="s">
        <v>201</v>
      </c>
      <c r="AG92" s="488" t="s">
        <v>322</v>
      </c>
      <c r="AH92" s="498">
        <v>2021130010244</v>
      </c>
      <c r="AI92" s="488" t="s">
        <v>323</v>
      </c>
      <c r="AJ92" s="493" t="s">
        <v>324</v>
      </c>
      <c r="AK92" s="493" t="s">
        <v>324</v>
      </c>
      <c r="AL92" s="247">
        <v>1</v>
      </c>
      <c r="AM92" s="246">
        <v>0.2</v>
      </c>
      <c r="AN92" s="275">
        <v>0.25</v>
      </c>
      <c r="AO92" s="247"/>
      <c r="AP92" s="247"/>
      <c r="AQ92" s="247"/>
      <c r="AR92" s="275">
        <f t="shared" si="13"/>
        <v>0.25</v>
      </c>
      <c r="AS92" s="247">
        <f>+AR92/AL92</f>
        <v>0.25</v>
      </c>
      <c r="AT92" s="247">
        <f>+AS92*AM92</f>
        <v>0.05</v>
      </c>
      <c r="AU92" s="272">
        <f>+SUM(AT92:AT100)</f>
        <v>0.2</v>
      </c>
      <c r="AV92" s="21">
        <v>45292</v>
      </c>
      <c r="AW92" s="21">
        <v>45657</v>
      </c>
      <c r="AX92" s="42">
        <v>365</v>
      </c>
      <c r="AY92" s="45">
        <v>1065570</v>
      </c>
      <c r="AZ92" s="35"/>
      <c r="BA92" s="43" t="s">
        <v>181</v>
      </c>
      <c r="BB92" s="35" t="s">
        <v>325</v>
      </c>
      <c r="BC92" s="403" t="s">
        <v>183</v>
      </c>
      <c r="BD92" s="307">
        <v>1500000000</v>
      </c>
      <c r="BE92" s="403" t="s">
        <v>271</v>
      </c>
      <c r="BF92" s="403" t="s">
        <v>326</v>
      </c>
      <c r="BG92" s="403" t="s">
        <v>327</v>
      </c>
      <c r="BH92" s="227"/>
      <c r="BI92" s="307"/>
      <c r="BJ92" s="307"/>
      <c r="BK92" s="307"/>
      <c r="BL92" s="227"/>
      <c r="BM92" s="307"/>
      <c r="BN92" s="307"/>
      <c r="BO92" s="307"/>
      <c r="BP92" s="307"/>
      <c r="BQ92" s="307"/>
      <c r="BR92" s="307"/>
      <c r="BS92" s="307"/>
      <c r="BT92" s="307"/>
      <c r="BU92" s="307"/>
      <c r="BV92" s="227"/>
      <c r="BW92" s="307"/>
      <c r="BX92" s="307"/>
      <c r="BY92" s="230"/>
      <c r="BZ92" s="307"/>
      <c r="CA92" s="307"/>
      <c r="CB92" s="307"/>
      <c r="CC92" s="230"/>
      <c r="CD92" s="307"/>
      <c r="CE92" s="307"/>
      <c r="CF92" s="307"/>
    </row>
    <row r="93" spans="2:84" ht="30">
      <c r="B93" s="488"/>
      <c r="C93" s="488"/>
      <c r="D93" s="35"/>
      <c r="E93" s="35"/>
      <c r="F93" s="35"/>
      <c r="G93" s="35"/>
      <c r="H93" s="35"/>
      <c r="I93" s="35"/>
      <c r="J93" s="488"/>
      <c r="K93" s="487"/>
      <c r="L93" s="487"/>
      <c r="M93" s="511"/>
      <c r="N93" s="488"/>
      <c r="O93" s="488"/>
      <c r="P93" s="488"/>
      <c r="Q93" s="488"/>
      <c r="R93" s="487"/>
      <c r="S93" s="487"/>
      <c r="T93" s="320"/>
      <c r="U93" s="320"/>
      <c r="V93" s="320"/>
      <c r="W93" s="320"/>
      <c r="X93" s="320"/>
      <c r="Y93" s="366"/>
      <c r="Z93" s="366"/>
      <c r="AA93" s="320"/>
      <c r="AB93" s="320"/>
      <c r="AC93" s="320"/>
      <c r="AD93" s="320"/>
      <c r="AE93" s="320"/>
      <c r="AF93" s="320"/>
      <c r="AG93" s="488"/>
      <c r="AH93" s="498"/>
      <c r="AI93" s="488"/>
      <c r="AJ93" s="493"/>
      <c r="AK93" s="493"/>
      <c r="AL93" s="247"/>
      <c r="AM93" s="247"/>
      <c r="AN93" s="275"/>
      <c r="AO93" s="247"/>
      <c r="AP93" s="247"/>
      <c r="AQ93" s="247"/>
      <c r="AR93" s="247"/>
      <c r="AS93" s="247"/>
      <c r="AT93" s="247"/>
      <c r="AU93" s="273"/>
      <c r="AV93" s="21">
        <v>45292</v>
      </c>
      <c r="AW93" s="21">
        <v>45657</v>
      </c>
      <c r="AX93" s="42">
        <v>365</v>
      </c>
      <c r="AY93" s="45">
        <v>1065570</v>
      </c>
      <c r="AZ93" s="35"/>
      <c r="BA93" s="43" t="s">
        <v>181</v>
      </c>
      <c r="BB93" s="35" t="s">
        <v>325</v>
      </c>
      <c r="BC93" s="403"/>
      <c r="BD93" s="307"/>
      <c r="BE93" s="403"/>
      <c r="BF93" s="403"/>
      <c r="BG93" s="403"/>
      <c r="BH93" s="227"/>
      <c r="BI93" s="307"/>
      <c r="BJ93" s="307"/>
      <c r="BK93" s="307"/>
      <c r="BL93" s="227"/>
      <c r="BM93" s="307"/>
      <c r="BN93" s="307"/>
      <c r="BO93" s="307"/>
      <c r="BP93" s="307"/>
      <c r="BQ93" s="307"/>
      <c r="BR93" s="307"/>
      <c r="BS93" s="307"/>
      <c r="BT93" s="307"/>
      <c r="BU93" s="307"/>
      <c r="BV93" s="227"/>
      <c r="BW93" s="307"/>
      <c r="BX93" s="307"/>
      <c r="BY93" s="230"/>
      <c r="BZ93" s="307"/>
      <c r="CA93" s="307"/>
      <c r="CB93" s="307"/>
      <c r="CC93" s="230"/>
      <c r="CD93" s="307"/>
      <c r="CE93" s="307"/>
      <c r="CF93" s="307"/>
    </row>
    <row r="94" spans="2:84" ht="30">
      <c r="B94" s="488"/>
      <c r="C94" s="488"/>
      <c r="D94" s="35"/>
      <c r="E94" s="35"/>
      <c r="F94" s="35"/>
      <c r="G94" s="35"/>
      <c r="H94" s="35"/>
      <c r="I94" s="35"/>
      <c r="J94" s="488"/>
      <c r="K94" s="487"/>
      <c r="L94" s="487"/>
      <c r="M94" s="511"/>
      <c r="N94" s="488"/>
      <c r="O94" s="488"/>
      <c r="P94" s="488"/>
      <c r="Q94" s="488"/>
      <c r="R94" s="487"/>
      <c r="S94" s="487"/>
      <c r="T94" s="320"/>
      <c r="U94" s="320"/>
      <c r="V94" s="320"/>
      <c r="W94" s="320"/>
      <c r="X94" s="320"/>
      <c r="Y94" s="366"/>
      <c r="Z94" s="366"/>
      <c r="AA94" s="320"/>
      <c r="AB94" s="320"/>
      <c r="AC94" s="320">
        <v>1</v>
      </c>
      <c r="AD94" s="320"/>
      <c r="AE94" s="320"/>
      <c r="AF94" s="320"/>
      <c r="AG94" s="488"/>
      <c r="AH94" s="498"/>
      <c r="AI94" s="488"/>
      <c r="AJ94" s="493" t="s">
        <v>328</v>
      </c>
      <c r="AK94" s="493" t="s">
        <v>328</v>
      </c>
      <c r="AL94" s="247">
        <v>1</v>
      </c>
      <c r="AM94" s="246">
        <v>0.2</v>
      </c>
      <c r="AN94" s="275">
        <v>0.25</v>
      </c>
      <c r="AO94" s="247"/>
      <c r="AP94" s="247"/>
      <c r="AQ94" s="247"/>
      <c r="AR94" s="275">
        <f>+AN94</f>
        <v>0.25</v>
      </c>
      <c r="AS94" s="247">
        <f>+AR94/AL94</f>
        <v>0.25</v>
      </c>
      <c r="AT94" s="247">
        <f>+AS94*AM94</f>
        <v>0.05</v>
      </c>
      <c r="AU94" s="273"/>
      <c r="AV94" s="21">
        <v>45292</v>
      </c>
      <c r="AW94" s="21">
        <v>45657</v>
      </c>
      <c r="AX94" s="42">
        <v>365</v>
      </c>
      <c r="AY94" s="45">
        <v>1065570</v>
      </c>
      <c r="AZ94" s="35"/>
      <c r="BA94" s="43" t="s">
        <v>181</v>
      </c>
      <c r="BB94" s="35" t="s">
        <v>325</v>
      </c>
      <c r="BC94" s="403"/>
      <c r="BD94" s="307"/>
      <c r="BE94" s="403"/>
      <c r="BF94" s="403"/>
      <c r="BG94" s="403"/>
      <c r="BH94" s="227"/>
      <c r="BI94" s="307"/>
      <c r="BJ94" s="307"/>
      <c r="BK94" s="307"/>
      <c r="BL94" s="227"/>
      <c r="BM94" s="307"/>
      <c r="BN94" s="307"/>
      <c r="BO94" s="307"/>
      <c r="BP94" s="307"/>
      <c r="BQ94" s="307"/>
      <c r="BR94" s="307"/>
      <c r="BS94" s="307"/>
      <c r="BT94" s="307"/>
      <c r="BU94" s="307"/>
      <c r="BV94" s="227"/>
      <c r="BW94" s="307"/>
      <c r="BX94" s="307"/>
      <c r="BY94" s="230"/>
      <c r="BZ94" s="307"/>
      <c r="CA94" s="307"/>
      <c r="CB94" s="307"/>
      <c r="CC94" s="230"/>
      <c r="CD94" s="307"/>
      <c r="CE94" s="307"/>
      <c r="CF94" s="307"/>
    </row>
    <row r="95" spans="2:84" ht="30">
      <c r="B95" s="488"/>
      <c r="C95" s="488"/>
      <c r="D95" s="35"/>
      <c r="E95" s="35"/>
      <c r="F95" s="35"/>
      <c r="G95" s="35"/>
      <c r="H95" s="35"/>
      <c r="I95" s="35"/>
      <c r="J95" s="488"/>
      <c r="K95" s="487"/>
      <c r="L95" s="487"/>
      <c r="M95" s="511"/>
      <c r="N95" s="488"/>
      <c r="O95" s="488"/>
      <c r="P95" s="488"/>
      <c r="Q95" s="488"/>
      <c r="R95" s="487"/>
      <c r="S95" s="487"/>
      <c r="T95" s="320"/>
      <c r="U95" s="320"/>
      <c r="V95" s="320"/>
      <c r="W95" s="320"/>
      <c r="X95" s="320"/>
      <c r="Y95" s="366"/>
      <c r="Z95" s="366"/>
      <c r="AA95" s="320"/>
      <c r="AB95" s="320"/>
      <c r="AC95" s="320"/>
      <c r="AD95" s="320"/>
      <c r="AE95" s="320"/>
      <c r="AF95" s="320"/>
      <c r="AG95" s="488"/>
      <c r="AH95" s="498"/>
      <c r="AI95" s="488"/>
      <c r="AJ95" s="493"/>
      <c r="AK95" s="493"/>
      <c r="AL95" s="247"/>
      <c r="AM95" s="247"/>
      <c r="AN95" s="275"/>
      <c r="AO95" s="247"/>
      <c r="AP95" s="247"/>
      <c r="AQ95" s="247"/>
      <c r="AR95" s="247"/>
      <c r="AS95" s="247"/>
      <c r="AT95" s="247"/>
      <c r="AU95" s="273"/>
      <c r="AV95" s="21">
        <v>45292</v>
      </c>
      <c r="AW95" s="21">
        <v>45657</v>
      </c>
      <c r="AX95" s="42">
        <v>365</v>
      </c>
      <c r="AY95" s="45">
        <v>1065570</v>
      </c>
      <c r="AZ95" s="35"/>
      <c r="BA95" s="43" t="s">
        <v>181</v>
      </c>
      <c r="BB95" s="35" t="s">
        <v>325</v>
      </c>
      <c r="BC95" s="403"/>
      <c r="BD95" s="307"/>
      <c r="BE95" s="403"/>
      <c r="BF95" s="403"/>
      <c r="BG95" s="403"/>
      <c r="BH95" s="227"/>
      <c r="BI95" s="307"/>
      <c r="BJ95" s="307"/>
      <c r="BK95" s="307"/>
      <c r="BL95" s="227"/>
      <c r="BM95" s="307"/>
      <c r="BN95" s="307"/>
      <c r="BO95" s="307"/>
      <c r="BP95" s="307"/>
      <c r="BQ95" s="307"/>
      <c r="BR95" s="307"/>
      <c r="BS95" s="307"/>
      <c r="BT95" s="307"/>
      <c r="BU95" s="307"/>
      <c r="BV95" s="227"/>
      <c r="BW95" s="307"/>
      <c r="BX95" s="307"/>
      <c r="BY95" s="230"/>
      <c r="BZ95" s="307"/>
      <c r="CA95" s="307"/>
      <c r="CB95" s="307"/>
      <c r="CC95" s="230"/>
      <c r="CD95" s="307"/>
      <c r="CE95" s="307"/>
      <c r="CF95" s="307"/>
    </row>
    <row r="96" spans="2:84" ht="30">
      <c r="B96" s="488"/>
      <c r="C96" s="488"/>
      <c r="D96" s="35"/>
      <c r="E96" s="35"/>
      <c r="F96" s="35"/>
      <c r="G96" s="35"/>
      <c r="H96" s="35"/>
      <c r="I96" s="35"/>
      <c r="J96" s="488"/>
      <c r="K96" s="487"/>
      <c r="L96" s="487"/>
      <c r="M96" s="511"/>
      <c r="N96" s="488"/>
      <c r="O96" s="488"/>
      <c r="P96" s="488"/>
      <c r="Q96" s="488"/>
      <c r="R96" s="487"/>
      <c r="S96" s="487"/>
      <c r="T96" s="320"/>
      <c r="U96" s="320"/>
      <c r="V96" s="320"/>
      <c r="W96" s="320"/>
      <c r="X96" s="320"/>
      <c r="Y96" s="366"/>
      <c r="Z96" s="366"/>
      <c r="AA96" s="320"/>
      <c r="AB96" s="320"/>
      <c r="AC96" s="320"/>
      <c r="AD96" s="320"/>
      <c r="AE96" s="320"/>
      <c r="AF96" s="320"/>
      <c r="AG96" s="488"/>
      <c r="AH96" s="498"/>
      <c r="AI96" s="488"/>
      <c r="AJ96" s="493" t="s">
        <v>329</v>
      </c>
      <c r="AK96" s="493" t="s">
        <v>329</v>
      </c>
      <c r="AL96" s="247">
        <v>1</v>
      </c>
      <c r="AM96" s="246">
        <v>0.2</v>
      </c>
      <c r="AN96" s="275">
        <v>0.25</v>
      </c>
      <c r="AO96" s="247"/>
      <c r="AP96" s="247"/>
      <c r="AQ96" s="247"/>
      <c r="AR96" s="275">
        <f>+AN96</f>
        <v>0.25</v>
      </c>
      <c r="AS96" s="247">
        <f>+AR96/AL96</f>
        <v>0.25</v>
      </c>
      <c r="AT96" s="247">
        <f>+AS96*AM96</f>
        <v>0.05</v>
      </c>
      <c r="AU96" s="273"/>
      <c r="AV96" s="21">
        <v>45292</v>
      </c>
      <c r="AW96" s="21">
        <v>45657</v>
      </c>
      <c r="AX96" s="42">
        <v>365</v>
      </c>
      <c r="AY96" s="45">
        <v>1065570</v>
      </c>
      <c r="AZ96" s="35"/>
      <c r="BA96" s="43" t="s">
        <v>181</v>
      </c>
      <c r="BB96" s="35" t="s">
        <v>325</v>
      </c>
      <c r="BC96" s="403"/>
      <c r="BD96" s="307"/>
      <c r="BE96" s="403"/>
      <c r="BF96" s="403"/>
      <c r="BG96" s="403"/>
      <c r="BH96" s="227"/>
      <c r="BI96" s="307"/>
      <c r="BJ96" s="307"/>
      <c r="BK96" s="307"/>
      <c r="BL96" s="227"/>
      <c r="BM96" s="307"/>
      <c r="BN96" s="307"/>
      <c r="BO96" s="307"/>
      <c r="BP96" s="307"/>
      <c r="BQ96" s="307"/>
      <c r="BR96" s="307"/>
      <c r="BS96" s="307"/>
      <c r="BT96" s="307"/>
      <c r="BU96" s="307"/>
      <c r="BV96" s="227"/>
      <c r="BW96" s="307"/>
      <c r="BX96" s="307"/>
      <c r="BY96" s="230"/>
      <c r="BZ96" s="307"/>
      <c r="CA96" s="307"/>
      <c r="CB96" s="307"/>
      <c r="CC96" s="230"/>
      <c r="CD96" s="307"/>
      <c r="CE96" s="307"/>
      <c r="CF96" s="307"/>
    </row>
    <row r="97" spans="2:84" ht="30">
      <c r="B97" s="488"/>
      <c r="C97" s="488"/>
      <c r="D97" s="35"/>
      <c r="E97" s="35"/>
      <c r="F97" s="35"/>
      <c r="G97" s="35"/>
      <c r="H97" s="35"/>
      <c r="I97" s="35"/>
      <c r="J97" s="488"/>
      <c r="K97" s="487"/>
      <c r="L97" s="487"/>
      <c r="M97" s="511"/>
      <c r="N97" s="488"/>
      <c r="O97" s="488"/>
      <c r="P97" s="488"/>
      <c r="Q97" s="488"/>
      <c r="R97" s="487"/>
      <c r="S97" s="487"/>
      <c r="T97" s="320"/>
      <c r="U97" s="320"/>
      <c r="V97" s="320"/>
      <c r="W97" s="320"/>
      <c r="X97" s="320"/>
      <c r="Y97" s="366"/>
      <c r="Z97" s="366"/>
      <c r="AA97" s="320"/>
      <c r="AB97" s="320"/>
      <c r="AC97" s="320"/>
      <c r="AD97" s="320"/>
      <c r="AE97" s="320"/>
      <c r="AF97" s="320"/>
      <c r="AG97" s="488"/>
      <c r="AH97" s="498"/>
      <c r="AI97" s="488"/>
      <c r="AJ97" s="493"/>
      <c r="AK97" s="493"/>
      <c r="AL97" s="247"/>
      <c r="AM97" s="247"/>
      <c r="AN97" s="275"/>
      <c r="AO97" s="247"/>
      <c r="AP97" s="247"/>
      <c r="AQ97" s="247"/>
      <c r="AR97" s="247"/>
      <c r="AS97" s="247"/>
      <c r="AT97" s="247"/>
      <c r="AU97" s="273"/>
      <c r="AV97" s="21">
        <v>45292</v>
      </c>
      <c r="AW97" s="21">
        <v>45657</v>
      </c>
      <c r="AX97" s="42">
        <v>365</v>
      </c>
      <c r="AY97" s="45">
        <v>1065570</v>
      </c>
      <c r="AZ97" s="35"/>
      <c r="BA97" s="43" t="s">
        <v>181</v>
      </c>
      <c r="BB97" s="35" t="s">
        <v>325</v>
      </c>
      <c r="BC97" s="403"/>
      <c r="BD97" s="307"/>
      <c r="BE97" s="403"/>
      <c r="BF97" s="403"/>
      <c r="BG97" s="403"/>
      <c r="BH97" s="227"/>
      <c r="BI97" s="307"/>
      <c r="BJ97" s="307"/>
      <c r="BK97" s="307"/>
      <c r="BL97" s="227"/>
      <c r="BM97" s="307"/>
      <c r="BN97" s="307"/>
      <c r="BO97" s="307"/>
      <c r="BP97" s="307"/>
      <c r="BQ97" s="307"/>
      <c r="BR97" s="307"/>
      <c r="BS97" s="307"/>
      <c r="BT97" s="307"/>
      <c r="BU97" s="307"/>
      <c r="BV97" s="227"/>
      <c r="BW97" s="307"/>
      <c r="BX97" s="307"/>
      <c r="BY97" s="230"/>
      <c r="BZ97" s="307"/>
      <c r="CA97" s="307"/>
      <c r="CB97" s="307"/>
      <c r="CC97" s="230"/>
      <c r="CD97" s="307"/>
      <c r="CE97" s="307"/>
      <c r="CF97" s="307"/>
    </row>
    <row r="98" spans="2:84" ht="30">
      <c r="B98" s="488"/>
      <c r="C98" s="488"/>
      <c r="D98" s="35"/>
      <c r="E98" s="35"/>
      <c r="F98" s="35"/>
      <c r="G98" s="35"/>
      <c r="H98" s="35"/>
      <c r="I98" s="35"/>
      <c r="J98" s="488"/>
      <c r="K98" s="487"/>
      <c r="L98" s="487"/>
      <c r="M98" s="511"/>
      <c r="N98" s="488"/>
      <c r="O98" s="488"/>
      <c r="P98" s="488"/>
      <c r="Q98" s="488"/>
      <c r="R98" s="487"/>
      <c r="S98" s="487"/>
      <c r="T98" s="320"/>
      <c r="U98" s="320"/>
      <c r="V98" s="320"/>
      <c r="W98" s="320"/>
      <c r="X98" s="320"/>
      <c r="Y98" s="366"/>
      <c r="Z98" s="366"/>
      <c r="AA98" s="320"/>
      <c r="AB98" s="320"/>
      <c r="AC98" s="320"/>
      <c r="AD98" s="320"/>
      <c r="AE98" s="320"/>
      <c r="AF98" s="320"/>
      <c r="AG98" s="488"/>
      <c r="AH98" s="498"/>
      <c r="AI98" s="488"/>
      <c r="AJ98" s="493" t="s">
        <v>330</v>
      </c>
      <c r="AK98" s="493" t="s">
        <v>330</v>
      </c>
      <c r="AL98" s="246">
        <v>1</v>
      </c>
      <c r="AM98" s="246">
        <v>0.2</v>
      </c>
      <c r="AN98" s="325">
        <v>0.25</v>
      </c>
      <c r="AO98" s="246"/>
      <c r="AP98" s="246"/>
      <c r="AQ98" s="246"/>
      <c r="AR98" s="246">
        <f>+AN98</f>
        <v>0.25</v>
      </c>
      <c r="AS98" s="246">
        <f>+AR98/AL98</f>
        <v>0.25</v>
      </c>
      <c r="AT98" s="246">
        <f>+AS98*AM98</f>
        <v>0.05</v>
      </c>
      <c r="AU98" s="273"/>
      <c r="AV98" s="21">
        <v>45292</v>
      </c>
      <c r="AW98" s="21">
        <v>45657</v>
      </c>
      <c r="AX98" s="42">
        <v>365</v>
      </c>
      <c r="AY98" s="45">
        <v>1065570</v>
      </c>
      <c r="AZ98" s="35"/>
      <c r="BA98" s="43" t="s">
        <v>181</v>
      </c>
      <c r="BB98" s="35" t="s">
        <v>325</v>
      </c>
      <c r="BC98" s="403"/>
      <c r="BD98" s="307"/>
      <c r="BE98" s="403"/>
      <c r="BF98" s="403"/>
      <c r="BG98" s="403"/>
      <c r="BH98" s="227"/>
      <c r="BI98" s="307"/>
      <c r="BJ98" s="307"/>
      <c r="BK98" s="307"/>
      <c r="BL98" s="227"/>
      <c r="BM98" s="307"/>
      <c r="BN98" s="307"/>
      <c r="BO98" s="307"/>
      <c r="BP98" s="307"/>
      <c r="BQ98" s="307"/>
      <c r="BR98" s="307"/>
      <c r="BS98" s="307"/>
      <c r="BT98" s="307"/>
      <c r="BU98" s="307"/>
      <c r="BV98" s="227"/>
      <c r="BW98" s="307"/>
      <c r="BX98" s="307"/>
      <c r="BY98" s="230"/>
      <c r="BZ98" s="307"/>
      <c r="CA98" s="307"/>
      <c r="CB98" s="307"/>
      <c r="CC98" s="230"/>
      <c r="CD98" s="307"/>
      <c r="CE98" s="307"/>
      <c r="CF98" s="307"/>
    </row>
    <row r="99" spans="2:84" ht="30">
      <c r="B99" s="488"/>
      <c r="C99" s="488"/>
      <c r="D99" s="35"/>
      <c r="E99" s="35"/>
      <c r="F99" s="35"/>
      <c r="G99" s="35"/>
      <c r="H99" s="35"/>
      <c r="I99" s="35"/>
      <c r="J99" s="488"/>
      <c r="K99" s="487"/>
      <c r="L99" s="487"/>
      <c r="M99" s="511"/>
      <c r="N99" s="488"/>
      <c r="O99" s="488"/>
      <c r="P99" s="488"/>
      <c r="Q99" s="488"/>
      <c r="R99" s="487"/>
      <c r="S99" s="487"/>
      <c r="T99" s="320"/>
      <c r="U99" s="320"/>
      <c r="V99" s="320"/>
      <c r="W99" s="320"/>
      <c r="X99" s="320"/>
      <c r="Y99" s="367"/>
      <c r="Z99" s="367"/>
      <c r="AA99" s="320"/>
      <c r="AB99" s="320"/>
      <c r="AC99" s="320"/>
      <c r="AD99" s="320"/>
      <c r="AE99" s="320"/>
      <c r="AF99" s="320"/>
      <c r="AG99" s="488"/>
      <c r="AH99" s="498"/>
      <c r="AI99" s="488"/>
      <c r="AJ99" s="493"/>
      <c r="AK99" s="493"/>
      <c r="AL99" s="247"/>
      <c r="AM99" s="247"/>
      <c r="AN99" s="325"/>
      <c r="AO99" s="247"/>
      <c r="AP99" s="247"/>
      <c r="AQ99" s="247"/>
      <c r="AR99" s="247"/>
      <c r="AS99" s="247"/>
      <c r="AT99" s="247"/>
      <c r="AU99" s="273"/>
      <c r="AV99" s="21">
        <v>45292</v>
      </c>
      <c r="AW99" s="21">
        <v>45657</v>
      </c>
      <c r="AX99" s="42">
        <v>365</v>
      </c>
      <c r="AY99" s="45">
        <v>1065570</v>
      </c>
      <c r="AZ99" s="35"/>
      <c r="BA99" s="43" t="s">
        <v>181</v>
      </c>
      <c r="BB99" s="35" t="s">
        <v>325</v>
      </c>
      <c r="BC99" s="403"/>
      <c r="BD99" s="307"/>
      <c r="BE99" s="403"/>
      <c r="BF99" s="403"/>
      <c r="BG99" s="403"/>
      <c r="BH99" s="227"/>
      <c r="BI99" s="307"/>
      <c r="BJ99" s="307"/>
      <c r="BK99" s="307"/>
      <c r="BL99" s="227"/>
      <c r="BM99" s="307"/>
      <c r="BN99" s="307"/>
      <c r="BO99" s="307"/>
      <c r="BP99" s="307"/>
      <c r="BQ99" s="307"/>
      <c r="BR99" s="307"/>
      <c r="BS99" s="307"/>
      <c r="BT99" s="307"/>
      <c r="BU99" s="307"/>
      <c r="BV99" s="227"/>
      <c r="BW99" s="307"/>
      <c r="BX99" s="307"/>
      <c r="BY99" s="230"/>
      <c r="BZ99" s="307"/>
      <c r="CA99" s="307"/>
      <c r="CB99" s="307"/>
      <c r="CC99" s="230"/>
      <c r="CD99" s="307"/>
      <c r="CE99" s="307"/>
      <c r="CF99" s="307"/>
    </row>
    <row r="100" spans="2:84" ht="135">
      <c r="B100" s="488"/>
      <c r="C100" s="488"/>
      <c r="D100" s="35"/>
      <c r="E100" s="35"/>
      <c r="F100" s="35"/>
      <c r="G100" s="35"/>
      <c r="H100" s="35"/>
      <c r="I100" s="35"/>
      <c r="J100" s="488"/>
      <c r="K100" s="56" t="s">
        <v>331</v>
      </c>
      <c r="L100" s="56" t="s">
        <v>209</v>
      </c>
      <c r="M100" s="77">
        <v>0</v>
      </c>
      <c r="N100" s="47" t="s">
        <v>331</v>
      </c>
      <c r="O100" s="47"/>
      <c r="P100" s="47" t="s">
        <v>171</v>
      </c>
      <c r="Q100" s="47" t="s">
        <v>332</v>
      </c>
      <c r="R100" s="56">
        <v>1</v>
      </c>
      <c r="S100" s="58">
        <v>0.01</v>
      </c>
      <c r="T100" s="71">
        <v>0.8</v>
      </c>
      <c r="U100" s="71">
        <v>0</v>
      </c>
      <c r="V100" s="71"/>
      <c r="W100" s="71"/>
      <c r="X100" s="71"/>
      <c r="Y100" s="71">
        <f>+U100</f>
        <v>0</v>
      </c>
      <c r="Z100" s="71">
        <f>+Y100+T100</f>
        <v>0.8</v>
      </c>
      <c r="AA100" s="71">
        <f>+Y100/S100</f>
        <v>0</v>
      </c>
      <c r="AB100" s="71">
        <f>+Z100/R100</f>
        <v>0.8</v>
      </c>
      <c r="AC100" s="71" t="s">
        <v>173</v>
      </c>
      <c r="AD100" s="71" t="s">
        <v>174</v>
      </c>
      <c r="AE100" s="71" t="s">
        <v>200</v>
      </c>
      <c r="AF100" s="71" t="s">
        <v>201</v>
      </c>
      <c r="AG100" s="488"/>
      <c r="AH100" s="498"/>
      <c r="AI100" s="488"/>
      <c r="AJ100" s="75" t="s">
        <v>333</v>
      </c>
      <c r="AK100" s="75" t="s">
        <v>333</v>
      </c>
      <c r="AL100" s="148">
        <v>1</v>
      </c>
      <c r="AM100" s="161">
        <v>0.2</v>
      </c>
      <c r="AN100" s="161">
        <v>0</v>
      </c>
      <c r="AO100" s="42"/>
      <c r="AP100" s="42"/>
      <c r="AQ100" s="42"/>
      <c r="AR100" s="54">
        <f>+AN100</f>
        <v>0</v>
      </c>
      <c r="AS100" s="42">
        <f>+AR100/AL100</f>
        <v>0</v>
      </c>
      <c r="AT100" s="42">
        <f>+AS100*AM100</f>
        <v>0</v>
      </c>
      <c r="AU100" s="274"/>
      <c r="AV100" s="21">
        <v>45292</v>
      </c>
      <c r="AW100" s="21">
        <v>45657</v>
      </c>
      <c r="AX100" s="42">
        <v>365</v>
      </c>
      <c r="AY100" s="45">
        <v>1065570</v>
      </c>
      <c r="AZ100" s="35"/>
      <c r="BA100" s="43" t="s">
        <v>181</v>
      </c>
      <c r="BB100" s="35" t="s">
        <v>325</v>
      </c>
      <c r="BC100" s="403"/>
      <c r="BD100" s="307"/>
      <c r="BE100" s="403"/>
      <c r="BF100" s="403"/>
      <c r="BG100" s="403"/>
      <c r="BH100" s="227"/>
      <c r="BI100" s="307"/>
      <c r="BJ100" s="307"/>
      <c r="BK100" s="307"/>
      <c r="BL100" s="227"/>
      <c r="BM100" s="307"/>
      <c r="BN100" s="307"/>
      <c r="BO100" s="307"/>
      <c r="BP100" s="307"/>
      <c r="BQ100" s="307"/>
      <c r="BR100" s="307"/>
      <c r="BS100" s="307"/>
      <c r="BT100" s="307"/>
      <c r="BU100" s="307"/>
      <c r="BV100" s="227"/>
      <c r="BW100" s="307"/>
      <c r="BX100" s="307"/>
      <c r="BY100" s="230"/>
      <c r="BZ100" s="307"/>
      <c r="CA100" s="307"/>
      <c r="CB100" s="307"/>
      <c r="CC100" s="230"/>
      <c r="CD100" s="307"/>
      <c r="CE100" s="307"/>
      <c r="CF100" s="307"/>
    </row>
    <row r="101" spans="2:84" ht="20.25">
      <c r="B101" s="47"/>
      <c r="C101" s="47"/>
      <c r="D101" s="35"/>
      <c r="E101" s="35"/>
      <c r="F101" s="35"/>
      <c r="G101" s="35"/>
      <c r="H101" s="35"/>
      <c r="I101" s="35"/>
      <c r="J101" s="47"/>
      <c r="K101" s="56"/>
      <c r="L101" s="56"/>
      <c r="M101" s="77"/>
      <c r="N101" s="47"/>
      <c r="O101" s="47"/>
      <c r="P101" s="47"/>
      <c r="Q101" s="47"/>
      <c r="R101" s="56"/>
      <c r="S101" s="58"/>
      <c r="T101" s="71"/>
      <c r="U101" s="71"/>
      <c r="V101" s="71"/>
      <c r="W101" s="71"/>
      <c r="X101" s="71"/>
      <c r="Y101" s="147"/>
      <c r="Z101" s="147"/>
      <c r="AA101" s="71"/>
      <c r="AB101" s="71"/>
      <c r="AC101" s="71"/>
      <c r="AD101" s="71"/>
      <c r="AE101" s="71"/>
      <c r="AF101" s="71"/>
      <c r="AG101" s="47"/>
      <c r="AH101" s="120"/>
      <c r="AI101" s="47"/>
      <c r="AJ101" s="75" t="s">
        <v>334</v>
      </c>
      <c r="AK101" s="75"/>
      <c r="AL101" s="148">
        <v>100</v>
      </c>
      <c r="AM101" s="161">
        <v>1</v>
      </c>
      <c r="AN101" s="161">
        <v>0</v>
      </c>
      <c r="AO101" s="42"/>
      <c r="AP101" s="42"/>
      <c r="AQ101" s="42"/>
      <c r="AR101" s="54">
        <f>+AN101</f>
        <v>0</v>
      </c>
      <c r="AS101" s="42">
        <f>+AR101/AL101</f>
        <v>0</v>
      </c>
      <c r="AT101" s="42">
        <f>AS101*AM101</f>
        <v>0</v>
      </c>
      <c r="AU101" s="42">
        <f>+AT101</f>
        <v>0</v>
      </c>
      <c r="AV101" s="21"/>
      <c r="AW101" s="21"/>
      <c r="AX101" s="42"/>
      <c r="AY101" s="45"/>
      <c r="AZ101" s="35"/>
      <c r="BA101" s="43"/>
      <c r="BB101" s="35"/>
      <c r="BC101" s="87"/>
      <c r="BD101" s="146"/>
      <c r="BE101" s="87"/>
      <c r="BF101" s="87"/>
      <c r="BG101" s="87"/>
      <c r="BH101" s="227"/>
      <c r="BI101" s="146"/>
      <c r="BJ101" s="146"/>
      <c r="BK101" s="146"/>
      <c r="BL101" s="227"/>
      <c r="BM101" s="146"/>
      <c r="BN101" s="146"/>
      <c r="BO101" s="146"/>
      <c r="BP101" s="146"/>
      <c r="BQ101" s="146"/>
      <c r="BR101" s="146"/>
      <c r="BS101" s="146"/>
      <c r="BT101" s="146"/>
      <c r="BU101" s="146"/>
      <c r="BV101" s="227"/>
      <c r="BW101" s="146"/>
      <c r="BX101" s="146"/>
      <c r="BY101" s="230"/>
      <c r="BZ101" s="146"/>
      <c r="CA101" s="146"/>
      <c r="CB101" s="146"/>
      <c r="CC101" s="230"/>
      <c r="CD101" s="146"/>
      <c r="CE101" s="146"/>
      <c r="CF101" s="146"/>
    </row>
    <row r="102" spans="2:84" ht="30">
      <c r="B102" s="497" t="s">
        <v>293</v>
      </c>
      <c r="C102" s="497" t="s">
        <v>335</v>
      </c>
      <c r="D102" s="35"/>
      <c r="E102" s="35"/>
      <c r="F102" s="35"/>
      <c r="G102" s="35"/>
      <c r="H102" s="35"/>
      <c r="I102" s="35"/>
      <c r="J102" s="497" t="s">
        <v>336</v>
      </c>
      <c r="K102" s="487" t="s">
        <v>337</v>
      </c>
      <c r="L102" s="487" t="s">
        <v>297</v>
      </c>
      <c r="M102" s="487" t="s">
        <v>338</v>
      </c>
      <c r="N102" s="504" t="s">
        <v>339</v>
      </c>
      <c r="O102" s="504"/>
      <c r="P102" s="504" t="s">
        <v>171</v>
      </c>
      <c r="Q102" s="504" t="s">
        <v>340</v>
      </c>
      <c r="R102" s="413">
        <v>2</v>
      </c>
      <c r="S102" s="319">
        <v>1</v>
      </c>
      <c r="T102" s="368">
        <v>0</v>
      </c>
      <c r="U102" s="368">
        <v>0</v>
      </c>
      <c r="V102" s="368"/>
      <c r="W102" s="368"/>
      <c r="X102" s="368"/>
      <c r="Y102" s="369">
        <f>+U102</f>
        <v>0</v>
      </c>
      <c r="Z102" s="369">
        <f>+Y102+T102</f>
        <v>0</v>
      </c>
      <c r="AA102" s="368">
        <f>+Y102/S102</f>
        <v>0</v>
      </c>
      <c r="AB102" s="368">
        <f>+Z102/R102</f>
        <v>0</v>
      </c>
      <c r="AC102" s="407" t="s">
        <v>173</v>
      </c>
      <c r="AD102" s="407" t="s">
        <v>174</v>
      </c>
      <c r="AE102" s="407" t="s">
        <v>200</v>
      </c>
      <c r="AF102" s="407" t="s">
        <v>201</v>
      </c>
      <c r="AG102" s="493" t="s">
        <v>341</v>
      </c>
      <c r="AH102" s="506">
        <v>2021130010179</v>
      </c>
      <c r="AI102" s="509" t="s">
        <v>342</v>
      </c>
      <c r="AJ102" s="268" t="s">
        <v>343</v>
      </c>
      <c r="AK102" s="268" t="s">
        <v>343</v>
      </c>
      <c r="AL102" s="267">
        <v>1</v>
      </c>
      <c r="AM102" s="267">
        <v>0.25</v>
      </c>
      <c r="AN102" s="267">
        <v>1</v>
      </c>
      <c r="AO102" s="267"/>
      <c r="AP102" s="267"/>
      <c r="AQ102" s="267"/>
      <c r="AR102" s="267">
        <f>+AN102</f>
        <v>1</v>
      </c>
      <c r="AS102" s="267">
        <f>+AR102/AL102</f>
        <v>1</v>
      </c>
      <c r="AT102" s="267">
        <f>+AS102*AM102</f>
        <v>0.25</v>
      </c>
      <c r="AU102" s="257">
        <f>+SUM(AT102:AT114)</f>
        <v>0.9</v>
      </c>
      <c r="AV102" s="21">
        <v>45292</v>
      </c>
      <c r="AW102" s="21">
        <v>45657</v>
      </c>
      <c r="AX102" s="42">
        <v>365</v>
      </c>
      <c r="AY102" s="45">
        <v>1065570</v>
      </c>
      <c r="AZ102" s="45">
        <f>+AY102</f>
        <v>1065570</v>
      </c>
      <c r="BA102" s="43" t="s">
        <v>181</v>
      </c>
      <c r="BB102" s="35" t="s">
        <v>325</v>
      </c>
      <c r="BC102" s="403" t="s">
        <v>344</v>
      </c>
      <c r="BD102" s="300">
        <v>761258000</v>
      </c>
      <c r="BE102" s="403" t="s">
        <v>344</v>
      </c>
      <c r="BF102" s="403" t="s">
        <v>345</v>
      </c>
      <c r="BG102" s="403" t="s">
        <v>346</v>
      </c>
      <c r="BH102" s="227"/>
      <c r="BI102" s="300"/>
      <c r="BJ102" s="300"/>
      <c r="BK102" s="300"/>
      <c r="BL102" s="227"/>
      <c r="BM102" s="300"/>
      <c r="BN102" s="300"/>
      <c r="BO102" s="300"/>
      <c r="BP102" s="300"/>
      <c r="BQ102" s="300"/>
      <c r="BR102" s="300"/>
      <c r="BS102" s="300"/>
      <c r="BT102" s="300"/>
      <c r="BU102" s="300"/>
      <c r="BV102" s="227"/>
      <c r="BW102" s="300"/>
      <c r="BX102" s="300"/>
      <c r="BY102" s="230"/>
      <c r="BZ102" s="300"/>
      <c r="CA102" s="300"/>
      <c r="CB102" s="300"/>
      <c r="CC102" s="230"/>
      <c r="CD102" s="300"/>
      <c r="CE102" s="300"/>
      <c r="CF102" s="300"/>
    </row>
    <row r="103" spans="2:84" ht="30">
      <c r="B103" s="497"/>
      <c r="C103" s="497"/>
      <c r="D103" s="35"/>
      <c r="E103" s="35"/>
      <c r="F103" s="35"/>
      <c r="G103" s="35"/>
      <c r="H103" s="35"/>
      <c r="I103" s="35"/>
      <c r="J103" s="497"/>
      <c r="K103" s="487"/>
      <c r="L103" s="487"/>
      <c r="M103" s="487"/>
      <c r="N103" s="504"/>
      <c r="O103" s="504"/>
      <c r="P103" s="504"/>
      <c r="Q103" s="504"/>
      <c r="R103" s="413"/>
      <c r="S103" s="319"/>
      <c r="T103" s="368"/>
      <c r="U103" s="368"/>
      <c r="V103" s="368"/>
      <c r="W103" s="368"/>
      <c r="X103" s="368"/>
      <c r="Y103" s="370"/>
      <c r="Z103" s="370"/>
      <c r="AA103" s="368"/>
      <c r="AB103" s="368"/>
      <c r="AC103" s="368"/>
      <c r="AD103" s="368"/>
      <c r="AE103" s="368"/>
      <c r="AF103" s="368"/>
      <c r="AG103" s="493"/>
      <c r="AH103" s="506"/>
      <c r="AI103" s="509"/>
      <c r="AJ103" s="268"/>
      <c r="AK103" s="268"/>
      <c r="AL103" s="268"/>
      <c r="AM103" s="268"/>
      <c r="AN103" s="268"/>
      <c r="AO103" s="268"/>
      <c r="AP103" s="268"/>
      <c r="AQ103" s="268"/>
      <c r="AR103" s="268"/>
      <c r="AS103" s="268"/>
      <c r="AT103" s="268"/>
      <c r="AU103" s="258"/>
      <c r="AV103" s="21">
        <v>45292</v>
      </c>
      <c r="AW103" s="21">
        <v>45657</v>
      </c>
      <c r="AX103" s="42">
        <v>365</v>
      </c>
      <c r="AY103" s="45">
        <v>1065570</v>
      </c>
      <c r="AZ103" s="45">
        <f t="shared" ref="AZ103:AZ114" si="16">+AY103</f>
        <v>1065570</v>
      </c>
      <c r="BA103" s="43" t="s">
        <v>181</v>
      </c>
      <c r="BB103" s="35" t="s">
        <v>325</v>
      </c>
      <c r="BC103" s="403"/>
      <c r="BD103" s="300"/>
      <c r="BE103" s="403"/>
      <c r="BF103" s="403"/>
      <c r="BG103" s="403"/>
      <c r="BH103" s="227"/>
      <c r="BI103" s="300"/>
      <c r="BJ103" s="300"/>
      <c r="BK103" s="300"/>
      <c r="BL103" s="227"/>
      <c r="BM103" s="300"/>
      <c r="BN103" s="300"/>
      <c r="BO103" s="300"/>
      <c r="BP103" s="300"/>
      <c r="BQ103" s="300"/>
      <c r="BR103" s="300"/>
      <c r="BS103" s="300"/>
      <c r="BT103" s="300"/>
      <c r="BU103" s="300"/>
      <c r="BV103" s="227"/>
      <c r="BW103" s="300"/>
      <c r="BX103" s="300"/>
      <c r="BY103" s="230"/>
      <c r="BZ103" s="300"/>
      <c r="CA103" s="300"/>
      <c r="CB103" s="300"/>
      <c r="CC103" s="230"/>
      <c r="CD103" s="300"/>
      <c r="CE103" s="300"/>
      <c r="CF103" s="300"/>
    </row>
    <row r="104" spans="2:84" ht="30">
      <c r="B104" s="497"/>
      <c r="C104" s="497"/>
      <c r="D104" s="35"/>
      <c r="E104" s="35"/>
      <c r="F104" s="35"/>
      <c r="G104" s="35"/>
      <c r="H104" s="35"/>
      <c r="I104" s="35"/>
      <c r="J104" s="497"/>
      <c r="K104" s="487"/>
      <c r="L104" s="487"/>
      <c r="M104" s="487"/>
      <c r="N104" s="504"/>
      <c r="O104" s="504"/>
      <c r="P104" s="504"/>
      <c r="Q104" s="504"/>
      <c r="R104" s="413"/>
      <c r="S104" s="319"/>
      <c r="T104" s="368"/>
      <c r="U104" s="368"/>
      <c r="V104" s="368"/>
      <c r="W104" s="368"/>
      <c r="X104" s="368"/>
      <c r="Y104" s="370"/>
      <c r="Z104" s="370"/>
      <c r="AA104" s="368"/>
      <c r="AB104" s="368"/>
      <c r="AC104" s="368"/>
      <c r="AD104" s="368"/>
      <c r="AE104" s="368"/>
      <c r="AF104" s="368"/>
      <c r="AG104" s="493"/>
      <c r="AH104" s="506"/>
      <c r="AI104" s="509"/>
      <c r="AJ104" s="268"/>
      <c r="AK104" s="268"/>
      <c r="AL104" s="268"/>
      <c r="AM104" s="268"/>
      <c r="AN104" s="268"/>
      <c r="AO104" s="268"/>
      <c r="AP104" s="268"/>
      <c r="AQ104" s="268"/>
      <c r="AR104" s="268"/>
      <c r="AS104" s="268"/>
      <c r="AT104" s="268"/>
      <c r="AU104" s="258"/>
      <c r="AV104" s="21">
        <v>45292</v>
      </c>
      <c r="AW104" s="21">
        <v>45657</v>
      </c>
      <c r="AX104" s="42">
        <v>365</v>
      </c>
      <c r="AY104" s="45">
        <v>1065570</v>
      </c>
      <c r="AZ104" s="45">
        <f t="shared" si="16"/>
        <v>1065570</v>
      </c>
      <c r="BA104" s="43" t="s">
        <v>181</v>
      </c>
      <c r="BB104" s="35" t="s">
        <v>325</v>
      </c>
      <c r="BC104" s="403"/>
      <c r="BD104" s="300"/>
      <c r="BE104" s="403"/>
      <c r="BF104" s="403"/>
      <c r="BG104" s="403"/>
      <c r="BH104" s="227"/>
      <c r="BI104" s="300"/>
      <c r="BJ104" s="300"/>
      <c r="BK104" s="300"/>
      <c r="BL104" s="227"/>
      <c r="BM104" s="300"/>
      <c r="BN104" s="300"/>
      <c r="BO104" s="300"/>
      <c r="BP104" s="300"/>
      <c r="BQ104" s="300"/>
      <c r="BR104" s="300"/>
      <c r="BS104" s="300"/>
      <c r="BT104" s="300"/>
      <c r="BU104" s="300"/>
      <c r="BV104" s="227"/>
      <c r="BW104" s="300"/>
      <c r="BX104" s="300"/>
      <c r="BY104" s="230"/>
      <c r="BZ104" s="300"/>
      <c r="CA104" s="300"/>
      <c r="CB104" s="300"/>
      <c r="CC104" s="230"/>
      <c r="CD104" s="300"/>
      <c r="CE104" s="300"/>
      <c r="CF104" s="300"/>
    </row>
    <row r="105" spans="2:84" ht="30">
      <c r="B105" s="497"/>
      <c r="C105" s="497"/>
      <c r="D105" s="35"/>
      <c r="E105" s="35"/>
      <c r="F105" s="35"/>
      <c r="G105" s="35"/>
      <c r="H105" s="35"/>
      <c r="I105" s="35"/>
      <c r="J105" s="497"/>
      <c r="K105" s="487"/>
      <c r="L105" s="487"/>
      <c r="M105" s="487"/>
      <c r="N105" s="504"/>
      <c r="O105" s="504"/>
      <c r="P105" s="504"/>
      <c r="Q105" s="504"/>
      <c r="R105" s="413"/>
      <c r="S105" s="319"/>
      <c r="T105" s="368"/>
      <c r="U105" s="368"/>
      <c r="V105" s="368"/>
      <c r="W105" s="368"/>
      <c r="X105" s="368"/>
      <c r="Y105" s="370"/>
      <c r="Z105" s="370"/>
      <c r="AA105" s="368"/>
      <c r="AB105" s="368"/>
      <c r="AC105" s="368"/>
      <c r="AD105" s="368"/>
      <c r="AE105" s="368"/>
      <c r="AF105" s="368"/>
      <c r="AG105" s="493"/>
      <c r="AH105" s="506"/>
      <c r="AI105" s="509"/>
      <c r="AJ105" s="268"/>
      <c r="AK105" s="268"/>
      <c r="AL105" s="268"/>
      <c r="AM105" s="268"/>
      <c r="AN105" s="268"/>
      <c r="AO105" s="268"/>
      <c r="AP105" s="268"/>
      <c r="AQ105" s="268"/>
      <c r="AR105" s="268"/>
      <c r="AS105" s="268"/>
      <c r="AT105" s="268"/>
      <c r="AU105" s="258"/>
      <c r="AV105" s="21">
        <v>45292</v>
      </c>
      <c r="AW105" s="21">
        <v>45657</v>
      </c>
      <c r="AX105" s="42">
        <v>365</v>
      </c>
      <c r="AY105" s="45">
        <v>1065570</v>
      </c>
      <c r="AZ105" s="45">
        <f t="shared" si="16"/>
        <v>1065570</v>
      </c>
      <c r="BA105" s="43" t="s">
        <v>181</v>
      </c>
      <c r="BB105" s="35" t="s">
        <v>325</v>
      </c>
      <c r="BC105" s="403"/>
      <c r="BD105" s="300"/>
      <c r="BE105" s="403"/>
      <c r="BF105" s="403"/>
      <c r="BG105" s="403"/>
      <c r="BH105" s="227"/>
      <c r="BI105" s="300"/>
      <c r="BJ105" s="300"/>
      <c r="BK105" s="300"/>
      <c r="BL105" s="227"/>
      <c r="BM105" s="300"/>
      <c r="BN105" s="300"/>
      <c r="BO105" s="300"/>
      <c r="BP105" s="300"/>
      <c r="BQ105" s="300"/>
      <c r="BR105" s="300"/>
      <c r="BS105" s="300"/>
      <c r="BT105" s="300"/>
      <c r="BU105" s="300"/>
      <c r="BV105" s="227"/>
      <c r="BW105" s="300"/>
      <c r="BX105" s="300"/>
      <c r="BY105" s="230"/>
      <c r="BZ105" s="300"/>
      <c r="CA105" s="300"/>
      <c r="CB105" s="300"/>
      <c r="CC105" s="230"/>
      <c r="CD105" s="300"/>
      <c r="CE105" s="300"/>
      <c r="CF105" s="300"/>
    </row>
    <row r="106" spans="2:84" ht="30">
      <c r="B106" s="497"/>
      <c r="C106" s="497"/>
      <c r="D106" s="35"/>
      <c r="E106" s="35"/>
      <c r="F106" s="35"/>
      <c r="G106" s="35"/>
      <c r="H106" s="35"/>
      <c r="I106" s="35"/>
      <c r="J106" s="497"/>
      <c r="K106" s="487"/>
      <c r="L106" s="487"/>
      <c r="M106" s="487"/>
      <c r="N106" s="504"/>
      <c r="O106" s="504"/>
      <c r="P106" s="504"/>
      <c r="Q106" s="504"/>
      <c r="R106" s="413"/>
      <c r="S106" s="319"/>
      <c r="T106" s="368"/>
      <c r="U106" s="368"/>
      <c r="V106" s="368"/>
      <c r="W106" s="368"/>
      <c r="X106" s="368"/>
      <c r="Y106" s="370"/>
      <c r="Z106" s="370"/>
      <c r="AA106" s="368"/>
      <c r="AB106" s="368"/>
      <c r="AC106" s="368"/>
      <c r="AD106" s="368"/>
      <c r="AE106" s="368"/>
      <c r="AF106" s="368"/>
      <c r="AG106" s="493"/>
      <c r="AH106" s="506"/>
      <c r="AI106" s="509"/>
      <c r="AJ106" s="508" t="s">
        <v>347</v>
      </c>
      <c r="AK106" s="508" t="s">
        <v>347</v>
      </c>
      <c r="AL106" s="267">
        <v>1</v>
      </c>
      <c r="AM106" s="267">
        <v>0.25</v>
      </c>
      <c r="AN106" s="267">
        <v>1</v>
      </c>
      <c r="AO106" s="267"/>
      <c r="AP106" s="267"/>
      <c r="AQ106" s="267"/>
      <c r="AR106" s="267">
        <f>+AN106</f>
        <v>1</v>
      </c>
      <c r="AS106" s="267">
        <f>+AR106/AL106</f>
        <v>1</v>
      </c>
      <c r="AT106" s="267">
        <f>+AS106*AM106</f>
        <v>0.25</v>
      </c>
      <c r="AU106" s="258"/>
      <c r="AV106" s="21">
        <v>45292</v>
      </c>
      <c r="AW106" s="21">
        <v>45657</v>
      </c>
      <c r="AX106" s="42">
        <v>365</v>
      </c>
      <c r="AY106" s="45">
        <v>1065570</v>
      </c>
      <c r="AZ106" s="45">
        <f t="shared" si="16"/>
        <v>1065570</v>
      </c>
      <c r="BA106" s="43" t="s">
        <v>181</v>
      </c>
      <c r="BB106" s="35" t="s">
        <v>325</v>
      </c>
      <c r="BC106" s="403"/>
      <c r="BD106" s="300"/>
      <c r="BE106" s="403"/>
      <c r="BF106" s="403"/>
      <c r="BG106" s="403"/>
      <c r="BH106" s="227"/>
      <c r="BI106" s="300"/>
      <c r="BJ106" s="300"/>
      <c r="BK106" s="300"/>
      <c r="BL106" s="227"/>
      <c r="BM106" s="300"/>
      <c r="BN106" s="300"/>
      <c r="BO106" s="300"/>
      <c r="BP106" s="300"/>
      <c r="BQ106" s="300"/>
      <c r="BR106" s="300"/>
      <c r="BS106" s="300"/>
      <c r="BT106" s="300"/>
      <c r="BU106" s="300"/>
      <c r="BV106" s="227"/>
      <c r="BW106" s="300"/>
      <c r="BX106" s="300"/>
      <c r="BY106" s="230"/>
      <c r="BZ106" s="300"/>
      <c r="CA106" s="300"/>
      <c r="CB106" s="300"/>
      <c r="CC106" s="230"/>
      <c r="CD106" s="300"/>
      <c r="CE106" s="300"/>
      <c r="CF106" s="300"/>
    </row>
    <row r="107" spans="2:84" ht="30">
      <c r="B107" s="497"/>
      <c r="C107" s="497"/>
      <c r="D107" s="35"/>
      <c r="E107" s="35"/>
      <c r="F107" s="35"/>
      <c r="G107" s="35"/>
      <c r="H107" s="35"/>
      <c r="I107" s="35"/>
      <c r="J107" s="497"/>
      <c r="K107" s="487"/>
      <c r="L107" s="487"/>
      <c r="M107" s="487"/>
      <c r="N107" s="504"/>
      <c r="O107" s="504"/>
      <c r="P107" s="504"/>
      <c r="Q107" s="504"/>
      <c r="R107" s="413"/>
      <c r="S107" s="319"/>
      <c r="T107" s="368"/>
      <c r="U107" s="368"/>
      <c r="V107" s="368"/>
      <c r="W107" s="368"/>
      <c r="X107" s="368"/>
      <c r="Y107" s="370"/>
      <c r="Z107" s="370"/>
      <c r="AA107" s="368"/>
      <c r="AB107" s="368"/>
      <c r="AC107" s="368">
        <v>1</v>
      </c>
      <c r="AD107" s="368"/>
      <c r="AE107" s="368"/>
      <c r="AF107" s="368"/>
      <c r="AG107" s="493"/>
      <c r="AH107" s="506"/>
      <c r="AI107" s="509"/>
      <c r="AJ107" s="508"/>
      <c r="AK107" s="508"/>
      <c r="AL107" s="268"/>
      <c r="AM107" s="268"/>
      <c r="AN107" s="268"/>
      <c r="AO107" s="268"/>
      <c r="AP107" s="268"/>
      <c r="AQ107" s="268"/>
      <c r="AR107" s="268"/>
      <c r="AS107" s="268"/>
      <c r="AT107" s="268"/>
      <c r="AU107" s="258"/>
      <c r="AV107" s="21">
        <v>45292</v>
      </c>
      <c r="AW107" s="21">
        <v>45657</v>
      </c>
      <c r="AX107" s="42">
        <v>365</v>
      </c>
      <c r="AY107" s="45">
        <v>1065570</v>
      </c>
      <c r="AZ107" s="45">
        <f t="shared" si="16"/>
        <v>1065570</v>
      </c>
      <c r="BA107" s="43" t="s">
        <v>181</v>
      </c>
      <c r="BB107" s="35" t="s">
        <v>325</v>
      </c>
      <c r="BC107" s="403" t="s">
        <v>183</v>
      </c>
      <c r="BD107" s="303">
        <v>1265316857</v>
      </c>
      <c r="BE107" s="403" t="s">
        <v>183</v>
      </c>
      <c r="BF107" s="403" t="s">
        <v>345</v>
      </c>
      <c r="BG107" s="405" t="s">
        <v>348</v>
      </c>
      <c r="BH107" s="227"/>
      <c r="BI107" s="303"/>
      <c r="BJ107" s="303"/>
      <c r="BK107" s="303"/>
      <c r="BL107" s="227"/>
      <c r="BM107" s="303"/>
      <c r="BN107" s="303"/>
      <c r="BO107" s="303"/>
      <c r="BP107" s="303"/>
      <c r="BQ107" s="303"/>
      <c r="BR107" s="303"/>
      <c r="BS107" s="303"/>
      <c r="BT107" s="303"/>
      <c r="BU107" s="303"/>
      <c r="BV107" s="227"/>
      <c r="BW107" s="303"/>
      <c r="BX107" s="303"/>
      <c r="BY107" s="230"/>
      <c r="BZ107" s="303"/>
      <c r="CA107" s="303"/>
      <c r="CB107" s="303"/>
      <c r="CC107" s="230"/>
      <c r="CD107" s="303"/>
      <c r="CE107" s="303"/>
      <c r="CF107" s="303"/>
    </row>
    <row r="108" spans="2:84" ht="30">
      <c r="B108" s="497"/>
      <c r="C108" s="497"/>
      <c r="D108" s="35"/>
      <c r="E108" s="35"/>
      <c r="F108" s="35"/>
      <c r="G108" s="35"/>
      <c r="H108" s="35"/>
      <c r="I108" s="35"/>
      <c r="J108" s="497"/>
      <c r="K108" s="487"/>
      <c r="L108" s="487"/>
      <c r="M108" s="487"/>
      <c r="N108" s="504"/>
      <c r="O108" s="504"/>
      <c r="P108" s="504"/>
      <c r="Q108" s="504"/>
      <c r="R108" s="413"/>
      <c r="S108" s="319"/>
      <c r="T108" s="368"/>
      <c r="U108" s="368"/>
      <c r="V108" s="368"/>
      <c r="W108" s="368"/>
      <c r="X108" s="368"/>
      <c r="Y108" s="370"/>
      <c r="Z108" s="370"/>
      <c r="AA108" s="368"/>
      <c r="AB108" s="368"/>
      <c r="AC108" s="368"/>
      <c r="AD108" s="368"/>
      <c r="AE108" s="368"/>
      <c r="AF108" s="368"/>
      <c r="AG108" s="493"/>
      <c r="AH108" s="506"/>
      <c r="AI108" s="509"/>
      <c r="AJ108" s="508"/>
      <c r="AK108" s="508"/>
      <c r="AL108" s="268"/>
      <c r="AM108" s="268"/>
      <c r="AN108" s="268"/>
      <c r="AO108" s="268"/>
      <c r="AP108" s="268"/>
      <c r="AQ108" s="268"/>
      <c r="AR108" s="268"/>
      <c r="AS108" s="268"/>
      <c r="AT108" s="268"/>
      <c r="AU108" s="258"/>
      <c r="AV108" s="21">
        <v>45292</v>
      </c>
      <c r="AW108" s="21">
        <v>45657</v>
      </c>
      <c r="AX108" s="42">
        <v>365</v>
      </c>
      <c r="AY108" s="45">
        <v>1065570</v>
      </c>
      <c r="AZ108" s="45">
        <f t="shared" si="16"/>
        <v>1065570</v>
      </c>
      <c r="BA108" s="43" t="s">
        <v>181</v>
      </c>
      <c r="BB108" s="35" t="s">
        <v>325</v>
      </c>
      <c r="BC108" s="403"/>
      <c r="BD108" s="303"/>
      <c r="BE108" s="403"/>
      <c r="BF108" s="403"/>
      <c r="BG108" s="405"/>
      <c r="BH108" s="227"/>
      <c r="BI108" s="303"/>
      <c r="BJ108" s="303"/>
      <c r="BK108" s="303"/>
      <c r="BL108" s="227"/>
      <c r="BM108" s="303"/>
      <c r="BN108" s="303"/>
      <c r="BO108" s="303"/>
      <c r="BP108" s="303"/>
      <c r="BQ108" s="303"/>
      <c r="BR108" s="303"/>
      <c r="BS108" s="303"/>
      <c r="BT108" s="303"/>
      <c r="BU108" s="303"/>
      <c r="BV108" s="227"/>
      <c r="BW108" s="303"/>
      <c r="BX108" s="303"/>
      <c r="BY108" s="230"/>
      <c r="BZ108" s="303"/>
      <c r="CA108" s="303"/>
      <c r="CB108" s="303"/>
      <c r="CC108" s="230"/>
      <c r="CD108" s="303"/>
      <c r="CE108" s="303"/>
      <c r="CF108" s="303"/>
    </row>
    <row r="109" spans="2:84" ht="30">
      <c r="B109" s="497"/>
      <c r="C109" s="497"/>
      <c r="D109" s="35"/>
      <c r="E109" s="35"/>
      <c r="F109" s="35"/>
      <c r="G109" s="35"/>
      <c r="H109" s="35"/>
      <c r="I109" s="35"/>
      <c r="J109" s="497"/>
      <c r="K109" s="487"/>
      <c r="L109" s="487"/>
      <c r="M109" s="487"/>
      <c r="N109" s="504"/>
      <c r="O109" s="504"/>
      <c r="P109" s="504"/>
      <c r="Q109" s="504"/>
      <c r="R109" s="413"/>
      <c r="S109" s="319"/>
      <c r="T109" s="368"/>
      <c r="U109" s="368"/>
      <c r="V109" s="368"/>
      <c r="W109" s="368"/>
      <c r="X109" s="368"/>
      <c r="Y109" s="370"/>
      <c r="Z109" s="370"/>
      <c r="AA109" s="368"/>
      <c r="AB109" s="368"/>
      <c r="AC109" s="368">
        <v>1</v>
      </c>
      <c r="AD109" s="368"/>
      <c r="AE109" s="368"/>
      <c r="AF109" s="368"/>
      <c r="AG109" s="493"/>
      <c r="AH109" s="506"/>
      <c r="AI109" s="509"/>
      <c r="AJ109" s="508"/>
      <c r="AK109" s="508"/>
      <c r="AL109" s="268"/>
      <c r="AM109" s="268"/>
      <c r="AN109" s="268"/>
      <c r="AO109" s="268"/>
      <c r="AP109" s="268"/>
      <c r="AQ109" s="268"/>
      <c r="AR109" s="268"/>
      <c r="AS109" s="268"/>
      <c r="AT109" s="268"/>
      <c r="AU109" s="258"/>
      <c r="AV109" s="21">
        <v>45292</v>
      </c>
      <c r="AW109" s="21">
        <v>45657</v>
      </c>
      <c r="AX109" s="42">
        <v>365</v>
      </c>
      <c r="AY109" s="45">
        <v>1065570</v>
      </c>
      <c r="AZ109" s="45">
        <f t="shared" si="16"/>
        <v>1065570</v>
      </c>
      <c r="BA109" s="43" t="s">
        <v>181</v>
      </c>
      <c r="BB109" s="35" t="s">
        <v>325</v>
      </c>
      <c r="BC109" s="403"/>
      <c r="BD109" s="303"/>
      <c r="BE109" s="403"/>
      <c r="BF109" s="403"/>
      <c r="BG109" s="405"/>
      <c r="BH109" s="227"/>
      <c r="BI109" s="303"/>
      <c r="BJ109" s="303"/>
      <c r="BK109" s="303"/>
      <c r="BL109" s="227"/>
      <c r="BM109" s="303"/>
      <c r="BN109" s="303"/>
      <c r="BO109" s="303"/>
      <c r="BP109" s="303"/>
      <c r="BQ109" s="303"/>
      <c r="BR109" s="303"/>
      <c r="BS109" s="303"/>
      <c r="BT109" s="303"/>
      <c r="BU109" s="303"/>
      <c r="BV109" s="227"/>
      <c r="BW109" s="303"/>
      <c r="BX109" s="303"/>
      <c r="BY109" s="230"/>
      <c r="BZ109" s="303"/>
      <c r="CA109" s="303"/>
      <c r="CB109" s="303"/>
      <c r="CC109" s="230"/>
      <c r="CD109" s="303"/>
      <c r="CE109" s="303"/>
      <c r="CF109" s="303"/>
    </row>
    <row r="110" spans="2:84" ht="30">
      <c r="B110" s="497"/>
      <c r="C110" s="497"/>
      <c r="D110" s="35"/>
      <c r="E110" s="35"/>
      <c r="F110" s="35"/>
      <c r="G110" s="35"/>
      <c r="H110" s="35"/>
      <c r="I110" s="35"/>
      <c r="J110" s="497"/>
      <c r="K110" s="487"/>
      <c r="L110" s="487"/>
      <c r="M110" s="487"/>
      <c r="N110" s="504"/>
      <c r="O110" s="504"/>
      <c r="P110" s="504"/>
      <c r="Q110" s="504"/>
      <c r="R110" s="413"/>
      <c r="S110" s="319"/>
      <c r="T110" s="368"/>
      <c r="U110" s="368"/>
      <c r="V110" s="368"/>
      <c r="W110" s="368"/>
      <c r="X110" s="368"/>
      <c r="Y110" s="370"/>
      <c r="Z110" s="370"/>
      <c r="AA110" s="368"/>
      <c r="AB110" s="368"/>
      <c r="AC110" s="368">
        <v>1</v>
      </c>
      <c r="AD110" s="368"/>
      <c r="AE110" s="368"/>
      <c r="AF110" s="368"/>
      <c r="AG110" s="493"/>
      <c r="AH110" s="506"/>
      <c r="AI110" s="509"/>
      <c r="AJ110" s="63" t="s">
        <v>349</v>
      </c>
      <c r="AK110" s="63" t="s">
        <v>349</v>
      </c>
      <c r="AL110" s="78">
        <v>1</v>
      </c>
      <c r="AM110" s="78">
        <v>0.25</v>
      </c>
      <c r="AN110" s="78">
        <v>1</v>
      </c>
      <c r="AO110" s="165"/>
      <c r="AP110" s="165"/>
      <c r="AQ110" s="165"/>
      <c r="AR110" s="78">
        <f>+AN110</f>
        <v>1</v>
      </c>
      <c r="AS110" s="78">
        <f>+AR110/AL110</f>
        <v>1</v>
      </c>
      <c r="AT110" s="78">
        <f>+AS110*AM110</f>
        <v>0.25</v>
      </c>
      <c r="AU110" s="258"/>
      <c r="AV110" s="21">
        <v>45292</v>
      </c>
      <c r="AW110" s="21">
        <v>45657</v>
      </c>
      <c r="AX110" s="42">
        <v>365</v>
      </c>
      <c r="AY110" s="45">
        <v>1065570</v>
      </c>
      <c r="AZ110" s="45">
        <f t="shared" si="16"/>
        <v>1065570</v>
      </c>
      <c r="BA110" s="43" t="s">
        <v>181</v>
      </c>
      <c r="BB110" s="35" t="s">
        <v>325</v>
      </c>
      <c r="BC110" s="403"/>
      <c r="BD110" s="303"/>
      <c r="BE110" s="403"/>
      <c r="BF110" s="403"/>
      <c r="BG110" s="405"/>
      <c r="BH110" s="227"/>
      <c r="BI110" s="303"/>
      <c r="BJ110" s="303"/>
      <c r="BK110" s="303"/>
      <c r="BL110" s="227"/>
      <c r="BM110" s="303"/>
      <c r="BN110" s="303"/>
      <c r="BO110" s="303"/>
      <c r="BP110" s="303"/>
      <c r="BQ110" s="303"/>
      <c r="BR110" s="303"/>
      <c r="BS110" s="303"/>
      <c r="BT110" s="303"/>
      <c r="BU110" s="303"/>
      <c r="BV110" s="227"/>
      <c r="BW110" s="303"/>
      <c r="BX110" s="303"/>
      <c r="BY110" s="230"/>
      <c r="BZ110" s="303"/>
      <c r="CA110" s="303"/>
      <c r="CB110" s="303"/>
      <c r="CC110" s="230"/>
      <c r="CD110" s="303"/>
      <c r="CE110" s="303"/>
      <c r="CF110" s="303"/>
    </row>
    <row r="111" spans="2:84" ht="60">
      <c r="B111" s="497"/>
      <c r="C111" s="497"/>
      <c r="D111" s="35"/>
      <c r="E111" s="35"/>
      <c r="F111" s="35"/>
      <c r="G111" s="35"/>
      <c r="H111" s="35"/>
      <c r="I111" s="35"/>
      <c r="J111" s="497"/>
      <c r="K111" s="487"/>
      <c r="L111" s="487"/>
      <c r="M111" s="487"/>
      <c r="N111" s="504"/>
      <c r="O111" s="504"/>
      <c r="P111" s="504"/>
      <c r="Q111" s="504"/>
      <c r="R111" s="413"/>
      <c r="S111" s="319"/>
      <c r="T111" s="368"/>
      <c r="U111" s="368"/>
      <c r="V111" s="368"/>
      <c r="W111" s="368"/>
      <c r="X111" s="368"/>
      <c r="Y111" s="370"/>
      <c r="Z111" s="370"/>
      <c r="AA111" s="368"/>
      <c r="AB111" s="368"/>
      <c r="AC111" s="368">
        <v>3</v>
      </c>
      <c r="AD111" s="368"/>
      <c r="AE111" s="368"/>
      <c r="AF111" s="368"/>
      <c r="AG111" s="493"/>
      <c r="AH111" s="506"/>
      <c r="AI111" s="509"/>
      <c r="AJ111" s="166" t="s">
        <v>350</v>
      </c>
      <c r="AK111" s="167" t="s">
        <v>351</v>
      </c>
      <c r="AL111" s="168">
        <v>1</v>
      </c>
      <c r="AM111" s="168">
        <v>0.25</v>
      </c>
      <c r="AN111" s="168">
        <v>0.6</v>
      </c>
      <c r="AO111" s="63"/>
      <c r="AP111" s="63"/>
      <c r="AQ111" s="63"/>
      <c r="AR111" s="78">
        <f>+AN111</f>
        <v>0.6</v>
      </c>
      <c r="AS111" s="59">
        <f>+AR111/AL111</f>
        <v>0.6</v>
      </c>
      <c r="AT111" s="59">
        <f>+AS111*AM111</f>
        <v>0.15</v>
      </c>
      <c r="AU111" s="258"/>
      <c r="AV111" s="21">
        <v>45292</v>
      </c>
      <c r="AW111" s="21">
        <v>45657</v>
      </c>
      <c r="AX111" s="42">
        <v>365</v>
      </c>
      <c r="AY111" s="45">
        <v>1065570</v>
      </c>
      <c r="AZ111" s="45">
        <f t="shared" si="16"/>
        <v>1065570</v>
      </c>
      <c r="BA111" s="43" t="s">
        <v>181</v>
      </c>
      <c r="BB111" s="35" t="s">
        <v>325</v>
      </c>
      <c r="BC111" s="403" t="s">
        <v>352</v>
      </c>
      <c r="BD111" s="301">
        <v>2398142</v>
      </c>
      <c r="BE111" s="403" t="s">
        <v>352</v>
      </c>
      <c r="BF111" s="403" t="s">
        <v>345</v>
      </c>
      <c r="BG111" s="403" t="s">
        <v>348</v>
      </c>
      <c r="BH111" s="227"/>
      <c r="BI111" s="301"/>
      <c r="BJ111" s="301"/>
      <c r="BK111" s="301"/>
      <c r="BL111" s="227"/>
      <c r="BM111" s="301"/>
      <c r="BN111" s="301"/>
      <c r="BO111" s="301"/>
      <c r="BP111" s="301"/>
      <c r="BQ111" s="301"/>
      <c r="BR111" s="301"/>
      <c r="BS111" s="301"/>
      <c r="BT111" s="301"/>
      <c r="BU111" s="301"/>
      <c r="BV111" s="227"/>
      <c r="BW111" s="301"/>
      <c r="BX111" s="301"/>
      <c r="BY111" s="230"/>
      <c r="BZ111" s="301"/>
      <c r="CA111" s="301"/>
      <c r="CB111" s="301"/>
      <c r="CC111" s="230"/>
      <c r="CD111" s="301"/>
      <c r="CE111" s="301"/>
      <c r="CF111" s="301"/>
    </row>
    <row r="112" spans="2:84" ht="30">
      <c r="B112" s="497"/>
      <c r="C112" s="497"/>
      <c r="D112" s="35"/>
      <c r="E112" s="35"/>
      <c r="F112" s="35"/>
      <c r="G112" s="35"/>
      <c r="H112" s="35"/>
      <c r="I112" s="35"/>
      <c r="J112" s="497"/>
      <c r="K112" s="487"/>
      <c r="L112" s="487"/>
      <c r="M112" s="487"/>
      <c r="N112" s="504"/>
      <c r="O112" s="504"/>
      <c r="P112" s="504"/>
      <c r="Q112" s="504"/>
      <c r="R112" s="413"/>
      <c r="S112" s="319"/>
      <c r="T112" s="368"/>
      <c r="U112" s="368"/>
      <c r="V112" s="368"/>
      <c r="W112" s="368"/>
      <c r="X112" s="368"/>
      <c r="Y112" s="370"/>
      <c r="Z112" s="370"/>
      <c r="AA112" s="368"/>
      <c r="AB112" s="368"/>
      <c r="AC112" s="368">
        <v>0.34</v>
      </c>
      <c r="AD112" s="368"/>
      <c r="AE112" s="368"/>
      <c r="AF112" s="368"/>
      <c r="AG112" s="493"/>
      <c r="AH112" s="506"/>
      <c r="AI112" s="509"/>
      <c r="AJ112" s="340" t="s">
        <v>353</v>
      </c>
      <c r="AK112" s="340" t="s">
        <v>349</v>
      </c>
      <c r="AL112" s="343">
        <v>0</v>
      </c>
      <c r="AM112" s="276">
        <v>0.25</v>
      </c>
      <c r="AN112" s="276">
        <v>0</v>
      </c>
      <c r="AO112" s="63"/>
      <c r="AP112" s="63"/>
      <c r="AQ112" s="63"/>
      <c r="AR112" s="276">
        <f>+AN112</f>
        <v>0</v>
      </c>
      <c r="AS112" s="276">
        <v>0</v>
      </c>
      <c r="AT112" s="276">
        <f>+AS112*AM112</f>
        <v>0</v>
      </c>
      <c r="AU112" s="258"/>
      <c r="AV112" s="21">
        <v>45292</v>
      </c>
      <c r="AW112" s="21">
        <v>45657</v>
      </c>
      <c r="AX112" s="42">
        <v>365</v>
      </c>
      <c r="AY112" s="45">
        <v>1065570</v>
      </c>
      <c r="AZ112" s="45">
        <f t="shared" si="16"/>
        <v>1065570</v>
      </c>
      <c r="BA112" s="43" t="s">
        <v>181</v>
      </c>
      <c r="BB112" s="35" t="s">
        <v>325</v>
      </c>
      <c r="BC112" s="403"/>
      <c r="BD112" s="301"/>
      <c r="BE112" s="403"/>
      <c r="BF112" s="403"/>
      <c r="BG112" s="403"/>
      <c r="BH112" s="227"/>
      <c r="BI112" s="301"/>
      <c r="BJ112" s="301"/>
      <c r="BK112" s="301"/>
      <c r="BL112" s="227"/>
      <c r="BM112" s="301"/>
      <c r="BN112" s="301"/>
      <c r="BO112" s="301"/>
      <c r="BP112" s="301"/>
      <c r="BQ112" s="301"/>
      <c r="BR112" s="301"/>
      <c r="BS112" s="301"/>
      <c r="BT112" s="301"/>
      <c r="BU112" s="301"/>
      <c r="BV112" s="227"/>
      <c r="BW112" s="301"/>
      <c r="BX112" s="301"/>
      <c r="BY112" s="230"/>
      <c r="BZ112" s="301"/>
      <c r="CA112" s="301"/>
      <c r="CB112" s="301"/>
      <c r="CC112" s="230"/>
      <c r="CD112" s="301"/>
      <c r="CE112" s="301"/>
      <c r="CF112" s="301"/>
    </row>
    <row r="113" spans="2:84" ht="30">
      <c r="B113" s="497"/>
      <c r="C113" s="497"/>
      <c r="D113" s="35"/>
      <c r="E113" s="35"/>
      <c r="F113" s="35"/>
      <c r="G113" s="35"/>
      <c r="H113" s="35"/>
      <c r="I113" s="35"/>
      <c r="J113" s="497"/>
      <c r="K113" s="487"/>
      <c r="L113" s="487"/>
      <c r="M113" s="487"/>
      <c r="N113" s="504"/>
      <c r="O113" s="504"/>
      <c r="P113" s="504"/>
      <c r="Q113" s="504"/>
      <c r="R113" s="413"/>
      <c r="S113" s="319"/>
      <c r="T113" s="368"/>
      <c r="U113" s="368"/>
      <c r="V113" s="368"/>
      <c r="W113" s="368"/>
      <c r="X113" s="368"/>
      <c r="Y113" s="370"/>
      <c r="Z113" s="370"/>
      <c r="AA113" s="368"/>
      <c r="AB113" s="368"/>
      <c r="AC113" s="368">
        <v>0.75</v>
      </c>
      <c r="AD113" s="368"/>
      <c r="AE113" s="368"/>
      <c r="AF113" s="368"/>
      <c r="AG113" s="493"/>
      <c r="AH113" s="506"/>
      <c r="AI113" s="509"/>
      <c r="AJ113" s="341"/>
      <c r="AK113" s="341"/>
      <c r="AL113" s="344"/>
      <c r="AM113" s="277"/>
      <c r="AN113" s="277"/>
      <c r="AO113" s="63"/>
      <c r="AP113" s="63"/>
      <c r="AQ113" s="63"/>
      <c r="AR113" s="277"/>
      <c r="AS113" s="277"/>
      <c r="AT113" s="277"/>
      <c r="AU113" s="258"/>
      <c r="AV113" s="21">
        <v>45292</v>
      </c>
      <c r="AW113" s="21">
        <v>45657</v>
      </c>
      <c r="AX113" s="42">
        <v>365</v>
      </c>
      <c r="AY113" s="45">
        <v>1065570</v>
      </c>
      <c r="AZ113" s="45">
        <f t="shared" si="16"/>
        <v>1065570</v>
      </c>
      <c r="BA113" s="43" t="s">
        <v>181</v>
      </c>
      <c r="BB113" s="35" t="s">
        <v>325</v>
      </c>
      <c r="BC113" s="403"/>
      <c r="BD113" s="301"/>
      <c r="BE113" s="403"/>
      <c r="BF113" s="403"/>
      <c r="BG113" s="403"/>
      <c r="BH113" s="227"/>
      <c r="BI113" s="301"/>
      <c r="BJ113" s="301"/>
      <c r="BK113" s="301"/>
      <c r="BL113" s="227"/>
      <c r="BM113" s="301"/>
      <c r="BN113" s="301"/>
      <c r="BO113" s="301"/>
      <c r="BP113" s="301"/>
      <c r="BQ113" s="301"/>
      <c r="BR113" s="301"/>
      <c r="BS113" s="301"/>
      <c r="BT113" s="301"/>
      <c r="BU113" s="301"/>
      <c r="BV113" s="227"/>
      <c r="BW113" s="301"/>
      <c r="BX113" s="301"/>
      <c r="BY113" s="230"/>
      <c r="BZ113" s="301"/>
      <c r="CA113" s="301"/>
      <c r="CB113" s="301"/>
      <c r="CC113" s="230"/>
      <c r="CD113" s="301"/>
      <c r="CE113" s="301"/>
      <c r="CF113" s="301"/>
    </row>
    <row r="114" spans="2:84" ht="30">
      <c r="B114" s="497"/>
      <c r="C114" s="497"/>
      <c r="D114" s="35"/>
      <c r="E114" s="35"/>
      <c r="F114" s="35"/>
      <c r="G114" s="35"/>
      <c r="H114" s="35"/>
      <c r="I114" s="35"/>
      <c r="J114" s="497"/>
      <c r="K114" s="487"/>
      <c r="L114" s="487"/>
      <c r="M114" s="487"/>
      <c r="N114" s="504"/>
      <c r="O114" s="504"/>
      <c r="P114" s="504"/>
      <c r="Q114" s="504"/>
      <c r="R114" s="413"/>
      <c r="S114" s="319"/>
      <c r="T114" s="368"/>
      <c r="U114" s="368"/>
      <c r="V114" s="368"/>
      <c r="W114" s="368"/>
      <c r="X114" s="368"/>
      <c r="Y114" s="371"/>
      <c r="Z114" s="371"/>
      <c r="AA114" s="368"/>
      <c r="AB114" s="368"/>
      <c r="AC114" s="368"/>
      <c r="AD114" s="368"/>
      <c r="AE114" s="368"/>
      <c r="AF114" s="368"/>
      <c r="AG114" s="493"/>
      <c r="AH114" s="506"/>
      <c r="AI114" s="509"/>
      <c r="AJ114" s="342"/>
      <c r="AK114" s="342"/>
      <c r="AL114" s="345"/>
      <c r="AM114" s="278"/>
      <c r="AN114" s="278"/>
      <c r="AO114" s="63"/>
      <c r="AP114" s="63"/>
      <c r="AQ114" s="63"/>
      <c r="AR114" s="278"/>
      <c r="AS114" s="278"/>
      <c r="AT114" s="278"/>
      <c r="AU114" s="259"/>
      <c r="AV114" s="21">
        <v>45292</v>
      </c>
      <c r="AW114" s="21">
        <v>45657</v>
      </c>
      <c r="AX114" s="42">
        <v>365</v>
      </c>
      <c r="AY114" s="45">
        <v>1065570</v>
      </c>
      <c r="AZ114" s="45">
        <f t="shared" si="16"/>
        <v>1065570</v>
      </c>
      <c r="BA114" s="43" t="s">
        <v>181</v>
      </c>
      <c r="BB114" s="35" t="s">
        <v>325</v>
      </c>
      <c r="BC114" s="403"/>
      <c r="BD114" s="301"/>
      <c r="BE114" s="403"/>
      <c r="BF114" s="403"/>
      <c r="BG114" s="403"/>
      <c r="BH114" s="228"/>
      <c r="BI114" s="301"/>
      <c r="BJ114" s="301"/>
      <c r="BK114" s="301"/>
      <c r="BL114" s="228"/>
      <c r="BM114" s="301"/>
      <c r="BN114" s="301"/>
      <c r="BO114" s="301"/>
      <c r="BP114" s="301"/>
      <c r="BQ114" s="301"/>
      <c r="BR114" s="301"/>
      <c r="BS114" s="301"/>
      <c r="BT114" s="301"/>
      <c r="BU114" s="301"/>
      <c r="BV114" s="228"/>
      <c r="BW114" s="301"/>
      <c r="BX114" s="301"/>
      <c r="BY114" s="231"/>
      <c r="BZ114" s="301"/>
      <c r="CA114" s="301"/>
      <c r="CB114" s="301"/>
      <c r="CC114" s="231"/>
      <c r="CD114" s="301"/>
      <c r="CE114" s="301"/>
      <c r="CF114" s="301"/>
    </row>
    <row r="115" spans="2:84" ht="36">
      <c r="B115" s="291" t="s">
        <v>354</v>
      </c>
      <c r="C115" s="292"/>
      <c r="D115" s="292"/>
      <c r="E115" s="292"/>
      <c r="F115" s="292"/>
      <c r="G115" s="292"/>
      <c r="H115" s="292"/>
      <c r="I115" s="292"/>
      <c r="J115" s="292"/>
      <c r="K115" s="292"/>
      <c r="L115" s="292"/>
      <c r="M115" s="292"/>
      <c r="N115" s="292"/>
      <c r="O115" s="292"/>
      <c r="P115" s="292"/>
      <c r="Q115" s="292"/>
      <c r="R115" s="292"/>
      <c r="S115" s="292"/>
      <c r="T115" s="292"/>
      <c r="U115" s="293"/>
      <c r="V115" s="107"/>
      <c r="W115" s="107"/>
      <c r="X115" s="107"/>
      <c r="Y115" s="107"/>
      <c r="Z115" s="107"/>
      <c r="AA115" s="139">
        <f>+(AA102+AA100+AA92+AA89+AA87+AA86+AA84)/7</f>
        <v>0.7142857142857143</v>
      </c>
      <c r="AB115" s="139">
        <f>+(AB102+AB100+AB92+AB89+AB87+AB86+AB84)/7</f>
        <v>0.82857142857142851</v>
      </c>
      <c r="AC115" s="107"/>
      <c r="AD115" s="107"/>
      <c r="AE115" s="107"/>
      <c r="AF115" s="107"/>
      <c r="AG115" s="75"/>
      <c r="AH115" s="124"/>
      <c r="AI115" s="125"/>
      <c r="AJ115" s="59"/>
      <c r="AK115" s="59"/>
      <c r="AL115" s="59"/>
      <c r="AM115" s="43"/>
      <c r="AN115" s="59"/>
      <c r="AO115" s="59"/>
      <c r="AP115" s="59"/>
      <c r="AQ115" s="59"/>
      <c r="AR115" s="59"/>
      <c r="AS115" s="59"/>
      <c r="AT115" s="59"/>
      <c r="AU115" s="59"/>
      <c r="AV115" s="21"/>
      <c r="AW115" s="21"/>
      <c r="AX115" s="42"/>
      <c r="AY115" s="45"/>
      <c r="AZ115" s="35"/>
      <c r="BA115" s="43"/>
      <c r="BB115" s="35"/>
      <c r="BC115" s="87"/>
      <c r="BD115" s="110"/>
      <c r="BE115" s="87"/>
      <c r="BF115" s="87"/>
      <c r="BG115" s="87"/>
      <c r="BH115" s="110"/>
      <c r="BI115" s="110"/>
      <c r="BJ115" s="110"/>
      <c r="BK115" s="110"/>
      <c r="BL115" s="110"/>
      <c r="BM115" s="110"/>
      <c r="BN115" s="110"/>
      <c r="BO115" s="110"/>
      <c r="BP115" s="110"/>
      <c r="BQ115" s="110"/>
      <c r="BR115" s="110"/>
      <c r="BS115" s="110"/>
      <c r="BT115" s="110"/>
      <c r="BU115" s="110"/>
      <c r="BV115" s="110"/>
      <c r="BW115" s="110"/>
      <c r="BX115" s="110"/>
      <c r="BY115" s="110"/>
      <c r="BZ115" s="110"/>
      <c r="CA115" s="110"/>
      <c r="CB115" s="110"/>
      <c r="CC115" s="110"/>
      <c r="CD115" s="110"/>
      <c r="CE115" s="110"/>
      <c r="CF115" s="110"/>
    </row>
    <row r="116" spans="2:84" ht="30">
      <c r="B116" s="247" t="s">
        <v>293</v>
      </c>
      <c r="C116" s="494" t="s">
        <v>335</v>
      </c>
      <c r="D116" s="35"/>
      <c r="E116" s="35"/>
      <c r="F116" s="35"/>
      <c r="G116" s="35"/>
      <c r="H116" s="35"/>
      <c r="I116" s="35"/>
      <c r="J116" s="494" t="s">
        <v>355</v>
      </c>
      <c r="K116" s="487" t="s">
        <v>356</v>
      </c>
      <c r="L116" s="487" t="s">
        <v>297</v>
      </c>
      <c r="M116" s="487">
        <v>0</v>
      </c>
      <c r="N116" s="494" t="s">
        <v>357</v>
      </c>
      <c r="O116" s="494"/>
      <c r="P116" s="494" t="s">
        <v>171</v>
      </c>
      <c r="Q116" s="494" t="s">
        <v>358</v>
      </c>
      <c r="R116" s="362">
        <v>1</v>
      </c>
      <c r="S116" s="320">
        <v>1</v>
      </c>
      <c r="T116" s="358">
        <v>1</v>
      </c>
      <c r="U116" s="358">
        <v>0</v>
      </c>
      <c r="V116" s="358"/>
      <c r="W116" s="358"/>
      <c r="X116" s="358"/>
      <c r="Y116" s="359">
        <f>+U116</f>
        <v>0</v>
      </c>
      <c r="Z116" s="359">
        <f>+Y116+T116</f>
        <v>1</v>
      </c>
      <c r="AA116" s="358">
        <f>+Y116/S116</f>
        <v>0</v>
      </c>
      <c r="AB116" s="358">
        <f>+Z116/R116</f>
        <v>1</v>
      </c>
      <c r="AC116" s="358" t="s">
        <v>173</v>
      </c>
      <c r="AD116" s="358" t="s">
        <v>174</v>
      </c>
      <c r="AE116" s="358" t="s">
        <v>200</v>
      </c>
      <c r="AF116" s="358" t="s">
        <v>201</v>
      </c>
      <c r="AG116" s="494" t="s">
        <v>359</v>
      </c>
      <c r="AH116" s="494">
        <v>2021130010003</v>
      </c>
      <c r="AI116" s="494" t="s">
        <v>360</v>
      </c>
      <c r="AJ116" s="59" t="s">
        <v>361</v>
      </c>
      <c r="AK116" s="59" t="s">
        <v>361</v>
      </c>
      <c r="AL116" s="59" t="s">
        <v>362</v>
      </c>
      <c r="AM116" s="43"/>
      <c r="AN116" s="59"/>
      <c r="AO116" s="59"/>
      <c r="AP116" s="59"/>
      <c r="AQ116" s="59"/>
      <c r="AR116" s="59"/>
      <c r="AS116" s="59"/>
      <c r="AT116" s="59"/>
      <c r="AU116" s="257">
        <v>0</v>
      </c>
      <c r="AV116" s="21">
        <v>45292</v>
      </c>
      <c r="AW116" s="21">
        <v>45657</v>
      </c>
      <c r="AX116" s="42">
        <v>365</v>
      </c>
      <c r="AY116" s="45">
        <v>1065570</v>
      </c>
      <c r="AZ116" s="35"/>
      <c r="BA116" s="43" t="s">
        <v>181</v>
      </c>
      <c r="BB116" s="35" t="s">
        <v>363</v>
      </c>
      <c r="BC116" s="403" t="s">
        <v>183</v>
      </c>
      <c r="BD116" s="300">
        <v>1</v>
      </c>
      <c r="BE116" s="403" t="s">
        <v>183</v>
      </c>
      <c r="BF116" s="403" t="s">
        <v>364</v>
      </c>
      <c r="BG116" s="404" t="s">
        <v>365</v>
      </c>
      <c r="BH116" s="300">
        <v>1</v>
      </c>
      <c r="BI116" s="300"/>
      <c r="BJ116" s="300"/>
      <c r="BK116" s="300"/>
      <c r="BL116" s="300">
        <v>0</v>
      </c>
      <c r="BM116" s="300"/>
      <c r="BN116" s="300"/>
      <c r="BO116" s="300"/>
      <c r="BP116" s="300"/>
      <c r="BQ116" s="300"/>
      <c r="BR116" s="300"/>
      <c r="BS116" s="300"/>
      <c r="BT116" s="300"/>
      <c r="BU116" s="300"/>
      <c r="BV116" s="300">
        <v>0</v>
      </c>
      <c r="BW116" s="300"/>
      <c r="BX116" s="300"/>
      <c r="BY116" s="302">
        <v>0</v>
      </c>
      <c r="BZ116" s="300"/>
      <c r="CA116" s="300"/>
      <c r="CB116" s="300"/>
      <c r="CC116" s="302">
        <v>0</v>
      </c>
      <c r="CD116" s="300"/>
      <c r="CE116" s="300"/>
      <c r="CF116" s="300"/>
    </row>
    <row r="117" spans="2:84" ht="30">
      <c r="B117" s="247"/>
      <c r="C117" s="494"/>
      <c r="D117" s="35"/>
      <c r="E117" s="35"/>
      <c r="F117" s="35"/>
      <c r="G117" s="35"/>
      <c r="H117" s="35"/>
      <c r="I117" s="35"/>
      <c r="J117" s="494"/>
      <c r="K117" s="487"/>
      <c r="L117" s="487"/>
      <c r="M117" s="487"/>
      <c r="N117" s="494"/>
      <c r="O117" s="494"/>
      <c r="P117" s="494"/>
      <c r="Q117" s="494"/>
      <c r="R117" s="362"/>
      <c r="S117" s="319"/>
      <c r="T117" s="358"/>
      <c r="U117" s="358"/>
      <c r="V117" s="358"/>
      <c r="W117" s="358"/>
      <c r="X117" s="358"/>
      <c r="Y117" s="360"/>
      <c r="Z117" s="360"/>
      <c r="AA117" s="358"/>
      <c r="AB117" s="358"/>
      <c r="AC117" s="358"/>
      <c r="AD117" s="358"/>
      <c r="AE117" s="358"/>
      <c r="AF117" s="358"/>
      <c r="AG117" s="494"/>
      <c r="AH117" s="494"/>
      <c r="AI117" s="494"/>
      <c r="AJ117" s="59" t="s">
        <v>366</v>
      </c>
      <c r="AK117" s="59" t="s">
        <v>366</v>
      </c>
      <c r="AL117" s="59" t="s">
        <v>362</v>
      </c>
      <c r="AM117" s="43"/>
      <c r="AN117" s="59"/>
      <c r="AO117" s="59"/>
      <c r="AP117" s="59"/>
      <c r="AQ117" s="59"/>
      <c r="AR117" s="59"/>
      <c r="AS117" s="59"/>
      <c r="AT117" s="59"/>
      <c r="AU117" s="258"/>
      <c r="AV117" s="21">
        <v>45292</v>
      </c>
      <c r="AW117" s="21">
        <v>45657</v>
      </c>
      <c r="AX117" s="42">
        <v>365</v>
      </c>
      <c r="AY117" s="45">
        <v>1065570</v>
      </c>
      <c r="AZ117" s="35"/>
      <c r="BA117" s="43" t="s">
        <v>181</v>
      </c>
      <c r="BB117" s="35" t="s">
        <v>363</v>
      </c>
      <c r="BC117" s="403"/>
      <c r="BD117" s="300"/>
      <c r="BE117" s="403"/>
      <c r="BF117" s="403"/>
      <c r="BG117" s="404"/>
      <c r="BH117" s="300"/>
      <c r="BI117" s="300"/>
      <c r="BJ117" s="300"/>
      <c r="BK117" s="300"/>
      <c r="BL117" s="300"/>
      <c r="BM117" s="300"/>
      <c r="BN117" s="300"/>
      <c r="BO117" s="300"/>
      <c r="BP117" s="300"/>
      <c r="BQ117" s="300"/>
      <c r="BR117" s="300"/>
      <c r="BS117" s="300"/>
      <c r="BT117" s="300"/>
      <c r="BU117" s="300"/>
      <c r="BV117" s="300"/>
      <c r="BW117" s="300"/>
      <c r="BX117" s="300"/>
      <c r="BY117" s="302"/>
      <c r="BZ117" s="300"/>
      <c r="CA117" s="300"/>
      <c r="CB117" s="300"/>
      <c r="CC117" s="302"/>
      <c r="CD117" s="300"/>
      <c r="CE117" s="300"/>
      <c r="CF117" s="300"/>
    </row>
    <row r="118" spans="2:84" ht="60">
      <c r="B118" s="247"/>
      <c r="C118" s="494"/>
      <c r="D118" s="35"/>
      <c r="E118" s="35"/>
      <c r="F118" s="35"/>
      <c r="G118" s="35"/>
      <c r="H118" s="35"/>
      <c r="I118" s="35"/>
      <c r="J118" s="494"/>
      <c r="K118" s="487"/>
      <c r="L118" s="487"/>
      <c r="M118" s="487"/>
      <c r="N118" s="494"/>
      <c r="O118" s="494"/>
      <c r="P118" s="494"/>
      <c r="Q118" s="494"/>
      <c r="R118" s="362"/>
      <c r="S118" s="319"/>
      <c r="T118" s="358"/>
      <c r="U118" s="358"/>
      <c r="V118" s="358"/>
      <c r="W118" s="358"/>
      <c r="X118" s="358"/>
      <c r="Y118" s="361"/>
      <c r="Z118" s="361"/>
      <c r="AA118" s="358"/>
      <c r="AB118" s="358"/>
      <c r="AC118" s="358"/>
      <c r="AD118" s="358"/>
      <c r="AE118" s="358"/>
      <c r="AF118" s="358"/>
      <c r="AG118" s="494"/>
      <c r="AH118" s="494"/>
      <c r="AI118" s="494"/>
      <c r="AJ118" s="59" t="s">
        <v>367</v>
      </c>
      <c r="AK118" s="59" t="s">
        <v>367</v>
      </c>
      <c r="AL118" s="59" t="s">
        <v>362</v>
      </c>
      <c r="AM118" s="43"/>
      <c r="AN118" s="59"/>
      <c r="AO118" s="59"/>
      <c r="AP118" s="59"/>
      <c r="AQ118" s="59"/>
      <c r="AR118" s="59"/>
      <c r="AS118" s="59"/>
      <c r="AT118" s="59"/>
      <c r="AU118" s="258"/>
      <c r="AV118" s="21">
        <v>45292</v>
      </c>
      <c r="AW118" s="21">
        <v>45657</v>
      </c>
      <c r="AX118" s="42">
        <v>365</v>
      </c>
      <c r="AY118" s="45">
        <v>1065570</v>
      </c>
      <c r="AZ118" s="35"/>
      <c r="BA118" s="43" t="s">
        <v>181</v>
      </c>
      <c r="BB118" s="35" t="s">
        <v>363</v>
      </c>
      <c r="BC118" s="403"/>
      <c r="BD118" s="300"/>
      <c r="BE118" s="403"/>
      <c r="BF118" s="403"/>
      <c r="BG118" s="404"/>
      <c r="BH118" s="300"/>
      <c r="BI118" s="300"/>
      <c r="BJ118" s="300"/>
      <c r="BK118" s="300"/>
      <c r="BL118" s="300"/>
      <c r="BM118" s="300"/>
      <c r="BN118" s="300"/>
      <c r="BO118" s="300"/>
      <c r="BP118" s="300"/>
      <c r="BQ118" s="300"/>
      <c r="BR118" s="300"/>
      <c r="BS118" s="300"/>
      <c r="BT118" s="300"/>
      <c r="BU118" s="300"/>
      <c r="BV118" s="300"/>
      <c r="BW118" s="300"/>
      <c r="BX118" s="300"/>
      <c r="BY118" s="302"/>
      <c r="BZ118" s="300"/>
      <c r="CA118" s="300"/>
      <c r="CB118" s="300"/>
      <c r="CC118" s="302"/>
      <c r="CD118" s="300"/>
      <c r="CE118" s="300"/>
      <c r="CF118" s="300"/>
    </row>
    <row r="119" spans="2:84" ht="75">
      <c r="B119" s="247"/>
      <c r="C119" s="494"/>
      <c r="D119" s="35"/>
      <c r="E119" s="35"/>
      <c r="F119" s="35"/>
      <c r="G119" s="35"/>
      <c r="H119" s="35"/>
      <c r="I119" s="35"/>
      <c r="J119" s="494"/>
      <c r="K119" s="487" t="s">
        <v>368</v>
      </c>
      <c r="L119" s="487" t="s">
        <v>209</v>
      </c>
      <c r="M119" s="487"/>
      <c r="N119" s="494" t="s">
        <v>368</v>
      </c>
      <c r="O119" s="494"/>
      <c r="P119" s="494" t="s">
        <v>171</v>
      </c>
      <c r="Q119" s="494" t="s">
        <v>369</v>
      </c>
      <c r="R119" s="319">
        <v>1</v>
      </c>
      <c r="S119" s="319">
        <v>1</v>
      </c>
      <c r="T119" s="362">
        <v>1</v>
      </c>
      <c r="U119" s="362">
        <v>0</v>
      </c>
      <c r="V119" s="362"/>
      <c r="W119" s="362"/>
      <c r="X119" s="362"/>
      <c r="Y119" s="363">
        <f>+U119</f>
        <v>0</v>
      </c>
      <c r="Z119" s="363">
        <f>+Y119+T119</f>
        <v>1</v>
      </c>
      <c r="AA119" s="362">
        <f>+Y119/S119</f>
        <v>0</v>
      </c>
      <c r="AB119" s="362">
        <f>+Z119/R119</f>
        <v>1</v>
      </c>
      <c r="AC119" s="362" t="s">
        <v>173</v>
      </c>
      <c r="AD119" s="362" t="s">
        <v>174</v>
      </c>
      <c r="AE119" s="362" t="s">
        <v>200</v>
      </c>
      <c r="AF119" s="362" t="s">
        <v>201</v>
      </c>
      <c r="AG119" s="494"/>
      <c r="AH119" s="494"/>
      <c r="AI119" s="494"/>
      <c r="AJ119" s="59" t="s">
        <v>370</v>
      </c>
      <c r="AK119" s="59" t="s">
        <v>370</v>
      </c>
      <c r="AL119" s="59" t="s">
        <v>362</v>
      </c>
      <c r="AM119" s="43"/>
      <c r="AN119" s="59"/>
      <c r="AO119" s="59"/>
      <c r="AP119" s="59"/>
      <c r="AQ119" s="59"/>
      <c r="AR119" s="59"/>
      <c r="AS119" s="59"/>
      <c r="AT119" s="59"/>
      <c r="AU119" s="258"/>
      <c r="AV119" s="21">
        <v>45292</v>
      </c>
      <c r="AW119" s="21">
        <v>45657</v>
      </c>
      <c r="AX119" s="42">
        <v>365</v>
      </c>
      <c r="AY119" s="45">
        <v>1065570</v>
      </c>
      <c r="AZ119" s="35"/>
      <c r="BA119" s="43" t="s">
        <v>181</v>
      </c>
      <c r="BB119" s="35" t="s">
        <v>363</v>
      </c>
      <c r="BC119" s="403"/>
      <c r="BD119" s="300"/>
      <c r="BE119" s="403"/>
      <c r="BF119" s="403"/>
      <c r="BG119" s="404"/>
      <c r="BH119" s="300"/>
      <c r="BI119" s="300"/>
      <c r="BJ119" s="300"/>
      <c r="BK119" s="300"/>
      <c r="BL119" s="300"/>
      <c r="BM119" s="300"/>
      <c r="BN119" s="300"/>
      <c r="BO119" s="300"/>
      <c r="BP119" s="300"/>
      <c r="BQ119" s="300"/>
      <c r="BR119" s="300"/>
      <c r="BS119" s="300"/>
      <c r="BT119" s="300"/>
      <c r="BU119" s="300"/>
      <c r="BV119" s="300"/>
      <c r="BW119" s="300"/>
      <c r="BX119" s="300"/>
      <c r="BY119" s="302"/>
      <c r="BZ119" s="300"/>
      <c r="CA119" s="300"/>
      <c r="CB119" s="300"/>
      <c r="CC119" s="302"/>
      <c r="CD119" s="300"/>
      <c r="CE119" s="300"/>
      <c r="CF119" s="300"/>
    </row>
    <row r="120" spans="2:84" ht="90">
      <c r="B120" s="247"/>
      <c r="C120" s="494"/>
      <c r="D120" s="35"/>
      <c r="E120" s="35"/>
      <c r="F120" s="35"/>
      <c r="G120" s="35"/>
      <c r="H120" s="35"/>
      <c r="I120" s="35"/>
      <c r="J120" s="494"/>
      <c r="K120" s="487"/>
      <c r="L120" s="487"/>
      <c r="M120" s="487"/>
      <c r="N120" s="494"/>
      <c r="O120" s="494"/>
      <c r="P120" s="494"/>
      <c r="Q120" s="494"/>
      <c r="R120" s="319"/>
      <c r="S120" s="319"/>
      <c r="T120" s="362"/>
      <c r="U120" s="362"/>
      <c r="V120" s="362"/>
      <c r="W120" s="362"/>
      <c r="X120" s="362"/>
      <c r="Y120" s="364"/>
      <c r="Z120" s="364"/>
      <c r="AA120" s="362"/>
      <c r="AB120" s="362"/>
      <c r="AC120" s="362"/>
      <c r="AD120" s="362"/>
      <c r="AE120" s="362"/>
      <c r="AF120" s="362"/>
      <c r="AG120" s="494"/>
      <c r="AH120" s="494"/>
      <c r="AI120" s="494"/>
      <c r="AJ120" s="59" t="s">
        <v>371</v>
      </c>
      <c r="AK120" s="59" t="s">
        <v>371</v>
      </c>
      <c r="AL120" s="78" t="s">
        <v>362</v>
      </c>
      <c r="AM120" s="43"/>
      <c r="AN120" s="78"/>
      <c r="AO120" s="78"/>
      <c r="AP120" s="78"/>
      <c r="AQ120" s="78"/>
      <c r="AR120" s="78"/>
      <c r="AS120" s="78"/>
      <c r="AT120" s="78"/>
      <c r="AU120" s="259"/>
      <c r="AV120" s="21">
        <v>45292</v>
      </c>
      <c r="AW120" s="21">
        <v>45657</v>
      </c>
      <c r="AX120" s="42">
        <v>365</v>
      </c>
      <c r="AY120" s="45">
        <v>1065570</v>
      </c>
      <c r="AZ120" s="35"/>
      <c r="BA120" s="43" t="s">
        <v>181</v>
      </c>
      <c r="BB120" s="35" t="s">
        <v>363</v>
      </c>
      <c r="BC120" s="403"/>
      <c r="BD120" s="300"/>
      <c r="BE120" s="403"/>
      <c r="BF120" s="403"/>
      <c r="BG120" s="404"/>
      <c r="BH120" s="300"/>
      <c r="BI120" s="300"/>
      <c r="BJ120" s="300"/>
      <c r="BK120" s="300"/>
      <c r="BL120" s="300"/>
      <c r="BM120" s="300"/>
      <c r="BN120" s="300"/>
      <c r="BO120" s="300"/>
      <c r="BP120" s="300"/>
      <c r="BQ120" s="300"/>
      <c r="BR120" s="300"/>
      <c r="BS120" s="300"/>
      <c r="BT120" s="300"/>
      <c r="BU120" s="300"/>
      <c r="BV120" s="300"/>
      <c r="BW120" s="300"/>
      <c r="BX120" s="300"/>
      <c r="BY120" s="302"/>
      <c r="BZ120" s="300"/>
      <c r="CA120" s="300"/>
      <c r="CB120" s="300"/>
      <c r="CC120" s="302"/>
      <c r="CD120" s="300"/>
      <c r="CE120" s="300"/>
      <c r="CF120" s="300"/>
    </row>
    <row r="121" spans="2:84" ht="36">
      <c r="B121" s="291" t="s">
        <v>372</v>
      </c>
      <c r="C121" s="292"/>
      <c r="D121" s="292"/>
      <c r="E121" s="292"/>
      <c r="F121" s="292"/>
      <c r="G121" s="292"/>
      <c r="H121" s="292"/>
      <c r="I121" s="292"/>
      <c r="J121" s="292"/>
      <c r="K121" s="292"/>
      <c r="L121" s="292"/>
      <c r="M121" s="292"/>
      <c r="N121" s="292"/>
      <c r="O121" s="292"/>
      <c r="P121" s="292"/>
      <c r="Q121" s="292"/>
      <c r="R121" s="292"/>
      <c r="S121" s="292"/>
      <c r="T121" s="292"/>
      <c r="U121" s="293"/>
      <c r="V121" s="58"/>
      <c r="W121" s="58"/>
      <c r="X121" s="58"/>
      <c r="Y121" s="58"/>
      <c r="Z121" s="58"/>
      <c r="AA121" s="136">
        <f>+(AA116+AA119)/2</f>
        <v>0</v>
      </c>
      <c r="AB121" s="136">
        <f>+(AB116+AB119)/2</f>
        <v>1</v>
      </c>
      <c r="AC121" s="58"/>
      <c r="AD121" s="58"/>
      <c r="AE121" s="58"/>
      <c r="AF121" s="58"/>
      <c r="AG121" s="118"/>
      <c r="AH121" s="118"/>
      <c r="AI121" s="118"/>
      <c r="AJ121" s="59"/>
      <c r="AK121" s="59"/>
      <c r="AL121" s="78"/>
      <c r="AM121" s="43"/>
      <c r="AN121" s="78"/>
      <c r="AO121" s="78"/>
      <c r="AP121" s="78"/>
      <c r="AQ121" s="78"/>
      <c r="AR121" s="78"/>
      <c r="AS121" s="78"/>
      <c r="AT121" s="78"/>
      <c r="AU121" s="78"/>
      <c r="AV121" s="21"/>
      <c r="AW121" s="21"/>
      <c r="AX121" s="42"/>
      <c r="AY121" s="45"/>
      <c r="AZ121" s="35"/>
      <c r="BA121" s="43"/>
      <c r="BB121" s="35"/>
      <c r="BC121" s="87"/>
      <c r="BD121" s="108"/>
      <c r="BE121" s="87"/>
      <c r="BF121" s="87"/>
      <c r="BG121" s="109"/>
      <c r="BH121" s="108"/>
      <c r="BI121" s="108"/>
      <c r="BJ121" s="108"/>
      <c r="BK121" s="108"/>
      <c r="BL121" s="108"/>
      <c r="BM121" s="108"/>
      <c r="BN121" s="108"/>
      <c r="BO121" s="108"/>
      <c r="BP121" s="108"/>
      <c r="BQ121" s="108"/>
      <c r="BR121" s="108"/>
      <c r="BS121" s="108"/>
      <c r="BT121" s="108"/>
      <c r="BU121" s="108"/>
      <c r="BV121" s="108"/>
      <c r="BW121" s="108"/>
      <c r="BX121" s="108"/>
      <c r="BY121" s="108"/>
      <c r="BZ121" s="108"/>
      <c r="CA121" s="108"/>
      <c r="CB121" s="108"/>
      <c r="CC121" s="108"/>
      <c r="CD121" s="108"/>
      <c r="CE121" s="108"/>
      <c r="CF121" s="108"/>
    </row>
    <row r="122" spans="2:84" ht="36">
      <c r="B122" s="291" t="s">
        <v>373</v>
      </c>
      <c r="C122" s="292"/>
      <c r="D122" s="292"/>
      <c r="E122" s="292"/>
      <c r="F122" s="292"/>
      <c r="G122" s="292"/>
      <c r="H122" s="292"/>
      <c r="I122" s="292"/>
      <c r="J122" s="292"/>
      <c r="K122" s="292"/>
      <c r="L122" s="292"/>
      <c r="M122" s="292"/>
      <c r="N122" s="292"/>
      <c r="O122" s="292"/>
      <c r="P122" s="292"/>
      <c r="Q122" s="292"/>
      <c r="R122" s="292"/>
      <c r="S122" s="292"/>
      <c r="T122" s="292"/>
      <c r="U122" s="293"/>
      <c r="V122" s="58"/>
      <c r="W122" s="58"/>
      <c r="X122" s="58"/>
      <c r="Y122" s="58"/>
      <c r="Z122" s="58"/>
      <c r="AA122" s="158">
        <f>+(AA121+AA115)/2</f>
        <v>0.35714285714285715</v>
      </c>
      <c r="AB122" s="158">
        <f>+(AB121+AB115)/2</f>
        <v>0.91428571428571426</v>
      </c>
      <c r="AC122" s="58"/>
      <c r="AD122" s="58"/>
      <c r="AE122" s="58"/>
      <c r="AF122" s="58"/>
      <c r="AG122" s="118"/>
      <c r="AH122" s="118"/>
      <c r="AI122" s="118"/>
      <c r="AJ122" s="59"/>
      <c r="AK122" s="59"/>
      <c r="AL122" s="78"/>
      <c r="AM122" s="43"/>
      <c r="AN122" s="78"/>
      <c r="AO122" s="78"/>
      <c r="AP122" s="78"/>
      <c r="AQ122" s="78"/>
      <c r="AR122" s="78"/>
      <c r="AS122" s="78"/>
      <c r="AT122" s="78"/>
      <c r="AU122" s="78"/>
      <c r="AV122" s="21"/>
      <c r="AW122" s="21"/>
      <c r="AX122" s="42"/>
      <c r="AY122" s="45"/>
      <c r="AZ122" s="35"/>
      <c r="BA122" s="43"/>
      <c r="BB122" s="35"/>
      <c r="BC122" s="87"/>
      <c r="BD122" s="108"/>
      <c r="BE122" s="87"/>
      <c r="BF122" s="87"/>
      <c r="BG122" s="109"/>
      <c r="BH122" s="108"/>
      <c r="BI122" s="108"/>
      <c r="BJ122" s="108"/>
      <c r="BK122" s="108"/>
      <c r="BL122" s="108"/>
      <c r="BM122" s="108"/>
      <c r="BN122" s="108"/>
      <c r="BO122" s="108"/>
      <c r="BP122" s="108"/>
      <c r="BQ122" s="108"/>
      <c r="BR122" s="108"/>
      <c r="BS122" s="108"/>
      <c r="BT122" s="108"/>
      <c r="BU122" s="108"/>
      <c r="BV122" s="108"/>
      <c r="BW122" s="108"/>
      <c r="BX122" s="108"/>
      <c r="BY122" s="108"/>
      <c r="BZ122" s="108"/>
      <c r="CA122" s="108"/>
      <c r="CB122" s="108"/>
      <c r="CC122" s="108"/>
      <c r="CD122" s="108"/>
      <c r="CE122" s="108"/>
      <c r="CF122" s="108"/>
    </row>
    <row r="123" spans="2:84" ht="150">
      <c r="B123" s="314" t="s">
        <v>374</v>
      </c>
      <c r="C123" s="314" t="s">
        <v>375</v>
      </c>
      <c r="D123" s="35"/>
      <c r="E123" s="35"/>
      <c r="F123" s="35"/>
      <c r="G123" s="35"/>
      <c r="H123" s="35"/>
      <c r="I123" s="35"/>
      <c r="J123" s="314" t="s">
        <v>376</v>
      </c>
      <c r="K123" s="46" t="s">
        <v>377</v>
      </c>
      <c r="L123" s="46" t="s">
        <v>209</v>
      </c>
      <c r="M123" s="56">
        <v>0</v>
      </c>
      <c r="N123" s="46" t="s">
        <v>378</v>
      </c>
      <c r="O123" s="46"/>
      <c r="P123" s="46" t="s">
        <v>171</v>
      </c>
      <c r="Q123" s="46" t="s">
        <v>379</v>
      </c>
      <c r="R123" s="61">
        <v>2</v>
      </c>
      <c r="S123" s="49">
        <v>1</v>
      </c>
      <c r="T123" s="76">
        <v>0.8</v>
      </c>
      <c r="U123" s="179">
        <v>0</v>
      </c>
      <c r="V123" s="76"/>
      <c r="W123" s="76"/>
      <c r="X123" s="76"/>
      <c r="Y123" s="76">
        <f>+U123</f>
        <v>0</v>
      </c>
      <c r="Z123" s="76">
        <f>+Y123+T123</f>
        <v>0.8</v>
      </c>
      <c r="AA123" s="76">
        <f>+Y123/S123</f>
        <v>0</v>
      </c>
      <c r="AB123" s="76">
        <f>+Z123/R123</f>
        <v>0.4</v>
      </c>
      <c r="AC123" s="76" t="s">
        <v>173</v>
      </c>
      <c r="AD123" s="76" t="s">
        <v>174</v>
      </c>
      <c r="AE123" s="76" t="s">
        <v>200</v>
      </c>
      <c r="AF123" s="76" t="s">
        <v>201</v>
      </c>
      <c r="AG123" s="505" t="s">
        <v>380</v>
      </c>
      <c r="AH123" s="275">
        <v>2021130010245</v>
      </c>
      <c r="AI123" s="505" t="s">
        <v>381</v>
      </c>
      <c r="AJ123" s="51" t="s">
        <v>382</v>
      </c>
      <c r="AK123" s="51" t="s">
        <v>382</v>
      </c>
      <c r="AL123" s="43">
        <v>1</v>
      </c>
      <c r="AM123" s="52">
        <v>0.5</v>
      </c>
      <c r="AN123" s="180">
        <v>0</v>
      </c>
      <c r="AO123" s="43"/>
      <c r="AP123" s="43"/>
      <c r="AQ123" s="43"/>
      <c r="AR123" s="43">
        <f>+AN123</f>
        <v>0</v>
      </c>
      <c r="AS123" s="43">
        <f>+AR123/AL123</f>
        <v>0</v>
      </c>
      <c r="AT123" s="43">
        <f>+AS123*AM123</f>
        <v>0</v>
      </c>
      <c r="AU123" s="547">
        <f>+SUM(AT123:AT124)</f>
        <v>0</v>
      </c>
      <c r="AV123" s="21">
        <v>45292</v>
      </c>
      <c r="AW123" s="21">
        <v>45657</v>
      </c>
      <c r="AX123" s="42">
        <v>365</v>
      </c>
      <c r="AY123" s="45">
        <v>1065570</v>
      </c>
      <c r="AZ123" s="35"/>
      <c r="BA123" s="43" t="s">
        <v>181</v>
      </c>
      <c r="BB123" s="35" t="s">
        <v>363</v>
      </c>
      <c r="BC123" s="429" t="s">
        <v>183</v>
      </c>
      <c r="BD123" s="280">
        <v>300000000</v>
      </c>
      <c r="BE123" s="429" t="s">
        <v>183</v>
      </c>
      <c r="BF123" s="314" t="s">
        <v>383</v>
      </c>
      <c r="BG123" s="314" t="s">
        <v>384</v>
      </c>
      <c r="BH123" s="280">
        <v>303226667</v>
      </c>
      <c r="BI123" s="280"/>
      <c r="BJ123" s="280"/>
      <c r="BK123" s="280"/>
      <c r="BL123" s="280">
        <v>0</v>
      </c>
      <c r="BM123" s="280"/>
      <c r="BN123" s="280"/>
      <c r="BO123" s="280"/>
      <c r="BP123" s="280"/>
      <c r="BQ123" s="280"/>
      <c r="BR123" s="280"/>
      <c r="BS123" s="280"/>
      <c r="BT123" s="280"/>
      <c r="BU123" s="280"/>
      <c r="BV123" s="280">
        <v>0</v>
      </c>
      <c r="BW123" s="280"/>
      <c r="BX123" s="280"/>
      <c r="BY123" s="279">
        <v>0</v>
      </c>
      <c r="BZ123" s="280"/>
      <c r="CA123" s="280"/>
      <c r="CB123" s="280"/>
      <c r="CC123" s="279">
        <v>0</v>
      </c>
      <c r="CD123" s="280"/>
      <c r="CE123" s="280"/>
      <c r="CF123" s="280"/>
    </row>
    <row r="124" spans="2:84" ht="135">
      <c r="B124" s="314"/>
      <c r="C124" s="314"/>
      <c r="D124" s="35"/>
      <c r="E124" s="35"/>
      <c r="F124" s="35"/>
      <c r="G124" s="35"/>
      <c r="H124" s="35"/>
      <c r="I124" s="35"/>
      <c r="J124" s="314"/>
      <c r="K124" s="80" t="s">
        <v>385</v>
      </c>
      <c r="L124" s="80" t="s">
        <v>209</v>
      </c>
      <c r="M124" s="46">
        <v>0</v>
      </c>
      <c r="N124" s="80" t="s">
        <v>386</v>
      </c>
      <c r="O124" s="46"/>
      <c r="P124" s="46" t="s">
        <v>171</v>
      </c>
      <c r="Q124" s="46" t="s">
        <v>379</v>
      </c>
      <c r="R124" s="61">
        <v>1</v>
      </c>
      <c r="S124" s="49">
        <v>1</v>
      </c>
      <c r="T124" s="81">
        <v>0.6</v>
      </c>
      <c r="U124" s="179">
        <v>0</v>
      </c>
      <c r="V124" s="76"/>
      <c r="W124" s="76"/>
      <c r="X124" s="76"/>
      <c r="Y124" s="76">
        <f>+U124</f>
        <v>0</v>
      </c>
      <c r="Z124" s="76">
        <f>+Y124+T124</f>
        <v>0.6</v>
      </c>
      <c r="AA124" s="76">
        <f>+Y124/S124</f>
        <v>0</v>
      </c>
      <c r="AB124" s="76">
        <f>+Z124/R124</f>
        <v>0.6</v>
      </c>
      <c r="AC124" s="85" t="s">
        <v>173</v>
      </c>
      <c r="AD124" s="85" t="s">
        <v>174</v>
      </c>
      <c r="AE124" s="85" t="s">
        <v>200</v>
      </c>
      <c r="AF124" s="85" t="s">
        <v>201</v>
      </c>
      <c r="AG124" s="505"/>
      <c r="AH124" s="275"/>
      <c r="AI124" s="505"/>
      <c r="AJ124" s="51" t="s">
        <v>387</v>
      </c>
      <c r="AK124" s="51" t="s">
        <v>387</v>
      </c>
      <c r="AL124" s="43">
        <v>1</v>
      </c>
      <c r="AM124" s="52">
        <v>0.5</v>
      </c>
      <c r="AN124" s="180">
        <v>0</v>
      </c>
      <c r="AO124" s="43"/>
      <c r="AP124" s="43"/>
      <c r="AQ124" s="43"/>
      <c r="AR124" s="43">
        <f>+AN124</f>
        <v>0</v>
      </c>
      <c r="AS124" s="43">
        <f>+AR124/AL124</f>
        <v>0</v>
      </c>
      <c r="AT124" s="43">
        <f>+AS124*AM124</f>
        <v>0</v>
      </c>
      <c r="AU124" s="550"/>
      <c r="AV124" s="21">
        <v>45292</v>
      </c>
      <c r="AW124" s="21">
        <v>45657</v>
      </c>
      <c r="AX124" s="42">
        <v>365</v>
      </c>
      <c r="AY124" s="45">
        <v>1065570</v>
      </c>
      <c r="AZ124" s="35"/>
      <c r="BA124" s="43" t="s">
        <v>181</v>
      </c>
      <c r="BB124" s="35" t="s">
        <v>363</v>
      </c>
      <c r="BC124" s="429"/>
      <c r="BD124" s="280"/>
      <c r="BE124" s="429"/>
      <c r="BF124" s="314"/>
      <c r="BG124" s="314"/>
      <c r="BH124" s="280"/>
      <c r="BI124" s="280"/>
      <c r="BJ124" s="280"/>
      <c r="BK124" s="280"/>
      <c r="BL124" s="280"/>
      <c r="BM124" s="280"/>
      <c r="BN124" s="280"/>
      <c r="BO124" s="280"/>
      <c r="BP124" s="280"/>
      <c r="BQ124" s="280"/>
      <c r="BR124" s="280"/>
      <c r="BS124" s="280"/>
      <c r="BT124" s="280"/>
      <c r="BU124" s="280"/>
      <c r="BV124" s="280"/>
      <c r="BW124" s="280"/>
      <c r="BX124" s="280"/>
      <c r="BY124" s="279"/>
      <c r="BZ124" s="280"/>
      <c r="CA124" s="280"/>
      <c r="CB124" s="280"/>
      <c r="CC124" s="279"/>
      <c r="CD124" s="280"/>
      <c r="CE124" s="280"/>
      <c r="CF124" s="280"/>
    </row>
    <row r="125" spans="2:84" ht="36">
      <c r="B125" s="291" t="s">
        <v>388</v>
      </c>
      <c r="C125" s="292"/>
      <c r="D125" s="292"/>
      <c r="E125" s="292"/>
      <c r="F125" s="292"/>
      <c r="G125" s="292"/>
      <c r="H125" s="292"/>
      <c r="I125" s="292"/>
      <c r="J125" s="292"/>
      <c r="K125" s="292"/>
      <c r="L125" s="292"/>
      <c r="M125" s="292"/>
      <c r="N125" s="292"/>
      <c r="O125" s="292"/>
      <c r="P125" s="292"/>
      <c r="Q125" s="292"/>
      <c r="R125" s="292"/>
      <c r="S125" s="292"/>
      <c r="T125" s="292"/>
      <c r="U125" s="293"/>
      <c r="V125" s="81"/>
      <c r="W125" s="81"/>
      <c r="X125" s="81"/>
      <c r="Y125" s="129"/>
      <c r="Z125" s="129"/>
      <c r="AA125" s="154">
        <f>+(AA123+AA124)/2</f>
        <v>0</v>
      </c>
      <c r="AB125" s="154">
        <f>+(AB123+AB124)/2</f>
        <v>0.5</v>
      </c>
      <c r="AC125" s="85"/>
      <c r="AD125" s="85"/>
      <c r="AE125" s="85"/>
      <c r="AF125" s="85"/>
      <c r="AG125" s="79"/>
      <c r="AH125" s="60"/>
      <c r="AI125" s="79"/>
      <c r="AJ125" s="140"/>
      <c r="AK125" s="140"/>
      <c r="AL125" s="43"/>
      <c r="AM125" s="43"/>
      <c r="AN125" s="43"/>
      <c r="AO125" s="43"/>
      <c r="AP125" s="43"/>
      <c r="AQ125" s="43"/>
      <c r="AR125" s="43"/>
      <c r="AS125" s="43"/>
      <c r="AT125" s="43"/>
      <c r="AU125" s="43"/>
      <c r="AV125" s="21"/>
      <c r="AW125" s="21"/>
      <c r="AX125" s="42"/>
      <c r="AY125" s="45"/>
      <c r="AZ125" s="35"/>
      <c r="BA125" s="43"/>
      <c r="BB125" s="35"/>
      <c r="BC125" s="131"/>
      <c r="BD125" s="130"/>
      <c r="BE125" s="131"/>
      <c r="BF125" s="132"/>
      <c r="BG125" s="132"/>
      <c r="BH125" s="130"/>
      <c r="BI125" s="130"/>
      <c r="BJ125" s="130"/>
      <c r="BK125" s="130"/>
      <c r="BL125" s="130"/>
      <c r="BM125" s="130"/>
      <c r="BN125" s="130"/>
      <c r="BO125" s="130"/>
      <c r="BP125" s="130"/>
      <c r="BQ125" s="130"/>
      <c r="BR125" s="130"/>
      <c r="BS125" s="130"/>
      <c r="BT125" s="130"/>
      <c r="BU125" s="130"/>
      <c r="BV125" s="130"/>
      <c r="BW125" s="130"/>
      <c r="BX125" s="130"/>
      <c r="BY125" s="130"/>
      <c r="BZ125" s="130"/>
      <c r="CA125" s="130"/>
      <c r="CB125" s="130"/>
      <c r="CC125" s="130"/>
      <c r="CD125" s="130"/>
      <c r="CE125" s="130"/>
      <c r="CF125" s="130"/>
    </row>
    <row r="126" spans="2:84" ht="30">
      <c r="B126" s="314" t="s">
        <v>374</v>
      </c>
      <c r="C126" s="314" t="s">
        <v>375</v>
      </c>
      <c r="D126" s="35"/>
      <c r="E126" s="35"/>
      <c r="F126" s="35"/>
      <c r="G126" s="35"/>
      <c r="H126" s="35"/>
      <c r="I126" s="35"/>
      <c r="J126" s="314" t="s">
        <v>389</v>
      </c>
      <c r="K126" s="413" t="s">
        <v>390</v>
      </c>
      <c r="L126" s="413" t="s">
        <v>297</v>
      </c>
      <c r="M126" s="413" t="s">
        <v>242</v>
      </c>
      <c r="N126" s="314" t="s">
        <v>391</v>
      </c>
      <c r="O126" s="314"/>
      <c r="P126" s="314" t="s">
        <v>171</v>
      </c>
      <c r="Q126" s="314" t="s">
        <v>392</v>
      </c>
      <c r="R126" s="519">
        <v>0.35</v>
      </c>
      <c r="S126" s="521">
        <v>1</v>
      </c>
      <c r="T126" s="354">
        <v>0.2198</v>
      </c>
      <c r="U126" s="353">
        <v>0</v>
      </c>
      <c r="V126" s="354"/>
      <c r="W126" s="354"/>
      <c r="X126" s="354"/>
      <c r="Y126" s="355">
        <f>+U126</f>
        <v>0</v>
      </c>
      <c r="Z126" s="355">
        <f>+Y126+T126</f>
        <v>0.2198</v>
      </c>
      <c r="AA126" s="354">
        <f>+Y126/S126</f>
        <v>0</v>
      </c>
      <c r="AB126" s="354">
        <v>0.69799999999999995</v>
      </c>
      <c r="AC126" s="354" t="s">
        <v>173</v>
      </c>
      <c r="AD126" s="354"/>
      <c r="AE126" s="354" t="s">
        <v>200</v>
      </c>
      <c r="AF126" s="354" t="s">
        <v>201</v>
      </c>
      <c r="AG126" s="314" t="s">
        <v>393</v>
      </c>
      <c r="AH126" s="314">
        <v>2020130010320</v>
      </c>
      <c r="AI126" s="314" t="s">
        <v>394</v>
      </c>
      <c r="AJ126" s="527" t="s">
        <v>395</v>
      </c>
      <c r="AK126" s="527" t="s">
        <v>395</v>
      </c>
      <c r="AL126" s="313">
        <v>0.35</v>
      </c>
      <c r="AM126" s="263">
        <v>1</v>
      </c>
      <c r="AN126" s="547">
        <v>0</v>
      </c>
      <c r="AO126" s="313"/>
      <c r="AP126" s="313"/>
      <c r="AQ126" s="313"/>
      <c r="AR126" s="263">
        <f>+AN126</f>
        <v>0</v>
      </c>
      <c r="AS126" s="263">
        <f>+AR126/AL126</f>
        <v>0</v>
      </c>
      <c r="AT126" s="263">
        <f>+AS126*AM126</f>
        <v>0</v>
      </c>
      <c r="AU126" s="547">
        <v>0</v>
      </c>
      <c r="AV126" s="21">
        <v>45292</v>
      </c>
      <c r="AW126" s="21">
        <v>45657</v>
      </c>
      <c r="AX126" s="42">
        <v>365</v>
      </c>
      <c r="AY126" s="45">
        <v>1065570</v>
      </c>
      <c r="AZ126" s="35"/>
      <c r="BA126" s="43" t="s">
        <v>181</v>
      </c>
      <c r="BB126" s="35" t="s">
        <v>363</v>
      </c>
      <c r="BC126" s="403" t="s">
        <v>183</v>
      </c>
      <c r="BD126" s="299">
        <v>450000000</v>
      </c>
      <c r="BE126" s="403" t="s">
        <v>183</v>
      </c>
      <c r="BF126" s="397" t="s">
        <v>396</v>
      </c>
      <c r="BG126" s="397" t="s">
        <v>397</v>
      </c>
      <c r="BH126" s="232">
        <v>1352843333</v>
      </c>
      <c r="BI126" s="299"/>
      <c r="BJ126" s="299"/>
      <c r="BK126" s="299"/>
      <c r="BL126" s="232">
        <v>115800000</v>
      </c>
      <c r="BM126" s="299"/>
      <c r="BN126" s="299"/>
      <c r="BO126" s="299"/>
      <c r="BP126" s="299"/>
      <c r="BQ126" s="299"/>
      <c r="BR126" s="299"/>
      <c r="BS126" s="299"/>
      <c r="BT126" s="299"/>
      <c r="BU126" s="299"/>
      <c r="BV126" s="232">
        <v>44600000</v>
      </c>
      <c r="BW126" s="299"/>
      <c r="BX126" s="299"/>
      <c r="BY126" s="235">
        <f>+BL126/BH126</f>
        <v>8.5597494680487149E-2</v>
      </c>
      <c r="BZ126" s="299"/>
      <c r="CA126" s="299"/>
      <c r="CB126" s="299"/>
      <c r="CC126" s="235">
        <f>+BV126/BH126</f>
        <v>3.2967601578149625E-2</v>
      </c>
      <c r="CD126" s="299"/>
      <c r="CE126" s="299"/>
      <c r="CF126" s="299"/>
    </row>
    <row r="127" spans="2:84" ht="15">
      <c r="B127" s="314"/>
      <c r="C127" s="314"/>
      <c r="D127" s="35"/>
      <c r="E127" s="35"/>
      <c r="F127" s="35"/>
      <c r="G127" s="35"/>
      <c r="H127" s="35"/>
      <c r="I127" s="35"/>
      <c r="J127" s="314"/>
      <c r="K127" s="413"/>
      <c r="L127" s="413"/>
      <c r="M127" s="413"/>
      <c r="N127" s="314"/>
      <c r="O127" s="314"/>
      <c r="P127" s="314"/>
      <c r="Q127" s="314"/>
      <c r="R127" s="518"/>
      <c r="S127" s="523"/>
      <c r="T127" s="354"/>
      <c r="U127" s="353"/>
      <c r="V127" s="354"/>
      <c r="W127" s="354"/>
      <c r="X127" s="354"/>
      <c r="Y127" s="356"/>
      <c r="Z127" s="356"/>
      <c r="AA127" s="354"/>
      <c r="AB127" s="354"/>
      <c r="AC127" s="354"/>
      <c r="AD127" s="354"/>
      <c r="AE127" s="354"/>
      <c r="AF127" s="354"/>
      <c r="AG127" s="314"/>
      <c r="AH127" s="314"/>
      <c r="AI127" s="314"/>
      <c r="AJ127" s="261"/>
      <c r="AK127" s="261"/>
      <c r="AL127" s="314"/>
      <c r="AM127" s="261"/>
      <c r="AN127" s="548"/>
      <c r="AO127" s="314"/>
      <c r="AP127" s="314"/>
      <c r="AQ127" s="314"/>
      <c r="AR127" s="286"/>
      <c r="AS127" s="286"/>
      <c r="AT127" s="286"/>
      <c r="AU127" s="548"/>
      <c r="AV127" s="21">
        <v>45292</v>
      </c>
      <c r="AW127" s="21">
        <v>45657</v>
      </c>
      <c r="AX127" s="42">
        <v>365</v>
      </c>
      <c r="AY127" s="45">
        <v>1065570</v>
      </c>
      <c r="AZ127" s="35"/>
      <c r="BA127" s="527" t="s">
        <v>181</v>
      </c>
      <c r="BB127" s="35" t="s">
        <v>363</v>
      </c>
      <c r="BC127" s="403"/>
      <c r="BD127" s="299"/>
      <c r="BE127" s="403"/>
      <c r="BF127" s="398"/>
      <c r="BG127" s="398"/>
      <c r="BH127" s="233"/>
      <c r="BI127" s="299"/>
      <c r="BJ127" s="299"/>
      <c r="BK127" s="299"/>
      <c r="BL127" s="233"/>
      <c r="BM127" s="299"/>
      <c r="BN127" s="299"/>
      <c r="BO127" s="299"/>
      <c r="BP127" s="299"/>
      <c r="BQ127" s="299"/>
      <c r="BR127" s="299"/>
      <c r="BS127" s="299"/>
      <c r="BT127" s="299"/>
      <c r="BU127" s="299"/>
      <c r="BV127" s="233"/>
      <c r="BW127" s="299"/>
      <c r="BX127" s="299"/>
      <c r="BY127" s="236"/>
      <c r="BZ127" s="299"/>
      <c r="CA127" s="299"/>
      <c r="CB127" s="299"/>
      <c r="CC127" s="236"/>
      <c r="CD127" s="299"/>
      <c r="CE127" s="299"/>
      <c r="CF127" s="299"/>
    </row>
    <row r="128" spans="2:84" ht="36">
      <c r="B128" s="291" t="s">
        <v>398</v>
      </c>
      <c r="C128" s="292"/>
      <c r="D128" s="292"/>
      <c r="E128" s="292"/>
      <c r="F128" s="292"/>
      <c r="G128" s="292"/>
      <c r="H128" s="292"/>
      <c r="I128" s="292"/>
      <c r="J128" s="292"/>
      <c r="K128" s="292"/>
      <c r="L128" s="292"/>
      <c r="M128" s="292"/>
      <c r="N128" s="292"/>
      <c r="O128" s="292"/>
      <c r="P128" s="292"/>
      <c r="Q128" s="292"/>
      <c r="R128" s="292"/>
      <c r="S128" s="292"/>
      <c r="T128" s="292"/>
      <c r="U128" s="293"/>
      <c r="V128" s="48"/>
      <c r="W128" s="48"/>
      <c r="X128" s="48"/>
      <c r="Y128" s="48"/>
      <c r="Z128" s="48"/>
      <c r="AA128" s="155">
        <f>+AA126</f>
        <v>0</v>
      </c>
      <c r="AB128" s="155">
        <f>+AB126</f>
        <v>0.69799999999999995</v>
      </c>
      <c r="AC128" s="48"/>
      <c r="AD128" s="48"/>
      <c r="AE128" s="48"/>
      <c r="AF128" s="48"/>
      <c r="AG128" s="43"/>
      <c r="AH128" s="43"/>
      <c r="AI128" s="43"/>
      <c r="AJ128" s="262"/>
      <c r="AK128" s="262"/>
      <c r="AL128" s="43"/>
      <c r="AM128" s="262"/>
      <c r="AN128" s="549"/>
      <c r="AO128" s="43"/>
      <c r="AP128" s="43"/>
      <c r="AQ128" s="43"/>
      <c r="AR128" s="287"/>
      <c r="AS128" s="287"/>
      <c r="AT128" s="287"/>
      <c r="AU128" s="549"/>
      <c r="AV128" s="21"/>
      <c r="AW128" s="21"/>
      <c r="AX128" s="42"/>
      <c r="AY128" s="45"/>
      <c r="AZ128" s="35"/>
      <c r="BA128" s="262"/>
      <c r="BB128" s="35"/>
      <c r="BC128" s="87" t="s">
        <v>217</v>
      </c>
      <c r="BD128" s="88">
        <v>550000000</v>
      </c>
      <c r="BE128" s="87" t="s">
        <v>217</v>
      </c>
      <c r="BF128" s="399"/>
      <c r="BG128" s="399"/>
      <c r="BH128" s="234"/>
      <c r="BI128" s="88"/>
      <c r="BJ128" s="88"/>
      <c r="BK128" s="88"/>
      <c r="BL128" s="234"/>
      <c r="BM128" s="88"/>
      <c r="BN128" s="88"/>
      <c r="BO128" s="88"/>
      <c r="BP128" s="88"/>
      <c r="BQ128" s="88"/>
      <c r="BR128" s="88"/>
      <c r="BS128" s="88"/>
      <c r="BT128" s="88"/>
      <c r="BU128" s="88"/>
      <c r="BV128" s="234"/>
      <c r="BW128" s="88"/>
      <c r="BX128" s="88"/>
      <c r="BY128" s="237"/>
      <c r="BZ128" s="88"/>
      <c r="CA128" s="88"/>
      <c r="CB128" s="88"/>
      <c r="CC128" s="237"/>
      <c r="CD128" s="88"/>
      <c r="CE128" s="88"/>
      <c r="CF128" s="88"/>
    </row>
    <row r="129" spans="2:84" ht="36">
      <c r="B129" s="291" t="s">
        <v>399</v>
      </c>
      <c r="C129" s="292"/>
      <c r="D129" s="292"/>
      <c r="E129" s="292"/>
      <c r="F129" s="292"/>
      <c r="G129" s="292"/>
      <c r="H129" s="292"/>
      <c r="I129" s="292"/>
      <c r="J129" s="292"/>
      <c r="K129" s="292"/>
      <c r="L129" s="292"/>
      <c r="M129" s="292"/>
      <c r="N129" s="292"/>
      <c r="O129" s="292"/>
      <c r="P129" s="292"/>
      <c r="Q129" s="292"/>
      <c r="R129" s="292"/>
      <c r="S129" s="292"/>
      <c r="T129" s="292"/>
      <c r="U129" s="293"/>
      <c r="V129" s="48"/>
      <c r="W129" s="48"/>
      <c r="X129" s="48"/>
      <c r="Y129" s="134"/>
      <c r="Z129" s="134"/>
      <c r="AA129" s="157">
        <f>+(AA125+AA128)/2</f>
        <v>0</v>
      </c>
      <c r="AB129" s="157">
        <f>+(AB125+AB128)/2</f>
        <v>0.59899999999999998</v>
      </c>
      <c r="AC129" s="48"/>
      <c r="AD129" s="48"/>
      <c r="AE129" s="48"/>
      <c r="AF129" s="48"/>
      <c r="AG129" s="43"/>
      <c r="AH129" s="43"/>
      <c r="AI129" s="43"/>
      <c r="AJ129" s="133"/>
      <c r="AK129" s="133"/>
      <c r="AL129" s="43"/>
      <c r="AM129" s="43"/>
      <c r="AN129" s="43"/>
      <c r="AO129" s="43"/>
      <c r="AP129" s="43"/>
      <c r="AQ129" s="43"/>
      <c r="AR129" s="43"/>
      <c r="AS129" s="43"/>
      <c r="AT129" s="43"/>
      <c r="AU129" s="43"/>
      <c r="AV129" s="21"/>
      <c r="AW129" s="21"/>
      <c r="AX129" s="42"/>
      <c r="AY129" s="45"/>
      <c r="AZ129" s="35"/>
      <c r="BA129" s="133"/>
      <c r="BB129" s="35"/>
      <c r="BC129" s="87"/>
      <c r="BD129" s="88"/>
      <c r="BE129" s="87"/>
      <c r="BF129" s="102"/>
      <c r="BG129" s="102"/>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88"/>
      <c r="CF129" s="88"/>
    </row>
    <row r="130" spans="2:84" ht="30">
      <c r="B130" s="487" t="s">
        <v>400</v>
      </c>
      <c r="C130" s="487" t="s">
        <v>401</v>
      </c>
      <c r="D130" s="35"/>
      <c r="E130" s="35"/>
      <c r="F130" s="35"/>
      <c r="G130" s="35"/>
      <c r="H130" s="35"/>
      <c r="I130" s="35"/>
      <c r="J130" s="487" t="s">
        <v>402</v>
      </c>
      <c r="K130" s="413" t="s">
        <v>403</v>
      </c>
      <c r="L130" s="413" t="s">
        <v>209</v>
      </c>
      <c r="M130" s="413" t="s">
        <v>404</v>
      </c>
      <c r="N130" s="413" t="s">
        <v>403</v>
      </c>
      <c r="O130" s="413"/>
      <c r="P130" s="413" t="s">
        <v>171</v>
      </c>
      <c r="Q130" s="413" t="s">
        <v>405</v>
      </c>
      <c r="R130" s="319">
        <v>5</v>
      </c>
      <c r="S130" s="520">
        <v>3</v>
      </c>
      <c r="T130" s="354">
        <v>0.47</v>
      </c>
      <c r="U130" s="319">
        <v>0</v>
      </c>
      <c r="V130" s="354"/>
      <c r="W130" s="354"/>
      <c r="X130" s="354"/>
      <c r="Y130" s="355">
        <f>+U130</f>
        <v>0</v>
      </c>
      <c r="Z130" s="355">
        <f>+Y130+T130</f>
        <v>0.47</v>
      </c>
      <c r="AA130" s="354">
        <f>+Y130/S130</f>
        <v>0</v>
      </c>
      <c r="AB130" s="354">
        <f>3/5</f>
        <v>0.6</v>
      </c>
      <c r="AC130" s="354" t="s">
        <v>173</v>
      </c>
      <c r="AD130" s="354" t="s">
        <v>174</v>
      </c>
      <c r="AE130" s="354" t="s">
        <v>200</v>
      </c>
      <c r="AF130" s="354" t="s">
        <v>201</v>
      </c>
      <c r="AG130" s="499" t="s">
        <v>406</v>
      </c>
      <c r="AH130" s="500">
        <v>2021130010257</v>
      </c>
      <c r="AI130" s="499" t="s">
        <v>407</v>
      </c>
      <c r="AJ130" s="51" t="s">
        <v>408</v>
      </c>
      <c r="AK130" s="51" t="s">
        <v>408</v>
      </c>
      <c r="AL130" s="43">
        <v>2</v>
      </c>
      <c r="AM130" s="169">
        <v>2.4390243902439025E-2</v>
      </c>
      <c r="AN130" s="170">
        <v>0</v>
      </c>
      <c r="AO130" s="43"/>
      <c r="AP130" s="43"/>
      <c r="AQ130" s="43"/>
      <c r="AR130" s="43">
        <f>+AN130</f>
        <v>0</v>
      </c>
      <c r="AS130" s="171">
        <f>+AR130/AL130</f>
        <v>0</v>
      </c>
      <c r="AT130" s="172">
        <f>+AS130*AM130</f>
        <v>0</v>
      </c>
      <c r="AU130" s="260">
        <f>+SUM(AT130:AT170)</f>
        <v>0.50609756097560998</v>
      </c>
      <c r="AV130" s="21">
        <v>45292</v>
      </c>
      <c r="AW130" s="21">
        <v>45657</v>
      </c>
      <c r="AX130" s="42">
        <v>365</v>
      </c>
      <c r="AY130" s="45">
        <v>1065570</v>
      </c>
      <c r="AZ130" s="35"/>
      <c r="BA130" s="43" t="s">
        <v>181</v>
      </c>
      <c r="BB130" s="35" t="s">
        <v>409</v>
      </c>
      <c r="BC130" s="282" t="s">
        <v>183</v>
      </c>
      <c r="BD130" s="297">
        <v>553985000</v>
      </c>
      <c r="BE130" s="282" t="s">
        <v>183</v>
      </c>
      <c r="BF130" s="314" t="s">
        <v>410</v>
      </c>
      <c r="BG130" s="314" t="s">
        <v>411</v>
      </c>
      <c r="BH130" s="238">
        <v>3327692592.3299999</v>
      </c>
      <c r="BI130" s="297"/>
      <c r="BJ130" s="297"/>
      <c r="BK130" s="297"/>
      <c r="BL130" s="238">
        <v>1455200000</v>
      </c>
      <c r="BM130" s="297"/>
      <c r="BN130" s="297"/>
      <c r="BO130" s="297"/>
      <c r="BP130" s="297"/>
      <c r="BQ130" s="297"/>
      <c r="BR130" s="297"/>
      <c r="BS130" s="297"/>
      <c r="BT130" s="297"/>
      <c r="BU130" s="297"/>
      <c r="BV130" s="238">
        <v>500400000</v>
      </c>
      <c r="BW130" s="297"/>
      <c r="BX130" s="297"/>
      <c r="BY130" s="241">
        <f>+BL130/BH130</f>
        <v>0.43730000882716485</v>
      </c>
      <c r="BZ130" s="297"/>
      <c r="CA130" s="297"/>
      <c r="CB130" s="297"/>
      <c r="CC130" s="241">
        <f>+BV130/BH130</f>
        <v>0.1503744670266034</v>
      </c>
      <c r="CD130" s="297"/>
      <c r="CE130" s="297"/>
      <c r="CF130" s="297"/>
    </row>
    <row r="131" spans="2:84" ht="30">
      <c r="B131" s="487"/>
      <c r="C131" s="487"/>
      <c r="D131" s="35"/>
      <c r="E131" s="35"/>
      <c r="F131" s="35"/>
      <c r="G131" s="35"/>
      <c r="H131" s="35"/>
      <c r="I131" s="35"/>
      <c r="J131" s="487"/>
      <c r="K131" s="413"/>
      <c r="L131" s="413"/>
      <c r="M131" s="413"/>
      <c r="N131" s="413"/>
      <c r="O131" s="413"/>
      <c r="P131" s="413"/>
      <c r="Q131" s="413"/>
      <c r="R131" s="319"/>
      <c r="S131" s="520"/>
      <c r="T131" s="354"/>
      <c r="U131" s="319"/>
      <c r="V131" s="354"/>
      <c r="W131" s="354"/>
      <c r="X131" s="354"/>
      <c r="Y131" s="357"/>
      <c r="Z131" s="357"/>
      <c r="AA131" s="354"/>
      <c r="AB131" s="354"/>
      <c r="AC131" s="354"/>
      <c r="AD131" s="354"/>
      <c r="AE131" s="354"/>
      <c r="AF131" s="354"/>
      <c r="AG131" s="499"/>
      <c r="AH131" s="500"/>
      <c r="AI131" s="499"/>
      <c r="AJ131" s="51" t="s">
        <v>412</v>
      </c>
      <c r="AK131" s="51" t="s">
        <v>412</v>
      </c>
      <c r="AL131" s="43">
        <v>1</v>
      </c>
      <c r="AM131" s="169">
        <v>2.4390243902439025E-2</v>
      </c>
      <c r="AN131" s="170">
        <v>0</v>
      </c>
      <c r="AO131" s="43"/>
      <c r="AP131" s="43"/>
      <c r="AQ131" s="43"/>
      <c r="AR131" s="43">
        <f t="shared" ref="AR131:AR170" si="17">+AN131</f>
        <v>0</v>
      </c>
      <c r="AS131" s="171">
        <f t="shared" ref="AS131:AS170" si="18">+AR131/AL131</f>
        <v>0</v>
      </c>
      <c r="AT131" s="172">
        <f t="shared" ref="AT131:AT171" si="19">+AS131*AM131</f>
        <v>0</v>
      </c>
      <c r="AU131" s="261"/>
      <c r="AV131" s="21">
        <v>45292</v>
      </c>
      <c r="AW131" s="21">
        <v>45657</v>
      </c>
      <c r="AX131" s="42">
        <v>365</v>
      </c>
      <c r="AY131" s="45">
        <v>1065570</v>
      </c>
      <c r="AZ131" s="35"/>
      <c r="BA131" s="43" t="s">
        <v>181</v>
      </c>
      <c r="BB131" s="35" t="s">
        <v>409</v>
      </c>
      <c r="BC131" s="282"/>
      <c r="BD131" s="297"/>
      <c r="BE131" s="282"/>
      <c r="BF131" s="314"/>
      <c r="BG131" s="314"/>
      <c r="BH131" s="239"/>
      <c r="BI131" s="297"/>
      <c r="BJ131" s="297"/>
      <c r="BK131" s="297"/>
      <c r="BL131" s="239"/>
      <c r="BM131" s="297"/>
      <c r="BN131" s="297"/>
      <c r="BO131" s="297"/>
      <c r="BP131" s="297"/>
      <c r="BQ131" s="297"/>
      <c r="BR131" s="297"/>
      <c r="BS131" s="297"/>
      <c r="BT131" s="297"/>
      <c r="BU131" s="297"/>
      <c r="BV131" s="239"/>
      <c r="BW131" s="297"/>
      <c r="BX131" s="297"/>
      <c r="BY131" s="242"/>
      <c r="BZ131" s="297"/>
      <c r="CA131" s="297"/>
      <c r="CB131" s="297"/>
      <c r="CC131" s="242"/>
      <c r="CD131" s="297"/>
      <c r="CE131" s="297"/>
      <c r="CF131" s="297"/>
    </row>
    <row r="132" spans="2:84" ht="30">
      <c r="B132" s="487"/>
      <c r="C132" s="487"/>
      <c r="D132" s="35"/>
      <c r="E132" s="35"/>
      <c r="F132" s="35"/>
      <c r="G132" s="35"/>
      <c r="H132" s="35"/>
      <c r="I132" s="35"/>
      <c r="J132" s="487"/>
      <c r="K132" s="413"/>
      <c r="L132" s="413"/>
      <c r="M132" s="413"/>
      <c r="N132" s="413"/>
      <c r="O132" s="413"/>
      <c r="P132" s="413"/>
      <c r="Q132" s="413"/>
      <c r="R132" s="319"/>
      <c r="S132" s="520"/>
      <c r="T132" s="354"/>
      <c r="U132" s="319"/>
      <c r="V132" s="354"/>
      <c r="W132" s="354"/>
      <c r="X132" s="354"/>
      <c r="Y132" s="357"/>
      <c r="Z132" s="357"/>
      <c r="AA132" s="354"/>
      <c r="AB132" s="354"/>
      <c r="AC132" s="354"/>
      <c r="AD132" s="354"/>
      <c r="AE132" s="354"/>
      <c r="AF132" s="354"/>
      <c r="AG132" s="499"/>
      <c r="AH132" s="500"/>
      <c r="AI132" s="499"/>
      <c r="AJ132" s="51" t="s">
        <v>413</v>
      </c>
      <c r="AK132" s="51" t="s">
        <v>413</v>
      </c>
      <c r="AL132" s="43">
        <v>1</v>
      </c>
      <c r="AM132" s="169">
        <v>2.4390243902439025E-2</v>
      </c>
      <c r="AN132" s="170">
        <v>0</v>
      </c>
      <c r="AO132" s="43"/>
      <c r="AP132" s="43"/>
      <c r="AQ132" s="43"/>
      <c r="AR132" s="43">
        <f t="shared" si="17"/>
        <v>0</v>
      </c>
      <c r="AS132" s="171">
        <f t="shared" si="18"/>
        <v>0</v>
      </c>
      <c r="AT132" s="172">
        <f t="shared" si="19"/>
        <v>0</v>
      </c>
      <c r="AU132" s="261"/>
      <c r="AV132" s="21">
        <v>45292</v>
      </c>
      <c r="AW132" s="21">
        <v>45657</v>
      </c>
      <c r="AX132" s="42">
        <v>365</v>
      </c>
      <c r="AY132" s="45">
        <v>1065570</v>
      </c>
      <c r="AZ132" s="35"/>
      <c r="BA132" s="43" t="s">
        <v>181</v>
      </c>
      <c r="BB132" s="35" t="s">
        <v>409</v>
      </c>
      <c r="BC132" s="282"/>
      <c r="BD132" s="297"/>
      <c r="BE132" s="282"/>
      <c r="BF132" s="314"/>
      <c r="BG132" s="314"/>
      <c r="BH132" s="239"/>
      <c r="BI132" s="297"/>
      <c r="BJ132" s="297"/>
      <c r="BK132" s="297"/>
      <c r="BL132" s="239"/>
      <c r="BM132" s="297"/>
      <c r="BN132" s="297"/>
      <c r="BO132" s="297"/>
      <c r="BP132" s="297"/>
      <c r="BQ132" s="297"/>
      <c r="BR132" s="297"/>
      <c r="BS132" s="297"/>
      <c r="BT132" s="297"/>
      <c r="BU132" s="297"/>
      <c r="BV132" s="239"/>
      <c r="BW132" s="297"/>
      <c r="BX132" s="297"/>
      <c r="BY132" s="242"/>
      <c r="BZ132" s="297"/>
      <c r="CA132" s="297"/>
      <c r="CB132" s="297"/>
      <c r="CC132" s="242"/>
      <c r="CD132" s="297"/>
      <c r="CE132" s="297"/>
      <c r="CF132" s="297"/>
    </row>
    <row r="133" spans="2:84" ht="30">
      <c r="B133" s="487"/>
      <c r="C133" s="487"/>
      <c r="D133" s="35"/>
      <c r="E133" s="35"/>
      <c r="F133" s="35"/>
      <c r="G133" s="35"/>
      <c r="H133" s="35"/>
      <c r="I133" s="35"/>
      <c r="J133" s="487"/>
      <c r="K133" s="413"/>
      <c r="L133" s="413"/>
      <c r="M133" s="413"/>
      <c r="N133" s="413"/>
      <c r="O133" s="413"/>
      <c r="P133" s="413"/>
      <c r="Q133" s="413"/>
      <c r="R133" s="319"/>
      <c r="S133" s="520"/>
      <c r="T133" s="354"/>
      <c r="U133" s="319"/>
      <c r="V133" s="354"/>
      <c r="W133" s="354"/>
      <c r="X133" s="354"/>
      <c r="Y133" s="357"/>
      <c r="Z133" s="357"/>
      <c r="AA133" s="354"/>
      <c r="AB133" s="354"/>
      <c r="AC133" s="354"/>
      <c r="AD133" s="354"/>
      <c r="AE133" s="354"/>
      <c r="AF133" s="354"/>
      <c r="AG133" s="499"/>
      <c r="AH133" s="500"/>
      <c r="AI133" s="499"/>
      <c r="AJ133" s="51" t="s">
        <v>414</v>
      </c>
      <c r="AK133" s="51" t="s">
        <v>414</v>
      </c>
      <c r="AL133" s="43">
        <v>1</v>
      </c>
      <c r="AM133" s="169">
        <v>2.4390243902439025E-2</v>
      </c>
      <c r="AN133" s="170">
        <v>1</v>
      </c>
      <c r="AO133" s="43"/>
      <c r="AP133" s="43"/>
      <c r="AQ133" s="43"/>
      <c r="AR133" s="43">
        <f t="shared" si="17"/>
        <v>1</v>
      </c>
      <c r="AS133" s="171">
        <f t="shared" si="18"/>
        <v>1</v>
      </c>
      <c r="AT133" s="172">
        <f t="shared" si="19"/>
        <v>2.4390243902439025E-2</v>
      </c>
      <c r="AU133" s="261"/>
      <c r="AV133" s="21">
        <v>45292</v>
      </c>
      <c r="AW133" s="21">
        <v>45657</v>
      </c>
      <c r="AX133" s="42">
        <v>365</v>
      </c>
      <c r="AY133" s="45">
        <v>1065570</v>
      </c>
      <c r="AZ133" s="35"/>
      <c r="BA133" s="43" t="s">
        <v>181</v>
      </c>
      <c r="BB133" s="35" t="s">
        <v>409</v>
      </c>
      <c r="BC133" s="282"/>
      <c r="BD133" s="297"/>
      <c r="BE133" s="282"/>
      <c r="BF133" s="314"/>
      <c r="BG133" s="314"/>
      <c r="BH133" s="239"/>
      <c r="BI133" s="297"/>
      <c r="BJ133" s="297"/>
      <c r="BK133" s="297"/>
      <c r="BL133" s="239"/>
      <c r="BM133" s="297"/>
      <c r="BN133" s="297"/>
      <c r="BO133" s="297"/>
      <c r="BP133" s="297"/>
      <c r="BQ133" s="297"/>
      <c r="BR133" s="297"/>
      <c r="BS133" s="297"/>
      <c r="BT133" s="297"/>
      <c r="BU133" s="297"/>
      <c r="BV133" s="239"/>
      <c r="BW133" s="297"/>
      <c r="BX133" s="297"/>
      <c r="BY133" s="242"/>
      <c r="BZ133" s="297"/>
      <c r="CA133" s="297"/>
      <c r="CB133" s="297"/>
      <c r="CC133" s="242"/>
      <c r="CD133" s="297"/>
      <c r="CE133" s="297"/>
      <c r="CF133" s="297"/>
    </row>
    <row r="134" spans="2:84" ht="30">
      <c r="B134" s="487"/>
      <c r="C134" s="487"/>
      <c r="D134" s="35"/>
      <c r="E134" s="35"/>
      <c r="F134" s="35"/>
      <c r="G134" s="35"/>
      <c r="H134" s="35"/>
      <c r="I134" s="35"/>
      <c r="J134" s="487"/>
      <c r="K134" s="413"/>
      <c r="L134" s="413"/>
      <c r="M134" s="413"/>
      <c r="N134" s="413"/>
      <c r="O134" s="413"/>
      <c r="P134" s="413"/>
      <c r="Q134" s="413"/>
      <c r="R134" s="319"/>
      <c r="S134" s="520"/>
      <c r="T134" s="354"/>
      <c r="U134" s="319"/>
      <c r="V134" s="354"/>
      <c r="W134" s="354"/>
      <c r="X134" s="354"/>
      <c r="Y134" s="357"/>
      <c r="Z134" s="357"/>
      <c r="AA134" s="354"/>
      <c r="AB134" s="354"/>
      <c r="AC134" s="354"/>
      <c r="AD134" s="354"/>
      <c r="AE134" s="354"/>
      <c r="AF134" s="354"/>
      <c r="AG134" s="499"/>
      <c r="AH134" s="500"/>
      <c r="AI134" s="499"/>
      <c r="AJ134" s="51" t="s">
        <v>415</v>
      </c>
      <c r="AK134" s="51" t="s">
        <v>415</v>
      </c>
      <c r="AL134" s="43">
        <v>1</v>
      </c>
      <c r="AM134" s="169">
        <v>2.4390243902439025E-2</v>
      </c>
      <c r="AN134" s="170">
        <v>1</v>
      </c>
      <c r="AO134" s="43"/>
      <c r="AP134" s="43"/>
      <c r="AQ134" s="43"/>
      <c r="AR134" s="43">
        <f t="shared" si="17"/>
        <v>1</v>
      </c>
      <c r="AS134" s="171">
        <f t="shared" si="18"/>
        <v>1</v>
      </c>
      <c r="AT134" s="172">
        <f t="shared" si="19"/>
        <v>2.4390243902439025E-2</v>
      </c>
      <c r="AU134" s="261"/>
      <c r="AV134" s="21">
        <v>45292</v>
      </c>
      <c r="AW134" s="21">
        <v>45657</v>
      </c>
      <c r="AX134" s="42">
        <v>365</v>
      </c>
      <c r="AY134" s="45">
        <v>1065570</v>
      </c>
      <c r="AZ134" s="35"/>
      <c r="BA134" s="43" t="s">
        <v>181</v>
      </c>
      <c r="BB134" s="35" t="s">
        <v>409</v>
      </c>
      <c r="BC134" s="282"/>
      <c r="BD134" s="297"/>
      <c r="BE134" s="282"/>
      <c r="BF134" s="314"/>
      <c r="BG134" s="314"/>
      <c r="BH134" s="239"/>
      <c r="BI134" s="297"/>
      <c r="BJ134" s="297"/>
      <c r="BK134" s="297"/>
      <c r="BL134" s="239"/>
      <c r="BM134" s="297"/>
      <c r="BN134" s="297"/>
      <c r="BO134" s="297"/>
      <c r="BP134" s="297"/>
      <c r="BQ134" s="297"/>
      <c r="BR134" s="297"/>
      <c r="BS134" s="297"/>
      <c r="BT134" s="297"/>
      <c r="BU134" s="297"/>
      <c r="BV134" s="239"/>
      <c r="BW134" s="297"/>
      <c r="BX134" s="297"/>
      <c r="BY134" s="242"/>
      <c r="BZ134" s="297"/>
      <c r="CA134" s="297"/>
      <c r="CB134" s="297"/>
      <c r="CC134" s="242"/>
      <c r="CD134" s="297"/>
      <c r="CE134" s="297"/>
      <c r="CF134" s="297"/>
    </row>
    <row r="135" spans="2:84" ht="30">
      <c r="B135" s="487"/>
      <c r="C135" s="487"/>
      <c r="D135" s="35"/>
      <c r="E135" s="35"/>
      <c r="F135" s="35"/>
      <c r="G135" s="35"/>
      <c r="H135" s="35"/>
      <c r="I135" s="35"/>
      <c r="J135" s="487"/>
      <c r="K135" s="413"/>
      <c r="L135" s="413"/>
      <c r="M135" s="413"/>
      <c r="N135" s="413"/>
      <c r="O135" s="413"/>
      <c r="P135" s="413"/>
      <c r="Q135" s="413"/>
      <c r="R135" s="319"/>
      <c r="S135" s="520"/>
      <c r="T135" s="354"/>
      <c r="U135" s="319"/>
      <c r="V135" s="354"/>
      <c r="W135" s="354"/>
      <c r="X135" s="354"/>
      <c r="Y135" s="356"/>
      <c r="Z135" s="356"/>
      <c r="AA135" s="354"/>
      <c r="AB135" s="354"/>
      <c r="AC135" s="354"/>
      <c r="AD135" s="354"/>
      <c r="AE135" s="354"/>
      <c r="AF135" s="354"/>
      <c r="AG135" s="499"/>
      <c r="AH135" s="500"/>
      <c r="AI135" s="499"/>
      <c r="AJ135" s="51" t="s">
        <v>416</v>
      </c>
      <c r="AK135" s="51" t="s">
        <v>416</v>
      </c>
      <c r="AL135" s="43">
        <v>1</v>
      </c>
      <c r="AM135" s="169">
        <v>2.4390243902439025E-2</v>
      </c>
      <c r="AN135" s="170">
        <v>1</v>
      </c>
      <c r="AO135" s="43"/>
      <c r="AP135" s="43"/>
      <c r="AQ135" s="43"/>
      <c r="AR135" s="43">
        <f t="shared" si="17"/>
        <v>1</v>
      </c>
      <c r="AS135" s="171">
        <f t="shared" si="18"/>
        <v>1</v>
      </c>
      <c r="AT135" s="172">
        <f t="shared" si="19"/>
        <v>2.4390243902439025E-2</v>
      </c>
      <c r="AU135" s="261"/>
      <c r="AV135" s="21">
        <v>45292</v>
      </c>
      <c r="AW135" s="21">
        <v>45657</v>
      </c>
      <c r="AX135" s="42">
        <v>365</v>
      </c>
      <c r="AY135" s="45">
        <v>1065570</v>
      </c>
      <c r="AZ135" s="35"/>
      <c r="BA135" s="43" t="s">
        <v>181</v>
      </c>
      <c r="BB135" s="35" t="s">
        <v>409</v>
      </c>
      <c r="BC135" s="282"/>
      <c r="BD135" s="297"/>
      <c r="BE135" s="282"/>
      <c r="BF135" s="314"/>
      <c r="BG135" s="314"/>
      <c r="BH135" s="239"/>
      <c r="BI135" s="297"/>
      <c r="BJ135" s="297"/>
      <c r="BK135" s="297"/>
      <c r="BL135" s="239"/>
      <c r="BM135" s="297"/>
      <c r="BN135" s="297"/>
      <c r="BO135" s="297"/>
      <c r="BP135" s="297"/>
      <c r="BQ135" s="297"/>
      <c r="BR135" s="297"/>
      <c r="BS135" s="297"/>
      <c r="BT135" s="297"/>
      <c r="BU135" s="297"/>
      <c r="BV135" s="239"/>
      <c r="BW135" s="297"/>
      <c r="BX135" s="297"/>
      <c r="BY135" s="242"/>
      <c r="BZ135" s="297"/>
      <c r="CA135" s="297"/>
      <c r="CB135" s="297"/>
      <c r="CC135" s="242"/>
      <c r="CD135" s="297"/>
      <c r="CE135" s="297"/>
      <c r="CF135" s="297"/>
    </row>
    <row r="136" spans="2:84" ht="45">
      <c r="B136" s="487"/>
      <c r="C136" s="487"/>
      <c r="D136" s="35"/>
      <c r="E136" s="35"/>
      <c r="F136" s="35"/>
      <c r="G136" s="35"/>
      <c r="H136" s="35"/>
      <c r="I136" s="35"/>
      <c r="J136" s="487"/>
      <c r="K136" s="413" t="s">
        <v>417</v>
      </c>
      <c r="L136" s="413" t="s">
        <v>209</v>
      </c>
      <c r="M136" s="413" t="s">
        <v>418</v>
      </c>
      <c r="N136" s="413" t="s">
        <v>417</v>
      </c>
      <c r="O136" s="413"/>
      <c r="P136" s="413" t="s">
        <v>171</v>
      </c>
      <c r="Q136" s="413" t="s">
        <v>419</v>
      </c>
      <c r="R136" s="319">
        <v>5</v>
      </c>
      <c r="S136" s="326">
        <v>5</v>
      </c>
      <c r="T136" s="326">
        <v>5</v>
      </c>
      <c r="U136" s="326">
        <v>2</v>
      </c>
      <c r="V136" s="326"/>
      <c r="W136" s="326"/>
      <c r="X136" s="326"/>
      <c r="Y136" s="327">
        <f>+U136</f>
        <v>2</v>
      </c>
      <c r="Z136" s="327">
        <f>+Y136+T136</f>
        <v>7</v>
      </c>
      <c r="AA136" s="326">
        <f>+Y136/S136</f>
        <v>0.4</v>
      </c>
      <c r="AB136" s="325">
        <v>1</v>
      </c>
      <c r="AC136" s="352" t="s">
        <v>173</v>
      </c>
      <c r="AD136" s="352" t="s">
        <v>174</v>
      </c>
      <c r="AE136" s="352" t="s">
        <v>200</v>
      </c>
      <c r="AF136" s="352" t="s">
        <v>201</v>
      </c>
      <c r="AG136" s="499"/>
      <c r="AH136" s="500"/>
      <c r="AI136" s="499"/>
      <c r="AJ136" s="51" t="s">
        <v>420</v>
      </c>
      <c r="AK136" s="51" t="s">
        <v>420</v>
      </c>
      <c r="AL136" s="43">
        <v>1</v>
      </c>
      <c r="AM136" s="169">
        <v>2.4390243902439025E-2</v>
      </c>
      <c r="AN136" s="170">
        <v>1</v>
      </c>
      <c r="AO136" s="43"/>
      <c r="AP136" s="43"/>
      <c r="AQ136" s="43"/>
      <c r="AR136" s="43">
        <f t="shared" si="17"/>
        <v>1</v>
      </c>
      <c r="AS136" s="171">
        <f t="shared" si="18"/>
        <v>1</v>
      </c>
      <c r="AT136" s="172">
        <f t="shared" si="19"/>
        <v>2.4390243902439025E-2</v>
      </c>
      <c r="AU136" s="261"/>
      <c r="AV136" s="21">
        <v>45292</v>
      </c>
      <c r="AW136" s="21">
        <v>45657</v>
      </c>
      <c r="AX136" s="42">
        <v>365</v>
      </c>
      <c r="AY136" s="45">
        <v>1065570</v>
      </c>
      <c r="AZ136" s="35"/>
      <c r="BA136" s="43" t="s">
        <v>181</v>
      </c>
      <c r="BB136" s="35" t="s">
        <v>409</v>
      </c>
      <c r="BC136" s="282"/>
      <c r="BD136" s="297"/>
      <c r="BE136" s="282"/>
      <c r="BF136" s="314"/>
      <c r="BG136" s="314"/>
      <c r="BH136" s="239"/>
      <c r="BI136" s="297"/>
      <c r="BJ136" s="297"/>
      <c r="BK136" s="297"/>
      <c r="BL136" s="239"/>
      <c r="BM136" s="297"/>
      <c r="BN136" s="297"/>
      <c r="BO136" s="297"/>
      <c r="BP136" s="297"/>
      <c r="BQ136" s="297"/>
      <c r="BR136" s="297"/>
      <c r="BS136" s="297"/>
      <c r="BT136" s="297"/>
      <c r="BU136" s="297"/>
      <c r="BV136" s="239"/>
      <c r="BW136" s="297"/>
      <c r="BX136" s="297"/>
      <c r="BY136" s="242"/>
      <c r="BZ136" s="297"/>
      <c r="CA136" s="297"/>
      <c r="CB136" s="297"/>
      <c r="CC136" s="242"/>
      <c r="CD136" s="297"/>
      <c r="CE136" s="297"/>
      <c r="CF136" s="297"/>
    </row>
    <row r="137" spans="2:84" ht="30">
      <c r="B137" s="487"/>
      <c r="C137" s="487"/>
      <c r="D137" s="35"/>
      <c r="E137" s="35"/>
      <c r="F137" s="35"/>
      <c r="G137" s="35"/>
      <c r="H137" s="35"/>
      <c r="I137" s="35"/>
      <c r="J137" s="487"/>
      <c r="K137" s="413"/>
      <c r="L137" s="413"/>
      <c r="M137" s="413"/>
      <c r="N137" s="413"/>
      <c r="O137" s="413"/>
      <c r="P137" s="413"/>
      <c r="Q137" s="413"/>
      <c r="R137" s="319"/>
      <c r="S137" s="326"/>
      <c r="T137" s="326"/>
      <c r="U137" s="326"/>
      <c r="V137" s="326"/>
      <c r="W137" s="326"/>
      <c r="X137" s="326"/>
      <c r="Y137" s="328"/>
      <c r="Z137" s="328"/>
      <c r="AA137" s="326"/>
      <c r="AB137" s="325"/>
      <c r="AC137" s="326"/>
      <c r="AD137" s="326"/>
      <c r="AE137" s="326"/>
      <c r="AF137" s="326"/>
      <c r="AG137" s="499"/>
      <c r="AH137" s="500"/>
      <c r="AI137" s="499"/>
      <c r="AJ137" s="51" t="s">
        <v>421</v>
      </c>
      <c r="AK137" s="51" t="s">
        <v>421</v>
      </c>
      <c r="AL137" s="52">
        <v>1</v>
      </c>
      <c r="AM137" s="169">
        <v>2.4390243902439025E-2</v>
      </c>
      <c r="AN137" s="170">
        <v>1</v>
      </c>
      <c r="AO137" s="52"/>
      <c r="AP137" s="52"/>
      <c r="AQ137" s="52"/>
      <c r="AR137" s="43">
        <f t="shared" si="17"/>
        <v>1</v>
      </c>
      <c r="AS137" s="171">
        <f t="shared" si="18"/>
        <v>1</v>
      </c>
      <c r="AT137" s="172">
        <f t="shared" si="19"/>
        <v>2.4390243902439025E-2</v>
      </c>
      <c r="AU137" s="261"/>
      <c r="AV137" s="21">
        <v>45292</v>
      </c>
      <c r="AW137" s="21">
        <v>45657</v>
      </c>
      <c r="AX137" s="42">
        <v>365</v>
      </c>
      <c r="AY137" s="45">
        <v>1065570</v>
      </c>
      <c r="AZ137" s="35"/>
      <c r="BA137" s="43" t="s">
        <v>181</v>
      </c>
      <c r="BB137" s="35" t="s">
        <v>409</v>
      </c>
      <c r="BC137" s="282"/>
      <c r="BD137" s="297"/>
      <c r="BE137" s="282"/>
      <c r="BF137" s="314"/>
      <c r="BG137" s="314"/>
      <c r="BH137" s="239"/>
      <c r="BI137" s="297"/>
      <c r="BJ137" s="297"/>
      <c r="BK137" s="297"/>
      <c r="BL137" s="239"/>
      <c r="BM137" s="297"/>
      <c r="BN137" s="297"/>
      <c r="BO137" s="297"/>
      <c r="BP137" s="297"/>
      <c r="BQ137" s="297"/>
      <c r="BR137" s="297"/>
      <c r="BS137" s="297"/>
      <c r="BT137" s="297"/>
      <c r="BU137" s="297"/>
      <c r="BV137" s="239"/>
      <c r="BW137" s="297"/>
      <c r="BX137" s="297"/>
      <c r="BY137" s="242"/>
      <c r="BZ137" s="297"/>
      <c r="CA137" s="297"/>
      <c r="CB137" s="297"/>
      <c r="CC137" s="242"/>
      <c r="CD137" s="297"/>
      <c r="CE137" s="297"/>
      <c r="CF137" s="297"/>
    </row>
    <row r="138" spans="2:84" ht="60">
      <c r="B138" s="487"/>
      <c r="C138" s="487"/>
      <c r="D138" s="35"/>
      <c r="E138" s="35"/>
      <c r="F138" s="35"/>
      <c r="G138" s="35"/>
      <c r="H138" s="35"/>
      <c r="I138" s="35"/>
      <c r="J138" s="487"/>
      <c r="K138" s="413"/>
      <c r="L138" s="413"/>
      <c r="M138" s="413"/>
      <c r="N138" s="413"/>
      <c r="O138" s="413"/>
      <c r="P138" s="413"/>
      <c r="Q138" s="413"/>
      <c r="R138" s="319"/>
      <c r="S138" s="326"/>
      <c r="T138" s="326"/>
      <c r="U138" s="326"/>
      <c r="V138" s="326"/>
      <c r="W138" s="326"/>
      <c r="X138" s="326"/>
      <c r="Y138" s="328"/>
      <c r="Z138" s="328"/>
      <c r="AA138" s="326"/>
      <c r="AB138" s="325"/>
      <c r="AC138" s="326"/>
      <c r="AD138" s="326"/>
      <c r="AE138" s="326"/>
      <c r="AF138" s="326"/>
      <c r="AG138" s="499"/>
      <c r="AH138" s="500"/>
      <c r="AI138" s="499"/>
      <c r="AJ138" s="51" t="s">
        <v>422</v>
      </c>
      <c r="AK138" s="51" t="s">
        <v>422</v>
      </c>
      <c r="AL138" s="43">
        <v>1</v>
      </c>
      <c r="AM138" s="169">
        <v>2.4390243902439025E-2</v>
      </c>
      <c r="AN138" s="170">
        <v>0</v>
      </c>
      <c r="AO138" s="43"/>
      <c r="AP138" s="43"/>
      <c r="AQ138" s="43"/>
      <c r="AR138" s="43">
        <f t="shared" si="17"/>
        <v>0</v>
      </c>
      <c r="AS138" s="171">
        <f t="shared" si="18"/>
        <v>0</v>
      </c>
      <c r="AT138" s="172">
        <f t="shared" si="19"/>
        <v>0</v>
      </c>
      <c r="AU138" s="261"/>
      <c r="AV138" s="21">
        <v>45292</v>
      </c>
      <c r="AW138" s="21">
        <v>45657</v>
      </c>
      <c r="AX138" s="42">
        <v>365</v>
      </c>
      <c r="AY138" s="45">
        <v>1065570</v>
      </c>
      <c r="AZ138" s="35"/>
      <c r="BA138" s="43" t="s">
        <v>181</v>
      </c>
      <c r="BB138" s="35" t="s">
        <v>409</v>
      </c>
      <c r="BC138" s="282"/>
      <c r="BD138" s="297"/>
      <c r="BE138" s="282"/>
      <c r="BF138" s="314"/>
      <c r="BG138" s="314"/>
      <c r="BH138" s="239"/>
      <c r="BI138" s="297"/>
      <c r="BJ138" s="297"/>
      <c r="BK138" s="297"/>
      <c r="BL138" s="239"/>
      <c r="BM138" s="297"/>
      <c r="BN138" s="297"/>
      <c r="BO138" s="297"/>
      <c r="BP138" s="297"/>
      <c r="BQ138" s="297"/>
      <c r="BR138" s="297"/>
      <c r="BS138" s="297"/>
      <c r="BT138" s="297"/>
      <c r="BU138" s="297"/>
      <c r="BV138" s="239"/>
      <c r="BW138" s="297"/>
      <c r="BX138" s="297"/>
      <c r="BY138" s="242"/>
      <c r="BZ138" s="297"/>
      <c r="CA138" s="297"/>
      <c r="CB138" s="297"/>
      <c r="CC138" s="242"/>
      <c r="CD138" s="297"/>
      <c r="CE138" s="297"/>
      <c r="CF138" s="297"/>
    </row>
    <row r="139" spans="2:84" ht="30">
      <c r="B139" s="487"/>
      <c r="C139" s="487"/>
      <c r="D139" s="35"/>
      <c r="E139" s="35"/>
      <c r="F139" s="35"/>
      <c r="G139" s="35"/>
      <c r="H139" s="35"/>
      <c r="I139" s="35"/>
      <c r="J139" s="487"/>
      <c r="K139" s="413"/>
      <c r="L139" s="413"/>
      <c r="M139" s="413"/>
      <c r="N139" s="413"/>
      <c r="O139" s="413"/>
      <c r="P139" s="413"/>
      <c r="Q139" s="413"/>
      <c r="R139" s="319"/>
      <c r="S139" s="326"/>
      <c r="T139" s="326"/>
      <c r="U139" s="326"/>
      <c r="V139" s="326"/>
      <c r="W139" s="326"/>
      <c r="X139" s="326"/>
      <c r="Y139" s="328"/>
      <c r="Z139" s="328"/>
      <c r="AA139" s="326"/>
      <c r="AB139" s="325"/>
      <c r="AC139" s="326"/>
      <c r="AD139" s="326"/>
      <c r="AE139" s="326"/>
      <c r="AF139" s="326"/>
      <c r="AG139" s="499"/>
      <c r="AH139" s="500"/>
      <c r="AI139" s="499"/>
      <c r="AJ139" s="51" t="s">
        <v>423</v>
      </c>
      <c r="AK139" s="51" t="s">
        <v>423</v>
      </c>
      <c r="AL139" s="43">
        <v>5</v>
      </c>
      <c r="AM139" s="169">
        <v>2.4390243902439025E-2</v>
      </c>
      <c r="AN139" s="170">
        <v>0</v>
      </c>
      <c r="AO139" s="43"/>
      <c r="AP139" s="43"/>
      <c r="AQ139" s="43"/>
      <c r="AR139" s="43">
        <f t="shared" si="17"/>
        <v>0</v>
      </c>
      <c r="AS139" s="171">
        <f t="shared" si="18"/>
        <v>0</v>
      </c>
      <c r="AT139" s="172">
        <f t="shared" si="19"/>
        <v>0</v>
      </c>
      <c r="AU139" s="261"/>
      <c r="AV139" s="21">
        <v>45292</v>
      </c>
      <c r="AW139" s="21">
        <v>45657</v>
      </c>
      <c r="AX139" s="42">
        <v>365</v>
      </c>
      <c r="AY139" s="45">
        <v>1065570</v>
      </c>
      <c r="AZ139" s="35"/>
      <c r="BA139" s="43" t="s">
        <v>181</v>
      </c>
      <c r="BB139" s="35" t="s">
        <v>409</v>
      </c>
      <c r="BC139" s="282"/>
      <c r="BD139" s="297"/>
      <c r="BE139" s="282"/>
      <c r="BF139" s="314"/>
      <c r="BG139" s="314"/>
      <c r="BH139" s="239"/>
      <c r="BI139" s="297"/>
      <c r="BJ139" s="297"/>
      <c r="BK139" s="297"/>
      <c r="BL139" s="239"/>
      <c r="BM139" s="297"/>
      <c r="BN139" s="297"/>
      <c r="BO139" s="297"/>
      <c r="BP139" s="297"/>
      <c r="BQ139" s="297"/>
      <c r="BR139" s="297"/>
      <c r="BS139" s="297"/>
      <c r="BT139" s="297"/>
      <c r="BU139" s="297"/>
      <c r="BV139" s="239"/>
      <c r="BW139" s="297"/>
      <c r="BX139" s="297"/>
      <c r="BY139" s="242"/>
      <c r="BZ139" s="297"/>
      <c r="CA139" s="297"/>
      <c r="CB139" s="297"/>
      <c r="CC139" s="242"/>
      <c r="CD139" s="297"/>
      <c r="CE139" s="297"/>
      <c r="CF139" s="297"/>
    </row>
    <row r="140" spans="2:84" ht="30">
      <c r="B140" s="487"/>
      <c r="C140" s="487"/>
      <c r="D140" s="35"/>
      <c r="E140" s="35"/>
      <c r="F140" s="35"/>
      <c r="G140" s="35"/>
      <c r="H140" s="35"/>
      <c r="I140" s="35"/>
      <c r="J140" s="487"/>
      <c r="K140" s="413"/>
      <c r="L140" s="413"/>
      <c r="M140" s="413"/>
      <c r="N140" s="413"/>
      <c r="O140" s="413"/>
      <c r="P140" s="413"/>
      <c r="Q140" s="413"/>
      <c r="R140" s="319"/>
      <c r="S140" s="326"/>
      <c r="T140" s="326"/>
      <c r="U140" s="326"/>
      <c r="V140" s="326"/>
      <c r="W140" s="326"/>
      <c r="X140" s="326"/>
      <c r="Y140" s="328"/>
      <c r="Z140" s="328"/>
      <c r="AA140" s="326"/>
      <c r="AB140" s="325"/>
      <c r="AC140" s="326"/>
      <c r="AD140" s="326"/>
      <c r="AE140" s="326"/>
      <c r="AF140" s="326"/>
      <c r="AG140" s="499"/>
      <c r="AH140" s="500"/>
      <c r="AI140" s="499"/>
      <c r="AJ140" s="51" t="s">
        <v>424</v>
      </c>
      <c r="AK140" s="51" t="s">
        <v>424</v>
      </c>
      <c r="AL140" s="43">
        <v>2</v>
      </c>
      <c r="AM140" s="169">
        <v>2.4390243902439025E-2</v>
      </c>
      <c r="AN140" s="170">
        <v>1</v>
      </c>
      <c r="AO140" s="43"/>
      <c r="AP140" s="43"/>
      <c r="AQ140" s="43"/>
      <c r="AR140" s="43">
        <f t="shared" si="17"/>
        <v>1</v>
      </c>
      <c r="AS140" s="171">
        <f t="shared" si="18"/>
        <v>0.5</v>
      </c>
      <c r="AT140" s="172">
        <f t="shared" si="19"/>
        <v>1.2195121951219513E-2</v>
      </c>
      <c r="AU140" s="261"/>
      <c r="AV140" s="21">
        <v>45292</v>
      </c>
      <c r="AW140" s="21">
        <v>45657</v>
      </c>
      <c r="AX140" s="42">
        <v>365</v>
      </c>
      <c r="AY140" s="45">
        <v>1065570</v>
      </c>
      <c r="AZ140" s="35"/>
      <c r="BA140" s="43" t="s">
        <v>181</v>
      </c>
      <c r="BB140" s="35" t="s">
        <v>409</v>
      </c>
      <c r="BC140" s="282"/>
      <c r="BD140" s="297"/>
      <c r="BE140" s="282"/>
      <c r="BF140" s="314"/>
      <c r="BG140" s="314"/>
      <c r="BH140" s="239"/>
      <c r="BI140" s="297"/>
      <c r="BJ140" s="297"/>
      <c r="BK140" s="297"/>
      <c r="BL140" s="239"/>
      <c r="BM140" s="297"/>
      <c r="BN140" s="297"/>
      <c r="BO140" s="297"/>
      <c r="BP140" s="297"/>
      <c r="BQ140" s="297"/>
      <c r="BR140" s="297"/>
      <c r="BS140" s="297"/>
      <c r="BT140" s="297"/>
      <c r="BU140" s="297"/>
      <c r="BV140" s="239"/>
      <c r="BW140" s="297"/>
      <c r="BX140" s="297"/>
      <c r="BY140" s="242"/>
      <c r="BZ140" s="297"/>
      <c r="CA140" s="297"/>
      <c r="CB140" s="297"/>
      <c r="CC140" s="242"/>
      <c r="CD140" s="297"/>
      <c r="CE140" s="297"/>
      <c r="CF140" s="297"/>
    </row>
    <row r="141" spans="2:84" ht="45">
      <c r="B141" s="487"/>
      <c r="C141" s="487"/>
      <c r="D141" s="35"/>
      <c r="E141" s="35"/>
      <c r="F141" s="35"/>
      <c r="G141" s="35"/>
      <c r="H141" s="35"/>
      <c r="I141" s="35"/>
      <c r="J141" s="487"/>
      <c r="K141" s="413"/>
      <c r="L141" s="413"/>
      <c r="M141" s="413"/>
      <c r="N141" s="413"/>
      <c r="O141" s="413"/>
      <c r="P141" s="413"/>
      <c r="Q141" s="413"/>
      <c r="R141" s="319"/>
      <c r="S141" s="326"/>
      <c r="T141" s="326"/>
      <c r="U141" s="326"/>
      <c r="V141" s="326"/>
      <c r="W141" s="326"/>
      <c r="X141" s="326"/>
      <c r="Y141" s="328"/>
      <c r="Z141" s="328"/>
      <c r="AA141" s="326"/>
      <c r="AB141" s="325"/>
      <c r="AC141" s="326"/>
      <c r="AD141" s="326"/>
      <c r="AE141" s="326"/>
      <c r="AF141" s="326"/>
      <c r="AG141" s="499"/>
      <c r="AH141" s="500"/>
      <c r="AI141" s="499"/>
      <c r="AJ141" s="51" t="s">
        <v>425</v>
      </c>
      <c r="AK141" s="51" t="s">
        <v>425</v>
      </c>
      <c r="AL141" s="52">
        <v>1</v>
      </c>
      <c r="AM141" s="169">
        <v>2.4390243902439025E-2</v>
      </c>
      <c r="AN141" s="170">
        <v>1</v>
      </c>
      <c r="AO141" s="52"/>
      <c r="AP141" s="52"/>
      <c r="AQ141" s="52"/>
      <c r="AR141" s="43">
        <f t="shared" si="17"/>
        <v>1</v>
      </c>
      <c r="AS141" s="171">
        <f t="shared" si="18"/>
        <v>1</v>
      </c>
      <c r="AT141" s="172">
        <f t="shared" si="19"/>
        <v>2.4390243902439025E-2</v>
      </c>
      <c r="AU141" s="261"/>
      <c r="AV141" s="21">
        <v>45292</v>
      </c>
      <c r="AW141" s="21">
        <v>45657</v>
      </c>
      <c r="AX141" s="42">
        <v>365</v>
      </c>
      <c r="AY141" s="45">
        <v>1065570</v>
      </c>
      <c r="AZ141" s="35"/>
      <c r="BA141" s="43" t="s">
        <v>181</v>
      </c>
      <c r="BB141" s="35" t="s">
        <v>409</v>
      </c>
      <c r="BC141" s="282"/>
      <c r="BD141" s="297"/>
      <c r="BE141" s="282"/>
      <c r="BF141" s="314"/>
      <c r="BG141" s="314"/>
      <c r="BH141" s="239"/>
      <c r="BI141" s="297"/>
      <c r="BJ141" s="297"/>
      <c r="BK141" s="297"/>
      <c r="BL141" s="239"/>
      <c r="BM141" s="297"/>
      <c r="BN141" s="297"/>
      <c r="BO141" s="297"/>
      <c r="BP141" s="297"/>
      <c r="BQ141" s="297"/>
      <c r="BR141" s="297"/>
      <c r="BS141" s="297"/>
      <c r="BT141" s="297"/>
      <c r="BU141" s="297"/>
      <c r="BV141" s="239"/>
      <c r="BW141" s="297"/>
      <c r="BX141" s="297"/>
      <c r="BY141" s="242"/>
      <c r="BZ141" s="297"/>
      <c r="CA141" s="297"/>
      <c r="CB141" s="297"/>
      <c r="CC141" s="242"/>
      <c r="CD141" s="297"/>
      <c r="CE141" s="297"/>
      <c r="CF141" s="297"/>
    </row>
    <row r="142" spans="2:84" ht="30">
      <c r="B142" s="487"/>
      <c r="C142" s="487"/>
      <c r="D142" s="35"/>
      <c r="E142" s="35"/>
      <c r="F142" s="35"/>
      <c r="G142" s="35"/>
      <c r="H142" s="35"/>
      <c r="I142" s="35"/>
      <c r="J142" s="487"/>
      <c r="K142" s="413"/>
      <c r="L142" s="413"/>
      <c r="M142" s="413"/>
      <c r="N142" s="413"/>
      <c r="O142" s="413"/>
      <c r="P142" s="413"/>
      <c r="Q142" s="413"/>
      <c r="R142" s="319"/>
      <c r="S142" s="326"/>
      <c r="T142" s="326"/>
      <c r="U142" s="326"/>
      <c r="V142" s="326"/>
      <c r="W142" s="326"/>
      <c r="X142" s="326"/>
      <c r="Y142" s="328"/>
      <c r="Z142" s="328"/>
      <c r="AA142" s="326"/>
      <c r="AB142" s="325"/>
      <c r="AC142" s="326"/>
      <c r="AD142" s="326"/>
      <c r="AE142" s="326"/>
      <c r="AF142" s="326"/>
      <c r="AG142" s="499"/>
      <c r="AH142" s="500"/>
      <c r="AI142" s="499"/>
      <c r="AJ142" s="51" t="s">
        <v>426</v>
      </c>
      <c r="AK142" s="51" t="s">
        <v>426</v>
      </c>
      <c r="AL142" s="43">
        <v>2</v>
      </c>
      <c r="AM142" s="169">
        <v>2.4390243902439025E-2</v>
      </c>
      <c r="AN142" s="170">
        <v>1</v>
      </c>
      <c r="AO142" s="43"/>
      <c r="AP142" s="43"/>
      <c r="AQ142" s="43"/>
      <c r="AR142" s="43">
        <f t="shared" si="17"/>
        <v>1</v>
      </c>
      <c r="AS142" s="171">
        <f t="shared" si="18"/>
        <v>0.5</v>
      </c>
      <c r="AT142" s="172">
        <f t="shared" si="19"/>
        <v>1.2195121951219513E-2</v>
      </c>
      <c r="AU142" s="261"/>
      <c r="AV142" s="21">
        <v>45292</v>
      </c>
      <c r="AW142" s="21">
        <v>45657</v>
      </c>
      <c r="AX142" s="42">
        <v>365</v>
      </c>
      <c r="AY142" s="45">
        <v>1065570</v>
      </c>
      <c r="AZ142" s="35"/>
      <c r="BA142" s="43" t="s">
        <v>181</v>
      </c>
      <c r="BB142" s="35" t="s">
        <v>409</v>
      </c>
      <c r="BC142" s="424" t="s">
        <v>189</v>
      </c>
      <c r="BD142" s="280">
        <v>1300000000</v>
      </c>
      <c r="BE142" s="424" t="s">
        <v>189</v>
      </c>
      <c r="BF142" s="314"/>
      <c r="BG142" s="314"/>
      <c r="BH142" s="239"/>
      <c r="BI142" s="280"/>
      <c r="BJ142" s="280"/>
      <c r="BK142" s="280"/>
      <c r="BL142" s="239"/>
      <c r="BM142" s="280"/>
      <c r="BN142" s="280"/>
      <c r="BO142" s="280"/>
      <c r="BP142" s="280"/>
      <c r="BQ142" s="280"/>
      <c r="BR142" s="280"/>
      <c r="BS142" s="280"/>
      <c r="BT142" s="280"/>
      <c r="BU142" s="280"/>
      <c r="BV142" s="239"/>
      <c r="BW142" s="280"/>
      <c r="BX142" s="280"/>
      <c r="BY142" s="242"/>
      <c r="BZ142" s="280"/>
      <c r="CA142" s="280"/>
      <c r="CB142" s="280"/>
      <c r="CC142" s="242"/>
      <c r="CD142" s="280"/>
      <c r="CE142" s="280"/>
      <c r="CF142" s="280"/>
    </row>
    <row r="143" spans="2:84" ht="60">
      <c r="B143" s="487"/>
      <c r="C143" s="487"/>
      <c r="D143" s="35"/>
      <c r="E143" s="35"/>
      <c r="F143" s="35"/>
      <c r="G143" s="35"/>
      <c r="H143" s="35"/>
      <c r="I143" s="35"/>
      <c r="J143" s="487"/>
      <c r="K143" s="413"/>
      <c r="L143" s="413"/>
      <c r="M143" s="413"/>
      <c r="N143" s="413"/>
      <c r="O143" s="413"/>
      <c r="P143" s="413"/>
      <c r="Q143" s="413"/>
      <c r="R143" s="319"/>
      <c r="S143" s="326"/>
      <c r="T143" s="326"/>
      <c r="U143" s="326"/>
      <c r="V143" s="326"/>
      <c r="W143" s="326"/>
      <c r="X143" s="326"/>
      <c r="Y143" s="328"/>
      <c r="Z143" s="328"/>
      <c r="AA143" s="326"/>
      <c r="AB143" s="325"/>
      <c r="AC143" s="326"/>
      <c r="AD143" s="326"/>
      <c r="AE143" s="326"/>
      <c r="AF143" s="326"/>
      <c r="AG143" s="499"/>
      <c r="AH143" s="500"/>
      <c r="AI143" s="499"/>
      <c r="AJ143" s="51" t="s">
        <v>427</v>
      </c>
      <c r="AK143" s="51" t="s">
        <v>427</v>
      </c>
      <c r="AL143" s="43">
        <v>5</v>
      </c>
      <c r="AM143" s="169">
        <v>2.4390243902439025E-2</v>
      </c>
      <c r="AN143" s="170">
        <v>1</v>
      </c>
      <c r="AO143" s="43"/>
      <c r="AP143" s="43"/>
      <c r="AQ143" s="43"/>
      <c r="AR143" s="43">
        <f t="shared" si="17"/>
        <v>1</v>
      </c>
      <c r="AS143" s="171">
        <f t="shared" si="18"/>
        <v>0.2</v>
      </c>
      <c r="AT143" s="172">
        <f t="shared" si="19"/>
        <v>4.8780487804878057E-3</v>
      </c>
      <c r="AU143" s="261"/>
      <c r="AV143" s="21">
        <v>45292</v>
      </c>
      <c r="AW143" s="21">
        <v>45657</v>
      </c>
      <c r="AX143" s="42">
        <v>365</v>
      </c>
      <c r="AY143" s="45">
        <v>1065570</v>
      </c>
      <c r="AZ143" s="35"/>
      <c r="BA143" s="43" t="s">
        <v>181</v>
      </c>
      <c r="BB143" s="35" t="s">
        <v>428</v>
      </c>
      <c r="BC143" s="424"/>
      <c r="BD143" s="280"/>
      <c r="BE143" s="424"/>
      <c r="BF143" s="314"/>
      <c r="BG143" s="314"/>
      <c r="BH143" s="239"/>
      <c r="BI143" s="280"/>
      <c r="BJ143" s="280"/>
      <c r="BK143" s="280"/>
      <c r="BL143" s="239"/>
      <c r="BM143" s="280"/>
      <c r="BN143" s="280"/>
      <c r="BO143" s="280"/>
      <c r="BP143" s="280"/>
      <c r="BQ143" s="280"/>
      <c r="BR143" s="280"/>
      <c r="BS143" s="280"/>
      <c r="BT143" s="280"/>
      <c r="BU143" s="280"/>
      <c r="BV143" s="239"/>
      <c r="BW143" s="280"/>
      <c r="BX143" s="280"/>
      <c r="BY143" s="242"/>
      <c r="BZ143" s="280"/>
      <c r="CA143" s="280"/>
      <c r="CB143" s="280"/>
      <c r="CC143" s="242"/>
      <c r="CD143" s="280"/>
      <c r="CE143" s="280"/>
      <c r="CF143" s="280"/>
    </row>
    <row r="144" spans="2:84" ht="30">
      <c r="B144" s="487"/>
      <c r="C144" s="487"/>
      <c r="D144" s="35"/>
      <c r="E144" s="35"/>
      <c r="F144" s="35"/>
      <c r="G144" s="35"/>
      <c r="H144" s="35"/>
      <c r="I144" s="35"/>
      <c r="J144" s="487"/>
      <c r="K144" s="413"/>
      <c r="L144" s="413"/>
      <c r="M144" s="413"/>
      <c r="N144" s="413"/>
      <c r="O144" s="413"/>
      <c r="P144" s="413"/>
      <c r="Q144" s="413"/>
      <c r="R144" s="319"/>
      <c r="S144" s="326"/>
      <c r="T144" s="326"/>
      <c r="U144" s="326"/>
      <c r="V144" s="326"/>
      <c r="W144" s="326"/>
      <c r="X144" s="326"/>
      <c r="Y144" s="328"/>
      <c r="Z144" s="328"/>
      <c r="AA144" s="326"/>
      <c r="AB144" s="325"/>
      <c r="AC144" s="326"/>
      <c r="AD144" s="326"/>
      <c r="AE144" s="326"/>
      <c r="AF144" s="326"/>
      <c r="AG144" s="499"/>
      <c r="AH144" s="500"/>
      <c r="AI144" s="499"/>
      <c r="AJ144" s="51" t="s">
        <v>429</v>
      </c>
      <c r="AK144" s="51" t="s">
        <v>429</v>
      </c>
      <c r="AL144" s="43">
        <v>1</v>
      </c>
      <c r="AM144" s="169">
        <v>2.4390243902439025E-2</v>
      </c>
      <c r="AN144" s="170">
        <v>1</v>
      </c>
      <c r="AO144" s="43"/>
      <c r="AP144" s="43"/>
      <c r="AQ144" s="43"/>
      <c r="AR144" s="43">
        <f t="shared" si="17"/>
        <v>1</v>
      </c>
      <c r="AS144" s="171">
        <f t="shared" si="18"/>
        <v>1</v>
      </c>
      <c r="AT144" s="172">
        <f t="shared" si="19"/>
        <v>2.4390243902439025E-2</v>
      </c>
      <c r="AU144" s="261"/>
      <c r="AV144" s="21">
        <v>45292</v>
      </c>
      <c r="AW144" s="21">
        <v>45657</v>
      </c>
      <c r="AX144" s="42">
        <v>365</v>
      </c>
      <c r="AY144" s="45">
        <v>1065570</v>
      </c>
      <c r="AZ144" s="35"/>
      <c r="BA144" s="43" t="s">
        <v>181</v>
      </c>
      <c r="BB144" s="35" t="s">
        <v>428</v>
      </c>
      <c r="BC144" s="424"/>
      <c r="BD144" s="280"/>
      <c r="BE144" s="424"/>
      <c r="BF144" s="314"/>
      <c r="BG144" s="314"/>
      <c r="BH144" s="239"/>
      <c r="BI144" s="280"/>
      <c r="BJ144" s="280"/>
      <c r="BK144" s="280"/>
      <c r="BL144" s="239"/>
      <c r="BM144" s="280"/>
      <c r="BN144" s="280"/>
      <c r="BO144" s="280"/>
      <c r="BP144" s="280"/>
      <c r="BQ144" s="280"/>
      <c r="BR144" s="280"/>
      <c r="BS144" s="280"/>
      <c r="BT144" s="280"/>
      <c r="BU144" s="280"/>
      <c r="BV144" s="239"/>
      <c r="BW144" s="280"/>
      <c r="BX144" s="280"/>
      <c r="BY144" s="242"/>
      <c r="BZ144" s="280"/>
      <c r="CA144" s="280"/>
      <c r="CB144" s="280"/>
      <c r="CC144" s="242"/>
      <c r="CD144" s="280"/>
      <c r="CE144" s="280"/>
      <c r="CF144" s="280"/>
    </row>
    <row r="145" spans="2:84" ht="30">
      <c r="B145" s="487"/>
      <c r="C145" s="487"/>
      <c r="D145" s="35"/>
      <c r="E145" s="35"/>
      <c r="F145" s="35"/>
      <c r="G145" s="35"/>
      <c r="H145" s="35"/>
      <c r="I145" s="35"/>
      <c r="J145" s="487"/>
      <c r="K145" s="413"/>
      <c r="L145" s="413"/>
      <c r="M145" s="413"/>
      <c r="N145" s="413"/>
      <c r="O145" s="413"/>
      <c r="P145" s="413"/>
      <c r="Q145" s="413"/>
      <c r="R145" s="319"/>
      <c r="S145" s="326"/>
      <c r="T145" s="326"/>
      <c r="U145" s="326"/>
      <c r="V145" s="326"/>
      <c r="W145" s="326"/>
      <c r="X145" s="326"/>
      <c r="Y145" s="328"/>
      <c r="Z145" s="328"/>
      <c r="AA145" s="326"/>
      <c r="AB145" s="325"/>
      <c r="AC145" s="326"/>
      <c r="AD145" s="326"/>
      <c r="AE145" s="326"/>
      <c r="AF145" s="326"/>
      <c r="AG145" s="499"/>
      <c r="AH145" s="500"/>
      <c r="AI145" s="499"/>
      <c r="AJ145" s="51" t="s">
        <v>430</v>
      </c>
      <c r="AK145" s="51" t="s">
        <v>430</v>
      </c>
      <c r="AL145" s="52">
        <v>1</v>
      </c>
      <c r="AM145" s="169">
        <v>2.4390243902439025E-2</v>
      </c>
      <c r="AN145" s="170">
        <v>1</v>
      </c>
      <c r="AO145" s="52"/>
      <c r="AP145" s="52"/>
      <c r="AQ145" s="52"/>
      <c r="AR145" s="43">
        <f t="shared" si="17"/>
        <v>1</v>
      </c>
      <c r="AS145" s="171">
        <f t="shared" si="18"/>
        <v>1</v>
      </c>
      <c r="AT145" s="172">
        <f t="shared" si="19"/>
        <v>2.4390243902439025E-2</v>
      </c>
      <c r="AU145" s="261"/>
      <c r="AV145" s="21">
        <v>45292</v>
      </c>
      <c r="AW145" s="21">
        <v>45657</v>
      </c>
      <c r="AX145" s="42">
        <v>365</v>
      </c>
      <c r="AY145" s="45">
        <v>1065570</v>
      </c>
      <c r="AZ145" s="35"/>
      <c r="BA145" s="43" t="s">
        <v>181</v>
      </c>
      <c r="BB145" s="35" t="s">
        <v>428</v>
      </c>
      <c r="BC145" s="424"/>
      <c r="BD145" s="280"/>
      <c r="BE145" s="424"/>
      <c r="BF145" s="314"/>
      <c r="BG145" s="314"/>
      <c r="BH145" s="239"/>
      <c r="BI145" s="280"/>
      <c r="BJ145" s="280"/>
      <c r="BK145" s="280"/>
      <c r="BL145" s="239"/>
      <c r="BM145" s="280"/>
      <c r="BN145" s="280"/>
      <c r="BO145" s="280"/>
      <c r="BP145" s="280"/>
      <c r="BQ145" s="280"/>
      <c r="BR145" s="280"/>
      <c r="BS145" s="280"/>
      <c r="BT145" s="280"/>
      <c r="BU145" s="280"/>
      <c r="BV145" s="239"/>
      <c r="BW145" s="280"/>
      <c r="BX145" s="280"/>
      <c r="BY145" s="242"/>
      <c r="BZ145" s="280"/>
      <c r="CA145" s="280"/>
      <c r="CB145" s="280"/>
      <c r="CC145" s="242"/>
      <c r="CD145" s="280"/>
      <c r="CE145" s="280"/>
      <c r="CF145" s="280"/>
    </row>
    <row r="146" spans="2:84" ht="30">
      <c r="B146" s="487"/>
      <c r="C146" s="487"/>
      <c r="D146" s="35"/>
      <c r="E146" s="35"/>
      <c r="F146" s="35"/>
      <c r="G146" s="35"/>
      <c r="H146" s="35"/>
      <c r="I146" s="35"/>
      <c r="J146" s="487"/>
      <c r="K146" s="413"/>
      <c r="L146" s="413"/>
      <c r="M146" s="413"/>
      <c r="N146" s="413"/>
      <c r="O146" s="413"/>
      <c r="P146" s="413"/>
      <c r="Q146" s="413"/>
      <c r="R146" s="319"/>
      <c r="S146" s="326"/>
      <c r="T146" s="326"/>
      <c r="U146" s="326"/>
      <c r="V146" s="326"/>
      <c r="W146" s="326"/>
      <c r="X146" s="326"/>
      <c r="Y146" s="328"/>
      <c r="Z146" s="328"/>
      <c r="AA146" s="326"/>
      <c r="AB146" s="325"/>
      <c r="AC146" s="326"/>
      <c r="AD146" s="326"/>
      <c r="AE146" s="326"/>
      <c r="AF146" s="326"/>
      <c r="AG146" s="499"/>
      <c r="AH146" s="500"/>
      <c r="AI146" s="499"/>
      <c r="AJ146" s="51" t="s">
        <v>431</v>
      </c>
      <c r="AK146" s="51" t="s">
        <v>431</v>
      </c>
      <c r="AL146" s="43">
        <v>1</v>
      </c>
      <c r="AM146" s="169">
        <v>2.4390243902439025E-2</v>
      </c>
      <c r="AN146" s="170">
        <v>0</v>
      </c>
      <c r="AO146" s="43"/>
      <c r="AP146" s="43"/>
      <c r="AQ146" s="43"/>
      <c r="AR146" s="43">
        <f t="shared" si="17"/>
        <v>0</v>
      </c>
      <c r="AS146" s="171">
        <f t="shared" si="18"/>
        <v>0</v>
      </c>
      <c r="AT146" s="172">
        <f t="shared" si="19"/>
        <v>0</v>
      </c>
      <c r="AU146" s="261"/>
      <c r="AV146" s="21">
        <v>45292</v>
      </c>
      <c r="AW146" s="21">
        <v>45657</v>
      </c>
      <c r="AX146" s="42">
        <v>365</v>
      </c>
      <c r="AY146" s="45">
        <v>1065570</v>
      </c>
      <c r="AZ146" s="35"/>
      <c r="BA146" s="43" t="s">
        <v>181</v>
      </c>
      <c r="BB146" s="35" t="s">
        <v>428</v>
      </c>
      <c r="BC146" s="424"/>
      <c r="BD146" s="280"/>
      <c r="BE146" s="424"/>
      <c r="BF146" s="314"/>
      <c r="BG146" s="314"/>
      <c r="BH146" s="239"/>
      <c r="BI146" s="280"/>
      <c r="BJ146" s="280"/>
      <c r="BK146" s="280"/>
      <c r="BL146" s="239"/>
      <c r="BM146" s="280"/>
      <c r="BN146" s="280"/>
      <c r="BO146" s="280"/>
      <c r="BP146" s="280"/>
      <c r="BQ146" s="280"/>
      <c r="BR146" s="280"/>
      <c r="BS146" s="280"/>
      <c r="BT146" s="280"/>
      <c r="BU146" s="280"/>
      <c r="BV146" s="239"/>
      <c r="BW146" s="280"/>
      <c r="BX146" s="280"/>
      <c r="BY146" s="242"/>
      <c r="BZ146" s="280"/>
      <c r="CA146" s="280"/>
      <c r="CB146" s="280"/>
      <c r="CC146" s="242"/>
      <c r="CD146" s="280"/>
      <c r="CE146" s="280"/>
      <c r="CF146" s="280"/>
    </row>
    <row r="147" spans="2:84" ht="45">
      <c r="B147" s="487"/>
      <c r="C147" s="487"/>
      <c r="D147" s="35"/>
      <c r="E147" s="35"/>
      <c r="F147" s="35"/>
      <c r="G147" s="35"/>
      <c r="H147" s="35"/>
      <c r="I147" s="35"/>
      <c r="J147" s="487"/>
      <c r="K147" s="413"/>
      <c r="L147" s="413"/>
      <c r="M147" s="413"/>
      <c r="N147" s="413"/>
      <c r="O147" s="413"/>
      <c r="P147" s="413"/>
      <c r="Q147" s="413"/>
      <c r="R147" s="319"/>
      <c r="S147" s="326"/>
      <c r="T147" s="326"/>
      <c r="U147" s="326"/>
      <c r="V147" s="326"/>
      <c r="W147" s="326"/>
      <c r="X147" s="326"/>
      <c r="Y147" s="328"/>
      <c r="Z147" s="328"/>
      <c r="AA147" s="326"/>
      <c r="AB147" s="325"/>
      <c r="AC147" s="326"/>
      <c r="AD147" s="326"/>
      <c r="AE147" s="326"/>
      <c r="AF147" s="326"/>
      <c r="AG147" s="499"/>
      <c r="AH147" s="500"/>
      <c r="AI147" s="499"/>
      <c r="AJ147" s="51" t="s">
        <v>432</v>
      </c>
      <c r="AK147" s="51" t="s">
        <v>432</v>
      </c>
      <c r="AL147" s="52">
        <v>1</v>
      </c>
      <c r="AM147" s="169">
        <v>2.4390243902439025E-2</v>
      </c>
      <c r="AN147" s="170">
        <v>0</v>
      </c>
      <c r="AO147" s="52"/>
      <c r="AP147" s="52"/>
      <c r="AQ147" s="52"/>
      <c r="AR147" s="43">
        <f t="shared" si="17"/>
        <v>0</v>
      </c>
      <c r="AS147" s="171">
        <f t="shared" si="18"/>
        <v>0</v>
      </c>
      <c r="AT147" s="172">
        <f t="shared" si="19"/>
        <v>0</v>
      </c>
      <c r="AU147" s="261"/>
      <c r="AV147" s="21">
        <v>45292</v>
      </c>
      <c r="AW147" s="21">
        <v>45657</v>
      </c>
      <c r="AX147" s="42">
        <v>365</v>
      </c>
      <c r="AY147" s="45">
        <v>1065570</v>
      </c>
      <c r="AZ147" s="35"/>
      <c r="BA147" s="43" t="s">
        <v>181</v>
      </c>
      <c r="BB147" s="35" t="s">
        <v>428</v>
      </c>
      <c r="BC147" s="424"/>
      <c r="BD147" s="280"/>
      <c r="BE147" s="424"/>
      <c r="BF147" s="314"/>
      <c r="BG147" s="314"/>
      <c r="BH147" s="239"/>
      <c r="BI147" s="280"/>
      <c r="BJ147" s="280"/>
      <c r="BK147" s="280"/>
      <c r="BL147" s="239"/>
      <c r="BM147" s="280"/>
      <c r="BN147" s="280"/>
      <c r="BO147" s="280"/>
      <c r="BP147" s="280"/>
      <c r="BQ147" s="280"/>
      <c r="BR147" s="280"/>
      <c r="BS147" s="280"/>
      <c r="BT147" s="280"/>
      <c r="BU147" s="280"/>
      <c r="BV147" s="239"/>
      <c r="BW147" s="280"/>
      <c r="BX147" s="280"/>
      <c r="BY147" s="242"/>
      <c r="BZ147" s="280"/>
      <c r="CA147" s="280"/>
      <c r="CB147" s="280"/>
      <c r="CC147" s="242"/>
      <c r="CD147" s="280"/>
      <c r="CE147" s="280"/>
      <c r="CF147" s="280"/>
    </row>
    <row r="148" spans="2:84" ht="30">
      <c r="B148" s="487"/>
      <c r="C148" s="487"/>
      <c r="D148" s="35"/>
      <c r="E148" s="35"/>
      <c r="F148" s="35"/>
      <c r="G148" s="35"/>
      <c r="H148" s="35"/>
      <c r="I148" s="35"/>
      <c r="J148" s="487"/>
      <c r="K148" s="413"/>
      <c r="L148" s="413"/>
      <c r="M148" s="413"/>
      <c r="N148" s="413"/>
      <c r="O148" s="413"/>
      <c r="P148" s="413"/>
      <c r="Q148" s="413"/>
      <c r="R148" s="319"/>
      <c r="S148" s="326"/>
      <c r="T148" s="326"/>
      <c r="U148" s="326"/>
      <c r="V148" s="326"/>
      <c r="W148" s="326"/>
      <c r="X148" s="326"/>
      <c r="Y148" s="328"/>
      <c r="Z148" s="328"/>
      <c r="AA148" s="326"/>
      <c r="AB148" s="325"/>
      <c r="AC148" s="326"/>
      <c r="AD148" s="326"/>
      <c r="AE148" s="326"/>
      <c r="AF148" s="326"/>
      <c r="AG148" s="499"/>
      <c r="AH148" s="500"/>
      <c r="AI148" s="499"/>
      <c r="AJ148" s="51" t="s">
        <v>433</v>
      </c>
      <c r="AK148" s="51" t="s">
        <v>433</v>
      </c>
      <c r="AL148" s="43">
        <v>1</v>
      </c>
      <c r="AM148" s="169">
        <v>2.4390243902439025E-2</v>
      </c>
      <c r="AN148" s="170">
        <v>1</v>
      </c>
      <c r="AO148" s="43"/>
      <c r="AP148" s="43"/>
      <c r="AQ148" s="43"/>
      <c r="AR148" s="43">
        <f t="shared" si="17"/>
        <v>1</v>
      </c>
      <c r="AS148" s="171">
        <f t="shared" si="18"/>
        <v>1</v>
      </c>
      <c r="AT148" s="172">
        <f t="shared" si="19"/>
        <v>2.4390243902439025E-2</v>
      </c>
      <c r="AU148" s="261"/>
      <c r="AV148" s="21">
        <v>45292</v>
      </c>
      <c r="AW148" s="21">
        <v>45657</v>
      </c>
      <c r="AX148" s="42">
        <v>365</v>
      </c>
      <c r="AY148" s="45">
        <v>1065570</v>
      </c>
      <c r="AZ148" s="35"/>
      <c r="BA148" s="43" t="s">
        <v>181</v>
      </c>
      <c r="BB148" s="35" t="s">
        <v>428</v>
      </c>
      <c r="BC148" s="424"/>
      <c r="BD148" s="280"/>
      <c r="BE148" s="424"/>
      <c r="BF148" s="314"/>
      <c r="BG148" s="314"/>
      <c r="BH148" s="239"/>
      <c r="BI148" s="280"/>
      <c r="BJ148" s="280"/>
      <c r="BK148" s="280"/>
      <c r="BL148" s="239"/>
      <c r="BM148" s="280"/>
      <c r="BN148" s="280"/>
      <c r="BO148" s="280"/>
      <c r="BP148" s="280"/>
      <c r="BQ148" s="280"/>
      <c r="BR148" s="280"/>
      <c r="BS148" s="280"/>
      <c r="BT148" s="280"/>
      <c r="BU148" s="280"/>
      <c r="BV148" s="239"/>
      <c r="BW148" s="280"/>
      <c r="BX148" s="280"/>
      <c r="BY148" s="242"/>
      <c r="BZ148" s="280"/>
      <c r="CA148" s="280"/>
      <c r="CB148" s="280"/>
      <c r="CC148" s="242"/>
      <c r="CD148" s="280"/>
      <c r="CE148" s="280"/>
      <c r="CF148" s="280"/>
    </row>
    <row r="149" spans="2:84" ht="30">
      <c r="B149" s="487"/>
      <c r="C149" s="487"/>
      <c r="D149" s="35"/>
      <c r="E149" s="35"/>
      <c r="F149" s="35"/>
      <c r="G149" s="35"/>
      <c r="H149" s="35"/>
      <c r="I149" s="35"/>
      <c r="J149" s="487"/>
      <c r="K149" s="413"/>
      <c r="L149" s="413"/>
      <c r="M149" s="413"/>
      <c r="N149" s="413"/>
      <c r="O149" s="413"/>
      <c r="P149" s="413"/>
      <c r="Q149" s="413"/>
      <c r="R149" s="319"/>
      <c r="S149" s="326"/>
      <c r="T149" s="326"/>
      <c r="U149" s="326"/>
      <c r="V149" s="326"/>
      <c r="W149" s="326"/>
      <c r="X149" s="326"/>
      <c r="Y149" s="328"/>
      <c r="Z149" s="328"/>
      <c r="AA149" s="326"/>
      <c r="AB149" s="325"/>
      <c r="AC149" s="326"/>
      <c r="AD149" s="326"/>
      <c r="AE149" s="326"/>
      <c r="AF149" s="326"/>
      <c r="AG149" s="499"/>
      <c r="AH149" s="500"/>
      <c r="AI149" s="499"/>
      <c r="AJ149" s="51" t="s">
        <v>434</v>
      </c>
      <c r="AK149" s="51" t="s">
        <v>434</v>
      </c>
      <c r="AL149" s="43">
        <v>1</v>
      </c>
      <c r="AM149" s="169">
        <v>2.4390243902439025E-2</v>
      </c>
      <c r="AN149" s="170">
        <v>1</v>
      </c>
      <c r="AO149" s="43"/>
      <c r="AP149" s="43"/>
      <c r="AQ149" s="43"/>
      <c r="AR149" s="43">
        <f t="shared" si="17"/>
        <v>1</v>
      </c>
      <c r="AS149" s="171">
        <f t="shared" si="18"/>
        <v>1</v>
      </c>
      <c r="AT149" s="172">
        <f t="shared" si="19"/>
        <v>2.4390243902439025E-2</v>
      </c>
      <c r="AU149" s="261"/>
      <c r="AV149" s="21">
        <v>45292</v>
      </c>
      <c r="AW149" s="21">
        <v>45657</v>
      </c>
      <c r="AX149" s="42">
        <v>365</v>
      </c>
      <c r="AY149" s="45">
        <v>1065570</v>
      </c>
      <c r="AZ149" s="35"/>
      <c r="BA149" s="43" t="s">
        <v>181</v>
      </c>
      <c r="BB149" s="35" t="s">
        <v>428</v>
      </c>
      <c r="BC149" s="424"/>
      <c r="BD149" s="280"/>
      <c r="BE149" s="424"/>
      <c r="BF149" s="314"/>
      <c r="BG149" s="314"/>
      <c r="BH149" s="239"/>
      <c r="BI149" s="280"/>
      <c r="BJ149" s="280"/>
      <c r="BK149" s="280"/>
      <c r="BL149" s="239"/>
      <c r="BM149" s="280"/>
      <c r="BN149" s="280"/>
      <c r="BO149" s="280"/>
      <c r="BP149" s="280"/>
      <c r="BQ149" s="280"/>
      <c r="BR149" s="280"/>
      <c r="BS149" s="280"/>
      <c r="BT149" s="280"/>
      <c r="BU149" s="280"/>
      <c r="BV149" s="239"/>
      <c r="BW149" s="280"/>
      <c r="BX149" s="280"/>
      <c r="BY149" s="242"/>
      <c r="BZ149" s="280"/>
      <c r="CA149" s="280"/>
      <c r="CB149" s="280"/>
      <c r="CC149" s="242"/>
      <c r="CD149" s="280"/>
      <c r="CE149" s="280"/>
      <c r="CF149" s="280"/>
    </row>
    <row r="150" spans="2:84" ht="30">
      <c r="B150" s="487"/>
      <c r="C150" s="487"/>
      <c r="D150" s="35"/>
      <c r="E150" s="35"/>
      <c r="F150" s="35"/>
      <c r="G150" s="35"/>
      <c r="H150" s="35"/>
      <c r="I150" s="35"/>
      <c r="J150" s="487"/>
      <c r="K150" s="413"/>
      <c r="L150" s="413"/>
      <c r="M150" s="413"/>
      <c r="N150" s="413"/>
      <c r="O150" s="413"/>
      <c r="P150" s="413"/>
      <c r="Q150" s="413"/>
      <c r="R150" s="319"/>
      <c r="S150" s="326"/>
      <c r="T150" s="326"/>
      <c r="U150" s="326"/>
      <c r="V150" s="326"/>
      <c r="W150" s="326"/>
      <c r="X150" s="326"/>
      <c r="Y150" s="328"/>
      <c r="Z150" s="328"/>
      <c r="AA150" s="326"/>
      <c r="AB150" s="325"/>
      <c r="AC150" s="326"/>
      <c r="AD150" s="326"/>
      <c r="AE150" s="326"/>
      <c r="AF150" s="326"/>
      <c r="AG150" s="499"/>
      <c r="AH150" s="500"/>
      <c r="AI150" s="499"/>
      <c r="AJ150" s="51" t="s">
        <v>435</v>
      </c>
      <c r="AK150" s="51" t="s">
        <v>435</v>
      </c>
      <c r="AL150" s="43">
        <v>1</v>
      </c>
      <c r="AM150" s="169">
        <v>2.4390243902439025E-2</v>
      </c>
      <c r="AN150" s="170">
        <v>1</v>
      </c>
      <c r="AO150" s="43"/>
      <c r="AP150" s="43"/>
      <c r="AQ150" s="43"/>
      <c r="AR150" s="43">
        <f t="shared" si="17"/>
        <v>1</v>
      </c>
      <c r="AS150" s="171">
        <f t="shared" si="18"/>
        <v>1</v>
      </c>
      <c r="AT150" s="172">
        <f t="shared" si="19"/>
        <v>2.4390243902439025E-2</v>
      </c>
      <c r="AU150" s="261"/>
      <c r="AV150" s="21">
        <v>45292</v>
      </c>
      <c r="AW150" s="21">
        <v>45657</v>
      </c>
      <c r="AX150" s="42">
        <v>365</v>
      </c>
      <c r="AY150" s="45">
        <v>1065570</v>
      </c>
      <c r="AZ150" s="35"/>
      <c r="BA150" s="43" t="s">
        <v>181</v>
      </c>
      <c r="BB150" s="35" t="s">
        <v>428</v>
      </c>
      <c r="BC150" s="424"/>
      <c r="BD150" s="280"/>
      <c r="BE150" s="424"/>
      <c r="BF150" s="314"/>
      <c r="BG150" s="314"/>
      <c r="BH150" s="239"/>
      <c r="BI150" s="280"/>
      <c r="BJ150" s="280"/>
      <c r="BK150" s="280"/>
      <c r="BL150" s="239"/>
      <c r="BM150" s="280"/>
      <c r="BN150" s="280"/>
      <c r="BO150" s="280"/>
      <c r="BP150" s="280"/>
      <c r="BQ150" s="280"/>
      <c r="BR150" s="280"/>
      <c r="BS150" s="280"/>
      <c r="BT150" s="280"/>
      <c r="BU150" s="280"/>
      <c r="BV150" s="239"/>
      <c r="BW150" s="280"/>
      <c r="BX150" s="280"/>
      <c r="BY150" s="242"/>
      <c r="BZ150" s="280"/>
      <c r="CA150" s="280"/>
      <c r="CB150" s="280"/>
      <c r="CC150" s="242"/>
      <c r="CD150" s="280"/>
      <c r="CE150" s="280"/>
      <c r="CF150" s="280"/>
    </row>
    <row r="151" spans="2:84" ht="30">
      <c r="B151" s="487"/>
      <c r="C151" s="487"/>
      <c r="D151" s="35"/>
      <c r="E151" s="35"/>
      <c r="F151" s="35"/>
      <c r="G151" s="35"/>
      <c r="H151" s="35"/>
      <c r="I151" s="35"/>
      <c r="J151" s="487"/>
      <c r="K151" s="413"/>
      <c r="L151" s="413"/>
      <c r="M151" s="413"/>
      <c r="N151" s="413"/>
      <c r="O151" s="413"/>
      <c r="P151" s="413"/>
      <c r="Q151" s="413"/>
      <c r="R151" s="319"/>
      <c r="S151" s="326"/>
      <c r="T151" s="326"/>
      <c r="U151" s="326"/>
      <c r="V151" s="326"/>
      <c r="W151" s="326"/>
      <c r="X151" s="326"/>
      <c r="Y151" s="329"/>
      <c r="Z151" s="329"/>
      <c r="AA151" s="326"/>
      <c r="AB151" s="325"/>
      <c r="AC151" s="326"/>
      <c r="AD151" s="326"/>
      <c r="AE151" s="326"/>
      <c r="AF151" s="326"/>
      <c r="AG151" s="499"/>
      <c r="AH151" s="500"/>
      <c r="AI151" s="499"/>
      <c r="AJ151" s="51" t="s">
        <v>436</v>
      </c>
      <c r="AK151" s="51" t="s">
        <v>436</v>
      </c>
      <c r="AL151" s="43">
        <v>2</v>
      </c>
      <c r="AM151" s="169">
        <v>2.4390243902439025E-2</v>
      </c>
      <c r="AN151" s="170">
        <v>1</v>
      </c>
      <c r="AO151" s="43"/>
      <c r="AP151" s="43"/>
      <c r="AQ151" s="43"/>
      <c r="AR151" s="43">
        <f t="shared" si="17"/>
        <v>1</v>
      </c>
      <c r="AS151" s="171">
        <f t="shared" si="18"/>
        <v>0.5</v>
      </c>
      <c r="AT151" s="172">
        <f t="shared" si="19"/>
        <v>1.2195121951219513E-2</v>
      </c>
      <c r="AU151" s="261"/>
      <c r="AV151" s="21">
        <v>45292</v>
      </c>
      <c r="AW151" s="21">
        <v>45657</v>
      </c>
      <c r="AX151" s="42">
        <v>365</v>
      </c>
      <c r="AY151" s="45">
        <v>1065570</v>
      </c>
      <c r="AZ151" s="35"/>
      <c r="BA151" s="43" t="s">
        <v>181</v>
      </c>
      <c r="BB151" s="35" t="s">
        <v>428</v>
      </c>
      <c r="BC151" s="424"/>
      <c r="BD151" s="280"/>
      <c r="BE151" s="424"/>
      <c r="BF151" s="314"/>
      <c r="BG151" s="314"/>
      <c r="BH151" s="239"/>
      <c r="BI151" s="280"/>
      <c r="BJ151" s="280"/>
      <c r="BK151" s="280"/>
      <c r="BL151" s="239"/>
      <c r="BM151" s="280"/>
      <c r="BN151" s="280"/>
      <c r="BO151" s="280"/>
      <c r="BP151" s="280"/>
      <c r="BQ151" s="280"/>
      <c r="BR151" s="280"/>
      <c r="BS151" s="280"/>
      <c r="BT151" s="280"/>
      <c r="BU151" s="280"/>
      <c r="BV151" s="239"/>
      <c r="BW151" s="280"/>
      <c r="BX151" s="280"/>
      <c r="BY151" s="242"/>
      <c r="BZ151" s="280"/>
      <c r="CA151" s="280"/>
      <c r="CB151" s="280"/>
      <c r="CC151" s="242"/>
      <c r="CD151" s="280"/>
      <c r="CE151" s="280"/>
      <c r="CF151" s="280"/>
    </row>
    <row r="152" spans="2:84" ht="135">
      <c r="B152" s="487"/>
      <c r="C152" s="487"/>
      <c r="D152" s="35"/>
      <c r="E152" s="35"/>
      <c r="F152" s="35"/>
      <c r="G152" s="35"/>
      <c r="H152" s="35"/>
      <c r="I152" s="35"/>
      <c r="J152" s="487"/>
      <c r="K152" s="413" t="s">
        <v>437</v>
      </c>
      <c r="L152" s="413" t="s">
        <v>209</v>
      </c>
      <c r="M152" s="83" t="s">
        <v>438</v>
      </c>
      <c r="N152" s="268" t="s">
        <v>437</v>
      </c>
      <c r="O152" s="268"/>
      <c r="P152" s="268" t="s">
        <v>171</v>
      </c>
      <c r="Q152" s="268" t="s">
        <v>439</v>
      </c>
      <c r="R152" s="82">
        <v>1</v>
      </c>
      <c r="S152" s="49">
        <v>1</v>
      </c>
      <c r="T152" s="81">
        <v>1</v>
      </c>
      <c r="U152" s="81">
        <v>1</v>
      </c>
      <c r="V152" s="81"/>
      <c r="W152" s="81"/>
      <c r="X152" s="81"/>
      <c r="Y152" s="81">
        <f>+U152</f>
        <v>1</v>
      </c>
      <c r="Z152" s="81">
        <v>1</v>
      </c>
      <c r="AA152" s="81">
        <f>+Y152/S152</f>
        <v>1</v>
      </c>
      <c r="AB152" s="150">
        <f>+Z152/R152</f>
        <v>1</v>
      </c>
      <c r="AC152" s="85" t="s">
        <v>173</v>
      </c>
      <c r="AD152" s="85" t="s">
        <v>174</v>
      </c>
      <c r="AE152" s="85" t="s">
        <v>200</v>
      </c>
      <c r="AF152" s="85" t="s">
        <v>201</v>
      </c>
      <c r="AG152" s="499"/>
      <c r="AH152" s="500"/>
      <c r="AI152" s="499"/>
      <c r="AJ152" s="50" t="s">
        <v>440</v>
      </c>
      <c r="AK152" s="50" t="s">
        <v>440</v>
      </c>
      <c r="AL152" s="59">
        <v>6</v>
      </c>
      <c r="AM152" s="169">
        <v>2.4390243902439025E-2</v>
      </c>
      <c r="AN152" s="170">
        <v>0</v>
      </c>
      <c r="AO152" s="59"/>
      <c r="AP152" s="59"/>
      <c r="AQ152" s="59"/>
      <c r="AR152" s="43">
        <f t="shared" si="17"/>
        <v>0</v>
      </c>
      <c r="AS152" s="171">
        <f t="shared" si="18"/>
        <v>0</v>
      </c>
      <c r="AT152" s="172">
        <f t="shared" si="19"/>
        <v>0</v>
      </c>
      <c r="AU152" s="261"/>
      <c r="AV152" s="21">
        <v>45292</v>
      </c>
      <c r="AW152" s="21">
        <v>45657</v>
      </c>
      <c r="AX152" s="42">
        <v>365</v>
      </c>
      <c r="AY152" s="45">
        <v>1065570</v>
      </c>
      <c r="AZ152" s="35"/>
      <c r="BA152" s="43" t="s">
        <v>181</v>
      </c>
      <c r="BB152" s="35" t="s">
        <v>441</v>
      </c>
      <c r="BC152" s="424"/>
      <c r="BD152" s="280"/>
      <c r="BE152" s="424"/>
      <c r="BF152" s="314"/>
      <c r="BG152" s="314"/>
      <c r="BH152" s="239"/>
      <c r="BI152" s="280"/>
      <c r="BJ152" s="280"/>
      <c r="BK152" s="280"/>
      <c r="BL152" s="239"/>
      <c r="BM152" s="280"/>
      <c r="BN152" s="280"/>
      <c r="BO152" s="280"/>
      <c r="BP152" s="280"/>
      <c r="BQ152" s="280"/>
      <c r="BR152" s="280"/>
      <c r="BS152" s="280"/>
      <c r="BT152" s="280"/>
      <c r="BU152" s="280"/>
      <c r="BV152" s="239"/>
      <c r="BW152" s="280"/>
      <c r="BX152" s="280"/>
      <c r="BY152" s="242"/>
      <c r="BZ152" s="280"/>
      <c r="CA152" s="280"/>
      <c r="CB152" s="280"/>
      <c r="CC152" s="242"/>
      <c r="CD152" s="280"/>
      <c r="CE152" s="280"/>
      <c r="CF152" s="280"/>
    </row>
    <row r="153" spans="2:84" ht="135">
      <c r="B153" s="487"/>
      <c r="C153" s="487"/>
      <c r="D153" s="35"/>
      <c r="E153" s="35"/>
      <c r="F153" s="35"/>
      <c r="G153" s="35"/>
      <c r="H153" s="35"/>
      <c r="I153" s="35"/>
      <c r="J153" s="487"/>
      <c r="K153" s="413"/>
      <c r="L153" s="413"/>
      <c r="M153" s="83" t="s">
        <v>442</v>
      </c>
      <c r="N153" s="268"/>
      <c r="O153" s="268"/>
      <c r="P153" s="268"/>
      <c r="Q153" s="268"/>
      <c r="R153" s="82">
        <v>1</v>
      </c>
      <c r="S153" s="49">
        <v>1</v>
      </c>
      <c r="T153" s="81">
        <v>1</v>
      </c>
      <c r="U153" s="81">
        <v>1</v>
      </c>
      <c r="V153" s="81"/>
      <c r="W153" s="81"/>
      <c r="X153" s="81"/>
      <c r="Y153" s="81">
        <f>+U153</f>
        <v>1</v>
      </c>
      <c r="Z153" s="81">
        <v>1</v>
      </c>
      <c r="AA153" s="81">
        <f>+Y153/S153</f>
        <v>1</v>
      </c>
      <c r="AB153" s="150">
        <f>+Z153/R153</f>
        <v>1</v>
      </c>
      <c r="AC153" s="85" t="s">
        <v>173</v>
      </c>
      <c r="AD153" s="85" t="s">
        <v>174</v>
      </c>
      <c r="AE153" s="85" t="s">
        <v>200</v>
      </c>
      <c r="AF153" s="85" t="s">
        <v>201</v>
      </c>
      <c r="AG153" s="499"/>
      <c r="AH153" s="500"/>
      <c r="AI153" s="499"/>
      <c r="AJ153" s="59" t="s">
        <v>443</v>
      </c>
      <c r="AK153" s="59" t="s">
        <v>443</v>
      </c>
      <c r="AL153" s="59">
        <v>6</v>
      </c>
      <c r="AM153" s="169">
        <v>2.4390243902439025E-2</v>
      </c>
      <c r="AN153" s="170">
        <v>0</v>
      </c>
      <c r="AO153" s="59"/>
      <c r="AP153" s="59"/>
      <c r="AQ153" s="59"/>
      <c r="AR153" s="43">
        <f t="shared" si="17"/>
        <v>0</v>
      </c>
      <c r="AS153" s="171">
        <f t="shared" si="18"/>
        <v>0</v>
      </c>
      <c r="AT153" s="172">
        <f t="shared" si="19"/>
        <v>0</v>
      </c>
      <c r="AU153" s="261"/>
      <c r="AV153" s="21">
        <v>45292</v>
      </c>
      <c r="AW153" s="21">
        <v>45657</v>
      </c>
      <c r="AX153" s="42">
        <v>365</v>
      </c>
      <c r="AY153" s="45">
        <v>1065570</v>
      </c>
      <c r="AZ153" s="35"/>
      <c r="BA153" s="43" t="s">
        <v>181</v>
      </c>
      <c r="BB153" s="35" t="s">
        <v>441</v>
      </c>
      <c r="BC153" s="424"/>
      <c r="BD153" s="280"/>
      <c r="BE153" s="424"/>
      <c r="BF153" s="314"/>
      <c r="BG153" s="314"/>
      <c r="BH153" s="239"/>
      <c r="BI153" s="280"/>
      <c r="BJ153" s="280"/>
      <c r="BK153" s="280"/>
      <c r="BL153" s="239"/>
      <c r="BM153" s="280"/>
      <c r="BN153" s="280"/>
      <c r="BO153" s="280"/>
      <c r="BP153" s="280"/>
      <c r="BQ153" s="280"/>
      <c r="BR153" s="280"/>
      <c r="BS153" s="280"/>
      <c r="BT153" s="280"/>
      <c r="BU153" s="280"/>
      <c r="BV153" s="239"/>
      <c r="BW153" s="280"/>
      <c r="BX153" s="280"/>
      <c r="BY153" s="242"/>
      <c r="BZ153" s="280"/>
      <c r="CA153" s="280"/>
      <c r="CB153" s="280"/>
      <c r="CC153" s="242"/>
      <c r="CD153" s="280"/>
      <c r="CE153" s="280"/>
      <c r="CF153" s="280"/>
    </row>
    <row r="154" spans="2:84" ht="30">
      <c r="B154" s="487"/>
      <c r="C154" s="487"/>
      <c r="D154" s="35"/>
      <c r="E154" s="35"/>
      <c r="F154" s="35"/>
      <c r="G154" s="35"/>
      <c r="H154" s="35"/>
      <c r="I154" s="35"/>
      <c r="J154" s="487"/>
      <c r="K154" s="413"/>
      <c r="L154" s="413"/>
      <c r="M154" s="512" t="s">
        <v>444</v>
      </c>
      <c r="N154" s="268"/>
      <c r="O154" s="268"/>
      <c r="P154" s="268"/>
      <c r="Q154" s="268"/>
      <c r="R154" s="518">
        <v>5</v>
      </c>
      <c r="S154" s="520">
        <v>2</v>
      </c>
      <c r="T154" s="326">
        <v>3</v>
      </c>
      <c r="U154" s="326">
        <v>0</v>
      </c>
      <c r="V154" s="326"/>
      <c r="W154" s="326"/>
      <c r="X154" s="326"/>
      <c r="Y154" s="327">
        <f>+U154</f>
        <v>0</v>
      </c>
      <c r="Z154" s="327">
        <f>+Y154+T154</f>
        <v>3</v>
      </c>
      <c r="AA154" s="326">
        <f>+Y154/S154</f>
        <v>0</v>
      </c>
      <c r="AB154" s="325">
        <v>0.6</v>
      </c>
      <c r="AC154" s="352" t="s">
        <v>173</v>
      </c>
      <c r="AD154" s="352" t="s">
        <v>174</v>
      </c>
      <c r="AE154" s="352" t="s">
        <v>200</v>
      </c>
      <c r="AF154" s="352" t="s">
        <v>201</v>
      </c>
      <c r="AG154" s="499"/>
      <c r="AH154" s="500"/>
      <c r="AI154" s="499"/>
      <c r="AJ154" s="51" t="s">
        <v>445</v>
      </c>
      <c r="AK154" s="51" t="s">
        <v>445</v>
      </c>
      <c r="AL154" s="43">
        <v>1</v>
      </c>
      <c r="AM154" s="169">
        <v>2.4390243902439025E-2</v>
      </c>
      <c r="AN154" s="170">
        <v>0</v>
      </c>
      <c r="AO154" s="43"/>
      <c r="AP154" s="43"/>
      <c r="AQ154" s="43"/>
      <c r="AR154" s="43">
        <f t="shared" si="17"/>
        <v>0</v>
      </c>
      <c r="AS154" s="171">
        <f t="shared" si="18"/>
        <v>0</v>
      </c>
      <c r="AT154" s="172">
        <f t="shared" si="19"/>
        <v>0</v>
      </c>
      <c r="AU154" s="261"/>
      <c r="AV154" s="21">
        <v>45292</v>
      </c>
      <c r="AW154" s="21">
        <v>45657</v>
      </c>
      <c r="AX154" s="42">
        <v>365</v>
      </c>
      <c r="AY154" s="45">
        <v>1065570</v>
      </c>
      <c r="AZ154" s="35"/>
      <c r="BA154" s="43" t="s">
        <v>181</v>
      </c>
      <c r="BB154" s="35" t="s">
        <v>441</v>
      </c>
      <c r="BC154" s="424"/>
      <c r="BD154" s="280"/>
      <c r="BE154" s="424"/>
      <c r="BF154" s="314"/>
      <c r="BG154" s="314"/>
      <c r="BH154" s="239"/>
      <c r="BI154" s="280"/>
      <c r="BJ154" s="280"/>
      <c r="BK154" s="280"/>
      <c r="BL154" s="239"/>
      <c r="BM154" s="280"/>
      <c r="BN154" s="280"/>
      <c r="BO154" s="280"/>
      <c r="BP154" s="280"/>
      <c r="BQ154" s="280"/>
      <c r="BR154" s="280"/>
      <c r="BS154" s="280"/>
      <c r="BT154" s="280"/>
      <c r="BU154" s="280"/>
      <c r="BV154" s="239"/>
      <c r="BW154" s="280"/>
      <c r="BX154" s="280"/>
      <c r="BY154" s="242"/>
      <c r="BZ154" s="280"/>
      <c r="CA154" s="280"/>
      <c r="CB154" s="280"/>
      <c r="CC154" s="242"/>
      <c r="CD154" s="280"/>
      <c r="CE154" s="280"/>
      <c r="CF154" s="280"/>
    </row>
    <row r="155" spans="2:84" ht="45">
      <c r="B155" s="487"/>
      <c r="C155" s="487"/>
      <c r="D155" s="35"/>
      <c r="E155" s="35"/>
      <c r="F155" s="35"/>
      <c r="G155" s="35"/>
      <c r="H155" s="35"/>
      <c r="I155" s="35"/>
      <c r="J155" s="487"/>
      <c r="K155" s="413"/>
      <c r="L155" s="413"/>
      <c r="M155" s="512"/>
      <c r="N155" s="268"/>
      <c r="O155" s="268"/>
      <c r="P155" s="268"/>
      <c r="Q155" s="268"/>
      <c r="R155" s="518"/>
      <c r="S155" s="520"/>
      <c r="T155" s="326"/>
      <c r="U155" s="326"/>
      <c r="V155" s="326"/>
      <c r="W155" s="326"/>
      <c r="X155" s="326"/>
      <c r="Y155" s="328"/>
      <c r="Z155" s="328"/>
      <c r="AA155" s="326"/>
      <c r="AB155" s="325"/>
      <c r="AC155" s="326"/>
      <c r="AD155" s="326"/>
      <c r="AE155" s="326"/>
      <c r="AF155" s="326"/>
      <c r="AG155" s="499"/>
      <c r="AH155" s="500"/>
      <c r="AI155" s="499"/>
      <c r="AJ155" s="51" t="s">
        <v>446</v>
      </c>
      <c r="AK155" s="51" t="s">
        <v>446</v>
      </c>
      <c r="AL155" s="43">
        <v>7</v>
      </c>
      <c r="AM155" s="169">
        <v>2.4390243902439025E-2</v>
      </c>
      <c r="AN155" s="170">
        <v>0</v>
      </c>
      <c r="AO155" s="43"/>
      <c r="AP155" s="43"/>
      <c r="AQ155" s="43"/>
      <c r="AR155" s="43">
        <f t="shared" si="17"/>
        <v>0</v>
      </c>
      <c r="AS155" s="171">
        <f t="shared" si="18"/>
        <v>0</v>
      </c>
      <c r="AT155" s="172">
        <f t="shared" si="19"/>
        <v>0</v>
      </c>
      <c r="AU155" s="261"/>
      <c r="AV155" s="21">
        <v>45292</v>
      </c>
      <c r="AW155" s="21">
        <v>45657</v>
      </c>
      <c r="AX155" s="42">
        <v>365</v>
      </c>
      <c r="AY155" s="45">
        <v>1065570</v>
      </c>
      <c r="AZ155" s="35"/>
      <c r="BA155" s="43" t="s">
        <v>181</v>
      </c>
      <c r="BB155" s="35" t="s">
        <v>441</v>
      </c>
      <c r="BC155" s="424"/>
      <c r="BD155" s="280"/>
      <c r="BE155" s="424"/>
      <c r="BF155" s="314"/>
      <c r="BG155" s="314"/>
      <c r="BH155" s="239"/>
      <c r="BI155" s="280"/>
      <c r="BJ155" s="280"/>
      <c r="BK155" s="280"/>
      <c r="BL155" s="239"/>
      <c r="BM155" s="280"/>
      <c r="BN155" s="280"/>
      <c r="BO155" s="280"/>
      <c r="BP155" s="280"/>
      <c r="BQ155" s="280"/>
      <c r="BR155" s="280"/>
      <c r="BS155" s="280"/>
      <c r="BT155" s="280"/>
      <c r="BU155" s="280"/>
      <c r="BV155" s="239"/>
      <c r="BW155" s="280"/>
      <c r="BX155" s="280"/>
      <c r="BY155" s="242"/>
      <c r="BZ155" s="280"/>
      <c r="CA155" s="280"/>
      <c r="CB155" s="280"/>
      <c r="CC155" s="242"/>
      <c r="CD155" s="280"/>
      <c r="CE155" s="280"/>
      <c r="CF155" s="280"/>
    </row>
    <row r="156" spans="2:84" ht="60">
      <c r="B156" s="487"/>
      <c r="C156" s="487"/>
      <c r="D156" s="35"/>
      <c r="E156" s="35"/>
      <c r="F156" s="35"/>
      <c r="G156" s="35"/>
      <c r="H156" s="35"/>
      <c r="I156" s="35"/>
      <c r="J156" s="487"/>
      <c r="K156" s="413"/>
      <c r="L156" s="413"/>
      <c r="M156" s="512"/>
      <c r="N156" s="268"/>
      <c r="O156" s="268"/>
      <c r="P156" s="268"/>
      <c r="Q156" s="268"/>
      <c r="R156" s="518"/>
      <c r="S156" s="520"/>
      <c r="T156" s="326"/>
      <c r="U156" s="326"/>
      <c r="V156" s="326"/>
      <c r="W156" s="326"/>
      <c r="X156" s="326"/>
      <c r="Y156" s="328"/>
      <c r="Z156" s="328"/>
      <c r="AA156" s="326"/>
      <c r="AB156" s="325"/>
      <c r="AC156" s="326"/>
      <c r="AD156" s="326"/>
      <c r="AE156" s="326"/>
      <c r="AF156" s="326"/>
      <c r="AG156" s="499"/>
      <c r="AH156" s="500"/>
      <c r="AI156" s="499"/>
      <c r="AJ156" s="51" t="s">
        <v>447</v>
      </c>
      <c r="AK156" s="51" t="s">
        <v>447</v>
      </c>
      <c r="AL156" s="43">
        <v>1</v>
      </c>
      <c r="AM156" s="169">
        <v>2.4390243902439025E-2</v>
      </c>
      <c r="AN156" s="170">
        <v>1</v>
      </c>
      <c r="AO156" s="43"/>
      <c r="AP156" s="43"/>
      <c r="AQ156" s="43"/>
      <c r="AR156" s="43">
        <f t="shared" si="17"/>
        <v>1</v>
      </c>
      <c r="AS156" s="171">
        <f t="shared" si="18"/>
        <v>1</v>
      </c>
      <c r="AT156" s="172">
        <f t="shared" si="19"/>
        <v>2.4390243902439025E-2</v>
      </c>
      <c r="AU156" s="261"/>
      <c r="AV156" s="21">
        <v>45292</v>
      </c>
      <c r="AW156" s="21">
        <v>45657</v>
      </c>
      <c r="AX156" s="42">
        <v>365</v>
      </c>
      <c r="AY156" s="45">
        <v>1065570</v>
      </c>
      <c r="AZ156" s="35"/>
      <c r="BA156" s="43" t="s">
        <v>181</v>
      </c>
      <c r="BB156" s="35" t="s">
        <v>441</v>
      </c>
      <c r="BC156" s="424" t="s">
        <v>313</v>
      </c>
      <c r="BD156" s="298"/>
      <c r="BE156" s="424" t="s">
        <v>313</v>
      </c>
      <c r="BF156" s="314"/>
      <c r="BG156" s="314"/>
      <c r="BH156" s="239"/>
      <c r="BI156" s="298"/>
      <c r="BJ156" s="298"/>
      <c r="BK156" s="298"/>
      <c r="BL156" s="239"/>
      <c r="BM156" s="298"/>
      <c r="BN156" s="298"/>
      <c r="BO156" s="298"/>
      <c r="BP156" s="298"/>
      <c r="BQ156" s="298"/>
      <c r="BR156" s="298"/>
      <c r="BS156" s="298"/>
      <c r="BT156" s="298"/>
      <c r="BU156" s="298"/>
      <c r="BV156" s="239"/>
      <c r="BW156" s="298"/>
      <c r="BX156" s="298"/>
      <c r="BY156" s="242"/>
      <c r="BZ156" s="298"/>
      <c r="CA156" s="298"/>
      <c r="CB156" s="298"/>
      <c r="CC156" s="242"/>
      <c r="CD156" s="298"/>
      <c r="CE156" s="298"/>
      <c r="CF156" s="298"/>
    </row>
    <row r="157" spans="2:84" ht="45">
      <c r="B157" s="487"/>
      <c r="C157" s="487"/>
      <c r="D157" s="35"/>
      <c r="E157" s="35"/>
      <c r="F157" s="35"/>
      <c r="G157" s="35"/>
      <c r="H157" s="35"/>
      <c r="I157" s="35"/>
      <c r="J157" s="487"/>
      <c r="K157" s="413"/>
      <c r="L157" s="413"/>
      <c r="M157" s="512"/>
      <c r="N157" s="268"/>
      <c r="O157" s="268"/>
      <c r="P157" s="268"/>
      <c r="Q157" s="268"/>
      <c r="R157" s="518"/>
      <c r="S157" s="520"/>
      <c r="T157" s="326"/>
      <c r="U157" s="326"/>
      <c r="V157" s="326"/>
      <c r="W157" s="326"/>
      <c r="X157" s="326"/>
      <c r="Y157" s="328"/>
      <c r="Z157" s="328"/>
      <c r="AA157" s="326"/>
      <c r="AB157" s="325"/>
      <c r="AC157" s="326"/>
      <c r="AD157" s="326"/>
      <c r="AE157" s="326"/>
      <c r="AF157" s="326"/>
      <c r="AG157" s="499"/>
      <c r="AH157" s="500"/>
      <c r="AI157" s="499"/>
      <c r="AJ157" s="51" t="s">
        <v>448</v>
      </c>
      <c r="AK157" s="51" t="s">
        <v>448</v>
      </c>
      <c r="AL157" s="43">
        <v>4</v>
      </c>
      <c r="AM157" s="169">
        <v>2.4390243902439025E-2</v>
      </c>
      <c r="AN157" s="170">
        <v>1</v>
      </c>
      <c r="AO157" s="43"/>
      <c r="AP157" s="43"/>
      <c r="AQ157" s="43"/>
      <c r="AR157" s="43">
        <f t="shared" si="17"/>
        <v>1</v>
      </c>
      <c r="AS157" s="171">
        <f t="shared" si="18"/>
        <v>0.25</v>
      </c>
      <c r="AT157" s="172">
        <f t="shared" si="19"/>
        <v>6.0975609756097563E-3</v>
      </c>
      <c r="AU157" s="261"/>
      <c r="AV157" s="21">
        <v>45292</v>
      </c>
      <c r="AW157" s="21">
        <v>45657</v>
      </c>
      <c r="AX157" s="42">
        <v>365</v>
      </c>
      <c r="AY157" s="45">
        <v>1065570</v>
      </c>
      <c r="AZ157" s="35"/>
      <c r="BA157" s="43" t="s">
        <v>181</v>
      </c>
      <c r="BB157" s="35" t="s">
        <v>441</v>
      </c>
      <c r="BC157" s="424"/>
      <c r="BD157" s="298"/>
      <c r="BE157" s="424"/>
      <c r="BF157" s="314"/>
      <c r="BG157" s="314"/>
      <c r="BH157" s="239"/>
      <c r="BI157" s="298"/>
      <c r="BJ157" s="298"/>
      <c r="BK157" s="298"/>
      <c r="BL157" s="239"/>
      <c r="BM157" s="298"/>
      <c r="BN157" s="298"/>
      <c r="BO157" s="298"/>
      <c r="BP157" s="298"/>
      <c r="BQ157" s="298"/>
      <c r="BR157" s="298"/>
      <c r="BS157" s="298"/>
      <c r="BT157" s="298"/>
      <c r="BU157" s="298"/>
      <c r="BV157" s="239"/>
      <c r="BW157" s="298"/>
      <c r="BX157" s="298"/>
      <c r="BY157" s="242"/>
      <c r="BZ157" s="298"/>
      <c r="CA157" s="298"/>
      <c r="CB157" s="298"/>
      <c r="CC157" s="242"/>
      <c r="CD157" s="298"/>
      <c r="CE157" s="298"/>
      <c r="CF157" s="298"/>
    </row>
    <row r="158" spans="2:84" ht="45">
      <c r="B158" s="487"/>
      <c r="C158" s="487"/>
      <c r="D158" s="35"/>
      <c r="E158" s="35"/>
      <c r="F158" s="35"/>
      <c r="G158" s="35"/>
      <c r="H158" s="35"/>
      <c r="I158" s="35"/>
      <c r="J158" s="487"/>
      <c r="K158" s="413"/>
      <c r="L158" s="413"/>
      <c r="M158" s="512"/>
      <c r="N158" s="268"/>
      <c r="O158" s="268"/>
      <c r="P158" s="268"/>
      <c r="Q158" s="268"/>
      <c r="R158" s="518"/>
      <c r="S158" s="520"/>
      <c r="T158" s="326"/>
      <c r="U158" s="326"/>
      <c r="V158" s="326"/>
      <c r="W158" s="326"/>
      <c r="X158" s="326"/>
      <c r="Y158" s="328"/>
      <c r="Z158" s="328"/>
      <c r="AA158" s="326"/>
      <c r="AB158" s="325"/>
      <c r="AC158" s="326"/>
      <c r="AD158" s="326"/>
      <c r="AE158" s="326"/>
      <c r="AF158" s="326"/>
      <c r="AG158" s="499"/>
      <c r="AH158" s="500"/>
      <c r="AI158" s="499"/>
      <c r="AJ158" s="51" t="s">
        <v>449</v>
      </c>
      <c r="AK158" s="51" t="s">
        <v>449</v>
      </c>
      <c r="AL158" s="43">
        <v>4</v>
      </c>
      <c r="AM158" s="169">
        <v>2.4390243902439025E-2</v>
      </c>
      <c r="AN158" s="170">
        <v>1</v>
      </c>
      <c r="AO158" s="43"/>
      <c r="AP158" s="43"/>
      <c r="AQ158" s="43"/>
      <c r="AR158" s="43">
        <f t="shared" si="17"/>
        <v>1</v>
      </c>
      <c r="AS158" s="171">
        <f t="shared" si="18"/>
        <v>0.25</v>
      </c>
      <c r="AT158" s="172">
        <f t="shared" si="19"/>
        <v>6.0975609756097563E-3</v>
      </c>
      <c r="AU158" s="261"/>
      <c r="AV158" s="21">
        <v>45292</v>
      </c>
      <c r="AW158" s="21">
        <v>45657</v>
      </c>
      <c r="AX158" s="42">
        <v>365</v>
      </c>
      <c r="AY158" s="45">
        <v>1065570</v>
      </c>
      <c r="AZ158" s="35"/>
      <c r="BA158" s="43" t="s">
        <v>181</v>
      </c>
      <c r="BB158" s="35" t="s">
        <v>441</v>
      </c>
      <c r="BC158" s="424"/>
      <c r="BD158" s="298"/>
      <c r="BE158" s="424"/>
      <c r="BF158" s="314"/>
      <c r="BG158" s="314"/>
      <c r="BH158" s="239"/>
      <c r="BI158" s="298"/>
      <c r="BJ158" s="298"/>
      <c r="BK158" s="298"/>
      <c r="BL158" s="239"/>
      <c r="BM158" s="298"/>
      <c r="BN158" s="298"/>
      <c r="BO158" s="298"/>
      <c r="BP158" s="298"/>
      <c r="BQ158" s="298"/>
      <c r="BR158" s="298"/>
      <c r="BS158" s="298"/>
      <c r="BT158" s="298"/>
      <c r="BU158" s="298"/>
      <c r="BV158" s="239"/>
      <c r="BW158" s="298"/>
      <c r="BX158" s="298"/>
      <c r="BY158" s="242"/>
      <c r="BZ158" s="298"/>
      <c r="CA158" s="298"/>
      <c r="CB158" s="298"/>
      <c r="CC158" s="242"/>
      <c r="CD158" s="298"/>
      <c r="CE158" s="298"/>
      <c r="CF158" s="298"/>
    </row>
    <row r="159" spans="2:84" ht="45">
      <c r="B159" s="487"/>
      <c r="C159" s="487"/>
      <c r="D159" s="35"/>
      <c r="E159" s="35"/>
      <c r="F159" s="35"/>
      <c r="G159" s="35"/>
      <c r="H159" s="35"/>
      <c r="I159" s="35"/>
      <c r="J159" s="487"/>
      <c r="K159" s="413"/>
      <c r="L159" s="413"/>
      <c r="M159" s="512"/>
      <c r="N159" s="268"/>
      <c r="O159" s="268"/>
      <c r="P159" s="268"/>
      <c r="Q159" s="268"/>
      <c r="R159" s="518"/>
      <c r="S159" s="520"/>
      <c r="T159" s="326"/>
      <c r="U159" s="326"/>
      <c r="V159" s="326"/>
      <c r="W159" s="326"/>
      <c r="X159" s="326"/>
      <c r="Y159" s="328"/>
      <c r="Z159" s="328"/>
      <c r="AA159" s="326"/>
      <c r="AB159" s="325"/>
      <c r="AC159" s="326"/>
      <c r="AD159" s="326"/>
      <c r="AE159" s="326"/>
      <c r="AF159" s="326"/>
      <c r="AG159" s="499"/>
      <c r="AH159" s="500"/>
      <c r="AI159" s="499"/>
      <c r="AJ159" s="51" t="s">
        <v>450</v>
      </c>
      <c r="AK159" s="51" t="s">
        <v>450</v>
      </c>
      <c r="AL159" s="52">
        <v>1</v>
      </c>
      <c r="AM159" s="169">
        <v>2.4390243902439025E-2</v>
      </c>
      <c r="AN159" s="170">
        <v>1</v>
      </c>
      <c r="AO159" s="52"/>
      <c r="AP159" s="52"/>
      <c r="AQ159" s="52"/>
      <c r="AR159" s="43">
        <f t="shared" si="17"/>
        <v>1</v>
      </c>
      <c r="AS159" s="171">
        <f t="shared" si="18"/>
        <v>1</v>
      </c>
      <c r="AT159" s="172">
        <f t="shared" si="19"/>
        <v>2.4390243902439025E-2</v>
      </c>
      <c r="AU159" s="261"/>
      <c r="AV159" s="21">
        <v>45292</v>
      </c>
      <c r="AW159" s="21">
        <v>45657</v>
      </c>
      <c r="AX159" s="42">
        <v>365</v>
      </c>
      <c r="AY159" s="45">
        <v>1065570</v>
      </c>
      <c r="AZ159" s="35"/>
      <c r="BA159" s="43" t="s">
        <v>181</v>
      </c>
      <c r="BB159" s="35" t="s">
        <v>441</v>
      </c>
      <c r="BC159" s="424"/>
      <c r="BD159" s="298"/>
      <c r="BE159" s="424"/>
      <c r="BF159" s="314"/>
      <c r="BG159" s="314"/>
      <c r="BH159" s="239"/>
      <c r="BI159" s="298"/>
      <c r="BJ159" s="298"/>
      <c r="BK159" s="298"/>
      <c r="BL159" s="239"/>
      <c r="BM159" s="298"/>
      <c r="BN159" s="298"/>
      <c r="BO159" s="298"/>
      <c r="BP159" s="298"/>
      <c r="BQ159" s="298"/>
      <c r="BR159" s="298"/>
      <c r="BS159" s="298"/>
      <c r="BT159" s="298"/>
      <c r="BU159" s="298"/>
      <c r="BV159" s="239"/>
      <c r="BW159" s="298"/>
      <c r="BX159" s="298"/>
      <c r="BY159" s="242"/>
      <c r="BZ159" s="298"/>
      <c r="CA159" s="298"/>
      <c r="CB159" s="298"/>
      <c r="CC159" s="242"/>
      <c r="CD159" s="298"/>
      <c r="CE159" s="298"/>
      <c r="CF159" s="298"/>
    </row>
    <row r="160" spans="2:84" ht="30">
      <c r="B160" s="487"/>
      <c r="C160" s="487"/>
      <c r="D160" s="35"/>
      <c r="E160" s="35"/>
      <c r="F160" s="35"/>
      <c r="G160" s="35"/>
      <c r="H160" s="35"/>
      <c r="I160" s="35"/>
      <c r="J160" s="487"/>
      <c r="K160" s="413"/>
      <c r="L160" s="413"/>
      <c r="M160" s="512"/>
      <c r="N160" s="268"/>
      <c r="O160" s="268"/>
      <c r="P160" s="268"/>
      <c r="Q160" s="268"/>
      <c r="R160" s="518"/>
      <c r="S160" s="520"/>
      <c r="T160" s="326"/>
      <c r="U160" s="326"/>
      <c r="V160" s="326"/>
      <c r="W160" s="326"/>
      <c r="X160" s="326"/>
      <c r="Y160" s="328"/>
      <c r="Z160" s="328"/>
      <c r="AA160" s="326"/>
      <c r="AB160" s="325"/>
      <c r="AC160" s="326"/>
      <c r="AD160" s="326"/>
      <c r="AE160" s="326"/>
      <c r="AF160" s="326"/>
      <c r="AG160" s="499"/>
      <c r="AH160" s="500"/>
      <c r="AI160" s="499"/>
      <c r="AJ160" s="51" t="s">
        <v>451</v>
      </c>
      <c r="AK160" s="51" t="s">
        <v>451</v>
      </c>
      <c r="AL160" s="43">
        <v>1</v>
      </c>
      <c r="AM160" s="169">
        <v>2.4390243902439025E-2</v>
      </c>
      <c r="AN160" s="170">
        <v>0</v>
      </c>
      <c r="AO160" s="43"/>
      <c r="AP160" s="43"/>
      <c r="AQ160" s="43"/>
      <c r="AR160" s="43">
        <f t="shared" si="17"/>
        <v>0</v>
      </c>
      <c r="AS160" s="171">
        <f t="shared" si="18"/>
        <v>0</v>
      </c>
      <c r="AT160" s="172">
        <f t="shared" si="19"/>
        <v>0</v>
      </c>
      <c r="AU160" s="261"/>
      <c r="AV160" s="21">
        <v>45292</v>
      </c>
      <c r="AW160" s="21">
        <v>45657</v>
      </c>
      <c r="AX160" s="42">
        <v>365</v>
      </c>
      <c r="AY160" s="45">
        <v>1065570</v>
      </c>
      <c r="AZ160" s="35"/>
      <c r="BA160" s="43" t="s">
        <v>181</v>
      </c>
      <c r="BB160" s="35" t="s">
        <v>441</v>
      </c>
      <c r="BC160" s="424"/>
      <c r="BD160" s="298"/>
      <c r="BE160" s="424"/>
      <c r="BF160" s="314"/>
      <c r="BG160" s="314"/>
      <c r="BH160" s="239"/>
      <c r="BI160" s="298"/>
      <c r="BJ160" s="298"/>
      <c r="BK160" s="298"/>
      <c r="BL160" s="239"/>
      <c r="BM160" s="298"/>
      <c r="BN160" s="298"/>
      <c r="BO160" s="298"/>
      <c r="BP160" s="298"/>
      <c r="BQ160" s="298"/>
      <c r="BR160" s="298"/>
      <c r="BS160" s="298"/>
      <c r="BT160" s="298"/>
      <c r="BU160" s="298"/>
      <c r="BV160" s="239"/>
      <c r="BW160" s="298"/>
      <c r="BX160" s="298"/>
      <c r="BY160" s="242"/>
      <c r="BZ160" s="298"/>
      <c r="CA160" s="298"/>
      <c r="CB160" s="298"/>
      <c r="CC160" s="242"/>
      <c r="CD160" s="298"/>
      <c r="CE160" s="298"/>
      <c r="CF160" s="298"/>
    </row>
    <row r="161" spans="2:84" ht="60">
      <c r="B161" s="487"/>
      <c r="C161" s="487"/>
      <c r="D161" s="35"/>
      <c r="E161" s="35"/>
      <c r="F161" s="35"/>
      <c r="G161" s="35"/>
      <c r="H161" s="35"/>
      <c r="I161" s="35"/>
      <c r="J161" s="487"/>
      <c r="K161" s="413"/>
      <c r="L161" s="413"/>
      <c r="M161" s="512"/>
      <c r="N161" s="268"/>
      <c r="O161" s="268"/>
      <c r="P161" s="268"/>
      <c r="Q161" s="268"/>
      <c r="R161" s="518"/>
      <c r="S161" s="520"/>
      <c r="T161" s="326"/>
      <c r="U161" s="326"/>
      <c r="V161" s="326"/>
      <c r="W161" s="326"/>
      <c r="X161" s="326"/>
      <c r="Y161" s="328"/>
      <c r="Z161" s="328"/>
      <c r="AA161" s="326"/>
      <c r="AB161" s="325"/>
      <c r="AC161" s="326"/>
      <c r="AD161" s="326"/>
      <c r="AE161" s="326"/>
      <c r="AF161" s="326"/>
      <c r="AG161" s="499"/>
      <c r="AH161" s="500"/>
      <c r="AI161" s="499"/>
      <c r="AJ161" s="51" t="s">
        <v>452</v>
      </c>
      <c r="AK161" s="51" t="s">
        <v>452</v>
      </c>
      <c r="AL161" s="52">
        <v>1</v>
      </c>
      <c r="AM161" s="169">
        <v>2.4390243902439025E-2</v>
      </c>
      <c r="AN161" s="170">
        <v>1</v>
      </c>
      <c r="AO161" s="52"/>
      <c r="AP161" s="52"/>
      <c r="AQ161" s="52"/>
      <c r="AR161" s="43">
        <f t="shared" si="17"/>
        <v>1</v>
      </c>
      <c r="AS161" s="171">
        <f t="shared" si="18"/>
        <v>1</v>
      </c>
      <c r="AT161" s="172">
        <f t="shared" si="19"/>
        <v>2.4390243902439025E-2</v>
      </c>
      <c r="AU161" s="261"/>
      <c r="AV161" s="21">
        <v>45292</v>
      </c>
      <c r="AW161" s="21">
        <v>45657</v>
      </c>
      <c r="AX161" s="42">
        <v>365</v>
      </c>
      <c r="AY161" s="45">
        <v>1065570</v>
      </c>
      <c r="AZ161" s="35"/>
      <c r="BA161" s="43" t="s">
        <v>181</v>
      </c>
      <c r="BB161" s="35" t="s">
        <v>441</v>
      </c>
      <c r="BC161" s="424"/>
      <c r="BD161" s="298"/>
      <c r="BE161" s="424"/>
      <c r="BF161" s="314"/>
      <c r="BG161" s="314"/>
      <c r="BH161" s="239"/>
      <c r="BI161" s="298"/>
      <c r="BJ161" s="298"/>
      <c r="BK161" s="298"/>
      <c r="BL161" s="239"/>
      <c r="BM161" s="298"/>
      <c r="BN161" s="298"/>
      <c r="BO161" s="298"/>
      <c r="BP161" s="298"/>
      <c r="BQ161" s="298"/>
      <c r="BR161" s="298"/>
      <c r="BS161" s="298"/>
      <c r="BT161" s="298"/>
      <c r="BU161" s="298"/>
      <c r="BV161" s="239"/>
      <c r="BW161" s="298"/>
      <c r="BX161" s="298"/>
      <c r="BY161" s="242"/>
      <c r="BZ161" s="298"/>
      <c r="CA161" s="298"/>
      <c r="CB161" s="298"/>
      <c r="CC161" s="242"/>
      <c r="CD161" s="298"/>
      <c r="CE161" s="298"/>
      <c r="CF161" s="298"/>
    </row>
    <row r="162" spans="2:84" ht="45">
      <c r="B162" s="487"/>
      <c r="C162" s="487"/>
      <c r="D162" s="35"/>
      <c r="E162" s="35"/>
      <c r="F162" s="35"/>
      <c r="G162" s="35"/>
      <c r="H162" s="35"/>
      <c r="I162" s="35"/>
      <c r="J162" s="487"/>
      <c r="K162" s="413"/>
      <c r="L162" s="413"/>
      <c r="M162" s="512"/>
      <c r="N162" s="268"/>
      <c r="O162" s="268"/>
      <c r="P162" s="268"/>
      <c r="Q162" s="268"/>
      <c r="R162" s="518"/>
      <c r="S162" s="520"/>
      <c r="T162" s="326"/>
      <c r="U162" s="326"/>
      <c r="V162" s="326"/>
      <c r="W162" s="326"/>
      <c r="X162" s="326"/>
      <c r="Y162" s="328"/>
      <c r="Z162" s="328"/>
      <c r="AA162" s="326"/>
      <c r="AB162" s="325"/>
      <c r="AC162" s="326"/>
      <c r="AD162" s="326"/>
      <c r="AE162" s="326"/>
      <c r="AF162" s="326"/>
      <c r="AG162" s="499"/>
      <c r="AH162" s="500"/>
      <c r="AI162" s="499"/>
      <c r="AJ162" s="51" t="s">
        <v>453</v>
      </c>
      <c r="AK162" s="51" t="s">
        <v>453</v>
      </c>
      <c r="AL162" s="52">
        <v>1</v>
      </c>
      <c r="AM162" s="169">
        <v>2.4390243902439025E-2</v>
      </c>
      <c r="AN162" s="170">
        <v>1</v>
      </c>
      <c r="AO162" s="52"/>
      <c r="AP162" s="52"/>
      <c r="AQ162" s="52"/>
      <c r="AR162" s="43">
        <f t="shared" si="17"/>
        <v>1</v>
      </c>
      <c r="AS162" s="171">
        <f t="shared" si="18"/>
        <v>1</v>
      </c>
      <c r="AT162" s="172">
        <f t="shared" si="19"/>
        <v>2.4390243902439025E-2</v>
      </c>
      <c r="AU162" s="261"/>
      <c r="AV162" s="21">
        <v>45292</v>
      </c>
      <c r="AW162" s="21">
        <v>45657</v>
      </c>
      <c r="AX162" s="42">
        <v>365</v>
      </c>
      <c r="AY162" s="45">
        <v>1065570</v>
      </c>
      <c r="AZ162" s="35"/>
      <c r="BA162" s="43" t="s">
        <v>181</v>
      </c>
      <c r="BB162" s="35" t="s">
        <v>441</v>
      </c>
      <c r="BC162" s="424"/>
      <c r="BD162" s="298"/>
      <c r="BE162" s="424"/>
      <c r="BF162" s="314"/>
      <c r="BG162" s="314"/>
      <c r="BH162" s="239"/>
      <c r="BI162" s="298"/>
      <c r="BJ162" s="298"/>
      <c r="BK162" s="298"/>
      <c r="BL162" s="239"/>
      <c r="BM162" s="298"/>
      <c r="BN162" s="298"/>
      <c r="BO162" s="298"/>
      <c r="BP162" s="298"/>
      <c r="BQ162" s="298"/>
      <c r="BR162" s="298"/>
      <c r="BS162" s="298"/>
      <c r="BT162" s="298"/>
      <c r="BU162" s="298"/>
      <c r="BV162" s="239"/>
      <c r="BW162" s="298"/>
      <c r="BX162" s="298"/>
      <c r="BY162" s="242"/>
      <c r="BZ162" s="298"/>
      <c r="CA162" s="298"/>
      <c r="CB162" s="298"/>
      <c r="CC162" s="242"/>
      <c r="CD162" s="298"/>
      <c r="CE162" s="298"/>
      <c r="CF162" s="298"/>
    </row>
    <row r="163" spans="2:84" ht="60">
      <c r="B163" s="487"/>
      <c r="C163" s="487"/>
      <c r="D163" s="35"/>
      <c r="E163" s="35"/>
      <c r="F163" s="35"/>
      <c r="G163" s="35"/>
      <c r="H163" s="35"/>
      <c r="I163" s="35"/>
      <c r="J163" s="487"/>
      <c r="K163" s="413"/>
      <c r="L163" s="413"/>
      <c r="M163" s="512"/>
      <c r="N163" s="268"/>
      <c r="O163" s="268"/>
      <c r="P163" s="268"/>
      <c r="Q163" s="268"/>
      <c r="R163" s="518"/>
      <c r="S163" s="520"/>
      <c r="T163" s="326"/>
      <c r="U163" s="326"/>
      <c r="V163" s="326"/>
      <c r="W163" s="326"/>
      <c r="X163" s="326"/>
      <c r="Y163" s="328"/>
      <c r="Z163" s="328"/>
      <c r="AA163" s="326"/>
      <c r="AB163" s="325"/>
      <c r="AC163" s="326"/>
      <c r="AD163" s="326"/>
      <c r="AE163" s="326"/>
      <c r="AF163" s="326"/>
      <c r="AG163" s="499"/>
      <c r="AH163" s="500"/>
      <c r="AI163" s="499"/>
      <c r="AJ163" s="51" t="s">
        <v>454</v>
      </c>
      <c r="AK163" s="51" t="s">
        <v>454</v>
      </c>
      <c r="AL163" s="43">
        <v>22</v>
      </c>
      <c r="AM163" s="169">
        <v>2.4390243902439025E-2</v>
      </c>
      <c r="AN163" s="170">
        <v>22</v>
      </c>
      <c r="AO163" s="43"/>
      <c r="AP163" s="43"/>
      <c r="AQ163" s="43"/>
      <c r="AR163" s="43">
        <f t="shared" si="17"/>
        <v>22</v>
      </c>
      <c r="AS163" s="171">
        <f t="shared" si="18"/>
        <v>1</v>
      </c>
      <c r="AT163" s="172">
        <f t="shared" si="19"/>
        <v>2.4390243902439025E-2</v>
      </c>
      <c r="AU163" s="261"/>
      <c r="AV163" s="21">
        <v>45292</v>
      </c>
      <c r="AW163" s="21">
        <v>45657</v>
      </c>
      <c r="AX163" s="42">
        <v>365</v>
      </c>
      <c r="AY163" s="45">
        <v>1065570</v>
      </c>
      <c r="AZ163" s="35"/>
      <c r="BA163" s="43" t="s">
        <v>181</v>
      </c>
      <c r="BB163" s="35" t="s">
        <v>441</v>
      </c>
      <c r="BC163" s="424"/>
      <c r="BD163" s="298"/>
      <c r="BE163" s="424"/>
      <c r="BF163" s="314"/>
      <c r="BG163" s="314"/>
      <c r="BH163" s="239"/>
      <c r="BI163" s="298"/>
      <c r="BJ163" s="298"/>
      <c r="BK163" s="298"/>
      <c r="BL163" s="239"/>
      <c r="BM163" s="298"/>
      <c r="BN163" s="298"/>
      <c r="BO163" s="298"/>
      <c r="BP163" s="298"/>
      <c r="BQ163" s="298"/>
      <c r="BR163" s="298"/>
      <c r="BS163" s="298"/>
      <c r="BT163" s="298"/>
      <c r="BU163" s="298"/>
      <c r="BV163" s="239"/>
      <c r="BW163" s="298"/>
      <c r="BX163" s="298"/>
      <c r="BY163" s="242"/>
      <c r="BZ163" s="298"/>
      <c r="CA163" s="298"/>
      <c r="CB163" s="298"/>
      <c r="CC163" s="242"/>
      <c r="CD163" s="298"/>
      <c r="CE163" s="298"/>
      <c r="CF163" s="298"/>
    </row>
    <row r="164" spans="2:84" ht="30">
      <c r="B164" s="487"/>
      <c r="C164" s="487"/>
      <c r="D164" s="35"/>
      <c r="E164" s="35"/>
      <c r="F164" s="35"/>
      <c r="G164" s="35"/>
      <c r="H164" s="35"/>
      <c r="I164" s="35"/>
      <c r="J164" s="487"/>
      <c r="K164" s="413"/>
      <c r="L164" s="413"/>
      <c r="M164" s="512"/>
      <c r="N164" s="268"/>
      <c r="O164" s="268"/>
      <c r="P164" s="268"/>
      <c r="Q164" s="268"/>
      <c r="R164" s="518"/>
      <c r="S164" s="520"/>
      <c r="T164" s="326"/>
      <c r="U164" s="326"/>
      <c r="V164" s="326"/>
      <c r="W164" s="326"/>
      <c r="X164" s="326"/>
      <c r="Y164" s="329"/>
      <c r="Z164" s="329"/>
      <c r="AA164" s="326"/>
      <c r="AB164" s="325"/>
      <c r="AC164" s="326"/>
      <c r="AD164" s="326"/>
      <c r="AE164" s="326"/>
      <c r="AF164" s="326"/>
      <c r="AG164" s="499"/>
      <c r="AH164" s="500"/>
      <c r="AI164" s="499"/>
      <c r="AJ164" s="59" t="s">
        <v>455</v>
      </c>
      <c r="AK164" s="59" t="s">
        <v>455</v>
      </c>
      <c r="AL164" s="59">
        <v>4</v>
      </c>
      <c r="AM164" s="169">
        <v>2.4390243902439025E-2</v>
      </c>
      <c r="AN164" s="170">
        <v>1</v>
      </c>
      <c r="AO164" s="59"/>
      <c r="AP164" s="59"/>
      <c r="AQ164" s="59"/>
      <c r="AR164" s="43">
        <f t="shared" si="17"/>
        <v>1</v>
      </c>
      <c r="AS164" s="171">
        <f t="shared" si="18"/>
        <v>0.25</v>
      </c>
      <c r="AT164" s="172">
        <f t="shared" si="19"/>
        <v>6.0975609756097563E-3</v>
      </c>
      <c r="AU164" s="261"/>
      <c r="AV164" s="21">
        <v>45292</v>
      </c>
      <c r="AW164" s="21">
        <v>45657</v>
      </c>
      <c r="AX164" s="42">
        <v>365</v>
      </c>
      <c r="AY164" s="45">
        <v>1065570</v>
      </c>
      <c r="AZ164" s="35"/>
      <c r="BA164" s="43" t="s">
        <v>181</v>
      </c>
      <c r="BB164" s="35" t="s">
        <v>441</v>
      </c>
      <c r="BC164" s="424"/>
      <c r="BD164" s="298"/>
      <c r="BE164" s="424"/>
      <c r="BF164" s="314"/>
      <c r="BG164" s="314"/>
      <c r="BH164" s="239"/>
      <c r="BI164" s="298"/>
      <c r="BJ164" s="298"/>
      <c r="BK164" s="298"/>
      <c r="BL164" s="239"/>
      <c r="BM164" s="298"/>
      <c r="BN164" s="298"/>
      <c r="BO164" s="298"/>
      <c r="BP164" s="298"/>
      <c r="BQ164" s="298"/>
      <c r="BR164" s="298"/>
      <c r="BS164" s="298"/>
      <c r="BT164" s="298"/>
      <c r="BU164" s="298"/>
      <c r="BV164" s="239"/>
      <c r="BW164" s="298"/>
      <c r="BX164" s="298"/>
      <c r="BY164" s="242"/>
      <c r="BZ164" s="298"/>
      <c r="CA164" s="298"/>
      <c r="CB164" s="298"/>
      <c r="CC164" s="242"/>
      <c r="CD164" s="298"/>
      <c r="CE164" s="298"/>
      <c r="CF164" s="298"/>
    </row>
    <row r="165" spans="2:84" ht="45">
      <c r="B165" s="487"/>
      <c r="C165" s="487"/>
      <c r="D165" s="35"/>
      <c r="E165" s="35"/>
      <c r="F165" s="35"/>
      <c r="G165" s="35"/>
      <c r="H165" s="35"/>
      <c r="I165" s="35"/>
      <c r="J165" s="487"/>
      <c r="K165" s="413"/>
      <c r="L165" s="413"/>
      <c r="M165" s="512" t="s">
        <v>456</v>
      </c>
      <c r="N165" s="268"/>
      <c r="O165" s="268"/>
      <c r="P165" s="268"/>
      <c r="Q165" s="268"/>
      <c r="R165" s="518">
        <v>5</v>
      </c>
      <c r="S165" s="518">
        <v>2</v>
      </c>
      <c r="T165" s="326">
        <v>3</v>
      </c>
      <c r="U165" s="326">
        <v>0</v>
      </c>
      <c r="V165" s="326"/>
      <c r="W165" s="326"/>
      <c r="X165" s="326"/>
      <c r="Y165" s="327">
        <f>+U165</f>
        <v>0</v>
      </c>
      <c r="Z165" s="327">
        <f>+Y165+T165</f>
        <v>3</v>
      </c>
      <c r="AA165" s="325">
        <f>+Y165/S165</f>
        <v>0</v>
      </c>
      <c r="AB165" s="325">
        <f>+Z165/R165</f>
        <v>0.6</v>
      </c>
      <c r="AC165" s="352" t="s">
        <v>173</v>
      </c>
      <c r="AD165" s="352" t="s">
        <v>174</v>
      </c>
      <c r="AE165" s="352" t="s">
        <v>200</v>
      </c>
      <c r="AF165" s="352" t="s">
        <v>201</v>
      </c>
      <c r="AG165" s="499"/>
      <c r="AH165" s="500"/>
      <c r="AI165" s="499"/>
      <c r="AJ165" s="59" t="s">
        <v>457</v>
      </c>
      <c r="AK165" s="59" t="s">
        <v>457</v>
      </c>
      <c r="AL165" s="59">
        <v>3</v>
      </c>
      <c r="AM165" s="169">
        <v>2.4390243902439025E-2</v>
      </c>
      <c r="AN165" s="170">
        <v>0</v>
      </c>
      <c r="AO165" s="59"/>
      <c r="AP165" s="59"/>
      <c r="AQ165" s="59"/>
      <c r="AR165" s="43">
        <f t="shared" si="17"/>
        <v>0</v>
      </c>
      <c r="AS165" s="171">
        <f t="shared" si="18"/>
        <v>0</v>
      </c>
      <c r="AT165" s="172">
        <f t="shared" si="19"/>
        <v>0</v>
      </c>
      <c r="AU165" s="261"/>
      <c r="AV165" s="21">
        <v>45292</v>
      </c>
      <c r="AW165" s="21">
        <v>45657</v>
      </c>
      <c r="AX165" s="42">
        <v>365</v>
      </c>
      <c r="AY165" s="45">
        <v>1065570</v>
      </c>
      <c r="AZ165" s="35"/>
      <c r="BA165" s="43" t="s">
        <v>181</v>
      </c>
      <c r="BB165" s="35" t="s">
        <v>441</v>
      </c>
      <c r="BC165" s="424"/>
      <c r="BD165" s="298"/>
      <c r="BE165" s="424"/>
      <c r="BF165" s="314"/>
      <c r="BG165" s="314"/>
      <c r="BH165" s="239"/>
      <c r="BI165" s="298"/>
      <c r="BJ165" s="298"/>
      <c r="BK165" s="298"/>
      <c r="BL165" s="239"/>
      <c r="BM165" s="298"/>
      <c r="BN165" s="298"/>
      <c r="BO165" s="298"/>
      <c r="BP165" s="298"/>
      <c r="BQ165" s="298"/>
      <c r="BR165" s="298"/>
      <c r="BS165" s="298"/>
      <c r="BT165" s="298"/>
      <c r="BU165" s="298"/>
      <c r="BV165" s="239"/>
      <c r="BW165" s="298"/>
      <c r="BX165" s="298"/>
      <c r="BY165" s="242"/>
      <c r="BZ165" s="298"/>
      <c r="CA165" s="298"/>
      <c r="CB165" s="298"/>
      <c r="CC165" s="242"/>
      <c r="CD165" s="298"/>
      <c r="CE165" s="298"/>
      <c r="CF165" s="298"/>
    </row>
    <row r="166" spans="2:84" ht="60">
      <c r="B166" s="487"/>
      <c r="C166" s="487"/>
      <c r="D166" s="35"/>
      <c r="E166" s="35"/>
      <c r="F166" s="35"/>
      <c r="G166" s="35"/>
      <c r="H166" s="35"/>
      <c r="I166" s="35"/>
      <c r="J166" s="487"/>
      <c r="K166" s="413"/>
      <c r="L166" s="413"/>
      <c r="M166" s="512"/>
      <c r="N166" s="268"/>
      <c r="O166" s="268"/>
      <c r="P166" s="268"/>
      <c r="Q166" s="268"/>
      <c r="R166" s="518"/>
      <c r="S166" s="518"/>
      <c r="T166" s="326"/>
      <c r="U166" s="326"/>
      <c r="V166" s="326"/>
      <c r="W166" s="326"/>
      <c r="X166" s="326"/>
      <c r="Y166" s="328"/>
      <c r="Z166" s="328"/>
      <c r="AA166" s="325"/>
      <c r="AB166" s="325"/>
      <c r="AC166" s="326"/>
      <c r="AD166" s="326"/>
      <c r="AE166" s="326"/>
      <c r="AF166" s="326"/>
      <c r="AG166" s="499"/>
      <c r="AH166" s="500"/>
      <c r="AI166" s="499"/>
      <c r="AJ166" s="59" t="s">
        <v>458</v>
      </c>
      <c r="AK166" s="59" t="s">
        <v>458</v>
      </c>
      <c r="AL166" s="59">
        <v>3</v>
      </c>
      <c r="AM166" s="169">
        <v>2.4390243902439025E-2</v>
      </c>
      <c r="AN166" s="170">
        <v>0</v>
      </c>
      <c r="AO166" s="59"/>
      <c r="AP166" s="59"/>
      <c r="AQ166" s="59"/>
      <c r="AR166" s="43">
        <f t="shared" si="17"/>
        <v>0</v>
      </c>
      <c r="AS166" s="171">
        <f t="shared" si="18"/>
        <v>0</v>
      </c>
      <c r="AT166" s="172">
        <f t="shared" si="19"/>
        <v>0</v>
      </c>
      <c r="AU166" s="261"/>
      <c r="AV166" s="21">
        <v>45292</v>
      </c>
      <c r="AW166" s="21">
        <v>45657</v>
      </c>
      <c r="AX166" s="42">
        <v>365</v>
      </c>
      <c r="AY166" s="45">
        <v>1065570</v>
      </c>
      <c r="AZ166" s="35"/>
      <c r="BA166" s="43" t="s">
        <v>181</v>
      </c>
      <c r="BB166" s="35" t="s">
        <v>441</v>
      </c>
      <c r="BC166" s="424"/>
      <c r="BD166" s="298"/>
      <c r="BE166" s="424"/>
      <c r="BF166" s="314"/>
      <c r="BG166" s="314"/>
      <c r="BH166" s="239"/>
      <c r="BI166" s="298"/>
      <c r="BJ166" s="298"/>
      <c r="BK166" s="298"/>
      <c r="BL166" s="239"/>
      <c r="BM166" s="298"/>
      <c r="BN166" s="298"/>
      <c r="BO166" s="298"/>
      <c r="BP166" s="298"/>
      <c r="BQ166" s="298"/>
      <c r="BR166" s="298"/>
      <c r="BS166" s="298"/>
      <c r="BT166" s="298"/>
      <c r="BU166" s="298"/>
      <c r="BV166" s="239"/>
      <c r="BW166" s="298"/>
      <c r="BX166" s="298"/>
      <c r="BY166" s="242"/>
      <c r="BZ166" s="298"/>
      <c r="CA166" s="298"/>
      <c r="CB166" s="298"/>
      <c r="CC166" s="242"/>
      <c r="CD166" s="298"/>
      <c r="CE166" s="298"/>
      <c r="CF166" s="298"/>
    </row>
    <row r="167" spans="2:84" ht="30">
      <c r="B167" s="487"/>
      <c r="C167" s="487"/>
      <c r="D167" s="35"/>
      <c r="E167" s="35"/>
      <c r="F167" s="35"/>
      <c r="G167" s="35"/>
      <c r="H167" s="35"/>
      <c r="I167" s="35"/>
      <c r="J167" s="487"/>
      <c r="K167" s="413"/>
      <c r="L167" s="413"/>
      <c r="M167" s="512"/>
      <c r="N167" s="268"/>
      <c r="O167" s="268"/>
      <c r="P167" s="268"/>
      <c r="Q167" s="268"/>
      <c r="R167" s="518"/>
      <c r="S167" s="518"/>
      <c r="T167" s="326"/>
      <c r="U167" s="326"/>
      <c r="V167" s="326"/>
      <c r="W167" s="326"/>
      <c r="X167" s="326"/>
      <c r="Y167" s="328"/>
      <c r="Z167" s="328"/>
      <c r="AA167" s="325"/>
      <c r="AB167" s="325"/>
      <c r="AC167" s="326"/>
      <c r="AD167" s="326"/>
      <c r="AE167" s="326"/>
      <c r="AF167" s="326"/>
      <c r="AG167" s="499"/>
      <c r="AH167" s="500"/>
      <c r="AI167" s="499"/>
      <c r="AJ167" s="43" t="s">
        <v>459</v>
      </c>
      <c r="AK167" s="43" t="s">
        <v>459</v>
      </c>
      <c r="AL167" s="43">
        <v>1</v>
      </c>
      <c r="AM167" s="169">
        <v>2.4390243902439025E-2</v>
      </c>
      <c r="AN167" s="170">
        <v>1</v>
      </c>
      <c r="AO167" s="43"/>
      <c r="AP167" s="43"/>
      <c r="AQ167" s="43"/>
      <c r="AR167" s="43">
        <f t="shared" si="17"/>
        <v>1</v>
      </c>
      <c r="AS167" s="171">
        <f t="shared" si="18"/>
        <v>1</v>
      </c>
      <c r="AT167" s="172">
        <f t="shared" si="19"/>
        <v>2.4390243902439025E-2</v>
      </c>
      <c r="AU167" s="261"/>
      <c r="AV167" s="21">
        <v>45292</v>
      </c>
      <c r="AW167" s="21">
        <v>45657</v>
      </c>
      <c r="AX167" s="42">
        <v>365</v>
      </c>
      <c r="AY167" s="45">
        <v>1065570</v>
      </c>
      <c r="AZ167" s="35"/>
      <c r="BA167" s="43" t="s">
        <v>181</v>
      </c>
      <c r="BB167" s="35" t="s">
        <v>441</v>
      </c>
      <c r="BC167" s="424"/>
      <c r="BD167" s="298"/>
      <c r="BE167" s="424"/>
      <c r="BF167" s="314"/>
      <c r="BG167" s="314"/>
      <c r="BH167" s="239"/>
      <c r="BI167" s="298"/>
      <c r="BJ167" s="298"/>
      <c r="BK167" s="298"/>
      <c r="BL167" s="239"/>
      <c r="BM167" s="298"/>
      <c r="BN167" s="298"/>
      <c r="BO167" s="298"/>
      <c r="BP167" s="298"/>
      <c r="BQ167" s="298"/>
      <c r="BR167" s="298"/>
      <c r="BS167" s="298"/>
      <c r="BT167" s="298"/>
      <c r="BU167" s="298"/>
      <c r="BV167" s="239"/>
      <c r="BW167" s="298"/>
      <c r="BX167" s="298"/>
      <c r="BY167" s="242"/>
      <c r="BZ167" s="298"/>
      <c r="CA167" s="298"/>
      <c r="CB167" s="298"/>
      <c r="CC167" s="242"/>
      <c r="CD167" s="298"/>
      <c r="CE167" s="298"/>
      <c r="CF167" s="298"/>
    </row>
    <row r="168" spans="2:84" ht="60">
      <c r="B168" s="487"/>
      <c r="C168" s="487"/>
      <c r="D168" s="35"/>
      <c r="E168" s="35"/>
      <c r="F168" s="35"/>
      <c r="G168" s="35"/>
      <c r="H168" s="35"/>
      <c r="I168" s="35"/>
      <c r="J168" s="487"/>
      <c r="K168" s="413"/>
      <c r="L168" s="413"/>
      <c r="M168" s="512"/>
      <c r="N168" s="268"/>
      <c r="O168" s="268"/>
      <c r="P168" s="268"/>
      <c r="Q168" s="268"/>
      <c r="R168" s="518"/>
      <c r="S168" s="518"/>
      <c r="T168" s="326"/>
      <c r="U168" s="326"/>
      <c r="V168" s="326"/>
      <c r="W168" s="326"/>
      <c r="X168" s="326"/>
      <c r="Y168" s="328"/>
      <c r="Z168" s="328"/>
      <c r="AA168" s="325"/>
      <c r="AB168" s="325"/>
      <c r="AC168" s="326"/>
      <c r="AD168" s="326"/>
      <c r="AE168" s="326"/>
      <c r="AF168" s="326"/>
      <c r="AG168" s="499"/>
      <c r="AH168" s="500"/>
      <c r="AI168" s="499"/>
      <c r="AJ168" s="59" t="s">
        <v>460</v>
      </c>
      <c r="AK168" s="59" t="s">
        <v>460</v>
      </c>
      <c r="AL168" s="78">
        <v>1</v>
      </c>
      <c r="AM168" s="169">
        <v>2.4390243902439025E-2</v>
      </c>
      <c r="AN168" s="170">
        <v>1</v>
      </c>
      <c r="AO168" s="78"/>
      <c r="AP168" s="78"/>
      <c r="AQ168" s="78"/>
      <c r="AR168" s="43">
        <f t="shared" si="17"/>
        <v>1</v>
      </c>
      <c r="AS168" s="171">
        <f t="shared" si="18"/>
        <v>1</v>
      </c>
      <c r="AT168" s="172">
        <f t="shared" si="19"/>
        <v>2.4390243902439025E-2</v>
      </c>
      <c r="AU168" s="261"/>
      <c r="AV168" s="21">
        <v>45292</v>
      </c>
      <c r="AW168" s="21">
        <v>45657</v>
      </c>
      <c r="AX168" s="42">
        <v>365</v>
      </c>
      <c r="AY168" s="45">
        <v>1065570</v>
      </c>
      <c r="AZ168" s="35"/>
      <c r="BA168" s="43" t="s">
        <v>181</v>
      </c>
      <c r="BB168" s="35" t="s">
        <v>441</v>
      </c>
      <c r="BC168" s="424"/>
      <c r="BD168" s="298"/>
      <c r="BE168" s="424"/>
      <c r="BF168" s="314"/>
      <c r="BG168" s="314"/>
      <c r="BH168" s="239"/>
      <c r="BI168" s="298"/>
      <c r="BJ168" s="298"/>
      <c r="BK168" s="298"/>
      <c r="BL168" s="239"/>
      <c r="BM168" s="298"/>
      <c r="BN168" s="298"/>
      <c r="BO168" s="298"/>
      <c r="BP168" s="298"/>
      <c r="BQ168" s="298"/>
      <c r="BR168" s="298"/>
      <c r="BS168" s="298"/>
      <c r="BT168" s="298"/>
      <c r="BU168" s="298"/>
      <c r="BV168" s="239"/>
      <c r="BW168" s="298"/>
      <c r="BX168" s="298"/>
      <c r="BY168" s="242"/>
      <c r="BZ168" s="298"/>
      <c r="CA168" s="298"/>
      <c r="CB168" s="298"/>
      <c r="CC168" s="242"/>
      <c r="CD168" s="298"/>
      <c r="CE168" s="298"/>
      <c r="CF168" s="298"/>
    </row>
    <row r="169" spans="2:84" ht="30">
      <c r="B169" s="487"/>
      <c r="C169" s="487"/>
      <c r="D169" s="35"/>
      <c r="E169" s="35"/>
      <c r="F169" s="35"/>
      <c r="G169" s="35"/>
      <c r="H169" s="35"/>
      <c r="I169" s="35"/>
      <c r="J169" s="487"/>
      <c r="K169" s="413"/>
      <c r="L169" s="413"/>
      <c r="M169" s="512"/>
      <c r="N169" s="268"/>
      <c r="O169" s="268"/>
      <c r="P169" s="268"/>
      <c r="Q169" s="268"/>
      <c r="R169" s="518"/>
      <c r="S169" s="518"/>
      <c r="T169" s="326"/>
      <c r="U169" s="326"/>
      <c r="V169" s="326"/>
      <c r="W169" s="326"/>
      <c r="X169" s="326"/>
      <c r="Y169" s="328"/>
      <c r="Z169" s="328"/>
      <c r="AA169" s="325"/>
      <c r="AB169" s="325"/>
      <c r="AC169" s="326"/>
      <c r="AD169" s="326"/>
      <c r="AE169" s="326"/>
      <c r="AF169" s="326"/>
      <c r="AG169" s="499"/>
      <c r="AH169" s="500"/>
      <c r="AI169" s="499"/>
      <c r="AJ169" s="59" t="s">
        <v>461</v>
      </c>
      <c r="AK169" s="59" t="s">
        <v>461</v>
      </c>
      <c r="AL169" s="59">
        <v>3</v>
      </c>
      <c r="AM169" s="169">
        <v>2.4390243902439025E-2</v>
      </c>
      <c r="AN169" s="170">
        <v>0</v>
      </c>
      <c r="AO169" s="59"/>
      <c r="AP169" s="59"/>
      <c r="AQ169" s="59"/>
      <c r="AR169" s="43">
        <f t="shared" si="17"/>
        <v>0</v>
      </c>
      <c r="AS169" s="171">
        <f t="shared" si="18"/>
        <v>0</v>
      </c>
      <c r="AT169" s="172">
        <f t="shared" si="19"/>
        <v>0</v>
      </c>
      <c r="AU169" s="261"/>
      <c r="AV169" s="21">
        <v>45292</v>
      </c>
      <c r="AW169" s="21">
        <v>45657</v>
      </c>
      <c r="AX169" s="42">
        <v>365</v>
      </c>
      <c r="AY169" s="45">
        <v>1065570</v>
      </c>
      <c r="AZ169" s="35"/>
      <c r="BA169" s="43" t="s">
        <v>181</v>
      </c>
      <c r="BB169" s="35" t="s">
        <v>441</v>
      </c>
      <c r="BC169" s="424"/>
      <c r="BD169" s="298"/>
      <c r="BE169" s="424"/>
      <c r="BF169" s="314"/>
      <c r="BG169" s="314"/>
      <c r="BH169" s="239"/>
      <c r="BI169" s="298"/>
      <c r="BJ169" s="298"/>
      <c r="BK169" s="298"/>
      <c r="BL169" s="239"/>
      <c r="BM169" s="298"/>
      <c r="BN169" s="298"/>
      <c r="BO169" s="298"/>
      <c r="BP169" s="298"/>
      <c r="BQ169" s="298"/>
      <c r="BR169" s="298"/>
      <c r="BS169" s="298"/>
      <c r="BT169" s="298"/>
      <c r="BU169" s="298"/>
      <c r="BV169" s="239"/>
      <c r="BW169" s="298"/>
      <c r="BX169" s="298"/>
      <c r="BY169" s="242"/>
      <c r="BZ169" s="298"/>
      <c r="CA169" s="298"/>
      <c r="CB169" s="298"/>
      <c r="CC169" s="242"/>
      <c r="CD169" s="298"/>
      <c r="CE169" s="298"/>
      <c r="CF169" s="298"/>
    </row>
    <row r="170" spans="2:84" ht="45">
      <c r="B170" s="487"/>
      <c r="C170" s="487"/>
      <c r="D170" s="35"/>
      <c r="E170" s="35"/>
      <c r="F170" s="35"/>
      <c r="G170" s="35"/>
      <c r="H170" s="35"/>
      <c r="I170" s="35"/>
      <c r="J170" s="487"/>
      <c r="K170" s="413"/>
      <c r="L170" s="413"/>
      <c r="M170" s="512"/>
      <c r="N170" s="268"/>
      <c r="O170" s="268"/>
      <c r="P170" s="268"/>
      <c r="Q170" s="268"/>
      <c r="R170" s="518"/>
      <c r="S170" s="518"/>
      <c r="T170" s="326"/>
      <c r="U170" s="326"/>
      <c r="V170" s="326"/>
      <c r="W170" s="326"/>
      <c r="X170" s="326"/>
      <c r="Y170" s="329"/>
      <c r="Z170" s="329"/>
      <c r="AA170" s="325"/>
      <c r="AB170" s="325"/>
      <c r="AC170" s="326"/>
      <c r="AD170" s="326"/>
      <c r="AE170" s="326"/>
      <c r="AF170" s="326"/>
      <c r="AG170" s="499"/>
      <c r="AH170" s="500"/>
      <c r="AI170" s="499"/>
      <c r="AJ170" s="59" t="s">
        <v>462</v>
      </c>
      <c r="AK170" s="59" t="s">
        <v>462</v>
      </c>
      <c r="AL170" s="59">
        <v>1</v>
      </c>
      <c r="AM170" s="169">
        <v>2.4390243902439025E-2</v>
      </c>
      <c r="AN170" s="170">
        <v>0.3</v>
      </c>
      <c r="AO170" s="59"/>
      <c r="AP170" s="59"/>
      <c r="AQ170" s="59"/>
      <c r="AR170" s="43">
        <f t="shared" si="17"/>
        <v>0.3</v>
      </c>
      <c r="AS170" s="171">
        <f t="shared" si="18"/>
        <v>0.3</v>
      </c>
      <c r="AT170" s="172">
        <f t="shared" si="19"/>
        <v>7.3170731707317069E-3</v>
      </c>
      <c r="AU170" s="262"/>
      <c r="AV170" s="21">
        <v>45292</v>
      </c>
      <c r="AW170" s="21">
        <v>45657</v>
      </c>
      <c r="AX170" s="42">
        <v>365</v>
      </c>
      <c r="AY170" s="45">
        <v>1065570</v>
      </c>
      <c r="AZ170" s="35"/>
      <c r="BA170" s="43" t="s">
        <v>181</v>
      </c>
      <c r="BB170" s="35" t="s">
        <v>441</v>
      </c>
      <c r="BC170" s="424"/>
      <c r="BD170" s="298"/>
      <c r="BE170" s="424"/>
      <c r="BF170" s="314"/>
      <c r="BG170" s="314"/>
      <c r="BH170" s="239"/>
      <c r="BI170" s="298"/>
      <c r="BJ170" s="298"/>
      <c r="BK170" s="298"/>
      <c r="BL170" s="239"/>
      <c r="BM170" s="298"/>
      <c r="BN170" s="298"/>
      <c r="BO170" s="298"/>
      <c r="BP170" s="298"/>
      <c r="BQ170" s="298"/>
      <c r="BR170" s="298"/>
      <c r="BS170" s="298"/>
      <c r="BT170" s="298"/>
      <c r="BU170" s="298"/>
      <c r="BV170" s="239"/>
      <c r="BW170" s="298"/>
      <c r="BX170" s="298"/>
      <c r="BY170" s="242"/>
      <c r="BZ170" s="298"/>
      <c r="CA170" s="298"/>
      <c r="CB170" s="298"/>
      <c r="CC170" s="242"/>
      <c r="CD170" s="298"/>
      <c r="CE170" s="298"/>
      <c r="CF170" s="298"/>
    </row>
    <row r="171" spans="2:84" ht="60">
      <c r="B171" s="487"/>
      <c r="C171" s="487"/>
      <c r="D171" s="35"/>
      <c r="E171" s="35"/>
      <c r="F171" s="35"/>
      <c r="G171" s="35"/>
      <c r="H171" s="35"/>
      <c r="I171" s="35"/>
      <c r="J171" s="487"/>
      <c r="K171" s="294" t="s">
        <v>463</v>
      </c>
      <c r="L171" s="413" t="s">
        <v>297</v>
      </c>
      <c r="M171" s="413" t="s">
        <v>464</v>
      </c>
      <c r="N171" s="413" t="s">
        <v>463</v>
      </c>
      <c r="O171" s="413"/>
      <c r="P171" s="413" t="s">
        <v>171</v>
      </c>
      <c r="Q171" s="413" t="s">
        <v>419</v>
      </c>
      <c r="R171" s="518">
        <v>1</v>
      </c>
      <c r="S171" s="520">
        <v>1</v>
      </c>
      <c r="T171" s="326">
        <v>1</v>
      </c>
      <c r="U171" s="326">
        <v>1</v>
      </c>
      <c r="V171" s="326"/>
      <c r="W171" s="326"/>
      <c r="X171" s="326"/>
      <c r="Y171" s="327">
        <f>+U171</f>
        <v>1</v>
      </c>
      <c r="Z171" s="327">
        <f>+Y171+T171</f>
        <v>2</v>
      </c>
      <c r="AA171" s="325">
        <f>+Y171/S171</f>
        <v>1</v>
      </c>
      <c r="AB171" s="325">
        <v>1</v>
      </c>
      <c r="AC171" s="352" t="s">
        <v>173</v>
      </c>
      <c r="AD171" s="352" t="s">
        <v>174</v>
      </c>
      <c r="AE171" s="352" t="s">
        <v>200</v>
      </c>
      <c r="AF171" s="352" t="s">
        <v>201</v>
      </c>
      <c r="AG171" s="349" t="s">
        <v>465</v>
      </c>
      <c r="AH171" s="334">
        <v>2021130010001</v>
      </c>
      <c r="AI171" s="337" t="s">
        <v>466</v>
      </c>
      <c r="AJ171" s="51" t="s">
        <v>467</v>
      </c>
      <c r="AK171" s="51" t="s">
        <v>467</v>
      </c>
      <c r="AL171" s="43">
        <v>12</v>
      </c>
      <c r="AM171" s="52">
        <v>0.33</v>
      </c>
      <c r="AN171" s="43">
        <v>3</v>
      </c>
      <c r="AO171" s="52"/>
      <c r="AP171" s="52"/>
      <c r="AQ171" s="52"/>
      <c r="AR171" s="162">
        <f>+AN171</f>
        <v>3</v>
      </c>
      <c r="AS171" s="52">
        <f>+AR171/AL171</f>
        <v>0.25</v>
      </c>
      <c r="AT171" s="172">
        <f t="shared" si="19"/>
        <v>8.2500000000000004E-2</v>
      </c>
      <c r="AU171" s="263">
        <f>+SUM(AT171:AT185)</f>
        <v>0.51995000000000002</v>
      </c>
      <c r="AV171" s="21">
        <v>45292</v>
      </c>
      <c r="AW171" s="21">
        <v>45657</v>
      </c>
      <c r="AX171" s="42">
        <v>365</v>
      </c>
      <c r="AY171" s="45">
        <v>1065570</v>
      </c>
      <c r="AZ171" s="35"/>
      <c r="BA171" s="43" t="s">
        <v>181</v>
      </c>
      <c r="BB171" s="42" t="s">
        <v>468</v>
      </c>
      <c r="BC171" s="282" t="s">
        <v>183</v>
      </c>
      <c r="BD171" s="282">
        <v>380000000</v>
      </c>
      <c r="BE171" s="282" t="s">
        <v>183</v>
      </c>
      <c r="BF171" s="418" t="s">
        <v>469</v>
      </c>
      <c r="BG171" s="421" t="s">
        <v>470</v>
      </c>
      <c r="BH171" s="239"/>
      <c r="BI171" s="282"/>
      <c r="BJ171" s="282"/>
      <c r="BK171" s="282"/>
      <c r="BL171" s="239"/>
      <c r="BM171" s="282"/>
      <c r="BN171" s="282"/>
      <c r="BO171" s="282"/>
      <c r="BP171" s="282"/>
      <c r="BQ171" s="282"/>
      <c r="BR171" s="282"/>
      <c r="BS171" s="282"/>
      <c r="BT171" s="282"/>
      <c r="BU171" s="282"/>
      <c r="BV171" s="239"/>
      <c r="BW171" s="282"/>
      <c r="BX171" s="282"/>
      <c r="BY171" s="242"/>
      <c r="BZ171" s="282"/>
      <c r="CA171" s="282"/>
      <c r="CB171" s="282"/>
      <c r="CC171" s="242"/>
      <c r="CD171" s="282"/>
      <c r="CE171" s="282"/>
      <c r="CF171" s="282"/>
    </row>
    <row r="172" spans="2:84" ht="30">
      <c r="B172" s="487"/>
      <c r="C172" s="487"/>
      <c r="D172" s="35"/>
      <c r="E172" s="35"/>
      <c r="F172" s="35"/>
      <c r="G172" s="35"/>
      <c r="H172" s="35"/>
      <c r="I172" s="35"/>
      <c r="J172" s="487"/>
      <c r="K172" s="295"/>
      <c r="L172" s="413"/>
      <c r="M172" s="413"/>
      <c r="N172" s="413"/>
      <c r="O172" s="413"/>
      <c r="P172" s="413"/>
      <c r="Q172" s="413"/>
      <c r="R172" s="518"/>
      <c r="S172" s="520"/>
      <c r="T172" s="326"/>
      <c r="U172" s="326"/>
      <c r="V172" s="326"/>
      <c r="W172" s="326"/>
      <c r="X172" s="326"/>
      <c r="Y172" s="329"/>
      <c r="Z172" s="329"/>
      <c r="AA172" s="325"/>
      <c r="AB172" s="325"/>
      <c r="AC172" s="326"/>
      <c r="AD172" s="326"/>
      <c r="AE172" s="326"/>
      <c r="AF172" s="326"/>
      <c r="AG172" s="350"/>
      <c r="AH172" s="335"/>
      <c r="AI172" s="338"/>
      <c r="AJ172" s="51" t="s">
        <v>471</v>
      </c>
      <c r="AK172" s="51" t="s">
        <v>471</v>
      </c>
      <c r="AL172" s="52">
        <v>0.6</v>
      </c>
      <c r="AM172" s="52">
        <v>0.1</v>
      </c>
      <c r="AN172" s="52">
        <v>0.68</v>
      </c>
      <c r="AO172" s="43"/>
      <c r="AP172" s="43"/>
      <c r="AQ172" s="43"/>
      <c r="AR172" s="162">
        <f t="shared" ref="AR172:AR198" si="20">+AN172</f>
        <v>0.68</v>
      </c>
      <c r="AS172" s="52">
        <f t="shared" ref="AS172:AS191" si="21">+AR172/AL172</f>
        <v>1.1333333333333335</v>
      </c>
      <c r="AT172" s="52">
        <f t="shared" ref="AT172:AT191" si="22">+AS172*AM172</f>
        <v>0.11333333333333336</v>
      </c>
      <c r="AU172" s="286"/>
      <c r="AV172" s="21">
        <v>45292</v>
      </c>
      <c r="AW172" s="21">
        <v>45657</v>
      </c>
      <c r="AX172" s="42">
        <v>365</v>
      </c>
      <c r="AY172" s="45">
        <v>1065570</v>
      </c>
      <c r="AZ172" s="35"/>
      <c r="BA172" s="43" t="s">
        <v>181</v>
      </c>
      <c r="BB172" s="42" t="s">
        <v>468</v>
      </c>
      <c r="BC172" s="282"/>
      <c r="BD172" s="282"/>
      <c r="BE172" s="282"/>
      <c r="BF172" s="419"/>
      <c r="BG172" s="422"/>
      <c r="BH172" s="239"/>
      <c r="BI172" s="282"/>
      <c r="BJ172" s="282"/>
      <c r="BK172" s="282"/>
      <c r="BL172" s="239"/>
      <c r="BM172" s="282"/>
      <c r="BN172" s="282"/>
      <c r="BO172" s="282"/>
      <c r="BP172" s="282"/>
      <c r="BQ172" s="282"/>
      <c r="BR172" s="282"/>
      <c r="BS172" s="282"/>
      <c r="BT172" s="282"/>
      <c r="BU172" s="282"/>
      <c r="BV172" s="239"/>
      <c r="BW172" s="282"/>
      <c r="BX172" s="282"/>
      <c r="BY172" s="242"/>
      <c r="BZ172" s="282"/>
      <c r="CA172" s="282"/>
      <c r="CB172" s="282"/>
      <c r="CC172" s="242"/>
      <c r="CD172" s="282"/>
      <c r="CE172" s="282"/>
      <c r="CF172" s="282"/>
    </row>
    <row r="173" spans="2:84" ht="75">
      <c r="B173" s="487"/>
      <c r="C173" s="487"/>
      <c r="D173" s="35"/>
      <c r="E173" s="35"/>
      <c r="F173" s="35"/>
      <c r="G173" s="35"/>
      <c r="H173" s="35"/>
      <c r="I173" s="35"/>
      <c r="J173" s="487"/>
      <c r="K173" s="142"/>
      <c r="L173" s="141"/>
      <c r="M173" s="141"/>
      <c r="N173" s="141"/>
      <c r="O173" s="141"/>
      <c r="P173" s="141"/>
      <c r="Q173" s="141"/>
      <c r="R173" s="143"/>
      <c r="S173" s="144"/>
      <c r="T173" s="129"/>
      <c r="U173" s="129"/>
      <c r="V173" s="81"/>
      <c r="W173" s="81"/>
      <c r="X173" s="81"/>
      <c r="Y173" s="145"/>
      <c r="Z173" s="145"/>
      <c r="AA173" s="151"/>
      <c r="AB173" s="151"/>
      <c r="AC173" s="129"/>
      <c r="AD173" s="129"/>
      <c r="AE173" s="129"/>
      <c r="AF173" s="129"/>
      <c r="AG173" s="350"/>
      <c r="AH173" s="335"/>
      <c r="AI173" s="338"/>
      <c r="AJ173" s="50" t="s">
        <v>472</v>
      </c>
      <c r="AK173" s="43" t="s">
        <v>473</v>
      </c>
      <c r="AL173" s="43">
        <v>12</v>
      </c>
      <c r="AM173" s="52">
        <v>2.5000000000000001E-2</v>
      </c>
      <c r="AN173" s="43">
        <v>3</v>
      </c>
      <c r="AO173" s="43"/>
      <c r="AP173" s="43"/>
      <c r="AQ173" s="43"/>
      <c r="AR173" s="162">
        <f t="shared" si="20"/>
        <v>3</v>
      </c>
      <c r="AS173" s="52">
        <f t="shared" si="21"/>
        <v>0.25</v>
      </c>
      <c r="AT173" s="52">
        <f t="shared" si="22"/>
        <v>6.2500000000000003E-3</v>
      </c>
      <c r="AU173" s="286"/>
      <c r="AV173" s="21">
        <v>45292</v>
      </c>
      <c r="AW173" s="21">
        <v>45657</v>
      </c>
      <c r="AX173" s="42">
        <v>365</v>
      </c>
      <c r="AY173" s="42"/>
      <c r="AZ173" s="35"/>
      <c r="BA173" s="43"/>
      <c r="BB173" s="42" t="s">
        <v>468</v>
      </c>
      <c r="BC173" s="282"/>
      <c r="BD173" s="282"/>
      <c r="BE173" s="282"/>
      <c r="BF173" s="419"/>
      <c r="BG173" s="422"/>
      <c r="BH173" s="239"/>
      <c r="BI173" s="282"/>
      <c r="BJ173" s="282"/>
      <c r="BK173" s="282"/>
      <c r="BL173" s="239"/>
      <c r="BM173" s="282"/>
      <c r="BN173" s="282"/>
      <c r="BO173" s="282"/>
      <c r="BP173" s="282"/>
      <c r="BQ173" s="282"/>
      <c r="BR173" s="282"/>
      <c r="BS173" s="282"/>
      <c r="BT173" s="282"/>
      <c r="BU173" s="282"/>
      <c r="BV173" s="239"/>
      <c r="BW173" s="282"/>
      <c r="BX173" s="282"/>
      <c r="BY173" s="242"/>
      <c r="BZ173" s="282"/>
      <c r="CA173" s="282"/>
      <c r="CB173" s="282"/>
      <c r="CC173" s="242"/>
      <c r="CD173" s="282"/>
      <c r="CE173" s="282"/>
      <c r="CF173" s="282"/>
    </row>
    <row r="174" spans="2:84" ht="30">
      <c r="B174" s="487"/>
      <c r="C174" s="487"/>
      <c r="D174" s="35"/>
      <c r="E174" s="35"/>
      <c r="F174" s="35"/>
      <c r="G174" s="35"/>
      <c r="H174" s="35"/>
      <c r="I174" s="35"/>
      <c r="J174" s="487"/>
      <c r="K174" s="142"/>
      <c r="L174" s="141"/>
      <c r="M174" s="141"/>
      <c r="N174" s="141"/>
      <c r="O174" s="141"/>
      <c r="P174" s="141"/>
      <c r="Q174" s="141"/>
      <c r="R174" s="143"/>
      <c r="S174" s="144"/>
      <c r="T174" s="129"/>
      <c r="U174" s="129"/>
      <c r="V174" s="81"/>
      <c r="W174" s="81"/>
      <c r="X174" s="81"/>
      <c r="Y174" s="145"/>
      <c r="Z174" s="145"/>
      <c r="AA174" s="151"/>
      <c r="AB174" s="151"/>
      <c r="AC174" s="129"/>
      <c r="AD174" s="129"/>
      <c r="AE174" s="129"/>
      <c r="AF174" s="129"/>
      <c r="AG174" s="350"/>
      <c r="AH174" s="335"/>
      <c r="AI174" s="338"/>
      <c r="AJ174" s="50" t="s">
        <v>474</v>
      </c>
      <c r="AK174" s="43" t="s">
        <v>475</v>
      </c>
      <c r="AL174" s="43">
        <v>1</v>
      </c>
      <c r="AM174" s="52">
        <v>0.05</v>
      </c>
      <c r="AN174" s="43">
        <v>0</v>
      </c>
      <c r="AO174" s="43"/>
      <c r="AP174" s="43"/>
      <c r="AQ174" s="43"/>
      <c r="AR174" s="162">
        <f t="shared" si="20"/>
        <v>0</v>
      </c>
      <c r="AS174" s="52">
        <f t="shared" si="21"/>
        <v>0</v>
      </c>
      <c r="AT174" s="52">
        <f t="shared" si="22"/>
        <v>0</v>
      </c>
      <c r="AU174" s="286"/>
      <c r="AV174" s="21"/>
      <c r="AW174" s="21"/>
      <c r="AX174" s="42"/>
      <c r="AY174" s="42"/>
      <c r="AZ174" s="35"/>
      <c r="BA174" s="43"/>
      <c r="BB174" s="42"/>
      <c r="BC174" s="282"/>
      <c r="BD174" s="282"/>
      <c r="BE174" s="282"/>
      <c r="BF174" s="419"/>
      <c r="BG174" s="422"/>
      <c r="BH174" s="239"/>
      <c r="BI174" s="282"/>
      <c r="BJ174" s="282"/>
      <c r="BK174" s="282"/>
      <c r="BL174" s="239"/>
      <c r="BM174" s="282"/>
      <c r="BN174" s="282"/>
      <c r="BO174" s="282"/>
      <c r="BP174" s="282"/>
      <c r="BQ174" s="282"/>
      <c r="BR174" s="282"/>
      <c r="BS174" s="282"/>
      <c r="BT174" s="282"/>
      <c r="BU174" s="282"/>
      <c r="BV174" s="239"/>
      <c r="BW174" s="282"/>
      <c r="BX174" s="282"/>
      <c r="BY174" s="242"/>
      <c r="BZ174" s="282"/>
      <c r="CA174" s="282"/>
      <c r="CB174" s="282"/>
      <c r="CC174" s="242"/>
      <c r="CD174" s="282"/>
      <c r="CE174" s="282"/>
      <c r="CF174" s="282"/>
    </row>
    <row r="175" spans="2:84" ht="60">
      <c r="B175" s="487"/>
      <c r="C175" s="487"/>
      <c r="D175" s="35"/>
      <c r="E175" s="35"/>
      <c r="F175" s="35"/>
      <c r="G175" s="35"/>
      <c r="H175" s="35"/>
      <c r="I175" s="35"/>
      <c r="J175" s="487"/>
      <c r="K175" s="294" t="s">
        <v>476</v>
      </c>
      <c r="L175" s="294" t="s">
        <v>209</v>
      </c>
      <c r="M175" s="294" t="s">
        <v>477</v>
      </c>
      <c r="N175" s="294" t="s">
        <v>476</v>
      </c>
      <c r="O175" s="294"/>
      <c r="P175" s="294" t="s">
        <v>171</v>
      </c>
      <c r="Q175" s="294" t="s">
        <v>478</v>
      </c>
      <c r="R175" s="515">
        <v>3</v>
      </c>
      <c r="S175" s="521">
        <v>3</v>
      </c>
      <c r="T175" s="327">
        <v>3</v>
      </c>
      <c r="U175" s="327">
        <v>3</v>
      </c>
      <c r="V175" s="326"/>
      <c r="W175" s="326"/>
      <c r="X175" s="326"/>
      <c r="Y175" s="327">
        <f>+U175</f>
        <v>3</v>
      </c>
      <c r="Z175" s="327">
        <v>3</v>
      </c>
      <c r="AA175" s="272">
        <f>+Y175/S175</f>
        <v>1</v>
      </c>
      <c r="AB175" s="272">
        <f>+Z175/R175</f>
        <v>1</v>
      </c>
      <c r="AC175" s="346" t="s">
        <v>173</v>
      </c>
      <c r="AD175" s="346" t="s">
        <v>174</v>
      </c>
      <c r="AE175" s="346" t="s">
        <v>200</v>
      </c>
      <c r="AF175" s="346" t="s">
        <v>201</v>
      </c>
      <c r="AG175" s="350"/>
      <c r="AH175" s="335"/>
      <c r="AI175" s="338"/>
      <c r="AJ175" s="51" t="s">
        <v>479</v>
      </c>
      <c r="AK175" s="51" t="s">
        <v>479</v>
      </c>
      <c r="AL175" s="43">
        <v>300</v>
      </c>
      <c r="AM175" s="52">
        <v>0.04</v>
      </c>
      <c r="AN175" s="43">
        <v>29</v>
      </c>
      <c r="AO175" s="43"/>
      <c r="AP175" s="43"/>
      <c r="AQ175" s="43"/>
      <c r="AR175" s="162">
        <f t="shared" si="20"/>
        <v>29</v>
      </c>
      <c r="AS175" s="52">
        <f t="shared" si="21"/>
        <v>9.6666666666666665E-2</v>
      </c>
      <c r="AT175" s="52">
        <f t="shared" si="22"/>
        <v>3.8666666666666667E-3</v>
      </c>
      <c r="AU175" s="286"/>
      <c r="AV175" s="21">
        <v>45292</v>
      </c>
      <c r="AW175" s="21">
        <v>45657</v>
      </c>
      <c r="AX175" s="42">
        <v>365</v>
      </c>
      <c r="AY175" s="45">
        <v>1065570</v>
      </c>
      <c r="AZ175" s="35"/>
      <c r="BA175" s="43" t="s">
        <v>181</v>
      </c>
      <c r="BB175" s="42" t="s">
        <v>468</v>
      </c>
      <c r="BC175" s="282"/>
      <c r="BD175" s="282"/>
      <c r="BE175" s="282"/>
      <c r="BF175" s="419"/>
      <c r="BG175" s="422"/>
      <c r="BH175" s="239"/>
      <c r="BI175" s="282"/>
      <c r="BJ175" s="282"/>
      <c r="BK175" s="282"/>
      <c r="BL175" s="239"/>
      <c r="BM175" s="282"/>
      <c r="BN175" s="282"/>
      <c r="BO175" s="282"/>
      <c r="BP175" s="282"/>
      <c r="BQ175" s="282"/>
      <c r="BR175" s="282"/>
      <c r="BS175" s="282"/>
      <c r="BT175" s="282"/>
      <c r="BU175" s="282"/>
      <c r="BV175" s="239"/>
      <c r="BW175" s="282"/>
      <c r="BX175" s="282"/>
      <c r="BY175" s="242"/>
      <c r="BZ175" s="282"/>
      <c r="CA175" s="282"/>
      <c r="CB175" s="282"/>
      <c r="CC175" s="242"/>
      <c r="CD175" s="282"/>
      <c r="CE175" s="282"/>
      <c r="CF175" s="282"/>
    </row>
    <row r="176" spans="2:84" ht="75">
      <c r="B176" s="487"/>
      <c r="C176" s="487"/>
      <c r="D176" s="35"/>
      <c r="E176" s="35"/>
      <c r="F176" s="35"/>
      <c r="G176" s="35"/>
      <c r="H176" s="35"/>
      <c r="I176" s="35"/>
      <c r="J176" s="487"/>
      <c r="K176" s="296"/>
      <c r="L176" s="296"/>
      <c r="M176" s="296"/>
      <c r="N176" s="296"/>
      <c r="O176" s="296"/>
      <c r="P176" s="296"/>
      <c r="Q176" s="296"/>
      <c r="R176" s="516"/>
      <c r="S176" s="522"/>
      <c r="T176" s="328"/>
      <c r="U176" s="328"/>
      <c r="V176" s="326"/>
      <c r="W176" s="326"/>
      <c r="X176" s="326"/>
      <c r="Y176" s="328"/>
      <c r="Z176" s="328"/>
      <c r="AA176" s="273"/>
      <c r="AB176" s="273"/>
      <c r="AC176" s="347"/>
      <c r="AD176" s="347"/>
      <c r="AE176" s="347"/>
      <c r="AF176" s="347"/>
      <c r="AG176" s="350"/>
      <c r="AH176" s="335"/>
      <c r="AI176" s="338"/>
      <c r="AJ176" s="51" t="s">
        <v>480</v>
      </c>
      <c r="AK176" s="51" t="s">
        <v>480</v>
      </c>
      <c r="AL176" s="43">
        <v>1</v>
      </c>
      <c r="AM176" s="52">
        <v>0.05</v>
      </c>
      <c r="AN176" s="43">
        <v>0</v>
      </c>
      <c r="AO176" s="52"/>
      <c r="AP176" s="52"/>
      <c r="AQ176" s="52"/>
      <c r="AR176" s="162">
        <f t="shared" si="20"/>
        <v>0</v>
      </c>
      <c r="AS176" s="52">
        <f t="shared" si="21"/>
        <v>0</v>
      </c>
      <c r="AT176" s="52">
        <f t="shared" si="22"/>
        <v>0</v>
      </c>
      <c r="AU176" s="286"/>
      <c r="AV176" s="21">
        <v>45292</v>
      </c>
      <c r="AW176" s="21">
        <v>45657</v>
      </c>
      <c r="AX176" s="42">
        <v>365</v>
      </c>
      <c r="AY176" s="45">
        <v>1065570</v>
      </c>
      <c r="AZ176" s="35"/>
      <c r="BA176" s="43" t="s">
        <v>181</v>
      </c>
      <c r="BB176" s="42" t="s">
        <v>468</v>
      </c>
      <c r="BC176" s="282"/>
      <c r="BD176" s="282"/>
      <c r="BE176" s="282"/>
      <c r="BF176" s="419"/>
      <c r="BG176" s="422"/>
      <c r="BH176" s="239"/>
      <c r="BI176" s="282"/>
      <c r="BJ176" s="282"/>
      <c r="BK176" s="282"/>
      <c r="BL176" s="239"/>
      <c r="BM176" s="282"/>
      <c r="BN176" s="282"/>
      <c r="BO176" s="282"/>
      <c r="BP176" s="282"/>
      <c r="BQ176" s="282"/>
      <c r="BR176" s="282"/>
      <c r="BS176" s="282"/>
      <c r="BT176" s="282"/>
      <c r="BU176" s="282"/>
      <c r="BV176" s="239"/>
      <c r="BW176" s="282"/>
      <c r="BX176" s="282"/>
      <c r="BY176" s="242"/>
      <c r="BZ176" s="282"/>
      <c r="CA176" s="282"/>
      <c r="CB176" s="282"/>
      <c r="CC176" s="242"/>
      <c r="CD176" s="282"/>
      <c r="CE176" s="282"/>
      <c r="CF176" s="282"/>
    </row>
    <row r="177" spans="2:84" ht="60">
      <c r="B177" s="487"/>
      <c r="C177" s="487"/>
      <c r="D177" s="35"/>
      <c r="E177" s="35"/>
      <c r="F177" s="35"/>
      <c r="G177" s="35"/>
      <c r="H177" s="35"/>
      <c r="I177" s="35"/>
      <c r="J177" s="487"/>
      <c r="K177" s="296"/>
      <c r="L177" s="296"/>
      <c r="M177" s="296"/>
      <c r="N177" s="296"/>
      <c r="O177" s="296"/>
      <c r="P177" s="296"/>
      <c r="Q177" s="296"/>
      <c r="R177" s="516"/>
      <c r="S177" s="522"/>
      <c r="T177" s="328"/>
      <c r="U177" s="328"/>
      <c r="V177" s="326"/>
      <c r="W177" s="326"/>
      <c r="X177" s="326"/>
      <c r="Y177" s="328"/>
      <c r="Z177" s="328"/>
      <c r="AA177" s="273"/>
      <c r="AB177" s="273"/>
      <c r="AC177" s="347"/>
      <c r="AD177" s="347"/>
      <c r="AE177" s="347"/>
      <c r="AF177" s="347"/>
      <c r="AG177" s="350"/>
      <c r="AH177" s="335"/>
      <c r="AI177" s="338"/>
      <c r="AJ177" s="50" t="s">
        <v>481</v>
      </c>
      <c r="AK177" s="43" t="s">
        <v>482</v>
      </c>
      <c r="AL177" s="43">
        <v>1</v>
      </c>
      <c r="AM177" s="52">
        <v>0.05</v>
      </c>
      <c r="AN177" s="43">
        <v>0</v>
      </c>
      <c r="AO177" s="52"/>
      <c r="AP177" s="52"/>
      <c r="AQ177" s="52"/>
      <c r="AR177" s="162">
        <f t="shared" si="20"/>
        <v>0</v>
      </c>
      <c r="AS177" s="52">
        <f t="shared" si="21"/>
        <v>0</v>
      </c>
      <c r="AT177" s="52">
        <f t="shared" si="22"/>
        <v>0</v>
      </c>
      <c r="AU177" s="286"/>
      <c r="AV177" s="21"/>
      <c r="AW177" s="21"/>
      <c r="AX177" s="42"/>
      <c r="AY177" s="45"/>
      <c r="AZ177" s="35"/>
      <c r="BA177" s="43"/>
      <c r="BB177" s="42"/>
      <c r="BC177" s="282"/>
      <c r="BD177" s="282"/>
      <c r="BE177" s="282"/>
      <c r="BF177" s="419"/>
      <c r="BG177" s="422"/>
      <c r="BH177" s="239"/>
      <c r="BI177" s="282"/>
      <c r="BJ177" s="282"/>
      <c r="BK177" s="282"/>
      <c r="BL177" s="239"/>
      <c r="BM177" s="282"/>
      <c r="BN177" s="282"/>
      <c r="BO177" s="282"/>
      <c r="BP177" s="282"/>
      <c r="BQ177" s="282"/>
      <c r="BR177" s="282"/>
      <c r="BS177" s="282"/>
      <c r="BT177" s="282"/>
      <c r="BU177" s="282"/>
      <c r="BV177" s="239"/>
      <c r="BW177" s="282"/>
      <c r="BX177" s="282"/>
      <c r="BY177" s="242"/>
      <c r="BZ177" s="282"/>
      <c r="CA177" s="282"/>
      <c r="CB177" s="282"/>
      <c r="CC177" s="242"/>
      <c r="CD177" s="282"/>
      <c r="CE177" s="282"/>
      <c r="CF177" s="282"/>
    </row>
    <row r="178" spans="2:84" ht="30">
      <c r="B178" s="487"/>
      <c r="C178" s="487"/>
      <c r="D178" s="35"/>
      <c r="E178" s="35"/>
      <c r="F178" s="35"/>
      <c r="G178" s="35"/>
      <c r="H178" s="35"/>
      <c r="I178" s="35"/>
      <c r="J178" s="487"/>
      <c r="K178" s="296"/>
      <c r="L178" s="296"/>
      <c r="M178" s="296"/>
      <c r="N178" s="296"/>
      <c r="O178" s="296"/>
      <c r="P178" s="296"/>
      <c r="Q178" s="296"/>
      <c r="R178" s="516"/>
      <c r="S178" s="522"/>
      <c r="T178" s="328"/>
      <c r="U178" s="328"/>
      <c r="V178" s="326"/>
      <c r="W178" s="326"/>
      <c r="X178" s="326"/>
      <c r="Y178" s="328"/>
      <c r="Z178" s="328"/>
      <c r="AA178" s="273"/>
      <c r="AB178" s="273"/>
      <c r="AC178" s="347"/>
      <c r="AD178" s="347"/>
      <c r="AE178" s="347"/>
      <c r="AF178" s="347"/>
      <c r="AG178" s="350"/>
      <c r="AH178" s="335"/>
      <c r="AI178" s="338"/>
      <c r="AJ178" s="51" t="s">
        <v>483</v>
      </c>
      <c r="AK178" s="51" t="s">
        <v>483</v>
      </c>
      <c r="AL178" s="52">
        <v>1</v>
      </c>
      <c r="AM178" s="52">
        <v>0.06</v>
      </c>
      <c r="AN178" s="52">
        <v>1</v>
      </c>
      <c r="AO178" s="52"/>
      <c r="AP178" s="52"/>
      <c r="AQ178" s="52"/>
      <c r="AR178" s="162">
        <f t="shared" si="20"/>
        <v>1</v>
      </c>
      <c r="AS178" s="52">
        <f t="shared" si="21"/>
        <v>1</v>
      </c>
      <c r="AT178" s="52">
        <f t="shared" si="22"/>
        <v>0.06</v>
      </c>
      <c r="AU178" s="286"/>
      <c r="AV178" s="21">
        <v>45292</v>
      </c>
      <c r="AW178" s="21">
        <v>45657</v>
      </c>
      <c r="AX178" s="42">
        <v>365</v>
      </c>
      <c r="AY178" s="45">
        <v>1065570</v>
      </c>
      <c r="AZ178" s="35"/>
      <c r="BA178" s="43" t="s">
        <v>181</v>
      </c>
      <c r="BB178" s="42" t="s">
        <v>468</v>
      </c>
      <c r="BC178" s="282"/>
      <c r="BD178" s="282"/>
      <c r="BE178" s="282"/>
      <c r="BF178" s="419"/>
      <c r="BG178" s="422"/>
      <c r="BH178" s="239"/>
      <c r="BI178" s="282"/>
      <c r="BJ178" s="282"/>
      <c r="BK178" s="282"/>
      <c r="BL178" s="239"/>
      <c r="BM178" s="282"/>
      <c r="BN178" s="282"/>
      <c r="BO178" s="282"/>
      <c r="BP178" s="282"/>
      <c r="BQ178" s="282"/>
      <c r="BR178" s="282"/>
      <c r="BS178" s="282"/>
      <c r="BT178" s="282"/>
      <c r="BU178" s="282"/>
      <c r="BV178" s="239"/>
      <c r="BW178" s="282"/>
      <c r="BX178" s="282"/>
      <c r="BY178" s="242"/>
      <c r="BZ178" s="282"/>
      <c r="CA178" s="282"/>
      <c r="CB178" s="282"/>
      <c r="CC178" s="242"/>
      <c r="CD178" s="282"/>
      <c r="CE178" s="282"/>
      <c r="CF178" s="282"/>
    </row>
    <row r="179" spans="2:84" ht="45">
      <c r="B179" s="487"/>
      <c r="C179" s="487"/>
      <c r="D179" s="35"/>
      <c r="E179" s="35"/>
      <c r="F179" s="35"/>
      <c r="G179" s="35"/>
      <c r="H179" s="35"/>
      <c r="I179" s="35"/>
      <c r="J179" s="487"/>
      <c r="K179" s="296"/>
      <c r="L179" s="296"/>
      <c r="M179" s="296"/>
      <c r="N179" s="296"/>
      <c r="O179" s="296"/>
      <c r="P179" s="296"/>
      <c r="Q179" s="296"/>
      <c r="R179" s="516"/>
      <c r="S179" s="522"/>
      <c r="T179" s="328"/>
      <c r="U179" s="328"/>
      <c r="V179" s="326"/>
      <c r="W179" s="326"/>
      <c r="X179" s="326"/>
      <c r="Y179" s="328"/>
      <c r="Z179" s="328"/>
      <c r="AA179" s="273"/>
      <c r="AB179" s="273"/>
      <c r="AC179" s="347"/>
      <c r="AD179" s="347"/>
      <c r="AE179" s="347"/>
      <c r="AF179" s="347"/>
      <c r="AG179" s="350"/>
      <c r="AH179" s="335"/>
      <c r="AI179" s="338"/>
      <c r="AJ179" s="50" t="s">
        <v>484</v>
      </c>
      <c r="AK179" s="43" t="s">
        <v>485</v>
      </c>
      <c r="AL179" s="52">
        <v>1</v>
      </c>
      <c r="AM179" s="52">
        <v>0.06</v>
      </c>
      <c r="AN179" s="52">
        <v>1</v>
      </c>
      <c r="AO179" s="52"/>
      <c r="AP179" s="52"/>
      <c r="AQ179" s="52"/>
      <c r="AR179" s="162">
        <f t="shared" si="20"/>
        <v>1</v>
      </c>
      <c r="AS179" s="52">
        <f t="shared" si="21"/>
        <v>1</v>
      </c>
      <c r="AT179" s="52">
        <f t="shared" si="22"/>
        <v>0.06</v>
      </c>
      <c r="AU179" s="286"/>
      <c r="AV179" s="21"/>
      <c r="AW179" s="21"/>
      <c r="AX179" s="42"/>
      <c r="AY179" s="45"/>
      <c r="AZ179" s="35"/>
      <c r="BA179" s="43"/>
      <c r="BB179" s="42"/>
      <c r="BC179" s="282"/>
      <c r="BD179" s="282"/>
      <c r="BE179" s="282"/>
      <c r="BF179" s="419"/>
      <c r="BG179" s="422"/>
      <c r="BH179" s="239"/>
      <c r="BI179" s="282"/>
      <c r="BJ179" s="282"/>
      <c r="BK179" s="282"/>
      <c r="BL179" s="239"/>
      <c r="BM179" s="282"/>
      <c r="BN179" s="282"/>
      <c r="BO179" s="282"/>
      <c r="BP179" s="282"/>
      <c r="BQ179" s="282"/>
      <c r="BR179" s="282"/>
      <c r="BS179" s="282"/>
      <c r="BT179" s="282"/>
      <c r="BU179" s="282"/>
      <c r="BV179" s="239"/>
      <c r="BW179" s="282"/>
      <c r="BX179" s="282"/>
      <c r="BY179" s="242"/>
      <c r="BZ179" s="282"/>
      <c r="CA179" s="282"/>
      <c r="CB179" s="282"/>
      <c r="CC179" s="242"/>
      <c r="CD179" s="282"/>
      <c r="CE179" s="282"/>
      <c r="CF179" s="282"/>
    </row>
    <row r="180" spans="2:84" ht="45">
      <c r="B180" s="487"/>
      <c r="C180" s="487"/>
      <c r="D180" s="35"/>
      <c r="E180" s="35"/>
      <c r="F180" s="35"/>
      <c r="G180" s="35"/>
      <c r="H180" s="35"/>
      <c r="I180" s="35"/>
      <c r="J180" s="487"/>
      <c r="K180" s="296"/>
      <c r="L180" s="296"/>
      <c r="M180" s="296"/>
      <c r="N180" s="296"/>
      <c r="O180" s="296"/>
      <c r="P180" s="296"/>
      <c r="Q180" s="296"/>
      <c r="R180" s="516"/>
      <c r="S180" s="522"/>
      <c r="T180" s="328"/>
      <c r="U180" s="328"/>
      <c r="V180" s="326"/>
      <c r="W180" s="326"/>
      <c r="X180" s="326"/>
      <c r="Y180" s="328"/>
      <c r="Z180" s="328"/>
      <c r="AA180" s="273"/>
      <c r="AB180" s="273"/>
      <c r="AC180" s="347"/>
      <c r="AD180" s="347"/>
      <c r="AE180" s="347"/>
      <c r="AF180" s="347"/>
      <c r="AG180" s="350"/>
      <c r="AH180" s="335"/>
      <c r="AI180" s="338"/>
      <c r="AJ180" s="51" t="s">
        <v>486</v>
      </c>
      <c r="AK180" s="51" t="s">
        <v>486</v>
      </c>
      <c r="AL180" s="52">
        <v>1</v>
      </c>
      <c r="AM180" s="52">
        <v>0.03</v>
      </c>
      <c r="AN180" s="52">
        <v>0.3</v>
      </c>
      <c r="AO180" s="52"/>
      <c r="AP180" s="52"/>
      <c r="AQ180" s="52"/>
      <c r="AR180" s="162">
        <f t="shared" si="20"/>
        <v>0.3</v>
      </c>
      <c r="AS180" s="52">
        <f t="shared" si="21"/>
        <v>0.3</v>
      </c>
      <c r="AT180" s="52">
        <f t="shared" si="22"/>
        <v>8.9999999999999993E-3</v>
      </c>
      <c r="AU180" s="286"/>
      <c r="AV180" s="21">
        <v>45292</v>
      </c>
      <c r="AW180" s="21">
        <v>45657</v>
      </c>
      <c r="AX180" s="42">
        <v>365</v>
      </c>
      <c r="AY180" s="45">
        <v>1065570</v>
      </c>
      <c r="AZ180" s="35"/>
      <c r="BA180" s="43" t="s">
        <v>181</v>
      </c>
      <c r="BB180" s="42" t="s">
        <v>468</v>
      </c>
      <c r="BC180" s="282"/>
      <c r="BD180" s="282"/>
      <c r="BE180" s="282"/>
      <c r="BF180" s="419"/>
      <c r="BG180" s="422"/>
      <c r="BH180" s="239"/>
      <c r="BI180" s="282"/>
      <c r="BJ180" s="282"/>
      <c r="BK180" s="282"/>
      <c r="BL180" s="239"/>
      <c r="BM180" s="282"/>
      <c r="BN180" s="282"/>
      <c r="BO180" s="282"/>
      <c r="BP180" s="282"/>
      <c r="BQ180" s="282"/>
      <c r="BR180" s="282"/>
      <c r="BS180" s="282"/>
      <c r="BT180" s="282"/>
      <c r="BU180" s="282"/>
      <c r="BV180" s="239"/>
      <c r="BW180" s="282"/>
      <c r="BX180" s="282"/>
      <c r="BY180" s="242"/>
      <c r="BZ180" s="282"/>
      <c r="CA180" s="282"/>
      <c r="CB180" s="282"/>
      <c r="CC180" s="242"/>
      <c r="CD180" s="282"/>
      <c r="CE180" s="282"/>
      <c r="CF180" s="282"/>
    </row>
    <row r="181" spans="2:84" ht="75">
      <c r="B181" s="487"/>
      <c r="C181" s="487"/>
      <c r="D181" s="35"/>
      <c r="E181" s="35"/>
      <c r="F181" s="35"/>
      <c r="G181" s="35"/>
      <c r="H181" s="35"/>
      <c r="I181" s="35"/>
      <c r="J181" s="487"/>
      <c r="K181" s="296"/>
      <c r="L181" s="296"/>
      <c r="M181" s="296"/>
      <c r="N181" s="296"/>
      <c r="O181" s="296"/>
      <c r="P181" s="296"/>
      <c r="Q181" s="296"/>
      <c r="R181" s="516"/>
      <c r="S181" s="522"/>
      <c r="T181" s="328"/>
      <c r="U181" s="328"/>
      <c r="V181" s="326"/>
      <c r="W181" s="326"/>
      <c r="X181" s="326"/>
      <c r="Y181" s="328"/>
      <c r="Z181" s="328"/>
      <c r="AA181" s="273"/>
      <c r="AB181" s="273"/>
      <c r="AC181" s="347"/>
      <c r="AD181" s="347"/>
      <c r="AE181" s="347"/>
      <c r="AF181" s="347"/>
      <c r="AG181" s="350"/>
      <c r="AH181" s="335"/>
      <c r="AI181" s="338"/>
      <c r="AJ181" s="51" t="s">
        <v>487</v>
      </c>
      <c r="AK181" s="51" t="s">
        <v>487</v>
      </c>
      <c r="AL181" s="52">
        <v>1</v>
      </c>
      <c r="AM181" s="52">
        <v>0.05</v>
      </c>
      <c r="AN181" s="52">
        <v>1</v>
      </c>
      <c r="AO181" s="43"/>
      <c r="AP181" s="43"/>
      <c r="AQ181" s="43"/>
      <c r="AR181" s="162">
        <f t="shared" si="20"/>
        <v>1</v>
      </c>
      <c r="AS181" s="52">
        <f t="shared" si="21"/>
        <v>1</v>
      </c>
      <c r="AT181" s="52">
        <f t="shared" si="22"/>
        <v>0.05</v>
      </c>
      <c r="AU181" s="286"/>
      <c r="AV181" s="21">
        <v>45292</v>
      </c>
      <c r="AW181" s="21">
        <v>45657</v>
      </c>
      <c r="AX181" s="42">
        <v>365</v>
      </c>
      <c r="AY181" s="45">
        <v>1065570</v>
      </c>
      <c r="AZ181" s="35"/>
      <c r="BA181" s="43" t="s">
        <v>181</v>
      </c>
      <c r="BB181" s="42" t="s">
        <v>468</v>
      </c>
      <c r="BC181" s="410" t="s">
        <v>189</v>
      </c>
      <c r="BD181" s="283">
        <v>380000000</v>
      </c>
      <c r="BE181" s="410" t="s">
        <v>189</v>
      </c>
      <c r="BF181" s="419"/>
      <c r="BG181" s="422"/>
      <c r="BH181" s="239"/>
      <c r="BI181" s="283"/>
      <c r="BJ181" s="283"/>
      <c r="BK181" s="283"/>
      <c r="BL181" s="239"/>
      <c r="BM181" s="283"/>
      <c r="BN181" s="283"/>
      <c r="BO181" s="283"/>
      <c r="BP181" s="283"/>
      <c r="BQ181" s="283"/>
      <c r="BR181" s="283"/>
      <c r="BS181" s="283"/>
      <c r="BT181" s="283"/>
      <c r="BU181" s="283"/>
      <c r="BV181" s="239"/>
      <c r="BW181" s="283"/>
      <c r="BX181" s="283"/>
      <c r="BY181" s="242"/>
      <c r="BZ181" s="283"/>
      <c r="CA181" s="283"/>
      <c r="CB181" s="283"/>
      <c r="CC181" s="242"/>
      <c r="CD181" s="283"/>
      <c r="CE181" s="283"/>
      <c r="CF181" s="283"/>
    </row>
    <row r="182" spans="2:84" ht="30">
      <c r="B182" s="487"/>
      <c r="C182" s="487"/>
      <c r="D182" s="35"/>
      <c r="E182" s="35"/>
      <c r="F182" s="35"/>
      <c r="G182" s="35"/>
      <c r="H182" s="35"/>
      <c r="I182" s="35"/>
      <c r="J182" s="487"/>
      <c r="K182" s="296"/>
      <c r="L182" s="296"/>
      <c r="M182" s="296"/>
      <c r="N182" s="296"/>
      <c r="O182" s="296"/>
      <c r="P182" s="296"/>
      <c r="Q182" s="296"/>
      <c r="R182" s="516"/>
      <c r="S182" s="522"/>
      <c r="T182" s="328"/>
      <c r="U182" s="328"/>
      <c r="V182" s="326"/>
      <c r="W182" s="326"/>
      <c r="X182" s="326"/>
      <c r="Y182" s="328"/>
      <c r="Z182" s="328"/>
      <c r="AA182" s="273"/>
      <c r="AB182" s="273"/>
      <c r="AC182" s="347"/>
      <c r="AD182" s="347"/>
      <c r="AE182" s="347"/>
      <c r="AF182" s="347"/>
      <c r="AG182" s="350"/>
      <c r="AH182" s="335"/>
      <c r="AI182" s="338"/>
      <c r="AJ182" s="51" t="s">
        <v>488</v>
      </c>
      <c r="AK182" s="74" t="s">
        <v>489</v>
      </c>
      <c r="AL182" s="43">
        <v>12</v>
      </c>
      <c r="AM182" s="52">
        <v>0.02</v>
      </c>
      <c r="AN182" s="43">
        <v>3</v>
      </c>
      <c r="AO182" s="43"/>
      <c r="AP182" s="43"/>
      <c r="AQ182" s="43"/>
      <c r="AR182" s="162">
        <f>+AN182</f>
        <v>3</v>
      </c>
      <c r="AS182" s="52">
        <f t="shared" si="21"/>
        <v>0.25</v>
      </c>
      <c r="AT182" s="52">
        <f t="shared" si="22"/>
        <v>5.0000000000000001E-3</v>
      </c>
      <c r="AU182" s="286"/>
      <c r="AV182" s="21"/>
      <c r="AW182" s="21"/>
      <c r="AX182" s="42"/>
      <c r="AY182" s="45"/>
      <c r="AZ182" s="35"/>
      <c r="BA182" s="43"/>
      <c r="BB182" s="42"/>
      <c r="BC182" s="411"/>
      <c r="BD182" s="284"/>
      <c r="BE182" s="411"/>
      <c r="BF182" s="419"/>
      <c r="BG182" s="422"/>
      <c r="BH182" s="239"/>
      <c r="BI182" s="284"/>
      <c r="BJ182" s="284"/>
      <c r="BK182" s="284"/>
      <c r="BL182" s="239"/>
      <c r="BM182" s="284"/>
      <c r="BN182" s="284"/>
      <c r="BO182" s="284"/>
      <c r="BP182" s="284"/>
      <c r="BQ182" s="284"/>
      <c r="BR182" s="284"/>
      <c r="BS182" s="284"/>
      <c r="BT182" s="284"/>
      <c r="BU182" s="284"/>
      <c r="BV182" s="239"/>
      <c r="BW182" s="284"/>
      <c r="BX182" s="284"/>
      <c r="BY182" s="242"/>
      <c r="BZ182" s="284"/>
      <c r="CA182" s="284"/>
      <c r="CB182" s="284"/>
      <c r="CC182" s="242"/>
      <c r="CD182" s="284"/>
      <c r="CE182" s="284"/>
      <c r="CF182" s="284"/>
    </row>
    <row r="183" spans="2:84" ht="60">
      <c r="B183" s="487"/>
      <c r="C183" s="487"/>
      <c r="D183" s="35"/>
      <c r="E183" s="35"/>
      <c r="F183" s="35"/>
      <c r="G183" s="35"/>
      <c r="H183" s="35"/>
      <c r="I183" s="35"/>
      <c r="J183" s="487"/>
      <c r="K183" s="296"/>
      <c r="L183" s="296"/>
      <c r="M183" s="296"/>
      <c r="N183" s="296"/>
      <c r="O183" s="296"/>
      <c r="P183" s="296"/>
      <c r="Q183" s="296"/>
      <c r="R183" s="516"/>
      <c r="S183" s="522"/>
      <c r="T183" s="328"/>
      <c r="U183" s="328"/>
      <c r="V183" s="326"/>
      <c r="W183" s="326"/>
      <c r="X183" s="326"/>
      <c r="Y183" s="328"/>
      <c r="Z183" s="328"/>
      <c r="AA183" s="273"/>
      <c r="AB183" s="273"/>
      <c r="AC183" s="347"/>
      <c r="AD183" s="347"/>
      <c r="AE183" s="347"/>
      <c r="AF183" s="347"/>
      <c r="AG183" s="350"/>
      <c r="AH183" s="335"/>
      <c r="AI183" s="338"/>
      <c r="AJ183" s="79" t="s">
        <v>490</v>
      </c>
      <c r="AK183" s="43" t="s">
        <v>491</v>
      </c>
      <c r="AL183" s="43">
        <v>1</v>
      </c>
      <c r="AM183" s="52">
        <v>0.03</v>
      </c>
      <c r="AN183" s="43">
        <v>1</v>
      </c>
      <c r="AO183" s="43"/>
      <c r="AP183" s="43"/>
      <c r="AQ183" s="43"/>
      <c r="AR183" s="162">
        <f t="shared" si="20"/>
        <v>1</v>
      </c>
      <c r="AS183" s="52">
        <f t="shared" si="21"/>
        <v>1</v>
      </c>
      <c r="AT183" s="52">
        <f t="shared" si="22"/>
        <v>0.03</v>
      </c>
      <c r="AU183" s="286"/>
      <c r="AV183" s="21">
        <v>45292</v>
      </c>
      <c r="AW183" s="21">
        <v>45657</v>
      </c>
      <c r="AX183" s="42">
        <v>365</v>
      </c>
      <c r="AY183" s="45">
        <v>1065570</v>
      </c>
      <c r="AZ183" s="35"/>
      <c r="BA183" s="43" t="s">
        <v>181</v>
      </c>
      <c r="BB183" s="42" t="s">
        <v>468</v>
      </c>
      <c r="BC183" s="412"/>
      <c r="BD183" s="285"/>
      <c r="BE183" s="412"/>
      <c r="BF183" s="420"/>
      <c r="BG183" s="423"/>
      <c r="BH183" s="239"/>
      <c r="BI183" s="285"/>
      <c r="BJ183" s="285"/>
      <c r="BK183" s="285"/>
      <c r="BL183" s="239"/>
      <c r="BM183" s="285"/>
      <c r="BN183" s="285"/>
      <c r="BO183" s="285"/>
      <c r="BP183" s="285"/>
      <c r="BQ183" s="285"/>
      <c r="BR183" s="285"/>
      <c r="BS183" s="285"/>
      <c r="BT183" s="285"/>
      <c r="BU183" s="285"/>
      <c r="BV183" s="239"/>
      <c r="BW183" s="285"/>
      <c r="BX183" s="285"/>
      <c r="BY183" s="242"/>
      <c r="BZ183" s="285"/>
      <c r="CA183" s="285"/>
      <c r="CB183" s="285"/>
      <c r="CC183" s="242"/>
      <c r="CD183" s="285"/>
      <c r="CE183" s="285"/>
      <c r="CF183" s="285"/>
    </row>
    <row r="184" spans="2:84" ht="45">
      <c r="B184" s="487"/>
      <c r="C184" s="487"/>
      <c r="D184" s="35"/>
      <c r="E184" s="35"/>
      <c r="F184" s="35"/>
      <c r="G184" s="35"/>
      <c r="H184" s="35"/>
      <c r="I184" s="35"/>
      <c r="J184" s="487"/>
      <c r="K184" s="296"/>
      <c r="L184" s="296"/>
      <c r="M184" s="296"/>
      <c r="N184" s="296"/>
      <c r="O184" s="296"/>
      <c r="P184" s="296"/>
      <c r="Q184" s="296"/>
      <c r="R184" s="516"/>
      <c r="S184" s="522"/>
      <c r="T184" s="328"/>
      <c r="U184" s="328"/>
      <c r="V184" s="81"/>
      <c r="W184" s="81"/>
      <c r="X184" s="81"/>
      <c r="Y184" s="328"/>
      <c r="Z184" s="328"/>
      <c r="AA184" s="273"/>
      <c r="AB184" s="273"/>
      <c r="AC184" s="347"/>
      <c r="AD184" s="347"/>
      <c r="AE184" s="347"/>
      <c r="AF184" s="347"/>
      <c r="AG184" s="350"/>
      <c r="AH184" s="335"/>
      <c r="AI184" s="338"/>
      <c r="AJ184" s="79" t="s">
        <v>492</v>
      </c>
      <c r="AK184" s="79"/>
      <c r="AL184" s="52">
        <v>1</v>
      </c>
      <c r="AM184" s="52">
        <v>0.05</v>
      </c>
      <c r="AN184" s="52">
        <v>1</v>
      </c>
      <c r="AO184" s="43"/>
      <c r="AP184" s="43"/>
      <c r="AQ184" s="43"/>
      <c r="AR184" s="162">
        <f t="shared" si="20"/>
        <v>1</v>
      </c>
      <c r="AS184" s="52">
        <f t="shared" si="21"/>
        <v>1</v>
      </c>
      <c r="AT184" s="52">
        <f t="shared" si="22"/>
        <v>0.05</v>
      </c>
      <c r="AU184" s="286"/>
      <c r="AV184" s="21"/>
      <c r="AW184" s="21"/>
      <c r="AX184" s="42"/>
      <c r="AY184" s="45"/>
      <c r="AZ184" s="35"/>
      <c r="BA184" s="43"/>
      <c r="BB184" s="42"/>
      <c r="BC184" s="89"/>
      <c r="BD184" s="90"/>
      <c r="BE184" s="89"/>
      <c r="BF184" s="91"/>
      <c r="BG184" s="92"/>
      <c r="BH184" s="239"/>
      <c r="BI184" s="90"/>
      <c r="BJ184" s="90"/>
      <c r="BK184" s="90"/>
      <c r="BL184" s="239"/>
      <c r="BM184" s="90"/>
      <c r="BN184" s="90"/>
      <c r="BO184" s="90"/>
      <c r="BP184" s="90"/>
      <c r="BQ184" s="90"/>
      <c r="BR184" s="90"/>
      <c r="BS184" s="90"/>
      <c r="BT184" s="90"/>
      <c r="BU184" s="90"/>
      <c r="BV184" s="239"/>
      <c r="BW184" s="90"/>
      <c r="BX184" s="90"/>
      <c r="BY184" s="242"/>
      <c r="BZ184" s="90"/>
      <c r="CA184" s="90"/>
      <c r="CB184" s="90"/>
      <c r="CC184" s="242"/>
      <c r="CD184" s="90"/>
      <c r="CE184" s="90"/>
      <c r="CF184" s="90"/>
    </row>
    <row r="185" spans="2:84" ht="45">
      <c r="B185" s="487"/>
      <c r="C185" s="487"/>
      <c r="D185" s="35"/>
      <c r="E185" s="35"/>
      <c r="F185" s="35"/>
      <c r="G185" s="35"/>
      <c r="H185" s="35"/>
      <c r="I185" s="35"/>
      <c r="J185" s="487"/>
      <c r="K185" s="295"/>
      <c r="L185" s="295"/>
      <c r="M185" s="295"/>
      <c r="N185" s="295"/>
      <c r="O185" s="295"/>
      <c r="P185" s="295"/>
      <c r="Q185" s="295"/>
      <c r="R185" s="517"/>
      <c r="S185" s="523"/>
      <c r="T185" s="329"/>
      <c r="U185" s="329"/>
      <c r="V185" s="81"/>
      <c r="W185" s="81"/>
      <c r="X185" s="81"/>
      <c r="Y185" s="329"/>
      <c r="Z185" s="329"/>
      <c r="AA185" s="274"/>
      <c r="AB185" s="274"/>
      <c r="AC185" s="348"/>
      <c r="AD185" s="348"/>
      <c r="AE185" s="348"/>
      <c r="AF185" s="348"/>
      <c r="AG185" s="351"/>
      <c r="AH185" s="336"/>
      <c r="AI185" s="339"/>
      <c r="AJ185" s="79" t="s">
        <v>493</v>
      </c>
      <c r="AK185" s="79"/>
      <c r="AL185" s="52">
        <v>1</v>
      </c>
      <c r="AM185" s="52">
        <v>0.05</v>
      </c>
      <c r="AN185" s="52">
        <v>1</v>
      </c>
      <c r="AO185" s="43"/>
      <c r="AP185" s="43"/>
      <c r="AQ185" s="43"/>
      <c r="AR185" s="162">
        <f t="shared" si="20"/>
        <v>1</v>
      </c>
      <c r="AS185" s="52">
        <f t="shared" si="21"/>
        <v>1</v>
      </c>
      <c r="AT185" s="52">
        <f t="shared" si="22"/>
        <v>0.05</v>
      </c>
      <c r="AU185" s="287"/>
      <c r="AV185" s="21"/>
      <c r="AW185" s="21"/>
      <c r="AX185" s="42"/>
      <c r="AY185" s="45"/>
      <c r="AZ185" s="35"/>
      <c r="BA185" s="43"/>
      <c r="BB185" s="42"/>
      <c r="BC185" s="89"/>
      <c r="BD185" s="90"/>
      <c r="BE185" s="89"/>
      <c r="BF185" s="91"/>
      <c r="BG185" s="92"/>
      <c r="BH185" s="239"/>
      <c r="BI185" s="90"/>
      <c r="BJ185" s="90"/>
      <c r="BK185" s="90"/>
      <c r="BL185" s="239"/>
      <c r="BM185" s="90"/>
      <c r="BN185" s="90"/>
      <c r="BO185" s="90"/>
      <c r="BP185" s="90"/>
      <c r="BQ185" s="90"/>
      <c r="BR185" s="90"/>
      <c r="BS185" s="90"/>
      <c r="BT185" s="90"/>
      <c r="BU185" s="90"/>
      <c r="BV185" s="239"/>
      <c r="BW185" s="90"/>
      <c r="BX185" s="90"/>
      <c r="BY185" s="242"/>
      <c r="BZ185" s="90"/>
      <c r="CA185" s="90"/>
      <c r="CB185" s="90"/>
      <c r="CC185" s="242"/>
      <c r="CD185" s="90"/>
      <c r="CE185" s="90"/>
      <c r="CF185" s="90"/>
    </row>
    <row r="186" spans="2:84" ht="30">
      <c r="B186" s="487"/>
      <c r="C186" s="487"/>
      <c r="D186" s="35"/>
      <c r="E186" s="35"/>
      <c r="F186" s="35"/>
      <c r="G186" s="35"/>
      <c r="H186" s="35"/>
      <c r="I186" s="35"/>
      <c r="J186" s="487"/>
      <c r="K186" s="413" t="s">
        <v>494</v>
      </c>
      <c r="L186" s="413"/>
      <c r="M186" s="294" t="s">
        <v>495</v>
      </c>
      <c r="N186" s="294" t="s">
        <v>494</v>
      </c>
      <c r="O186" s="413"/>
      <c r="P186" s="413" t="s">
        <v>171</v>
      </c>
      <c r="Q186" s="413"/>
      <c r="R186" s="518">
        <v>5</v>
      </c>
      <c r="S186" s="520">
        <v>1</v>
      </c>
      <c r="T186" s="326">
        <v>4</v>
      </c>
      <c r="U186" s="326">
        <v>0</v>
      </c>
      <c r="V186" s="326"/>
      <c r="W186" s="326"/>
      <c r="X186" s="326"/>
      <c r="Y186" s="327">
        <f>+U186</f>
        <v>0</v>
      </c>
      <c r="Z186" s="327">
        <f>+T186</f>
        <v>4</v>
      </c>
      <c r="AA186" s="326">
        <f>+Y186/S186</f>
        <v>0</v>
      </c>
      <c r="AB186" s="325">
        <f>+Z186/R186</f>
        <v>0.8</v>
      </c>
      <c r="AC186" s="352" t="s">
        <v>173</v>
      </c>
      <c r="AD186" s="352" t="s">
        <v>174</v>
      </c>
      <c r="AE186" s="352" t="s">
        <v>200</v>
      </c>
      <c r="AF186" s="352" t="s">
        <v>201</v>
      </c>
      <c r="AG186" s="337" t="s">
        <v>496</v>
      </c>
      <c r="AH186" s="400">
        <v>2020130010332</v>
      </c>
      <c r="AI186" s="337" t="s">
        <v>497</v>
      </c>
      <c r="AJ186" s="74" t="s">
        <v>498</v>
      </c>
      <c r="AK186" s="74" t="s">
        <v>499</v>
      </c>
      <c r="AL186" s="43">
        <v>100</v>
      </c>
      <c r="AM186" s="173">
        <v>0.16666666666666669</v>
      </c>
      <c r="AN186" s="43">
        <v>0</v>
      </c>
      <c r="AO186" s="43"/>
      <c r="AP186" s="43"/>
      <c r="AQ186" s="43"/>
      <c r="AR186" s="43">
        <f t="shared" si="20"/>
        <v>0</v>
      </c>
      <c r="AS186" s="43">
        <f t="shared" si="21"/>
        <v>0</v>
      </c>
      <c r="AT186" s="43">
        <f t="shared" si="22"/>
        <v>0</v>
      </c>
      <c r="AU186" s="263">
        <v>0</v>
      </c>
      <c r="AV186" s="21">
        <v>45292</v>
      </c>
      <c r="AW186" s="21">
        <v>45657</v>
      </c>
      <c r="AX186" s="42">
        <v>365</v>
      </c>
      <c r="AY186" s="45">
        <v>1065570</v>
      </c>
      <c r="AZ186" s="35">
        <v>15</v>
      </c>
      <c r="BA186" s="43" t="s">
        <v>181</v>
      </c>
      <c r="BB186" s="42" t="s">
        <v>468</v>
      </c>
      <c r="BC186" s="413" t="s">
        <v>183</v>
      </c>
      <c r="BD186" s="281">
        <v>300000000</v>
      </c>
      <c r="BE186" s="413" t="s">
        <v>183</v>
      </c>
      <c r="BF186" s="418" t="s">
        <v>500</v>
      </c>
      <c r="BG186" s="421" t="s">
        <v>501</v>
      </c>
      <c r="BH186" s="239"/>
      <c r="BI186" s="281"/>
      <c r="BJ186" s="281"/>
      <c r="BK186" s="281"/>
      <c r="BL186" s="239"/>
      <c r="BM186" s="281"/>
      <c r="BN186" s="281"/>
      <c r="BO186" s="281"/>
      <c r="BP186" s="281"/>
      <c r="BQ186" s="281"/>
      <c r="BR186" s="281"/>
      <c r="BS186" s="281"/>
      <c r="BT186" s="281"/>
      <c r="BU186" s="281"/>
      <c r="BV186" s="239"/>
      <c r="BW186" s="281"/>
      <c r="BX186" s="281"/>
      <c r="BY186" s="242"/>
      <c r="BZ186" s="281"/>
      <c r="CA186" s="281"/>
      <c r="CB186" s="281"/>
      <c r="CC186" s="242"/>
      <c r="CD186" s="281"/>
      <c r="CE186" s="281"/>
      <c r="CF186" s="281"/>
    </row>
    <row r="187" spans="2:84" ht="30">
      <c r="B187" s="487"/>
      <c r="C187" s="487"/>
      <c r="D187" s="35"/>
      <c r="E187" s="35"/>
      <c r="F187" s="35"/>
      <c r="G187" s="35"/>
      <c r="H187" s="35"/>
      <c r="I187" s="35"/>
      <c r="J187" s="487"/>
      <c r="K187" s="413"/>
      <c r="L187" s="413"/>
      <c r="M187" s="296"/>
      <c r="N187" s="296"/>
      <c r="O187" s="413"/>
      <c r="P187" s="413"/>
      <c r="Q187" s="413"/>
      <c r="R187" s="518"/>
      <c r="S187" s="520"/>
      <c r="T187" s="326"/>
      <c r="U187" s="326"/>
      <c r="V187" s="326"/>
      <c r="W187" s="326"/>
      <c r="X187" s="326"/>
      <c r="Y187" s="328"/>
      <c r="Z187" s="328"/>
      <c r="AA187" s="326"/>
      <c r="AB187" s="325"/>
      <c r="AC187" s="326"/>
      <c r="AD187" s="326"/>
      <c r="AE187" s="326"/>
      <c r="AF187" s="326"/>
      <c r="AG187" s="338"/>
      <c r="AH187" s="401"/>
      <c r="AI187" s="338"/>
      <c r="AJ187" s="74" t="s">
        <v>502</v>
      </c>
      <c r="AK187" s="74" t="s">
        <v>503</v>
      </c>
      <c r="AL187" s="43">
        <v>1</v>
      </c>
      <c r="AM187" s="173">
        <v>0.16666666666666669</v>
      </c>
      <c r="AN187" s="43">
        <v>0</v>
      </c>
      <c r="AO187" s="43"/>
      <c r="AP187" s="43"/>
      <c r="AQ187" s="43"/>
      <c r="AR187" s="43">
        <f t="shared" si="20"/>
        <v>0</v>
      </c>
      <c r="AS187" s="43">
        <f t="shared" si="21"/>
        <v>0</v>
      </c>
      <c r="AT187" s="43">
        <f t="shared" si="22"/>
        <v>0</v>
      </c>
      <c r="AU187" s="261"/>
      <c r="AV187" s="21">
        <v>45292</v>
      </c>
      <c r="AW187" s="21">
        <v>45657</v>
      </c>
      <c r="AX187" s="42">
        <v>365</v>
      </c>
      <c r="AY187" s="45">
        <v>1065570</v>
      </c>
      <c r="AZ187" s="35">
        <v>15</v>
      </c>
      <c r="BA187" s="43" t="s">
        <v>181</v>
      </c>
      <c r="BB187" s="42" t="s">
        <v>468</v>
      </c>
      <c r="BC187" s="413"/>
      <c r="BD187" s="281"/>
      <c r="BE187" s="413"/>
      <c r="BF187" s="419"/>
      <c r="BG187" s="422"/>
      <c r="BH187" s="239"/>
      <c r="BI187" s="281"/>
      <c r="BJ187" s="281"/>
      <c r="BK187" s="281"/>
      <c r="BL187" s="239"/>
      <c r="BM187" s="281"/>
      <c r="BN187" s="281"/>
      <c r="BO187" s="281"/>
      <c r="BP187" s="281"/>
      <c r="BQ187" s="281"/>
      <c r="BR187" s="281"/>
      <c r="BS187" s="281"/>
      <c r="BT187" s="281"/>
      <c r="BU187" s="281"/>
      <c r="BV187" s="239"/>
      <c r="BW187" s="281"/>
      <c r="BX187" s="281"/>
      <c r="BY187" s="242"/>
      <c r="BZ187" s="281"/>
      <c r="CA187" s="281"/>
      <c r="CB187" s="281"/>
      <c r="CC187" s="242"/>
      <c r="CD187" s="281"/>
      <c r="CE187" s="281"/>
      <c r="CF187" s="281"/>
    </row>
    <row r="188" spans="2:84" ht="30">
      <c r="B188" s="487"/>
      <c r="C188" s="487"/>
      <c r="D188" s="35"/>
      <c r="E188" s="35"/>
      <c r="F188" s="35"/>
      <c r="G188" s="35"/>
      <c r="H188" s="35"/>
      <c r="I188" s="35"/>
      <c r="J188" s="487"/>
      <c r="K188" s="413"/>
      <c r="L188" s="413"/>
      <c r="M188" s="296"/>
      <c r="N188" s="296"/>
      <c r="O188" s="413"/>
      <c r="P188" s="413"/>
      <c r="Q188" s="413"/>
      <c r="R188" s="518"/>
      <c r="S188" s="520"/>
      <c r="T188" s="326"/>
      <c r="U188" s="326"/>
      <c r="V188" s="326"/>
      <c r="W188" s="326"/>
      <c r="X188" s="326"/>
      <c r="Y188" s="328"/>
      <c r="Z188" s="328"/>
      <c r="AA188" s="326"/>
      <c r="AB188" s="325"/>
      <c r="AC188" s="326"/>
      <c r="AD188" s="326"/>
      <c r="AE188" s="326"/>
      <c r="AF188" s="326"/>
      <c r="AG188" s="338"/>
      <c r="AH188" s="401"/>
      <c r="AI188" s="338"/>
      <c r="AJ188" s="74" t="s">
        <v>504</v>
      </c>
      <c r="AK188" s="74" t="s">
        <v>505</v>
      </c>
      <c r="AL188" s="43">
        <v>5</v>
      </c>
      <c r="AM188" s="173">
        <v>0.16666666666666669</v>
      </c>
      <c r="AN188" s="43">
        <v>0</v>
      </c>
      <c r="AO188" s="43"/>
      <c r="AP188" s="43"/>
      <c r="AQ188" s="43"/>
      <c r="AR188" s="43">
        <f t="shared" si="20"/>
        <v>0</v>
      </c>
      <c r="AS188" s="43">
        <f t="shared" si="21"/>
        <v>0</v>
      </c>
      <c r="AT188" s="43">
        <f t="shared" si="22"/>
        <v>0</v>
      </c>
      <c r="AU188" s="261"/>
      <c r="AV188" s="21"/>
      <c r="AW188" s="21"/>
      <c r="AX188" s="42"/>
      <c r="AY188" s="45"/>
      <c r="AZ188" s="35">
        <v>15</v>
      </c>
      <c r="BA188" s="43"/>
      <c r="BB188" s="42"/>
      <c r="BC188" s="413"/>
      <c r="BD188" s="281"/>
      <c r="BE188" s="413"/>
      <c r="BF188" s="419"/>
      <c r="BG188" s="422"/>
      <c r="BH188" s="239"/>
      <c r="BI188" s="281"/>
      <c r="BJ188" s="281"/>
      <c r="BK188" s="281"/>
      <c r="BL188" s="239"/>
      <c r="BM188" s="281"/>
      <c r="BN188" s="281"/>
      <c r="BO188" s="281"/>
      <c r="BP188" s="281"/>
      <c r="BQ188" s="281"/>
      <c r="BR188" s="281"/>
      <c r="BS188" s="281"/>
      <c r="BT188" s="281"/>
      <c r="BU188" s="281"/>
      <c r="BV188" s="239"/>
      <c r="BW188" s="281"/>
      <c r="BX188" s="281"/>
      <c r="BY188" s="242"/>
      <c r="BZ188" s="281"/>
      <c r="CA188" s="281"/>
      <c r="CB188" s="281"/>
      <c r="CC188" s="242"/>
      <c r="CD188" s="281"/>
      <c r="CE188" s="281"/>
      <c r="CF188" s="281"/>
    </row>
    <row r="189" spans="2:84" ht="30">
      <c r="B189" s="487"/>
      <c r="C189" s="487"/>
      <c r="D189" s="35"/>
      <c r="E189" s="35"/>
      <c r="F189" s="35"/>
      <c r="G189" s="35"/>
      <c r="H189" s="35"/>
      <c r="I189" s="35"/>
      <c r="J189" s="487"/>
      <c r="K189" s="413"/>
      <c r="L189" s="413"/>
      <c r="M189" s="296"/>
      <c r="N189" s="296"/>
      <c r="O189" s="413"/>
      <c r="P189" s="413"/>
      <c r="Q189" s="413"/>
      <c r="R189" s="518"/>
      <c r="S189" s="520"/>
      <c r="T189" s="326"/>
      <c r="U189" s="326"/>
      <c r="V189" s="326"/>
      <c r="W189" s="326"/>
      <c r="X189" s="326"/>
      <c r="Y189" s="328"/>
      <c r="Z189" s="328"/>
      <c r="AA189" s="326"/>
      <c r="AB189" s="325"/>
      <c r="AC189" s="326"/>
      <c r="AD189" s="326"/>
      <c r="AE189" s="326"/>
      <c r="AF189" s="326"/>
      <c r="AG189" s="338"/>
      <c r="AH189" s="401"/>
      <c r="AI189" s="338"/>
      <c r="AJ189" s="74" t="s">
        <v>506</v>
      </c>
      <c r="AK189" s="74" t="s">
        <v>505</v>
      </c>
      <c r="AL189" s="43">
        <v>1</v>
      </c>
      <c r="AM189" s="173">
        <v>0.16666666666666669</v>
      </c>
      <c r="AN189" s="43">
        <v>0</v>
      </c>
      <c r="AO189" s="43"/>
      <c r="AP189" s="43"/>
      <c r="AQ189" s="43"/>
      <c r="AR189" s="43">
        <f t="shared" si="20"/>
        <v>0</v>
      </c>
      <c r="AS189" s="43">
        <f t="shared" si="21"/>
        <v>0</v>
      </c>
      <c r="AT189" s="43">
        <f t="shared" si="22"/>
        <v>0</v>
      </c>
      <c r="AU189" s="261"/>
      <c r="AV189" s="21"/>
      <c r="AW189" s="21"/>
      <c r="AX189" s="42"/>
      <c r="AY189" s="45"/>
      <c r="AZ189" s="35">
        <v>15</v>
      </c>
      <c r="BA189" s="43"/>
      <c r="BB189" s="42"/>
      <c r="BC189" s="413"/>
      <c r="BD189" s="281"/>
      <c r="BE189" s="413"/>
      <c r="BF189" s="419"/>
      <c r="BG189" s="422"/>
      <c r="BH189" s="239"/>
      <c r="BI189" s="281"/>
      <c r="BJ189" s="281"/>
      <c r="BK189" s="281"/>
      <c r="BL189" s="239"/>
      <c r="BM189" s="281"/>
      <c r="BN189" s="281"/>
      <c r="BO189" s="281"/>
      <c r="BP189" s="281"/>
      <c r="BQ189" s="281"/>
      <c r="BR189" s="281"/>
      <c r="BS189" s="281"/>
      <c r="BT189" s="281"/>
      <c r="BU189" s="281"/>
      <c r="BV189" s="239"/>
      <c r="BW189" s="281"/>
      <c r="BX189" s="281"/>
      <c r="BY189" s="242"/>
      <c r="BZ189" s="281"/>
      <c r="CA189" s="281"/>
      <c r="CB189" s="281"/>
      <c r="CC189" s="242"/>
      <c r="CD189" s="281"/>
      <c r="CE189" s="281"/>
      <c r="CF189" s="281"/>
    </row>
    <row r="190" spans="2:84" ht="15">
      <c r="B190" s="487"/>
      <c r="C190" s="487"/>
      <c r="D190" s="35"/>
      <c r="E190" s="35"/>
      <c r="F190" s="35"/>
      <c r="G190" s="35"/>
      <c r="H190" s="35"/>
      <c r="I190" s="35"/>
      <c r="J190" s="487"/>
      <c r="K190" s="413"/>
      <c r="L190" s="413"/>
      <c r="M190" s="296"/>
      <c r="N190" s="296"/>
      <c r="O190" s="413"/>
      <c r="P190" s="413"/>
      <c r="Q190" s="413"/>
      <c r="R190" s="518"/>
      <c r="S190" s="520"/>
      <c r="T190" s="326"/>
      <c r="U190" s="326"/>
      <c r="V190" s="326"/>
      <c r="W190" s="326"/>
      <c r="X190" s="326"/>
      <c r="Y190" s="328"/>
      <c r="Z190" s="328"/>
      <c r="AA190" s="326"/>
      <c r="AB190" s="325"/>
      <c r="AC190" s="326"/>
      <c r="AD190" s="326"/>
      <c r="AE190" s="326"/>
      <c r="AF190" s="326"/>
      <c r="AG190" s="338"/>
      <c r="AH190" s="401"/>
      <c r="AI190" s="338"/>
      <c r="AJ190" s="74" t="s">
        <v>507</v>
      </c>
      <c r="AK190" s="74" t="s">
        <v>508</v>
      </c>
      <c r="AL190" s="43">
        <v>1</v>
      </c>
      <c r="AM190" s="173">
        <v>0.16666666666666669</v>
      </c>
      <c r="AN190" s="43">
        <v>0</v>
      </c>
      <c r="AO190" s="43"/>
      <c r="AP190" s="43"/>
      <c r="AQ190" s="43"/>
      <c r="AR190" s="43">
        <f t="shared" si="20"/>
        <v>0</v>
      </c>
      <c r="AS190" s="43">
        <f t="shared" si="21"/>
        <v>0</v>
      </c>
      <c r="AT190" s="43">
        <f t="shared" si="22"/>
        <v>0</v>
      </c>
      <c r="AU190" s="261"/>
      <c r="AV190" s="21"/>
      <c r="AW190" s="21"/>
      <c r="AX190" s="42"/>
      <c r="AY190" s="45"/>
      <c r="AZ190" s="35">
        <v>1065570</v>
      </c>
      <c r="BA190" s="43"/>
      <c r="BB190" s="42"/>
      <c r="BC190" s="413"/>
      <c r="BD190" s="281"/>
      <c r="BE190" s="413"/>
      <c r="BF190" s="419"/>
      <c r="BG190" s="422"/>
      <c r="BH190" s="239"/>
      <c r="BI190" s="281"/>
      <c r="BJ190" s="281"/>
      <c r="BK190" s="281"/>
      <c r="BL190" s="239"/>
      <c r="BM190" s="281"/>
      <c r="BN190" s="281"/>
      <c r="BO190" s="281"/>
      <c r="BP190" s="281"/>
      <c r="BQ190" s="281"/>
      <c r="BR190" s="281"/>
      <c r="BS190" s="281"/>
      <c r="BT190" s="281"/>
      <c r="BU190" s="281"/>
      <c r="BV190" s="239"/>
      <c r="BW190" s="281"/>
      <c r="BX190" s="281"/>
      <c r="BY190" s="242"/>
      <c r="BZ190" s="281"/>
      <c r="CA190" s="281"/>
      <c r="CB190" s="281"/>
      <c r="CC190" s="242"/>
      <c r="CD190" s="281"/>
      <c r="CE190" s="281"/>
      <c r="CF190" s="281"/>
    </row>
    <row r="191" spans="2:84" ht="45">
      <c r="B191" s="487"/>
      <c r="C191" s="487"/>
      <c r="D191" s="35"/>
      <c r="E191" s="35"/>
      <c r="F191" s="35"/>
      <c r="G191" s="35"/>
      <c r="H191" s="35"/>
      <c r="I191" s="35"/>
      <c r="J191" s="487"/>
      <c r="K191" s="413"/>
      <c r="L191" s="413"/>
      <c r="M191" s="295"/>
      <c r="N191" s="295"/>
      <c r="O191" s="413"/>
      <c r="P191" s="413"/>
      <c r="Q191" s="413"/>
      <c r="R191" s="518"/>
      <c r="S191" s="520"/>
      <c r="T191" s="326"/>
      <c r="U191" s="326"/>
      <c r="V191" s="326"/>
      <c r="W191" s="326"/>
      <c r="X191" s="326"/>
      <c r="Y191" s="329"/>
      <c r="Z191" s="329"/>
      <c r="AA191" s="326"/>
      <c r="AB191" s="325"/>
      <c r="AC191" s="326"/>
      <c r="AD191" s="326"/>
      <c r="AE191" s="326"/>
      <c r="AF191" s="326"/>
      <c r="AG191" s="339"/>
      <c r="AH191" s="402"/>
      <c r="AI191" s="339"/>
      <c r="AJ191" s="74" t="s">
        <v>509</v>
      </c>
      <c r="AK191" s="74" t="s">
        <v>510</v>
      </c>
      <c r="AL191" s="52">
        <v>1</v>
      </c>
      <c r="AM191" s="173">
        <v>0.16666666666666669</v>
      </c>
      <c r="AN191" s="52">
        <v>0</v>
      </c>
      <c r="AO191" s="52"/>
      <c r="AP191" s="52"/>
      <c r="AQ191" s="52"/>
      <c r="AR191" s="52">
        <f t="shared" si="20"/>
        <v>0</v>
      </c>
      <c r="AS191" s="52">
        <f t="shared" si="21"/>
        <v>0</v>
      </c>
      <c r="AT191" s="52">
        <f t="shared" si="22"/>
        <v>0</v>
      </c>
      <c r="AU191" s="262"/>
      <c r="AV191" s="21">
        <v>45292</v>
      </c>
      <c r="AW191" s="21">
        <v>45657</v>
      </c>
      <c r="AX191" s="42">
        <v>365</v>
      </c>
      <c r="AY191" s="45">
        <v>1065570</v>
      </c>
      <c r="AZ191" s="35">
        <v>1065570</v>
      </c>
      <c r="BA191" s="43" t="s">
        <v>181</v>
      </c>
      <c r="BB191" s="42" t="s">
        <v>511</v>
      </c>
      <c r="BC191" s="413"/>
      <c r="BD191" s="281"/>
      <c r="BE191" s="413"/>
      <c r="BF191" s="420"/>
      <c r="BG191" s="423"/>
      <c r="BH191" s="240"/>
      <c r="BI191" s="281"/>
      <c r="BJ191" s="281"/>
      <c r="BK191" s="281"/>
      <c r="BL191" s="240"/>
      <c r="BM191" s="281"/>
      <c r="BN191" s="281"/>
      <c r="BO191" s="281"/>
      <c r="BP191" s="281"/>
      <c r="BQ191" s="281"/>
      <c r="BR191" s="281"/>
      <c r="BS191" s="281"/>
      <c r="BT191" s="281"/>
      <c r="BU191" s="281"/>
      <c r="BV191" s="240"/>
      <c r="BW191" s="281"/>
      <c r="BX191" s="281"/>
      <c r="BY191" s="243"/>
      <c r="BZ191" s="281"/>
      <c r="CA191" s="281"/>
      <c r="CB191" s="281"/>
      <c r="CC191" s="243"/>
      <c r="CD191" s="281"/>
      <c r="CE191" s="281"/>
      <c r="CF191" s="281"/>
    </row>
    <row r="192" spans="2:84" ht="36">
      <c r="B192" s="291" t="s">
        <v>512</v>
      </c>
      <c r="C192" s="292"/>
      <c r="D192" s="292"/>
      <c r="E192" s="292"/>
      <c r="F192" s="292"/>
      <c r="G192" s="292"/>
      <c r="H192" s="292"/>
      <c r="I192" s="292"/>
      <c r="J192" s="292"/>
      <c r="K192" s="292"/>
      <c r="L192" s="292"/>
      <c r="M192" s="292"/>
      <c r="N192" s="292"/>
      <c r="O192" s="292"/>
      <c r="P192" s="292"/>
      <c r="Q192" s="292"/>
      <c r="R192" s="292"/>
      <c r="S192" s="292"/>
      <c r="T192" s="292"/>
      <c r="U192" s="293"/>
      <c r="V192" s="81"/>
      <c r="W192" s="81"/>
      <c r="X192" s="81"/>
      <c r="Y192" s="81"/>
      <c r="Z192" s="81"/>
      <c r="AA192" s="152">
        <f>+(AA186+AA175+AA171+AA165+AA154+AA153+AA152+AA136+AA130)/9</f>
        <v>0.48888888888888893</v>
      </c>
      <c r="AB192" s="152">
        <f>+(AB186+AB175+AB171+AB165+AB154+AB153+AB152+AB136+AB130)/9</f>
        <v>0.84444444444444444</v>
      </c>
      <c r="AC192" s="81"/>
      <c r="AD192" s="81"/>
      <c r="AE192" s="81"/>
      <c r="AF192" s="81"/>
      <c r="AG192" s="103"/>
      <c r="AH192" s="104"/>
      <c r="AI192" s="103"/>
      <c r="AJ192" s="74"/>
      <c r="AK192" s="74"/>
      <c r="AL192" s="52"/>
      <c r="AM192" s="43"/>
      <c r="AN192" s="52"/>
      <c r="AO192" s="52"/>
      <c r="AP192" s="52"/>
      <c r="AQ192" s="52"/>
      <c r="AR192" s="52"/>
      <c r="AS192" s="52"/>
      <c r="AT192" s="52"/>
      <c r="AU192" s="52"/>
      <c r="AV192" s="21"/>
      <c r="AW192" s="21"/>
      <c r="AX192" s="42"/>
      <c r="AY192" s="45"/>
      <c r="AZ192" s="35"/>
      <c r="BA192" s="43"/>
      <c r="BB192" s="42"/>
      <c r="BC192" s="46"/>
      <c r="BD192" s="115"/>
      <c r="BE192" s="46"/>
      <c r="BF192" s="116"/>
      <c r="BG192" s="117"/>
      <c r="BH192" s="115"/>
      <c r="BI192" s="115"/>
      <c r="BJ192" s="115"/>
      <c r="BK192" s="115"/>
      <c r="BL192" s="115"/>
      <c r="BM192" s="115"/>
      <c r="BN192" s="115"/>
      <c r="BO192" s="115"/>
      <c r="BP192" s="115"/>
      <c r="BQ192" s="115"/>
      <c r="BR192" s="115"/>
      <c r="BS192" s="115"/>
      <c r="BT192" s="115"/>
      <c r="BU192" s="115"/>
      <c r="BV192" s="115"/>
      <c r="BW192" s="115"/>
      <c r="BX192" s="115"/>
      <c r="BY192" s="115"/>
      <c r="BZ192" s="115"/>
      <c r="CA192" s="115"/>
      <c r="CB192" s="115"/>
      <c r="CC192" s="115"/>
      <c r="CD192" s="115"/>
      <c r="CE192" s="115"/>
      <c r="CF192" s="115"/>
    </row>
    <row r="193" spans="2:84" ht="135">
      <c r="B193" s="314" t="s">
        <v>400</v>
      </c>
      <c r="C193" s="314" t="s">
        <v>401</v>
      </c>
      <c r="D193" s="35"/>
      <c r="E193" s="35"/>
      <c r="F193" s="35"/>
      <c r="G193" s="35"/>
      <c r="H193" s="35"/>
      <c r="I193" s="35"/>
      <c r="J193" s="314" t="s">
        <v>513</v>
      </c>
      <c r="K193" s="46" t="s">
        <v>514</v>
      </c>
      <c r="L193" s="46" t="s">
        <v>209</v>
      </c>
      <c r="M193" s="46">
        <v>0</v>
      </c>
      <c r="N193" s="46" t="s">
        <v>515</v>
      </c>
      <c r="O193" s="46"/>
      <c r="P193" s="46" t="s">
        <v>171</v>
      </c>
      <c r="Q193" s="46" t="s">
        <v>516</v>
      </c>
      <c r="R193" s="82">
        <v>5</v>
      </c>
      <c r="S193" s="49">
        <v>1</v>
      </c>
      <c r="T193" s="81">
        <v>4</v>
      </c>
      <c r="U193" s="81">
        <v>0</v>
      </c>
      <c r="V193" s="81"/>
      <c r="W193" s="81"/>
      <c r="X193" s="81"/>
      <c r="Y193" s="81">
        <f>+U193</f>
        <v>0</v>
      </c>
      <c r="Z193" s="81">
        <f>+Y193+T193</f>
        <v>4</v>
      </c>
      <c r="AA193" s="150">
        <f>+Y193/S193</f>
        <v>0</v>
      </c>
      <c r="AB193" s="150">
        <f>+Z193/R193</f>
        <v>0.8</v>
      </c>
      <c r="AC193" s="85" t="s">
        <v>173</v>
      </c>
      <c r="AD193" s="85" t="s">
        <v>174</v>
      </c>
      <c r="AE193" s="85" t="s">
        <v>200</v>
      </c>
      <c r="AF193" s="85" t="s">
        <v>201</v>
      </c>
      <c r="AG193" s="314" t="s">
        <v>517</v>
      </c>
      <c r="AH193" s="275">
        <v>2021130010177</v>
      </c>
      <c r="AI193" s="314" t="s">
        <v>518</v>
      </c>
      <c r="AJ193" s="59" t="s">
        <v>519</v>
      </c>
      <c r="AK193" s="59" t="s">
        <v>519</v>
      </c>
      <c r="AL193" s="59">
        <v>10</v>
      </c>
      <c r="AM193" s="173">
        <v>0.16666666666666669</v>
      </c>
      <c r="AN193" s="59">
        <v>0</v>
      </c>
      <c r="AO193" s="59"/>
      <c r="AP193" s="59"/>
      <c r="AQ193" s="59"/>
      <c r="AR193" s="52">
        <f t="shared" si="20"/>
        <v>0</v>
      </c>
      <c r="AS193" s="52">
        <f t="shared" ref="AS193:AS198" si="23">+AR193/AL193</f>
        <v>0</v>
      </c>
      <c r="AT193" s="52">
        <f t="shared" ref="AT193:AT198" si="24">+AS193*AM193</f>
        <v>0</v>
      </c>
      <c r="AU193" s="264">
        <f>+SUM(AT193:AT198)</f>
        <v>0</v>
      </c>
      <c r="AV193" s="21">
        <v>45292</v>
      </c>
      <c r="AW193" s="21">
        <v>45657</v>
      </c>
      <c r="AX193" s="42">
        <v>365</v>
      </c>
      <c r="AY193" s="45">
        <v>1065570</v>
      </c>
      <c r="AZ193" s="35"/>
      <c r="BA193" s="43" t="s">
        <v>181</v>
      </c>
      <c r="BB193" s="35" t="s">
        <v>520</v>
      </c>
      <c r="BC193" s="408" t="s">
        <v>183</v>
      </c>
      <c r="BD193" s="280">
        <v>300000000</v>
      </c>
      <c r="BE193" s="408" t="s">
        <v>183</v>
      </c>
      <c r="BF193" s="409" t="s">
        <v>521</v>
      </c>
      <c r="BG193" s="408" t="s">
        <v>522</v>
      </c>
      <c r="BH193" s="280">
        <v>300000000</v>
      </c>
      <c r="BI193" s="280"/>
      <c r="BJ193" s="280"/>
      <c r="BK193" s="280"/>
      <c r="BL193" s="280">
        <v>57000000</v>
      </c>
      <c r="BM193" s="280"/>
      <c r="BN193" s="280"/>
      <c r="BO193" s="280"/>
      <c r="BP193" s="280"/>
      <c r="BQ193" s="280"/>
      <c r="BR193" s="280"/>
      <c r="BS193" s="280"/>
      <c r="BT193" s="280"/>
      <c r="BU193" s="280"/>
      <c r="BV193" s="280">
        <v>13500000</v>
      </c>
      <c r="BW193" s="280"/>
      <c r="BX193" s="280"/>
      <c r="BY193" s="279">
        <f>+BL193/BH193</f>
        <v>0.19</v>
      </c>
      <c r="BZ193" s="280"/>
      <c r="CA193" s="280"/>
      <c r="CB193" s="280"/>
      <c r="CC193" s="279">
        <f>+BV193/BH193</f>
        <v>4.4999999999999998E-2</v>
      </c>
      <c r="CD193" s="280"/>
      <c r="CE193" s="280"/>
      <c r="CF193" s="280"/>
    </row>
    <row r="194" spans="2:84" ht="60">
      <c r="B194" s="314"/>
      <c r="C194" s="314"/>
      <c r="D194" s="35"/>
      <c r="E194" s="35"/>
      <c r="F194" s="35"/>
      <c r="G194" s="35"/>
      <c r="H194" s="35"/>
      <c r="I194" s="35"/>
      <c r="J194" s="314"/>
      <c r="K194" s="413" t="s">
        <v>523</v>
      </c>
      <c r="L194" s="413" t="s">
        <v>209</v>
      </c>
      <c r="M194" s="413">
        <v>0</v>
      </c>
      <c r="N194" s="413" t="s">
        <v>524</v>
      </c>
      <c r="O194" s="413"/>
      <c r="P194" s="413" t="s">
        <v>171</v>
      </c>
      <c r="Q194" s="413" t="s">
        <v>516</v>
      </c>
      <c r="R194" s="518">
        <v>5</v>
      </c>
      <c r="S194" s="520">
        <v>1</v>
      </c>
      <c r="T194" s="326">
        <v>4</v>
      </c>
      <c r="U194" s="326">
        <v>0</v>
      </c>
      <c r="V194" s="326"/>
      <c r="W194" s="326"/>
      <c r="X194" s="326"/>
      <c r="Y194" s="327">
        <f>+U194</f>
        <v>0</v>
      </c>
      <c r="Z194" s="327">
        <f>+Y194+T194</f>
        <v>4</v>
      </c>
      <c r="AA194" s="325">
        <f>+Y194/S194</f>
        <v>0</v>
      </c>
      <c r="AB194" s="325">
        <f>+Z194/R194</f>
        <v>0.8</v>
      </c>
      <c r="AC194" s="352" t="s">
        <v>173</v>
      </c>
      <c r="AD194" s="352" t="s">
        <v>174</v>
      </c>
      <c r="AE194" s="352" t="s">
        <v>200</v>
      </c>
      <c r="AF194" s="352" t="s">
        <v>201</v>
      </c>
      <c r="AG194" s="314"/>
      <c r="AH194" s="275"/>
      <c r="AI194" s="314"/>
      <c r="AJ194" s="59" t="s">
        <v>525</v>
      </c>
      <c r="AK194" s="59" t="s">
        <v>525</v>
      </c>
      <c r="AL194" s="59">
        <v>5</v>
      </c>
      <c r="AM194" s="173">
        <v>0.16666666666666669</v>
      </c>
      <c r="AN194" s="59">
        <v>0</v>
      </c>
      <c r="AO194" s="59"/>
      <c r="AP194" s="59"/>
      <c r="AQ194" s="59"/>
      <c r="AR194" s="52">
        <f t="shared" si="20"/>
        <v>0</v>
      </c>
      <c r="AS194" s="52">
        <f t="shared" si="23"/>
        <v>0</v>
      </c>
      <c r="AT194" s="52">
        <f t="shared" si="24"/>
        <v>0</v>
      </c>
      <c r="AU194" s="265"/>
      <c r="AV194" s="21">
        <v>45292</v>
      </c>
      <c r="AW194" s="21">
        <v>45657</v>
      </c>
      <c r="AX194" s="42">
        <v>365</v>
      </c>
      <c r="AY194" s="45">
        <v>1065570</v>
      </c>
      <c r="AZ194" s="35"/>
      <c r="BA194" s="43" t="s">
        <v>181</v>
      </c>
      <c r="BB194" s="35" t="s">
        <v>520</v>
      </c>
      <c r="BC194" s="408"/>
      <c r="BD194" s="280"/>
      <c r="BE194" s="408"/>
      <c r="BF194" s="409"/>
      <c r="BG194" s="408"/>
      <c r="BH194" s="280"/>
      <c r="BI194" s="280"/>
      <c r="BJ194" s="280"/>
      <c r="BK194" s="280"/>
      <c r="BL194" s="280"/>
      <c r="BM194" s="280"/>
      <c r="BN194" s="280"/>
      <c r="BO194" s="280"/>
      <c r="BP194" s="280"/>
      <c r="BQ194" s="280"/>
      <c r="BR194" s="280"/>
      <c r="BS194" s="280"/>
      <c r="BT194" s="280"/>
      <c r="BU194" s="280"/>
      <c r="BV194" s="280"/>
      <c r="BW194" s="280"/>
      <c r="BX194" s="280"/>
      <c r="BY194" s="279"/>
      <c r="BZ194" s="280"/>
      <c r="CA194" s="280"/>
      <c r="CB194" s="280"/>
      <c r="CC194" s="279"/>
      <c r="CD194" s="280"/>
      <c r="CE194" s="280"/>
      <c r="CF194" s="280"/>
    </row>
    <row r="195" spans="2:84" ht="45">
      <c r="B195" s="314"/>
      <c r="C195" s="314"/>
      <c r="D195" s="35"/>
      <c r="E195" s="35"/>
      <c r="F195" s="35"/>
      <c r="G195" s="35"/>
      <c r="H195" s="35"/>
      <c r="I195" s="35"/>
      <c r="J195" s="314"/>
      <c r="K195" s="413"/>
      <c r="L195" s="413"/>
      <c r="M195" s="413"/>
      <c r="N195" s="413"/>
      <c r="O195" s="413"/>
      <c r="P195" s="413"/>
      <c r="Q195" s="413"/>
      <c r="R195" s="518"/>
      <c r="S195" s="520"/>
      <c r="T195" s="326"/>
      <c r="U195" s="326"/>
      <c r="V195" s="326"/>
      <c r="W195" s="326"/>
      <c r="X195" s="326"/>
      <c r="Y195" s="328"/>
      <c r="Z195" s="328"/>
      <c r="AA195" s="325"/>
      <c r="AB195" s="325"/>
      <c r="AC195" s="326"/>
      <c r="AD195" s="326"/>
      <c r="AE195" s="326"/>
      <c r="AF195" s="326"/>
      <c r="AG195" s="314"/>
      <c r="AH195" s="275"/>
      <c r="AI195" s="314"/>
      <c r="AJ195" s="59" t="s">
        <v>526</v>
      </c>
      <c r="AK195" s="59" t="s">
        <v>526</v>
      </c>
      <c r="AL195" s="59">
        <v>1</v>
      </c>
      <c r="AM195" s="173">
        <v>0.16666666666666669</v>
      </c>
      <c r="AN195" s="59">
        <v>0</v>
      </c>
      <c r="AO195" s="59"/>
      <c r="AP195" s="59"/>
      <c r="AQ195" s="59"/>
      <c r="AR195" s="52">
        <f t="shared" si="20"/>
        <v>0</v>
      </c>
      <c r="AS195" s="52">
        <f t="shared" si="23"/>
        <v>0</v>
      </c>
      <c r="AT195" s="52">
        <f t="shared" si="24"/>
        <v>0</v>
      </c>
      <c r="AU195" s="265"/>
      <c r="AV195" s="21">
        <v>45292</v>
      </c>
      <c r="AW195" s="21">
        <v>45657</v>
      </c>
      <c r="AX195" s="42">
        <v>365</v>
      </c>
      <c r="AY195" s="45">
        <v>1065570</v>
      </c>
      <c r="AZ195" s="35"/>
      <c r="BA195" s="43" t="s">
        <v>181</v>
      </c>
      <c r="BB195" s="35" t="s">
        <v>520</v>
      </c>
      <c r="BC195" s="408"/>
      <c r="BD195" s="280"/>
      <c r="BE195" s="408"/>
      <c r="BF195" s="409"/>
      <c r="BG195" s="408"/>
      <c r="BH195" s="280"/>
      <c r="BI195" s="280"/>
      <c r="BJ195" s="280"/>
      <c r="BK195" s="280"/>
      <c r="BL195" s="280"/>
      <c r="BM195" s="280"/>
      <c r="BN195" s="280"/>
      <c r="BO195" s="280"/>
      <c r="BP195" s="280"/>
      <c r="BQ195" s="280"/>
      <c r="BR195" s="280"/>
      <c r="BS195" s="280"/>
      <c r="BT195" s="280"/>
      <c r="BU195" s="280"/>
      <c r="BV195" s="280"/>
      <c r="BW195" s="280"/>
      <c r="BX195" s="280"/>
      <c r="BY195" s="279"/>
      <c r="BZ195" s="280"/>
      <c r="CA195" s="280"/>
      <c r="CB195" s="280"/>
      <c r="CC195" s="279"/>
      <c r="CD195" s="280"/>
      <c r="CE195" s="280"/>
      <c r="CF195" s="280"/>
    </row>
    <row r="196" spans="2:84" ht="30">
      <c r="B196" s="314"/>
      <c r="C196" s="314"/>
      <c r="D196" s="35"/>
      <c r="E196" s="35"/>
      <c r="F196" s="35"/>
      <c r="G196" s="35"/>
      <c r="H196" s="35"/>
      <c r="I196" s="35"/>
      <c r="J196" s="314"/>
      <c r="K196" s="413"/>
      <c r="L196" s="413"/>
      <c r="M196" s="413"/>
      <c r="N196" s="413"/>
      <c r="O196" s="413"/>
      <c r="P196" s="413"/>
      <c r="Q196" s="413"/>
      <c r="R196" s="518"/>
      <c r="S196" s="520"/>
      <c r="T196" s="326"/>
      <c r="U196" s="326"/>
      <c r="V196" s="326"/>
      <c r="W196" s="326"/>
      <c r="X196" s="326"/>
      <c r="Y196" s="328"/>
      <c r="Z196" s="328"/>
      <c r="AA196" s="325"/>
      <c r="AB196" s="325"/>
      <c r="AC196" s="326"/>
      <c r="AD196" s="326"/>
      <c r="AE196" s="326"/>
      <c r="AF196" s="326"/>
      <c r="AG196" s="314"/>
      <c r="AH196" s="275"/>
      <c r="AI196" s="314"/>
      <c r="AJ196" s="59" t="s">
        <v>527</v>
      </c>
      <c r="AK196" s="59" t="s">
        <v>527</v>
      </c>
      <c r="AL196" s="59">
        <v>1</v>
      </c>
      <c r="AM196" s="173">
        <v>0.16666666666666669</v>
      </c>
      <c r="AN196" s="59">
        <v>0</v>
      </c>
      <c r="AO196" s="59"/>
      <c r="AP196" s="59"/>
      <c r="AQ196" s="59"/>
      <c r="AR196" s="52">
        <f t="shared" si="20"/>
        <v>0</v>
      </c>
      <c r="AS196" s="52">
        <f t="shared" si="23"/>
        <v>0</v>
      </c>
      <c r="AT196" s="52">
        <f t="shared" si="24"/>
        <v>0</v>
      </c>
      <c r="AU196" s="265"/>
      <c r="AV196" s="21">
        <v>45292</v>
      </c>
      <c r="AW196" s="21">
        <v>45657</v>
      </c>
      <c r="AX196" s="42">
        <v>365</v>
      </c>
      <c r="AY196" s="45">
        <v>1065570</v>
      </c>
      <c r="AZ196" s="35"/>
      <c r="BA196" s="43" t="s">
        <v>181</v>
      </c>
      <c r="BB196" s="35" t="s">
        <v>520</v>
      </c>
      <c r="BC196" s="408"/>
      <c r="BD196" s="280"/>
      <c r="BE196" s="408"/>
      <c r="BF196" s="409"/>
      <c r="BG196" s="408"/>
      <c r="BH196" s="280"/>
      <c r="BI196" s="280"/>
      <c r="BJ196" s="280"/>
      <c r="BK196" s="280"/>
      <c r="BL196" s="280"/>
      <c r="BM196" s="280"/>
      <c r="BN196" s="280"/>
      <c r="BO196" s="280"/>
      <c r="BP196" s="280"/>
      <c r="BQ196" s="280"/>
      <c r="BR196" s="280"/>
      <c r="BS196" s="280"/>
      <c r="BT196" s="280"/>
      <c r="BU196" s="280"/>
      <c r="BV196" s="280"/>
      <c r="BW196" s="280"/>
      <c r="BX196" s="280"/>
      <c r="BY196" s="279"/>
      <c r="BZ196" s="280"/>
      <c r="CA196" s="280"/>
      <c r="CB196" s="280"/>
      <c r="CC196" s="279"/>
      <c r="CD196" s="280"/>
      <c r="CE196" s="280"/>
      <c r="CF196" s="280"/>
    </row>
    <row r="197" spans="2:84" ht="45">
      <c r="B197" s="314"/>
      <c r="C197" s="314"/>
      <c r="D197" s="35"/>
      <c r="E197" s="35"/>
      <c r="F197" s="35"/>
      <c r="G197" s="35"/>
      <c r="H197" s="35"/>
      <c r="I197" s="35"/>
      <c r="J197" s="314"/>
      <c r="K197" s="413"/>
      <c r="L197" s="413"/>
      <c r="M197" s="413"/>
      <c r="N197" s="413"/>
      <c r="O197" s="413"/>
      <c r="P197" s="413"/>
      <c r="Q197" s="413"/>
      <c r="R197" s="518"/>
      <c r="S197" s="520"/>
      <c r="T197" s="326"/>
      <c r="U197" s="326"/>
      <c r="V197" s="326"/>
      <c r="W197" s="326"/>
      <c r="X197" s="326"/>
      <c r="Y197" s="328"/>
      <c r="Z197" s="328"/>
      <c r="AA197" s="325"/>
      <c r="AB197" s="325"/>
      <c r="AC197" s="326"/>
      <c r="AD197" s="326"/>
      <c r="AE197" s="326"/>
      <c r="AF197" s="326"/>
      <c r="AG197" s="314"/>
      <c r="AH197" s="275"/>
      <c r="AI197" s="314"/>
      <c r="AJ197" s="59" t="s">
        <v>528</v>
      </c>
      <c r="AK197" s="59" t="s">
        <v>528</v>
      </c>
      <c r="AL197" s="59">
        <v>1</v>
      </c>
      <c r="AM197" s="173">
        <v>0.16666666666666669</v>
      </c>
      <c r="AN197" s="59">
        <v>0</v>
      </c>
      <c r="AO197" s="59"/>
      <c r="AP197" s="59"/>
      <c r="AQ197" s="59"/>
      <c r="AR197" s="52">
        <f t="shared" si="20"/>
        <v>0</v>
      </c>
      <c r="AS197" s="52">
        <f t="shared" si="23"/>
        <v>0</v>
      </c>
      <c r="AT197" s="52">
        <f t="shared" si="24"/>
        <v>0</v>
      </c>
      <c r="AU197" s="265"/>
      <c r="AV197" s="21">
        <v>45292</v>
      </c>
      <c r="AW197" s="21">
        <v>45657</v>
      </c>
      <c r="AX197" s="42">
        <v>365</v>
      </c>
      <c r="AY197" s="45">
        <v>1065570</v>
      </c>
      <c r="AZ197" s="35"/>
      <c r="BA197" s="43" t="s">
        <v>181</v>
      </c>
      <c r="BB197" s="35" t="s">
        <v>520</v>
      </c>
      <c r="BC197" s="408"/>
      <c r="BD197" s="280"/>
      <c r="BE197" s="408"/>
      <c r="BF197" s="409"/>
      <c r="BG197" s="408"/>
      <c r="BH197" s="280"/>
      <c r="BI197" s="280"/>
      <c r="BJ197" s="280"/>
      <c r="BK197" s="280"/>
      <c r="BL197" s="280"/>
      <c r="BM197" s="280"/>
      <c r="BN197" s="280"/>
      <c r="BO197" s="280"/>
      <c r="BP197" s="280"/>
      <c r="BQ197" s="280"/>
      <c r="BR197" s="280"/>
      <c r="BS197" s="280"/>
      <c r="BT197" s="280"/>
      <c r="BU197" s="280"/>
      <c r="BV197" s="280"/>
      <c r="BW197" s="280"/>
      <c r="BX197" s="280"/>
      <c r="BY197" s="279"/>
      <c r="BZ197" s="280"/>
      <c r="CA197" s="280"/>
      <c r="CB197" s="280"/>
      <c r="CC197" s="279"/>
      <c r="CD197" s="280"/>
      <c r="CE197" s="280"/>
      <c r="CF197" s="280"/>
    </row>
    <row r="198" spans="2:84" ht="30">
      <c r="B198" s="314"/>
      <c r="C198" s="314"/>
      <c r="D198" s="35"/>
      <c r="E198" s="35"/>
      <c r="F198" s="35"/>
      <c r="G198" s="35"/>
      <c r="H198" s="35"/>
      <c r="I198" s="35"/>
      <c r="J198" s="314"/>
      <c r="K198" s="413"/>
      <c r="L198" s="413"/>
      <c r="M198" s="413"/>
      <c r="N198" s="413"/>
      <c r="O198" s="413"/>
      <c r="P198" s="413"/>
      <c r="Q198" s="413"/>
      <c r="R198" s="518"/>
      <c r="S198" s="520"/>
      <c r="T198" s="326"/>
      <c r="U198" s="326"/>
      <c r="V198" s="326"/>
      <c r="W198" s="326"/>
      <c r="X198" s="326"/>
      <c r="Y198" s="329"/>
      <c r="Z198" s="329"/>
      <c r="AA198" s="325"/>
      <c r="AB198" s="325"/>
      <c r="AC198" s="326"/>
      <c r="AD198" s="326"/>
      <c r="AE198" s="326"/>
      <c r="AF198" s="326"/>
      <c r="AG198" s="314"/>
      <c r="AH198" s="275"/>
      <c r="AI198" s="314"/>
      <c r="AJ198" s="59" t="s">
        <v>529</v>
      </c>
      <c r="AK198" s="59" t="s">
        <v>529</v>
      </c>
      <c r="AL198" s="59">
        <v>1</v>
      </c>
      <c r="AM198" s="173">
        <v>0.16666666666666669</v>
      </c>
      <c r="AN198" s="59">
        <v>0</v>
      </c>
      <c r="AO198" s="59"/>
      <c r="AP198" s="59"/>
      <c r="AQ198" s="59"/>
      <c r="AR198" s="52">
        <f t="shared" si="20"/>
        <v>0</v>
      </c>
      <c r="AS198" s="52">
        <f t="shared" si="23"/>
        <v>0</v>
      </c>
      <c r="AT198" s="52">
        <f t="shared" si="24"/>
        <v>0</v>
      </c>
      <c r="AU198" s="266"/>
      <c r="AV198" s="21">
        <v>45292</v>
      </c>
      <c r="AW198" s="21">
        <v>45657</v>
      </c>
      <c r="AX198" s="42">
        <v>365</v>
      </c>
      <c r="AY198" s="45">
        <v>1065570</v>
      </c>
      <c r="AZ198" s="35"/>
      <c r="BA198" s="43" t="s">
        <v>181</v>
      </c>
      <c r="BB198" s="35" t="s">
        <v>520</v>
      </c>
      <c r="BC198" s="408"/>
      <c r="BD198" s="280"/>
      <c r="BE198" s="408"/>
      <c r="BF198" s="409"/>
      <c r="BG198" s="408"/>
      <c r="BH198" s="280"/>
      <c r="BI198" s="280"/>
      <c r="BJ198" s="280"/>
      <c r="BK198" s="280"/>
      <c r="BL198" s="280"/>
      <c r="BM198" s="280"/>
      <c r="BN198" s="280"/>
      <c r="BO198" s="280"/>
      <c r="BP198" s="280"/>
      <c r="BQ198" s="280"/>
      <c r="BR198" s="280"/>
      <c r="BS198" s="280"/>
      <c r="BT198" s="280"/>
      <c r="BU198" s="280"/>
      <c r="BV198" s="280"/>
      <c r="BW198" s="280"/>
      <c r="BX198" s="280"/>
      <c r="BY198" s="279"/>
      <c r="BZ198" s="280"/>
      <c r="CA198" s="280"/>
      <c r="CB198" s="280"/>
      <c r="CC198" s="279"/>
      <c r="CD198" s="280"/>
      <c r="CE198" s="280"/>
      <c r="CF198" s="280"/>
    </row>
    <row r="199" spans="2:84" ht="36">
      <c r="B199" s="291" t="s">
        <v>530</v>
      </c>
      <c r="C199" s="292"/>
      <c r="D199" s="292"/>
      <c r="E199" s="292"/>
      <c r="F199" s="292"/>
      <c r="G199" s="292"/>
      <c r="H199" s="292"/>
      <c r="I199" s="292"/>
      <c r="J199" s="292"/>
      <c r="K199" s="292"/>
      <c r="L199" s="292"/>
      <c r="M199" s="292"/>
      <c r="N199" s="292"/>
      <c r="O199" s="292"/>
      <c r="P199" s="292"/>
      <c r="Q199" s="292"/>
      <c r="R199" s="292"/>
      <c r="S199" s="292"/>
      <c r="T199" s="292"/>
      <c r="U199" s="293"/>
      <c r="AA199" s="153">
        <f>+(AA193+AA194)/2</f>
        <v>0</v>
      </c>
      <c r="AB199" s="153">
        <f>+(AB193+AB194)/2</f>
        <v>0.8</v>
      </c>
      <c r="AL199" s="84"/>
    </row>
    <row r="200" spans="2:84" ht="36">
      <c r="B200" s="291" t="s">
        <v>531</v>
      </c>
      <c r="C200" s="292"/>
      <c r="D200" s="292"/>
      <c r="E200" s="292"/>
      <c r="F200" s="292"/>
      <c r="G200" s="292"/>
      <c r="H200" s="292"/>
      <c r="I200" s="292"/>
      <c r="J200" s="292"/>
      <c r="K200" s="292"/>
      <c r="L200" s="292"/>
      <c r="M200" s="292"/>
      <c r="N200" s="292"/>
      <c r="O200" s="292"/>
      <c r="P200" s="292"/>
      <c r="Q200" s="292"/>
      <c r="R200" s="292"/>
      <c r="S200" s="292"/>
      <c r="T200" s="292"/>
      <c r="U200" s="293"/>
      <c r="AA200" s="159">
        <f>+(AA192+AA199)/2</f>
        <v>0.24444444444444446</v>
      </c>
      <c r="AB200" s="159">
        <f>+(AB192+AB199)/2</f>
        <v>0.82222222222222219</v>
      </c>
    </row>
    <row r="202" spans="2:84" ht="28.5">
      <c r="AA202" s="160">
        <f>+(AA14+AA33+AA78+AA82+AA115+AA121+AA125+AA128+AA192+AA199)/10</f>
        <v>0.17031746031746034</v>
      </c>
      <c r="AB202" s="160">
        <f>+(AB14+AB33+AB78+AB82+AB115+AB121+AB125+AB128+AB192+AB199)/10</f>
        <v>0.78326825396825384</v>
      </c>
      <c r="AU202" s="182">
        <f>+AVERAGE(AU10:AU198)</f>
        <v>0.2910196044271367</v>
      </c>
    </row>
  </sheetData>
  <mergeCells count="1669">
    <mergeCell ref="AU16:AU21"/>
    <mergeCell ref="W22:W25"/>
    <mergeCell ref="X22:X25"/>
    <mergeCell ref="Y22:Y25"/>
    <mergeCell ref="Z22:Z25"/>
    <mergeCell ref="AA22:AA25"/>
    <mergeCell ref="AB22:AB25"/>
    <mergeCell ref="AC22:AC25"/>
    <mergeCell ref="AD22:AD25"/>
    <mergeCell ref="AE22:AE25"/>
    <mergeCell ref="AF22:AF25"/>
    <mergeCell ref="AG22:AG26"/>
    <mergeCell ref="AH22:AH26"/>
    <mergeCell ref="AI22:AI26"/>
    <mergeCell ref="AU22:AU26"/>
    <mergeCell ref="AJ20:AJ21"/>
    <mergeCell ref="AK20:AK21"/>
    <mergeCell ref="AL20:AL21"/>
    <mergeCell ref="AM20:AM21"/>
    <mergeCell ref="AN20:AN21"/>
    <mergeCell ref="AR20:AR21"/>
    <mergeCell ref="AS20:AS21"/>
    <mergeCell ref="AT20:AT21"/>
    <mergeCell ref="AG16:AG21"/>
    <mergeCell ref="AH16:AH21"/>
    <mergeCell ref="AI16:AI21"/>
    <mergeCell ref="AJ17:AJ18"/>
    <mergeCell ref="AK17:AK18"/>
    <mergeCell ref="AL17:AL18"/>
    <mergeCell ref="AM17:AM18"/>
    <mergeCell ref="AN17:AN18"/>
    <mergeCell ref="AO17:AO18"/>
    <mergeCell ref="AQ17:AQ18"/>
    <mergeCell ref="AR17:AR18"/>
    <mergeCell ref="AS17:AS18"/>
    <mergeCell ref="AT17:AT18"/>
    <mergeCell ref="R20:R21"/>
    <mergeCell ref="K22:K25"/>
    <mergeCell ref="L22:L25"/>
    <mergeCell ref="M22:M25"/>
    <mergeCell ref="N22:N25"/>
    <mergeCell ref="O22:O25"/>
    <mergeCell ref="P22:P25"/>
    <mergeCell ref="Q22:Q25"/>
    <mergeCell ref="R22:R25"/>
    <mergeCell ref="S22:S25"/>
    <mergeCell ref="T22:T25"/>
    <mergeCell ref="U22:U25"/>
    <mergeCell ref="V22:V25"/>
    <mergeCell ref="O20:O21"/>
    <mergeCell ref="P20:P21"/>
    <mergeCell ref="Q20:Q21"/>
    <mergeCell ref="L20:L21"/>
    <mergeCell ref="W17:W19"/>
    <mergeCell ref="X17:X19"/>
    <mergeCell ref="Y17:Y19"/>
    <mergeCell ref="Z17:Z19"/>
    <mergeCell ref="AA17:AA19"/>
    <mergeCell ref="AB17:AB19"/>
    <mergeCell ref="AU10:AU13"/>
    <mergeCell ref="AU79:AU81"/>
    <mergeCell ref="AM126:AM128"/>
    <mergeCell ref="AN126:AN128"/>
    <mergeCell ref="AR126:AR128"/>
    <mergeCell ref="AS126:AS128"/>
    <mergeCell ref="AT126:AT128"/>
    <mergeCell ref="AU126:AU128"/>
    <mergeCell ref="AU123:AU124"/>
    <mergeCell ref="B199:U199"/>
    <mergeCell ref="B129:U129"/>
    <mergeCell ref="B200:U200"/>
    <mergeCell ref="BH10:BH13"/>
    <mergeCell ref="BL10:BL13"/>
    <mergeCell ref="BY10:BY13"/>
    <mergeCell ref="BM16:BM19"/>
    <mergeCell ref="BN16:BN19"/>
    <mergeCell ref="BO16:BO19"/>
    <mergeCell ref="BP16:BP19"/>
    <mergeCell ref="BQ16:BQ19"/>
    <mergeCell ref="BR16:BR19"/>
    <mergeCell ref="BS16:BS19"/>
    <mergeCell ref="BT16:BT19"/>
    <mergeCell ref="BU16:BU19"/>
    <mergeCell ref="BW16:BW19"/>
    <mergeCell ref="BX16:BX19"/>
    <mergeCell ref="BH16:BH32"/>
    <mergeCell ref="BL16:BL32"/>
    <mergeCell ref="BY16:BY32"/>
    <mergeCell ref="BH34:BH77"/>
    <mergeCell ref="BL34:BL77"/>
    <mergeCell ref="AP17:AP18"/>
    <mergeCell ref="AX68:AX72"/>
    <mergeCell ref="AY68:AY72"/>
    <mergeCell ref="AZ68:AZ72"/>
    <mergeCell ref="BA68:BA72"/>
    <mergeCell ref="BB68:BB72"/>
    <mergeCell ref="AV73:AV77"/>
    <mergeCell ref="AW73:AW77"/>
    <mergeCell ref="AX73:AX77"/>
    <mergeCell ref="AY73:AY77"/>
    <mergeCell ref="BA73:BA77"/>
    <mergeCell ref="BB73:BB77"/>
    <mergeCell ref="AZ73:AZ77"/>
    <mergeCell ref="AX34:AX39"/>
    <mergeCell ref="AY34:AY39"/>
    <mergeCell ref="AZ34:AZ39"/>
    <mergeCell ref="BA34:BA39"/>
    <mergeCell ref="BB34:BB39"/>
    <mergeCell ref="AX40:AX43"/>
    <mergeCell ref="AY40:AY43"/>
    <mergeCell ref="AZ40:AZ43"/>
    <mergeCell ref="BA40:BA43"/>
    <mergeCell ref="BB40:BB43"/>
    <mergeCell ref="AX44:AX47"/>
    <mergeCell ref="AY44:AY47"/>
    <mergeCell ref="AZ44:AZ47"/>
    <mergeCell ref="BA44:BA47"/>
    <mergeCell ref="BB44:BB47"/>
    <mergeCell ref="AX48:AX52"/>
    <mergeCell ref="AL106:AL109"/>
    <mergeCell ref="AN34:AN39"/>
    <mergeCell ref="AO34:AO39"/>
    <mergeCell ref="AP34:AP39"/>
    <mergeCell ref="AQ34:AQ39"/>
    <mergeCell ref="AR34:AR39"/>
    <mergeCell ref="AS34:AS39"/>
    <mergeCell ref="AY48:AY52"/>
    <mergeCell ref="AZ48:AZ52"/>
    <mergeCell ref="BA48:BA52"/>
    <mergeCell ref="BB48:BB52"/>
    <mergeCell ref="AX53:AX57"/>
    <mergeCell ref="AY53:AY57"/>
    <mergeCell ref="AZ53:AZ57"/>
    <mergeCell ref="BA53:BA57"/>
    <mergeCell ref="BB53:BB57"/>
    <mergeCell ref="AM53:AM57"/>
    <mergeCell ref="AX58:AX61"/>
    <mergeCell ref="AY58:AY61"/>
    <mergeCell ref="AZ58:AZ61"/>
    <mergeCell ref="BA58:BA61"/>
    <mergeCell ref="BB58:BB61"/>
    <mergeCell ref="AV63:AV67"/>
    <mergeCell ref="AX63:AX67"/>
    <mergeCell ref="AY63:AY67"/>
    <mergeCell ref="AZ63:AZ67"/>
    <mergeCell ref="BA63:BA67"/>
    <mergeCell ref="BB63:BB67"/>
    <mergeCell ref="BB81:BB82"/>
    <mergeCell ref="AR48:AR52"/>
    <mergeCell ref="AS48:AS52"/>
    <mergeCell ref="AT48:AT52"/>
    <mergeCell ref="AK84:AK85"/>
    <mergeCell ref="AK92:AK93"/>
    <mergeCell ref="AK94:AK95"/>
    <mergeCell ref="AK96:AK97"/>
    <mergeCell ref="AL92:AL93"/>
    <mergeCell ref="AL94:AL95"/>
    <mergeCell ref="AL96:AL97"/>
    <mergeCell ref="AL98:AL99"/>
    <mergeCell ref="AV34:AV39"/>
    <mergeCell ref="AW34:AW39"/>
    <mergeCell ref="AV40:AV43"/>
    <mergeCell ref="AW40:AW43"/>
    <mergeCell ref="AV44:AV47"/>
    <mergeCell ref="AW44:AW47"/>
    <mergeCell ref="AV48:AV52"/>
    <mergeCell ref="AW48:AW52"/>
    <mergeCell ref="AV53:AV57"/>
    <mergeCell ref="AW53:AW57"/>
    <mergeCell ref="AV58:AV61"/>
    <mergeCell ref="AW58:AW61"/>
    <mergeCell ref="AW63:AW67"/>
    <mergeCell ref="AV68:AV72"/>
    <mergeCell ref="AW68:AW72"/>
    <mergeCell ref="AO68:AO72"/>
    <mergeCell ref="AP68:AP72"/>
    <mergeCell ref="AQ68:AQ72"/>
    <mergeCell ref="AR68:AR72"/>
    <mergeCell ref="AS68:AS72"/>
    <mergeCell ref="AT68:AT72"/>
    <mergeCell ref="AO48:AO52"/>
    <mergeCell ref="AP48:AP52"/>
    <mergeCell ref="AQ48:AQ52"/>
    <mergeCell ref="BA127:BA128"/>
    <mergeCell ref="S154:S164"/>
    <mergeCell ref="S136:S151"/>
    <mergeCell ref="S126:S127"/>
    <mergeCell ref="S130:S135"/>
    <mergeCell ref="AL102:AL105"/>
    <mergeCell ref="AL58:AL61"/>
    <mergeCell ref="AL63:AL67"/>
    <mergeCell ref="AL68:AL72"/>
    <mergeCell ref="AL73:AL77"/>
    <mergeCell ref="AL84:AL85"/>
    <mergeCell ref="AL34:AL39"/>
    <mergeCell ref="AL40:AL43"/>
    <mergeCell ref="AL44:AL47"/>
    <mergeCell ref="AL48:AL52"/>
    <mergeCell ref="AL53:AL57"/>
    <mergeCell ref="AK34:AK39"/>
    <mergeCell ref="AK40:AK43"/>
    <mergeCell ref="AK44:AK47"/>
    <mergeCell ref="AK48:AK52"/>
    <mergeCell ref="AK53:AK57"/>
    <mergeCell ref="AK58:AK61"/>
    <mergeCell ref="AK63:AK67"/>
    <mergeCell ref="AK68:AK72"/>
    <mergeCell ref="AK73:AK77"/>
    <mergeCell ref="AJ126:AJ128"/>
    <mergeCell ref="AK126:AK128"/>
    <mergeCell ref="AK98:AK99"/>
    <mergeCell ref="AK102:AK105"/>
    <mergeCell ref="AK106:AK109"/>
    <mergeCell ref="AL126:AL127"/>
    <mergeCell ref="AG123:AG124"/>
    <mergeCell ref="T10:T13"/>
    <mergeCell ref="S10:S13"/>
    <mergeCell ref="T17:T19"/>
    <mergeCell ref="S17:S19"/>
    <mergeCell ref="S20:S21"/>
    <mergeCell ref="T27:T32"/>
    <mergeCell ref="S27:S32"/>
    <mergeCell ref="T34:T77"/>
    <mergeCell ref="S34:S77"/>
    <mergeCell ref="S84:S85"/>
    <mergeCell ref="S87:S88"/>
    <mergeCell ref="S89:S91"/>
    <mergeCell ref="S92:S99"/>
    <mergeCell ref="S102:S114"/>
    <mergeCell ref="S116:S118"/>
    <mergeCell ref="S119:S120"/>
    <mergeCell ref="U17:U19"/>
    <mergeCell ref="T20:T21"/>
    <mergeCell ref="T79:T81"/>
    <mergeCell ref="U20:U21"/>
    <mergeCell ref="U79:U81"/>
    <mergeCell ref="U92:U99"/>
    <mergeCell ref="S79:S81"/>
    <mergeCell ref="T84:T85"/>
    <mergeCell ref="T171:T172"/>
    <mergeCell ref="T186:T191"/>
    <mergeCell ref="T194:T198"/>
    <mergeCell ref="S186:S191"/>
    <mergeCell ref="S171:S172"/>
    <mergeCell ref="T87:T88"/>
    <mergeCell ref="T89:T91"/>
    <mergeCell ref="T119:T120"/>
    <mergeCell ref="T92:T99"/>
    <mergeCell ref="T102:T114"/>
    <mergeCell ref="T116:T118"/>
    <mergeCell ref="S194:S198"/>
    <mergeCell ref="T126:T127"/>
    <mergeCell ref="T130:T135"/>
    <mergeCell ref="T136:T151"/>
    <mergeCell ref="T154:T164"/>
    <mergeCell ref="T165:T170"/>
    <mergeCell ref="S165:S170"/>
    <mergeCell ref="S175:S185"/>
    <mergeCell ref="T175:T185"/>
    <mergeCell ref="R79:R81"/>
    <mergeCell ref="R27:R32"/>
    <mergeCell ref="O186:O191"/>
    <mergeCell ref="P186:P191"/>
    <mergeCell ref="Q186:Q191"/>
    <mergeCell ref="O194:O198"/>
    <mergeCell ref="P194:P198"/>
    <mergeCell ref="Q194:Q198"/>
    <mergeCell ref="O171:O172"/>
    <mergeCell ref="P171:P172"/>
    <mergeCell ref="Q171:Q172"/>
    <mergeCell ref="O136:O151"/>
    <mergeCell ref="P136:P151"/>
    <mergeCell ref="Q136:Q151"/>
    <mergeCell ref="O152:O170"/>
    <mergeCell ref="P152:P170"/>
    <mergeCell ref="Q152:Q170"/>
    <mergeCell ref="R34:R77"/>
    <mergeCell ref="R84:R85"/>
    <mergeCell ref="R92:R99"/>
    <mergeCell ref="R154:R164"/>
    <mergeCell ref="R136:R151"/>
    <mergeCell ref="Q89:Q91"/>
    <mergeCell ref="Q87:Q88"/>
    <mergeCell ref="P84:P85"/>
    <mergeCell ref="P87:P88"/>
    <mergeCell ref="R102:R114"/>
    <mergeCell ref="R89:R91"/>
    <mergeCell ref="R87:R88"/>
    <mergeCell ref="N116:N118"/>
    <mergeCell ref="N119:N120"/>
    <mergeCell ref="O92:O99"/>
    <mergeCell ref="P92:P99"/>
    <mergeCell ref="Q92:Q99"/>
    <mergeCell ref="O102:O114"/>
    <mergeCell ref="P102:P114"/>
    <mergeCell ref="Q102:Q114"/>
    <mergeCell ref="N186:N191"/>
    <mergeCell ref="N194:N198"/>
    <mergeCell ref="O34:O77"/>
    <mergeCell ref="P34:P77"/>
    <mergeCell ref="Q34:Q77"/>
    <mergeCell ref="O79:O81"/>
    <mergeCell ref="P79:P81"/>
    <mergeCell ref="Q79:Q81"/>
    <mergeCell ref="P175:P185"/>
    <mergeCell ref="Q175:Q185"/>
    <mergeCell ref="R175:R185"/>
    <mergeCell ref="R194:R198"/>
    <mergeCell ref="R186:R191"/>
    <mergeCell ref="R171:R172"/>
    <mergeCell ref="R165:R170"/>
    <mergeCell ref="R116:R118"/>
    <mergeCell ref="R119:R120"/>
    <mergeCell ref="R126:R127"/>
    <mergeCell ref="R130:R135"/>
    <mergeCell ref="L92:L99"/>
    <mergeCell ref="L102:L114"/>
    <mergeCell ref="L116:L118"/>
    <mergeCell ref="M171:M172"/>
    <mergeCell ref="K152:K170"/>
    <mergeCell ref="M165:M170"/>
    <mergeCell ref="L186:L191"/>
    <mergeCell ref="L194:L198"/>
    <mergeCell ref="M84:M85"/>
    <mergeCell ref="L136:L151"/>
    <mergeCell ref="M154:M164"/>
    <mergeCell ref="L152:L170"/>
    <mergeCell ref="M27:M32"/>
    <mergeCell ref="O27:O32"/>
    <mergeCell ref="P27:P32"/>
    <mergeCell ref="Q27:Q32"/>
    <mergeCell ref="Q126:Q127"/>
    <mergeCell ref="O130:O135"/>
    <mergeCell ref="P130:P135"/>
    <mergeCell ref="Q130:Q135"/>
    <mergeCell ref="O116:O118"/>
    <mergeCell ref="P116:P118"/>
    <mergeCell ref="Q116:Q118"/>
    <mergeCell ref="O119:O120"/>
    <mergeCell ref="P119:P120"/>
    <mergeCell ref="Q119:Q120"/>
    <mergeCell ref="N84:N85"/>
    <mergeCell ref="N87:N88"/>
    <mergeCell ref="N89:N91"/>
    <mergeCell ref="O126:O127"/>
    <mergeCell ref="P126:P127"/>
    <mergeCell ref="Q84:Q85"/>
    <mergeCell ref="AG126:AG127"/>
    <mergeCell ref="AC84:AC85"/>
    <mergeCell ref="AC89:AC91"/>
    <mergeCell ref="AC92:AC99"/>
    <mergeCell ref="AC102:AC114"/>
    <mergeCell ref="AC116:AC118"/>
    <mergeCell ref="AC119:AC120"/>
    <mergeCell ref="AC126:AC127"/>
    <mergeCell ref="K116:K118"/>
    <mergeCell ref="K119:K120"/>
    <mergeCell ref="K130:K135"/>
    <mergeCell ref="M130:M135"/>
    <mergeCell ref="L119:L120"/>
    <mergeCell ref="L126:L127"/>
    <mergeCell ref="L130:L135"/>
    <mergeCell ref="K10:K13"/>
    <mergeCell ref="M10:M13"/>
    <mergeCell ref="K17:K19"/>
    <mergeCell ref="M17:M19"/>
    <mergeCell ref="K34:K77"/>
    <mergeCell ref="M34:M77"/>
    <mergeCell ref="K79:K81"/>
    <mergeCell ref="M79:M81"/>
    <mergeCell ref="K89:K91"/>
    <mergeCell ref="M89:M91"/>
    <mergeCell ref="K92:K99"/>
    <mergeCell ref="M126:M127"/>
    <mergeCell ref="M102:M114"/>
    <mergeCell ref="M116:M120"/>
    <mergeCell ref="M87:M88"/>
    <mergeCell ref="M92:M99"/>
    <mergeCell ref="V17:V19"/>
    <mergeCell ref="AH193:AH198"/>
    <mergeCell ref="AI193:AI198"/>
    <mergeCell ref="AJ34:AJ39"/>
    <mergeCell ref="AJ40:AJ43"/>
    <mergeCell ref="AJ44:AJ47"/>
    <mergeCell ref="AJ48:AJ52"/>
    <mergeCell ref="AJ53:AJ57"/>
    <mergeCell ref="AJ58:AJ61"/>
    <mergeCell ref="AJ63:AJ67"/>
    <mergeCell ref="AJ68:AJ72"/>
    <mergeCell ref="AJ73:AJ77"/>
    <mergeCell ref="AJ84:AJ85"/>
    <mergeCell ref="AJ92:AJ93"/>
    <mergeCell ref="AJ94:AJ95"/>
    <mergeCell ref="AH123:AH124"/>
    <mergeCell ref="AI123:AI124"/>
    <mergeCell ref="AH126:AH127"/>
    <mergeCell ref="AI126:AI127"/>
    <mergeCell ref="AH130:AH170"/>
    <mergeCell ref="AI130:AI170"/>
    <mergeCell ref="AI92:AI100"/>
    <mergeCell ref="AH102:AH114"/>
    <mergeCell ref="AH79:AH81"/>
    <mergeCell ref="AJ96:AJ97"/>
    <mergeCell ref="AJ98:AJ99"/>
    <mergeCell ref="AJ102:AJ105"/>
    <mergeCell ref="AJ106:AJ109"/>
    <mergeCell ref="AI102:AI114"/>
    <mergeCell ref="AH116:AH120"/>
    <mergeCell ref="AI116:AI120"/>
    <mergeCell ref="AI79:AI81"/>
    <mergeCell ref="AH84:AH91"/>
    <mergeCell ref="AI84:AI91"/>
    <mergeCell ref="AH92:AH100"/>
    <mergeCell ref="AG10:AG13"/>
    <mergeCell ref="AG27:AG32"/>
    <mergeCell ref="AG34:AG77"/>
    <mergeCell ref="AG79:AG81"/>
    <mergeCell ref="AG92:AG100"/>
    <mergeCell ref="AH10:AH13"/>
    <mergeCell ref="AI10:AI13"/>
    <mergeCell ref="AH27:AH32"/>
    <mergeCell ref="AI27:AI32"/>
    <mergeCell ref="AH34:AH77"/>
    <mergeCell ref="AI34:AI77"/>
    <mergeCell ref="AG130:AG170"/>
    <mergeCell ref="J130:J191"/>
    <mergeCell ref="J193:J198"/>
    <mergeCell ref="N10:N13"/>
    <mergeCell ref="N17:N19"/>
    <mergeCell ref="N20:N21"/>
    <mergeCell ref="N27:N32"/>
    <mergeCell ref="N34:N77"/>
    <mergeCell ref="N79:N81"/>
    <mergeCell ref="N92:N99"/>
    <mergeCell ref="N102:N114"/>
    <mergeCell ref="N126:N127"/>
    <mergeCell ref="N130:N135"/>
    <mergeCell ref="N136:N151"/>
    <mergeCell ref="N152:N170"/>
    <mergeCell ref="N171:N172"/>
    <mergeCell ref="J92:J100"/>
    <mergeCell ref="J102:J114"/>
    <mergeCell ref="J116:J120"/>
    <mergeCell ref="J123:J124"/>
    <mergeCell ref="J126:J127"/>
    <mergeCell ref="J10:J13"/>
    <mergeCell ref="J16:J32"/>
    <mergeCell ref="AG193:AG198"/>
    <mergeCell ref="AG102:AG114"/>
    <mergeCell ref="K102:K114"/>
    <mergeCell ref="K20:K21"/>
    <mergeCell ref="K27:K32"/>
    <mergeCell ref="K84:K85"/>
    <mergeCell ref="K87:K88"/>
    <mergeCell ref="K126:K127"/>
    <mergeCell ref="AG116:AG120"/>
    <mergeCell ref="B130:B191"/>
    <mergeCell ref="B193:B198"/>
    <mergeCell ref="C10:C13"/>
    <mergeCell ref="C16:C32"/>
    <mergeCell ref="C34:C77"/>
    <mergeCell ref="C79:C81"/>
    <mergeCell ref="C84:C91"/>
    <mergeCell ref="C92:C100"/>
    <mergeCell ref="C102:C114"/>
    <mergeCell ref="C116:C120"/>
    <mergeCell ref="C123:C124"/>
    <mergeCell ref="C126:C127"/>
    <mergeCell ref="C130:C191"/>
    <mergeCell ref="C193:C198"/>
    <mergeCell ref="B92:B100"/>
    <mergeCell ref="B102:B114"/>
    <mergeCell ref="B116:B120"/>
    <mergeCell ref="B123:B124"/>
    <mergeCell ref="B126:B127"/>
    <mergeCell ref="B10:B13"/>
    <mergeCell ref="B16:B32"/>
    <mergeCell ref="B34:B77"/>
    <mergeCell ref="B79:B81"/>
    <mergeCell ref="B84:B91"/>
    <mergeCell ref="B125:U125"/>
    <mergeCell ref="K136:K151"/>
    <mergeCell ref="M136:M151"/>
    <mergeCell ref="L171:L172"/>
    <mergeCell ref="K186:K191"/>
    <mergeCell ref="M186:M191"/>
    <mergeCell ref="K194:K198"/>
    <mergeCell ref="M194:M198"/>
    <mergeCell ref="G8:G9"/>
    <mergeCell ref="I8:I9"/>
    <mergeCell ref="AH8:AH9"/>
    <mergeCell ref="J8:J9"/>
    <mergeCell ref="K8:K9"/>
    <mergeCell ref="L8:L9"/>
    <mergeCell ref="M8:M9"/>
    <mergeCell ref="N8:N9"/>
    <mergeCell ref="O8:P8"/>
    <mergeCell ref="H8:H9"/>
    <mergeCell ref="B8:B9"/>
    <mergeCell ref="C8:C9"/>
    <mergeCell ref="D8:D9"/>
    <mergeCell ref="E8:E9"/>
    <mergeCell ref="F8:F9"/>
    <mergeCell ref="AC10:AC13"/>
    <mergeCell ref="AC17:AC19"/>
    <mergeCell ref="AE10:AE13"/>
    <mergeCell ref="AE17:AE19"/>
    <mergeCell ref="L10:L13"/>
    <mergeCell ref="L17:L19"/>
    <mergeCell ref="R10:R13"/>
    <mergeCell ref="R17:R19"/>
    <mergeCell ref="P17:P19"/>
    <mergeCell ref="Q17:Q19"/>
    <mergeCell ref="AC20:AC21"/>
    <mergeCell ref="AC27:AC32"/>
    <mergeCell ref="AC34:AC77"/>
    <mergeCell ref="AC79:AC81"/>
    <mergeCell ref="J34:J77"/>
    <mergeCell ref="J79:J81"/>
    <mergeCell ref="J84:J91"/>
    <mergeCell ref="M20:M21"/>
    <mergeCell ref="O10:O13"/>
    <mergeCell ref="P10:P13"/>
    <mergeCell ref="Q10:Q13"/>
    <mergeCell ref="O17:O19"/>
    <mergeCell ref="U34:U77"/>
    <mergeCell ref="V34:V77"/>
    <mergeCell ref="W34:W77"/>
    <mergeCell ref="X34:X77"/>
    <mergeCell ref="Y34:Y77"/>
    <mergeCell ref="Z34:Z77"/>
    <mergeCell ref="AA34:AA77"/>
    <mergeCell ref="AB34:AB77"/>
    <mergeCell ref="L27:L32"/>
    <mergeCell ref="L34:L77"/>
    <mergeCell ref="L79:L81"/>
    <mergeCell ref="L84:L85"/>
    <mergeCell ref="L87:L88"/>
    <mergeCell ref="L89:L91"/>
    <mergeCell ref="B5:C5"/>
    <mergeCell ref="D5:BR5"/>
    <mergeCell ref="D1:BQ1"/>
    <mergeCell ref="D2:BQ2"/>
    <mergeCell ref="D3:BQ3"/>
    <mergeCell ref="D4:BQ4"/>
    <mergeCell ref="B1:C4"/>
    <mergeCell ref="BC16:BC17"/>
    <mergeCell ref="BC18:BC19"/>
    <mergeCell ref="BG16:BG19"/>
    <mergeCell ref="BC20:BC21"/>
    <mergeCell ref="BD20:BD21"/>
    <mergeCell ref="BE20:BE21"/>
    <mergeCell ref="BD10:BD11"/>
    <mergeCell ref="BE10:BE11"/>
    <mergeCell ref="BD12:BD13"/>
    <mergeCell ref="BE12:BE13"/>
    <mergeCell ref="BC10:BC11"/>
    <mergeCell ref="BC12:BC13"/>
    <mergeCell ref="BF10:BF13"/>
    <mergeCell ref="V20:V21"/>
    <mergeCell ref="W20:W21"/>
    <mergeCell ref="X20:X21"/>
    <mergeCell ref="Y20:Y21"/>
    <mergeCell ref="Z20:Z21"/>
    <mergeCell ref="AA20:AA21"/>
    <mergeCell ref="AB20:AB21"/>
    <mergeCell ref="W8:W9"/>
    <mergeCell ref="X8:X9"/>
    <mergeCell ref="Y8:Y9"/>
    <mergeCell ref="Z8:Z9"/>
    <mergeCell ref="AA8:AA9"/>
    <mergeCell ref="CH8:CH9"/>
    <mergeCell ref="CI8:CI9"/>
    <mergeCell ref="CH6:CI6"/>
    <mergeCell ref="AV8:AV9"/>
    <mergeCell ref="Q8:Q9"/>
    <mergeCell ref="R8:R9"/>
    <mergeCell ref="S8:S9"/>
    <mergeCell ref="T8:T9"/>
    <mergeCell ref="AG8:AG9"/>
    <mergeCell ref="AE8:AE9"/>
    <mergeCell ref="AF8:AF9"/>
    <mergeCell ref="AI8:AI9"/>
    <mergeCell ref="AJ8:AJ9"/>
    <mergeCell ref="AK8:AK9"/>
    <mergeCell ref="AL8:AL9"/>
    <mergeCell ref="AM8:AM9"/>
    <mergeCell ref="BG8:BG9"/>
    <mergeCell ref="CB8:CB9"/>
    <mergeCell ref="CC8:CC9"/>
    <mergeCell ref="CD8:CD9"/>
    <mergeCell ref="CE8:CE9"/>
    <mergeCell ref="CF8:CF9"/>
    <mergeCell ref="BM8:BM9"/>
    <mergeCell ref="BN8:BN9"/>
    <mergeCell ref="BO8:BO9"/>
    <mergeCell ref="BP8:BP9"/>
    <mergeCell ref="BV8:BV9"/>
    <mergeCell ref="BW8:BW9"/>
    <mergeCell ref="BX8:BX9"/>
    <mergeCell ref="BY8:BY9"/>
    <mergeCell ref="U8:U9"/>
    <mergeCell ref="V8:V9"/>
    <mergeCell ref="A8:A9"/>
    <mergeCell ref="AC8:AC9"/>
    <mergeCell ref="AD8:AD9"/>
    <mergeCell ref="A6:T6"/>
    <mergeCell ref="AC6:AF6"/>
    <mergeCell ref="AY6:BC6"/>
    <mergeCell ref="AG6:AX6"/>
    <mergeCell ref="BD6:CG6"/>
    <mergeCell ref="BR8:BR9"/>
    <mergeCell ref="BS8:BS9"/>
    <mergeCell ref="BT8:BT9"/>
    <mergeCell ref="BU8:BU9"/>
    <mergeCell ref="CG8:CG9"/>
    <mergeCell ref="BQ8:BQ9"/>
    <mergeCell ref="AW8:AW9"/>
    <mergeCell ref="AX8:AX9"/>
    <mergeCell ref="AY8:AY9"/>
    <mergeCell ref="AZ8:AZ9"/>
    <mergeCell ref="BA8:BA9"/>
    <mergeCell ref="BB8:BB9"/>
    <mergeCell ref="BC8:BC9"/>
    <mergeCell ref="BD8:BD9"/>
    <mergeCell ref="BE8:BE9"/>
    <mergeCell ref="BF8:BF9"/>
    <mergeCell ref="AP8:AP9"/>
    <mergeCell ref="AQ8:AQ9"/>
    <mergeCell ref="AR8:AR9"/>
    <mergeCell ref="AS8:AS9"/>
    <mergeCell ref="AT8:AT9"/>
    <mergeCell ref="AU8:AU9"/>
    <mergeCell ref="BZ8:BZ9"/>
    <mergeCell ref="CA8:CA9"/>
    <mergeCell ref="BF171:BF183"/>
    <mergeCell ref="BF186:BF191"/>
    <mergeCell ref="BG171:BG183"/>
    <mergeCell ref="BG186:BG191"/>
    <mergeCell ref="BC142:BC155"/>
    <mergeCell ref="BC156:BC170"/>
    <mergeCell ref="BF84:BF91"/>
    <mergeCell ref="BG84:BG91"/>
    <mergeCell ref="BE84:BE87"/>
    <mergeCell ref="BE88:BE91"/>
    <mergeCell ref="BC84:BC87"/>
    <mergeCell ref="BC88:BC91"/>
    <mergeCell ref="BD84:BD87"/>
    <mergeCell ref="BD88:BD91"/>
    <mergeCell ref="BC123:BC124"/>
    <mergeCell ref="BD123:BD124"/>
    <mergeCell ref="BE123:BE124"/>
    <mergeCell ref="BF123:BF124"/>
    <mergeCell ref="BG123:BG124"/>
    <mergeCell ref="BC130:BC141"/>
    <mergeCell ref="BF130:BF170"/>
    <mergeCell ref="BG130:BG170"/>
    <mergeCell ref="BD130:BD141"/>
    <mergeCell ref="BE130:BE141"/>
    <mergeCell ref="BD142:BD155"/>
    <mergeCell ref="BE142:BE155"/>
    <mergeCell ref="BD156:BD170"/>
    <mergeCell ref="BE156:BE170"/>
    <mergeCell ref="BF54:BF77"/>
    <mergeCell ref="BG54:BG77"/>
    <mergeCell ref="BE54:BE77"/>
    <mergeCell ref="BG10:BG13"/>
    <mergeCell ref="BF16:BF17"/>
    <mergeCell ref="BD16:BD17"/>
    <mergeCell ref="BE16:BE17"/>
    <mergeCell ref="BC23:BC26"/>
    <mergeCell ref="BD23:BD26"/>
    <mergeCell ref="BE23:BE26"/>
    <mergeCell ref="BF20:BF26"/>
    <mergeCell ref="BG20:BG26"/>
    <mergeCell ref="BC34:BC53"/>
    <mergeCell ref="BD34:BD53"/>
    <mergeCell ref="BE34:BE53"/>
    <mergeCell ref="BF34:BF53"/>
    <mergeCell ref="BG34:BG53"/>
    <mergeCell ref="BE27:BE32"/>
    <mergeCell ref="BF27:BF32"/>
    <mergeCell ref="BG27:BG32"/>
    <mergeCell ref="BD27:BD32"/>
    <mergeCell ref="BC27:BC32"/>
    <mergeCell ref="BE18:BE19"/>
    <mergeCell ref="BF18:BF19"/>
    <mergeCell ref="BD18:BD19"/>
    <mergeCell ref="BC54:BC77"/>
    <mergeCell ref="BD54:BD77"/>
    <mergeCell ref="AD165:AD170"/>
    <mergeCell ref="AD171:AD172"/>
    <mergeCell ref="AD186:AD191"/>
    <mergeCell ref="AD194:AD198"/>
    <mergeCell ref="BC79:BC81"/>
    <mergeCell ref="BD79:BD81"/>
    <mergeCell ref="BE79:BE81"/>
    <mergeCell ref="BG79:BG81"/>
    <mergeCell ref="BC102:BC106"/>
    <mergeCell ref="BD102:BD106"/>
    <mergeCell ref="BE102:BE106"/>
    <mergeCell ref="BF102:BF106"/>
    <mergeCell ref="BG102:BG106"/>
    <mergeCell ref="BD92:BD100"/>
    <mergeCell ref="BF92:BF100"/>
    <mergeCell ref="BE92:BE100"/>
    <mergeCell ref="BG92:BG100"/>
    <mergeCell ref="BC92:BC100"/>
    <mergeCell ref="BC193:BC198"/>
    <mergeCell ref="BD193:BD198"/>
    <mergeCell ref="BE193:BE198"/>
    <mergeCell ref="BF193:BF198"/>
    <mergeCell ref="BG193:BG198"/>
    <mergeCell ref="BD171:BD180"/>
    <mergeCell ref="BE171:BE180"/>
    <mergeCell ref="BC171:BC180"/>
    <mergeCell ref="BC181:BC183"/>
    <mergeCell ref="BD181:BD183"/>
    <mergeCell ref="BE181:BE183"/>
    <mergeCell ref="BC186:BC191"/>
    <mergeCell ref="BD186:BD191"/>
    <mergeCell ref="BE186:BE191"/>
    <mergeCell ref="AE119:AE120"/>
    <mergeCell ref="AE126:AE127"/>
    <mergeCell ref="AE130:AE135"/>
    <mergeCell ref="AE136:AE151"/>
    <mergeCell ref="AE154:AE164"/>
    <mergeCell ref="AE165:AE170"/>
    <mergeCell ref="AE171:AE172"/>
    <mergeCell ref="AC130:AC135"/>
    <mergeCell ref="AC136:AC151"/>
    <mergeCell ref="AC154:AC164"/>
    <mergeCell ref="AC165:AC170"/>
    <mergeCell ref="AC171:AC172"/>
    <mergeCell ref="AC186:AC191"/>
    <mergeCell ref="AC194:AC198"/>
    <mergeCell ref="AD10:AD13"/>
    <mergeCell ref="AD17:AD19"/>
    <mergeCell ref="AD20:AD21"/>
    <mergeCell ref="AD27:AD32"/>
    <mergeCell ref="AD34:AD77"/>
    <mergeCell ref="AD79:AD81"/>
    <mergeCell ref="AD84:AD85"/>
    <mergeCell ref="AD87:AD88"/>
    <mergeCell ref="AD89:AD91"/>
    <mergeCell ref="AD92:AD99"/>
    <mergeCell ref="AD102:AD114"/>
    <mergeCell ref="AD116:AD118"/>
    <mergeCell ref="AD119:AD120"/>
    <mergeCell ref="AD126:AD127"/>
    <mergeCell ref="AD130:AD135"/>
    <mergeCell ref="AD136:AD151"/>
    <mergeCell ref="AC87:AC88"/>
    <mergeCell ref="AD154:AD164"/>
    <mergeCell ref="AE194:AE198"/>
    <mergeCell ref="AF10:AF13"/>
    <mergeCell ref="AF17:AF19"/>
    <mergeCell ref="AF20:AF21"/>
    <mergeCell ref="AF27:AF32"/>
    <mergeCell ref="AF34:AF77"/>
    <mergeCell ref="AF79:AF81"/>
    <mergeCell ref="AF84:AF85"/>
    <mergeCell ref="AF87:AF88"/>
    <mergeCell ref="AF89:AF91"/>
    <mergeCell ref="AF92:AF99"/>
    <mergeCell ref="AF102:AF114"/>
    <mergeCell ref="AF116:AF118"/>
    <mergeCell ref="AF119:AF120"/>
    <mergeCell ref="AF126:AF127"/>
    <mergeCell ref="AF130:AF135"/>
    <mergeCell ref="AF136:AF151"/>
    <mergeCell ref="AF154:AF164"/>
    <mergeCell ref="AF165:AF170"/>
    <mergeCell ref="AF171:AF172"/>
    <mergeCell ref="AF186:AF191"/>
    <mergeCell ref="AF194:AF198"/>
    <mergeCell ref="AE20:AE21"/>
    <mergeCell ref="AE27:AE32"/>
    <mergeCell ref="AE34:AE77"/>
    <mergeCell ref="AE79:AE81"/>
    <mergeCell ref="AE84:AE85"/>
    <mergeCell ref="AE87:AE88"/>
    <mergeCell ref="AE89:AE91"/>
    <mergeCell ref="AE92:AE99"/>
    <mergeCell ref="AE102:AE114"/>
    <mergeCell ref="AE116:AE118"/>
    <mergeCell ref="CJ8:CJ9"/>
    <mergeCell ref="CK8:CK9"/>
    <mergeCell ref="CL8:CL9"/>
    <mergeCell ref="CM8:CM9"/>
    <mergeCell ref="BD7:CK7"/>
    <mergeCell ref="CL7:CM7"/>
    <mergeCell ref="BF126:BF128"/>
    <mergeCell ref="BG126:BG128"/>
    <mergeCell ref="BF79:BF82"/>
    <mergeCell ref="AG186:AG191"/>
    <mergeCell ref="AH186:AH191"/>
    <mergeCell ref="AI186:AI191"/>
    <mergeCell ref="BD116:BD120"/>
    <mergeCell ref="BF116:BF120"/>
    <mergeCell ref="BE116:BE120"/>
    <mergeCell ref="BG116:BG120"/>
    <mergeCell ref="BC116:BC120"/>
    <mergeCell ref="BC126:BC127"/>
    <mergeCell ref="BD126:BD127"/>
    <mergeCell ref="BE126:BE127"/>
    <mergeCell ref="BC111:BC114"/>
    <mergeCell ref="BD111:BD114"/>
    <mergeCell ref="BE111:BE114"/>
    <mergeCell ref="BF111:BF114"/>
    <mergeCell ref="BG111:BG114"/>
    <mergeCell ref="BD107:BD110"/>
    <mergeCell ref="BF107:BF110"/>
    <mergeCell ref="BE107:BE110"/>
    <mergeCell ref="BG107:BG110"/>
    <mergeCell ref="BC107:BC110"/>
    <mergeCell ref="AO8:AO9"/>
    <mergeCell ref="AT34:AT39"/>
    <mergeCell ref="AB8:AB9"/>
    <mergeCell ref="U10:U13"/>
    <mergeCell ref="V10:V13"/>
    <mergeCell ref="W10:W13"/>
    <mergeCell ref="X10:X13"/>
    <mergeCell ref="Y10:Y13"/>
    <mergeCell ref="Z10:Z13"/>
    <mergeCell ref="AA10:AA13"/>
    <mergeCell ref="AB10:AB13"/>
    <mergeCell ref="V79:V81"/>
    <mergeCell ref="W79:W81"/>
    <mergeCell ref="X79:X81"/>
    <mergeCell ref="Y79:Y81"/>
    <mergeCell ref="Z79:Z81"/>
    <mergeCell ref="AA79:AA81"/>
    <mergeCell ref="AB79:AB81"/>
    <mergeCell ref="U84:U85"/>
    <mergeCell ref="V84:V85"/>
    <mergeCell ref="W84:W85"/>
    <mergeCell ref="X84:X85"/>
    <mergeCell ref="Y84:Y85"/>
    <mergeCell ref="Z84:Z85"/>
    <mergeCell ref="AA84:AA85"/>
    <mergeCell ref="AB84:AB85"/>
    <mergeCell ref="U27:U32"/>
    <mergeCell ref="V27:V32"/>
    <mergeCell ref="W27:W32"/>
    <mergeCell ref="X27:X32"/>
    <mergeCell ref="Y27:Y32"/>
    <mergeCell ref="Z27:Z32"/>
    <mergeCell ref="AA27:AA32"/>
    <mergeCell ref="AB27:AB32"/>
    <mergeCell ref="V92:V99"/>
    <mergeCell ref="W92:W99"/>
    <mergeCell ref="X92:X99"/>
    <mergeCell ref="Y92:Y99"/>
    <mergeCell ref="Z92:Z99"/>
    <mergeCell ref="AA92:AA99"/>
    <mergeCell ref="AB92:AB99"/>
    <mergeCell ref="U102:U114"/>
    <mergeCell ref="V102:V114"/>
    <mergeCell ref="W102:W114"/>
    <mergeCell ref="X102:X114"/>
    <mergeCell ref="Y102:Y114"/>
    <mergeCell ref="Z102:Z114"/>
    <mergeCell ref="AA102:AA114"/>
    <mergeCell ref="AB102:AB114"/>
    <mergeCell ref="U87:U88"/>
    <mergeCell ref="V87:V88"/>
    <mergeCell ref="W87:W88"/>
    <mergeCell ref="X87:X88"/>
    <mergeCell ref="Y87:Y88"/>
    <mergeCell ref="Z87:Z88"/>
    <mergeCell ref="AA87:AA88"/>
    <mergeCell ref="AB87:AB88"/>
    <mergeCell ref="U89:U91"/>
    <mergeCell ref="V89:V91"/>
    <mergeCell ref="W89:W91"/>
    <mergeCell ref="X89:X91"/>
    <mergeCell ref="Y89:Y91"/>
    <mergeCell ref="Z89:Z91"/>
    <mergeCell ref="AA89:AA91"/>
    <mergeCell ref="AB89:AB91"/>
    <mergeCell ref="U126:U127"/>
    <mergeCell ref="V126:V127"/>
    <mergeCell ref="W126:W127"/>
    <mergeCell ref="X126:X127"/>
    <mergeCell ref="Y126:Y127"/>
    <mergeCell ref="Z126:Z127"/>
    <mergeCell ref="AA126:AA127"/>
    <mergeCell ref="AB126:AB127"/>
    <mergeCell ref="U130:U135"/>
    <mergeCell ref="V130:V135"/>
    <mergeCell ref="W130:W135"/>
    <mergeCell ref="X130:X135"/>
    <mergeCell ref="Y130:Y135"/>
    <mergeCell ref="Z130:Z135"/>
    <mergeCell ref="AA130:AA135"/>
    <mergeCell ref="AB130:AB135"/>
    <mergeCell ref="U116:U118"/>
    <mergeCell ref="V116:V118"/>
    <mergeCell ref="W116:W118"/>
    <mergeCell ref="X116:X118"/>
    <mergeCell ref="Y116:Y118"/>
    <mergeCell ref="Z116:Z118"/>
    <mergeCell ref="AA116:AA118"/>
    <mergeCell ref="AB116:AB118"/>
    <mergeCell ref="U119:U120"/>
    <mergeCell ref="V119:V120"/>
    <mergeCell ref="W119:W120"/>
    <mergeCell ref="X119:X120"/>
    <mergeCell ref="Y119:Y120"/>
    <mergeCell ref="Z119:Z120"/>
    <mergeCell ref="AA119:AA120"/>
    <mergeCell ref="AB119:AB120"/>
    <mergeCell ref="V171:V172"/>
    <mergeCell ref="W171:W172"/>
    <mergeCell ref="X171:X172"/>
    <mergeCell ref="Y171:Y172"/>
    <mergeCell ref="Z171:Z172"/>
    <mergeCell ref="AA171:AA172"/>
    <mergeCell ref="AB171:AB172"/>
    <mergeCell ref="AE186:AE191"/>
    <mergeCell ref="U136:U151"/>
    <mergeCell ref="V136:V151"/>
    <mergeCell ref="W136:W151"/>
    <mergeCell ref="X136:X151"/>
    <mergeCell ref="Y136:Y151"/>
    <mergeCell ref="Z136:Z151"/>
    <mergeCell ref="AA136:AA151"/>
    <mergeCell ref="AB136:AB151"/>
    <mergeCell ref="U154:U164"/>
    <mergeCell ref="V154:V164"/>
    <mergeCell ref="W154:W164"/>
    <mergeCell ref="X154:X164"/>
    <mergeCell ref="Y154:Y164"/>
    <mergeCell ref="Z154:Z164"/>
    <mergeCell ref="AA154:AA164"/>
    <mergeCell ref="AB154:AB164"/>
    <mergeCell ref="U165:U170"/>
    <mergeCell ref="V165:V170"/>
    <mergeCell ref="W165:W170"/>
    <mergeCell ref="X165:X170"/>
    <mergeCell ref="Y165:Y170"/>
    <mergeCell ref="Z165:Z170"/>
    <mergeCell ref="AA165:AA170"/>
    <mergeCell ref="AB165:AB170"/>
    <mergeCell ref="AN8:AN9"/>
    <mergeCell ref="AN40:AN43"/>
    <mergeCell ref="AN48:AN52"/>
    <mergeCell ref="AN58:AN61"/>
    <mergeCell ref="AN68:AN72"/>
    <mergeCell ref="AN84:AN85"/>
    <mergeCell ref="AN94:AN95"/>
    <mergeCell ref="AN98:AN99"/>
    <mergeCell ref="AN106:AN109"/>
    <mergeCell ref="AN53:AN57"/>
    <mergeCell ref="AH171:AH185"/>
    <mergeCell ref="AI171:AI185"/>
    <mergeCell ref="U175:U185"/>
    <mergeCell ref="Y175:Y185"/>
    <mergeCell ref="Z175:Z185"/>
    <mergeCell ref="AA175:AA185"/>
    <mergeCell ref="AJ112:AJ114"/>
    <mergeCell ref="AK112:AK114"/>
    <mergeCell ref="AL112:AL114"/>
    <mergeCell ref="AM112:AM114"/>
    <mergeCell ref="AN112:AN114"/>
    <mergeCell ref="AM34:AM39"/>
    <mergeCell ref="AM40:AM43"/>
    <mergeCell ref="AM44:AM47"/>
    <mergeCell ref="AB175:AB185"/>
    <mergeCell ref="AC175:AC185"/>
    <mergeCell ref="AD175:AD185"/>
    <mergeCell ref="AE175:AE185"/>
    <mergeCell ref="AF175:AF185"/>
    <mergeCell ref="AG171:AG185"/>
    <mergeCell ref="V175:V183"/>
    <mergeCell ref="W175:W183"/>
    <mergeCell ref="AR40:AR43"/>
    <mergeCell ref="AS40:AS43"/>
    <mergeCell ref="AT40:AT43"/>
    <mergeCell ref="AN44:AN47"/>
    <mergeCell ref="AO44:AO47"/>
    <mergeCell ref="AP44:AP47"/>
    <mergeCell ref="AQ44:AQ47"/>
    <mergeCell ref="AR44:AR47"/>
    <mergeCell ref="AS44:AS47"/>
    <mergeCell ref="AT44:AT47"/>
    <mergeCell ref="AQ53:AQ57"/>
    <mergeCell ref="AR53:AR57"/>
    <mergeCell ref="AS53:AS57"/>
    <mergeCell ref="AT53:AT57"/>
    <mergeCell ref="U194:U198"/>
    <mergeCell ref="V194:V198"/>
    <mergeCell ref="W194:W198"/>
    <mergeCell ref="X194:X198"/>
    <mergeCell ref="Y194:Y198"/>
    <mergeCell ref="Z194:Z198"/>
    <mergeCell ref="AA194:AA198"/>
    <mergeCell ref="AB194:AB198"/>
    <mergeCell ref="X175:X183"/>
    <mergeCell ref="U186:U191"/>
    <mergeCell ref="V186:V191"/>
    <mergeCell ref="W186:W191"/>
    <mergeCell ref="X186:X191"/>
    <mergeCell ref="Y186:Y191"/>
    <mergeCell ref="Z186:Z191"/>
    <mergeCell ref="AA186:AA191"/>
    <mergeCell ref="AB186:AB191"/>
    <mergeCell ref="U171:U172"/>
    <mergeCell ref="AN73:AN77"/>
    <mergeCell ref="AO73:AO77"/>
    <mergeCell ref="AP73:AP77"/>
    <mergeCell ref="AQ73:AQ77"/>
    <mergeCell ref="AR73:AR77"/>
    <mergeCell ref="AS73:AS77"/>
    <mergeCell ref="AT73:AT77"/>
    <mergeCell ref="AO53:AO57"/>
    <mergeCell ref="AP53:AP57"/>
    <mergeCell ref="AO58:AO61"/>
    <mergeCell ref="AP58:AP61"/>
    <mergeCell ref="AQ58:AQ61"/>
    <mergeCell ref="AR58:AR61"/>
    <mergeCell ref="AS58:AS61"/>
    <mergeCell ref="AT58:AT61"/>
    <mergeCell ref="AN63:AN67"/>
    <mergeCell ref="AO63:AO67"/>
    <mergeCell ref="AP63:AP67"/>
    <mergeCell ref="AQ63:AQ67"/>
    <mergeCell ref="AR63:AR67"/>
    <mergeCell ref="AS63:AS67"/>
    <mergeCell ref="AT63:AT67"/>
    <mergeCell ref="AT106:AT109"/>
    <mergeCell ref="AO94:AO95"/>
    <mergeCell ref="AP94:AP95"/>
    <mergeCell ref="AO98:AO99"/>
    <mergeCell ref="AP98:AP99"/>
    <mergeCell ref="AQ98:AQ99"/>
    <mergeCell ref="AR98:AR99"/>
    <mergeCell ref="AS98:AS99"/>
    <mergeCell ref="AT98:AT99"/>
    <mergeCell ref="AO102:AO105"/>
    <mergeCell ref="AP102:AP105"/>
    <mergeCell ref="AQ84:AQ85"/>
    <mergeCell ref="AR84:AR85"/>
    <mergeCell ref="AS84:AS85"/>
    <mergeCell ref="AT84:AT85"/>
    <mergeCell ref="AN92:AN93"/>
    <mergeCell ref="AO92:AO93"/>
    <mergeCell ref="AP92:AP93"/>
    <mergeCell ref="AQ92:AQ93"/>
    <mergeCell ref="AR92:AR93"/>
    <mergeCell ref="AS92:AS93"/>
    <mergeCell ref="AT92:AT93"/>
    <mergeCell ref="BO20:BO21"/>
    <mergeCell ref="BP20:BP21"/>
    <mergeCell ref="BQ20:BQ21"/>
    <mergeCell ref="BR20:BR21"/>
    <mergeCell ref="AQ102:AQ105"/>
    <mergeCell ref="AR102:AR105"/>
    <mergeCell ref="AS102:AS105"/>
    <mergeCell ref="AT102:AT105"/>
    <mergeCell ref="AQ94:AQ95"/>
    <mergeCell ref="AR94:AR95"/>
    <mergeCell ref="AS94:AS95"/>
    <mergeCell ref="AT94:AT95"/>
    <mergeCell ref="AO96:AO97"/>
    <mergeCell ref="BK8:BK9"/>
    <mergeCell ref="BL8:BL9"/>
    <mergeCell ref="BH8:BH9"/>
    <mergeCell ref="BI8:BI9"/>
    <mergeCell ref="BJ8:BJ9"/>
    <mergeCell ref="BI18:BI19"/>
    <mergeCell ref="BJ18:BJ19"/>
    <mergeCell ref="BK18:BK19"/>
    <mergeCell ref="BI88:BI91"/>
    <mergeCell ref="BJ88:BJ91"/>
    <mergeCell ref="BK88:BK91"/>
    <mergeCell ref="BI20:BI21"/>
    <mergeCell ref="BJ20:BJ21"/>
    <mergeCell ref="BK20:BK21"/>
    <mergeCell ref="BM20:BM21"/>
    <mergeCell ref="BN20:BN21"/>
    <mergeCell ref="AO40:AO43"/>
    <mergeCell ref="AP40:AP43"/>
    <mergeCell ref="AQ40:AQ43"/>
    <mergeCell ref="BN12:BN13"/>
    <mergeCell ref="BO12:BO13"/>
    <mergeCell ref="BP12:BP13"/>
    <mergeCell ref="BQ12:BQ13"/>
    <mergeCell ref="BR12:BR13"/>
    <mergeCell ref="BS12:BS13"/>
    <mergeCell ref="BT12:BT13"/>
    <mergeCell ref="BU12:BU13"/>
    <mergeCell ref="BW12:BW13"/>
    <mergeCell ref="BX12:BX13"/>
    <mergeCell ref="BI10:BI11"/>
    <mergeCell ref="BJ10:BJ11"/>
    <mergeCell ref="BK10:BK11"/>
    <mergeCell ref="BM10:BM11"/>
    <mergeCell ref="BN10:BN11"/>
    <mergeCell ref="BO10:BO11"/>
    <mergeCell ref="BP10:BP11"/>
    <mergeCell ref="BQ10:BQ11"/>
    <mergeCell ref="BR10:BR11"/>
    <mergeCell ref="BS10:BS11"/>
    <mergeCell ref="BT10:BT11"/>
    <mergeCell ref="BU10:BU11"/>
    <mergeCell ref="BW10:BW11"/>
    <mergeCell ref="BX10:BX11"/>
    <mergeCell ref="CD20:CD21"/>
    <mergeCell ref="CE20:CE21"/>
    <mergeCell ref="CF20:CF21"/>
    <mergeCell ref="CE16:CE17"/>
    <mergeCell ref="CF16:CF17"/>
    <mergeCell ref="BZ12:BZ13"/>
    <mergeCell ref="CA12:CA13"/>
    <mergeCell ref="CB12:CB13"/>
    <mergeCell ref="CD12:CD13"/>
    <mergeCell ref="CE12:CE13"/>
    <mergeCell ref="CF12:CF13"/>
    <mergeCell ref="CC10:CC13"/>
    <mergeCell ref="BI16:BI17"/>
    <mergeCell ref="BJ16:BJ17"/>
    <mergeCell ref="BK16:BK17"/>
    <mergeCell ref="CD18:CD19"/>
    <mergeCell ref="BZ16:BZ17"/>
    <mergeCell ref="CA16:CA17"/>
    <mergeCell ref="CB16:CB17"/>
    <mergeCell ref="CD16:CD17"/>
    <mergeCell ref="CE18:CE19"/>
    <mergeCell ref="CF18:CF19"/>
    <mergeCell ref="BZ10:BZ11"/>
    <mergeCell ref="CA10:CA11"/>
    <mergeCell ref="CB10:CB11"/>
    <mergeCell ref="CD10:CD11"/>
    <mergeCell ref="CE10:CE11"/>
    <mergeCell ref="CF10:CF11"/>
    <mergeCell ref="BI12:BI13"/>
    <mergeCell ref="BJ12:BJ13"/>
    <mergeCell ref="BK12:BK13"/>
    <mergeCell ref="BM12:BM13"/>
    <mergeCell ref="BT23:BT26"/>
    <mergeCell ref="BU23:BU26"/>
    <mergeCell ref="BW23:BW26"/>
    <mergeCell ref="BX23:BX26"/>
    <mergeCell ref="BZ23:BZ26"/>
    <mergeCell ref="CA23:CA26"/>
    <mergeCell ref="BS20:BS21"/>
    <mergeCell ref="BT20:BT21"/>
    <mergeCell ref="BU20:BU21"/>
    <mergeCell ref="BW20:BW21"/>
    <mergeCell ref="BX20:BX21"/>
    <mergeCell ref="BZ20:BZ21"/>
    <mergeCell ref="CA20:CA21"/>
    <mergeCell ref="CB20:CB21"/>
    <mergeCell ref="BZ18:BZ19"/>
    <mergeCell ref="CA18:CA19"/>
    <mergeCell ref="CB18:CB19"/>
    <mergeCell ref="CB23:CB26"/>
    <mergeCell ref="CD23:CD26"/>
    <mergeCell ref="CE23:CE26"/>
    <mergeCell ref="CF23:CF26"/>
    <mergeCell ref="CA34:CA53"/>
    <mergeCell ref="CB34:CB53"/>
    <mergeCell ref="CD34:CD53"/>
    <mergeCell ref="CE34:CE53"/>
    <mergeCell ref="BI27:BI32"/>
    <mergeCell ref="BJ27:BJ32"/>
    <mergeCell ref="BK27:BK32"/>
    <mergeCell ref="BM27:BM32"/>
    <mergeCell ref="BN27:BN32"/>
    <mergeCell ref="BO27:BO32"/>
    <mergeCell ref="BP27:BP32"/>
    <mergeCell ref="BQ27:BQ32"/>
    <mergeCell ref="BR27:BR32"/>
    <mergeCell ref="BS27:BS32"/>
    <mergeCell ref="BT27:BT32"/>
    <mergeCell ref="BU27:BU32"/>
    <mergeCell ref="BW27:BW32"/>
    <mergeCell ref="BX27:BX32"/>
    <mergeCell ref="BI23:BI26"/>
    <mergeCell ref="BJ23:BJ26"/>
    <mergeCell ref="BK23:BK26"/>
    <mergeCell ref="BM23:BM26"/>
    <mergeCell ref="BN23:BN26"/>
    <mergeCell ref="BO23:BO26"/>
    <mergeCell ref="BP23:BP26"/>
    <mergeCell ref="BQ23:BQ26"/>
    <mergeCell ref="BR23:BR26"/>
    <mergeCell ref="BS23:BS26"/>
    <mergeCell ref="BZ27:BZ32"/>
    <mergeCell ref="CA27:CA32"/>
    <mergeCell ref="CB27:CB32"/>
    <mergeCell ref="CD27:CD32"/>
    <mergeCell ref="CE27:CE32"/>
    <mergeCell ref="CF27:CF32"/>
    <mergeCell ref="BI34:BI53"/>
    <mergeCell ref="BJ34:BJ53"/>
    <mergeCell ref="BK34:BK53"/>
    <mergeCell ref="BM34:BM53"/>
    <mergeCell ref="BN34:BN53"/>
    <mergeCell ref="BO34:BO53"/>
    <mergeCell ref="BP34:BP53"/>
    <mergeCell ref="BQ34:BQ53"/>
    <mergeCell ref="BR34:BR53"/>
    <mergeCell ref="BS34:BS53"/>
    <mergeCell ref="BT34:BT53"/>
    <mergeCell ref="BU34:BU53"/>
    <mergeCell ref="BW34:BW53"/>
    <mergeCell ref="BX34:BX53"/>
    <mergeCell ref="BZ34:BZ53"/>
    <mergeCell ref="BY34:BY77"/>
    <mergeCell ref="BU79:BU81"/>
    <mergeCell ref="BV79:BV81"/>
    <mergeCell ref="BW79:BW81"/>
    <mergeCell ref="BX79:BX81"/>
    <mergeCell ref="CF34:CF53"/>
    <mergeCell ref="BI54:BI77"/>
    <mergeCell ref="BJ54:BJ77"/>
    <mergeCell ref="BK54:BK77"/>
    <mergeCell ref="BM54:BM77"/>
    <mergeCell ref="BN54:BN77"/>
    <mergeCell ref="BO54:BO77"/>
    <mergeCell ref="BP54:BP77"/>
    <mergeCell ref="BQ54:BQ77"/>
    <mergeCell ref="BR54:BR77"/>
    <mergeCell ref="BS54:BS77"/>
    <mergeCell ref="BT54:BT77"/>
    <mergeCell ref="BU54:BU77"/>
    <mergeCell ref="BW54:BW77"/>
    <mergeCell ref="BX54:BX77"/>
    <mergeCell ref="BZ54:BZ77"/>
    <mergeCell ref="CA54:CA77"/>
    <mergeCell ref="CB54:CB77"/>
    <mergeCell ref="CD54:CD77"/>
    <mergeCell ref="CE54:CE77"/>
    <mergeCell ref="CF54:CF77"/>
    <mergeCell ref="BQ102:BQ106"/>
    <mergeCell ref="BR102:BR106"/>
    <mergeCell ref="CE84:CE87"/>
    <mergeCell ref="CF84:CF87"/>
    <mergeCell ref="BY79:BY81"/>
    <mergeCell ref="BZ79:BZ81"/>
    <mergeCell ref="CA79:CA81"/>
    <mergeCell ref="CB79:CB81"/>
    <mergeCell ref="CC79:CC81"/>
    <mergeCell ref="CD79:CD81"/>
    <mergeCell ref="CE79:CE81"/>
    <mergeCell ref="CF79:CF81"/>
    <mergeCell ref="BI84:BI87"/>
    <mergeCell ref="BJ84:BJ87"/>
    <mergeCell ref="BK84:BK87"/>
    <mergeCell ref="BM84:BM87"/>
    <mergeCell ref="BN84:BN87"/>
    <mergeCell ref="BO84:BO87"/>
    <mergeCell ref="BP84:BP87"/>
    <mergeCell ref="BQ84:BQ87"/>
    <mergeCell ref="BR84:BR87"/>
    <mergeCell ref="BS84:BS87"/>
    <mergeCell ref="BT84:BT87"/>
    <mergeCell ref="BU84:BU87"/>
    <mergeCell ref="BW84:BW87"/>
    <mergeCell ref="BN79:BN81"/>
    <mergeCell ref="BO79:BO81"/>
    <mergeCell ref="BP79:BP81"/>
    <mergeCell ref="BQ79:BQ81"/>
    <mergeCell ref="BR79:BR81"/>
    <mergeCell ref="BS79:BS81"/>
    <mergeCell ref="BT79:BT81"/>
    <mergeCell ref="CD92:CD100"/>
    <mergeCell ref="CE92:CE100"/>
    <mergeCell ref="CF92:CF100"/>
    <mergeCell ref="BH79:BH81"/>
    <mergeCell ref="BI79:BI81"/>
    <mergeCell ref="BJ79:BJ81"/>
    <mergeCell ref="BK79:BK81"/>
    <mergeCell ref="BL79:BL81"/>
    <mergeCell ref="BM79:BM81"/>
    <mergeCell ref="CD88:CD91"/>
    <mergeCell ref="BM88:BM91"/>
    <mergeCell ref="BN88:BN91"/>
    <mergeCell ref="BO88:BO91"/>
    <mergeCell ref="BP88:BP91"/>
    <mergeCell ref="BQ88:BQ91"/>
    <mergeCell ref="BR88:BR91"/>
    <mergeCell ref="BS88:BS91"/>
    <mergeCell ref="BT88:BT91"/>
    <mergeCell ref="BU88:BU91"/>
    <mergeCell ref="BX84:BX87"/>
    <mergeCell ref="BZ84:BZ87"/>
    <mergeCell ref="CA84:CA87"/>
    <mergeCell ref="CB84:CB87"/>
    <mergeCell ref="CD84:CD87"/>
    <mergeCell ref="BY84:BY114"/>
    <mergeCell ref="BI102:BI106"/>
    <mergeCell ref="BJ102:BJ106"/>
    <mergeCell ref="BK102:BK106"/>
    <mergeCell ref="BM102:BM106"/>
    <mergeCell ref="BN102:BN106"/>
    <mergeCell ref="BO102:BO106"/>
    <mergeCell ref="BP102:BP106"/>
    <mergeCell ref="BJ92:BJ100"/>
    <mergeCell ref="BK92:BK100"/>
    <mergeCell ref="BM92:BM100"/>
    <mergeCell ref="BN92:BN100"/>
    <mergeCell ref="BO92:BO100"/>
    <mergeCell ref="BP92:BP100"/>
    <mergeCell ref="BQ92:BQ100"/>
    <mergeCell ref="BR92:BR100"/>
    <mergeCell ref="BS92:BS100"/>
    <mergeCell ref="BT92:BT100"/>
    <mergeCell ref="BU92:BU100"/>
    <mergeCell ref="BW92:BW100"/>
    <mergeCell ref="BX92:BX100"/>
    <mergeCell ref="BZ92:BZ100"/>
    <mergeCell ref="CA92:CA100"/>
    <mergeCell ref="CB92:CB100"/>
    <mergeCell ref="BW88:BW91"/>
    <mergeCell ref="BX88:BX91"/>
    <mergeCell ref="BZ88:BZ91"/>
    <mergeCell ref="CA88:CA91"/>
    <mergeCell ref="CB88:CB91"/>
    <mergeCell ref="BS102:BS106"/>
    <mergeCell ref="BT102:BT106"/>
    <mergeCell ref="BU102:BU106"/>
    <mergeCell ref="BW102:BW106"/>
    <mergeCell ref="BX102:BX106"/>
    <mergeCell ref="BZ102:BZ106"/>
    <mergeCell ref="CA102:CA106"/>
    <mergeCell ref="CB102:CB106"/>
    <mergeCell ref="CD102:CD106"/>
    <mergeCell ref="CE102:CE106"/>
    <mergeCell ref="CF102:CF106"/>
    <mergeCell ref="BL84:BL114"/>
    <mergeCell ref="BI107:BI110"/>
    <mergeCell ref="BJ107:BJ110"/>
    <mergeCell ref="BK107:BK110"/>
    <mergeCell ref="BM107:BM110"/>
    <mergeCell ref="BN107:BN110"/>
    <mergeCell ref="BO107:BO110"/>
    <mergeCell ref="BP107:BP110"/>
    <mergeCell ref="BQ107:BQ110"/>
    <mergeCell ref="BR107:BR110"/>
    <mergeCell ref="BS107:BS110"/>
    <mergeCell ref="BT107:BT110"/>
    <mergeCell ref="BU107:BU110"/>
    <mergeCell ref="BW107:BW110"/>
    <mergeCell ref="BX107:BX110"/>
    <mergeCell ref="BZ107:BZ110"/>
    <mergeCell ref="CA107:CA110"/>
    <mergeCell ref="CB107:CB110"/>
    <mergeCell ref="CE88:CE91"/>
    <mergeCell ref="CF88:CF91"/>
    <mergeCell ref="BI92:BI100"/>
    <mergeCell ref="CD107:CD110"/>
    <mergeCell ref="CE107:CE110"/>
    <mergeCell ref="CF107:CF110"/>
    <mergeCell ref="BI111:BI114"/>
    <mergeCell ref="BJ111:BJ114"/>
    <mergeCell ref="BK111:BK114"/>
    <mergeCell ref="BM111:BM114"/>
    <mergeCell ref="BN111:BN114"/>
    <mergeCell ref="BO111:BO114"/>
    <mergeCell ref="BP111:BP114"/>
    <mergeCell ref="BQ111:BQ114"/>
    <mergeCell ref="BR111:BR114"/>
    <mergeCell ref="BS111:BS114"/>
    <mergeCell ref="BT111:BT114"/>
    <mergeCell ref="BU111:BU114"/>
    <mergeCell ref="BW111:BW114"/>
    <mergeCell ref="BX111:BX114"/>
    <mergeCell ref="BZ111:BZ114"/>
    <mergeCell ref="CA111:CA114"/>
    <mergeCell ref="CB111:CB114"/>
    <mergeCell ref="CD111:CD114"/>
    <mergeCell ref="CE111:CE114"/>
    <mergeCell ref="CF111:CF114"/>
    <mergeCell ref="BH116:BH120"/>
    <mergeCell ref="BI116:BI120"/>
    <mergeCell ref="BJ116:BJ120"/>
    <mergeCell ref="BK116:BK120"/>
    <mergeCell ref="BL116:BL120"/>
    <mergeCell ref="BM116:BM120"/>
    <mergeCell ref="BN116:BN120"/>
    <mergeCell ref="BO116:BO120"/>
    <mergeCell ref="BP116:BP120"/>
    <mergeCell ref="BQ116:BQ120"/>
    <mergeCell ref="BR116:BR120"/>
    <mergeCell ref="BS116:BS120"/>
    <mergeCell ref="BT116:BT120"/>
    <mergeCell ref="BU116:BU120"/>
    <mergeCell ref="BV116:BV120"/>
    <mergeCell ref="BW116:BW120"/>
    <mergeCell ref="BX116:BX120"/>
    <mergeCell ref="BY116:BY120"/>
    <mergeCell ref="CA116:CA120"/>
    <mergeCell ref="CB116:CB120"/>
    <mergeCell ref="CC116:CC120"/>
    <mergeCell ref="CD116:CD120"/>
    <mergeCell ref="CE116:CE120"/>
    <mergeCell ref="CF116:CF120"/>
    <mergeCell ref="BH84:BH114"/>
    <mergeCell ref="BI126:BI127"/>
    <mergeCell ref="BJ126:BJ127"/>
    <mergeCell ref="BK126:BK127"/>
    <mergeCell ref="BM126:BM127"/>
    <mergeCell ref="BN126:BN127"/>
    <mergeCell ref="BO126:BO127"/>
    <mergeCell ref="BP126:BP127"/>
    <mergeCell ref="BQ126:BQ127"/>
    <mergeCell ref="BR126:BR127"/>
    <mergeCell ref="BS126:BS127"/>
    <mergeCell ref="BT126:BT127"/>
    <mergeCell ref="BU126:BU127"/>
    <mergeCell ref="BW126:BW127"/>
    <mergeCell ref="BZ116:BZ120"/>
    <mergeCell ref="BX126:BX127"/>
    <mergeCell ref="BZ126:BZ127"/>
    <mergeCell ref="BH123:BH124"/>
    <mergeCell ref="BI123:BI124"/>
    <mergeCell ref="BJ123:BJ124"/>
    <mergeCell ref="BK123:BK124"/>
    <mergeCell ref="BL123:BL124"/>
    <mergeCell ref="BM123:BM124"/>
    <mergeCell ref="BN123:BN124"/>
    <mergeCell ref="BO123:BO124"/>
    <mergeCell ref="BP123:BP124"/>
    <mergeCell ref="BQ123:BQ124"/>
    <mergeCell ref="BR123:BR124"/>
    <mergeCell ref="BS123:BS124"/>
    <mergeCell ref="BV123:BV124"/>
    <mergeCell ref="BW123:BW124"/>
    <mergeCell ref="BX123:BX124"/>
    <mergeCell ref="BU130:BU141"/>
    <mergeCell ref="BP142:BP155"/>
    <mergeCell ref="BQ142:BQ155"/>
    <mergeCell ref="BR142:BR155"/>
    <mergeCell ref="BS142:BS155"/>
    <mergeCell ref="BT142:BT155"/>
    <mergeCell ref="BU142:BU155"/>
    <mergeCell ref="BW142:BW155"/>
    <mergeCell ref="BX142:BX155"/>
    <mergeCell ref="CA126:CA127"/>
    <mergeCell ref="CB126:CB127"/>
    <mergeCell ref="CD126:CD127"/>
    <mergeCell ref="CE126:CE127"/>
    <mergeCell ref="CF126:CF127"/>
    <mergeCell ref="BY123:BY124"/>
    <mergeCell ref="BZ123:BZ124"/>
    <mergeCell ref="CA123:CA124"/>
    <mergeCell ref="CB123:CB124"/>
    <mergeCell ref="CC123:CC124"/>
    <mergeCell ref="CD123:CD124"/>
    <mergeCell ref="CE123:CE124"/>
    <mergeCell ref="CF123:CF124"/>
    <mergeCell ref="CA130:CA141"/>
    <mergeCell ref="CB130:CB141"/>
    <mergeCell ref="CD130:CD141"/>
    <mergeCell ref="CE130:CE141"/>
    <mergeCell ref="CF130:CF141"/>
    <mergeCell ref="BZ130:BZ141"/>
    <mergeCell ref="BT123:BT124"/>
    <mergeCell ref="BU123:BU124"/>
    <mergeCell ref="BI130:BI141"/>
    <mergeCell ref="BJ130:BJ141"/>
    <mergeCell ref="BK130:BK141"/>
    <mergeCell ref="BM130:BM141"/>
    <mergeCell ref="BN130:BN141"/>
    <mergeCell ref="BI142:BI155"/>
    <mergeCell ref="BJ142:BJ155"/>
    <mergeCell ref="BK142:BK155"/>
    <mergeCell ref="BM142:BM155"/>
    <mergeCell ref="BN142:BN155"/>
    <mergeCell ref="BO142:BO155"/>
    <mergeCell ref="BO130:BO141"/>
    <mergeCell ref="BP130:BP141"/>
    <mergeCell ref="BQ130:BQ141"/>
    <mergeCell ref="BR130:BR141"/>
    <mergeCell ref="BS130:BS141"/>
    <mergeCell ref="BT130:BT141"/>
    <mergeCell ref="BK171:BK180"/>
    <mergeCell ref="BM171:BM180"/>
    <mergeCell ref="BN171:BN180"/>
    <mergeCell ref="BO171:BO180"/>
    <mergeCell ref="BP171:BP180"/>
    <mergeCell ref="BX156:BX170"/>
    <mergeCell ref="BZ156:BZ170"/>
    <mergeCell ref="CA156:CA170"/>
    <mergeCell ref="CB156:CB170"/>
    <mergeCell ref="CD156:CD170"/>
    <mergeCell ref="CE156:CE170"/>
    <mergeCell ref="BS171:BS180"/>
    <mergeCell ref="BT171:BT180"/>
    <mergeCell ref="BU171:BU180"/>
    <mergeCell ref="BW171:BW180"/>
    <mergeCell ref="BX171:BX180"/>
    <mergeCell ref="BI156:BI170"/>
    <mergeCell ref="BJ156:BJ170"/>
    <mergeCell ref="BK156:BK170"/>
    <mergeCell ref="BM156:BM170"/>
    <mergeCell ref="BN156:BN170"/>
    <mergeCell ref="BO156:BO170"/>
    <mergeCell ref="BP156:BP170"/>
    <mergeCell ref="BQ156:BQ170"/>
    <mergeCell ref="BR156:BR170"/>
    <mergeCell ref="BS156:BS170"/>
    <mergeCell ref="BT156:BT170"/>
    <mergeCell ref="BU156:BU170"/>
    <mergeCell ref="BW156:BW170"/>
    <mergeCell ref="CF181:CF183"/>
    <mergeCell ref="BI186:BI191"/>
    <mergeCell ref="BJ186:BJ191"/>
    <mergeCell ref="BK186:BK191"/>
    <mergeCell ref="BM186:BM191"/>
    <mergeCell ref="BN186:BN191"/>
    <mergeCell ref="BO186:BO191"/>
    <mergeCell ref="BP186:BP191"/>
    <mergeCell ref="BQ186:BQ191"/>
    <mergeCell ref="BR186:BR191"/>
    <mergeCell ref="BS186:BS191"/>
    <mergeCell ref="BT186:BT191"/>
    <mergeCell ref="BU186:BU191"/>
    <mergeCell ref="BW186:BW191"/>
    <mergeCell ref="BW130:BW141"/>
    <mergeCell ref="BX130:BX141"/>
    <mergeCell ref="CF156:CF170"/>
    <mergeCell ref="BZ142:BZ155"/>
    <mergeCell ref="CA142:CA155"/>
    <mergeCell ref="CB142:CB155"/>
    <mergeCell ref="CD142:CD155"/>
    <mergeCell ref="CE142:CE155"/>
    <mergeCell ref="CF142:CF155"/>
    <mergeCell ref="CD171:CD180"/>
    <mergeCell ref="CE171:CE180"/>
    <mergeCell ref="CF171:CF180"/>
    <mergeCell ref="BI181:BI183"/>
    <mergeCell ref="BJ181:BJ183"/>
    <mergeCell ref="BX181:BX183"/>
    <mergeCell ref="BQ171:BQ180"/>
    <mergeCell ref="BR171:BR180"/>
    <mergeCell ref="BJ171:BJ180"/>
    <mergeCell ref="CF193:CF198"/>
    <mergeCell ref="B14:U14"/>
    <mergeCell ref="B15:U15"/>
    <mergeCell ref="B33:U33"/>
    <mergeCell ref="B78:U78"/>
    <mergeCell ref="B82:U82"/>
    <mergeCell ref="B83:U83"/>
    <mergeCell ref="B115:U115"/>
    <mergeCell ref="B121:U121"/>
    <mergeCell ref="B122:U122"/>
    <mergeCell ref="B128:U128"/>
    <mergeCell ref="B192:U192"/>
    <mergeCell ref="K171:K172"/>
    <mergeCell ref="K175:K185"/>
    <mergeCell ref="L175:L185"/>
    <mergeCell ref="M175:M185"/>
    <mergeCell ref="N175:N185"/>
    <mergeCell ref="O175:O185"/>
    <mergeCell ref="BQ193:BQ198"/>
    <mergeCell ref="BR193:BR198"/>
    <mergeCell ref="BS193:BS198"/>
    <mergeCell ref="BT193:BT198"/>
    <mergeCell ref="BU193:BU198"/>
    <mergeCell ref="BV193:BV198"/>
    <mergeCell ref="BW193:BW198"/>
    <mergeCell ref="BX193:BX198"/>
    <mergeCell ref="BY193:BY198"/>
    <mergeCell ref="BH193:BH198"/>
    <mergeCell ref="BI193:BI198"/>
    <mergeCell ref="BI171:BI180"/>
    <mergeCell ref="CF186:CF191"/>
    <mergeCell ref="BZ181:BZ183"/>
    <mergeCell ref="CC193:CC198"/>
    <mergeCell ref="CD193:CD198"/>
    <mergeCell ref="CE193:CE198"/>
    <mergeCell ref="BM193:BM198"/>
    <mergeCell ref="BN193:BN198"/>
    <mergeCell ref="BO193:BO198"/>
    <mergeCell ref="BP193:BP198"/>
    <mergeCell ref="BX186:BX191"/>
    <mergeCell ref="BZ186:BZ191"/>
    <mergeCell ref="CA186:CA191"/>
    <mergeCell ref="CB186:CB191"/>
    <mergeCell ref="CD186:CD191"/>
    <mergeCell ref="CE186:CE191"/>
    <mergeCell ref="BZ171:BZ180"/>
    <mergeCell ref="CA171:CA180"/>
    <mergeCell ref="CB171:CB180"/>
    <mergeCell ref="BJ193:BJ198"/>
    <mergeCell ref="BK193:BK198"/>
    <mergeCell ref="BL193:BL198"/>
    <mergeCell ref="CD181:CD183"/>
    <mergeCell ref="CE181:CE183"/>
    <mergeCell ref="BZ193:BZ198"/>
    <mergeCell ref="CA193:CA198"/>
    <mergeCell ref="CB193:CB198"/>
    <mergeCell ref="BL130:BL191"/>
    <mergeCell ref="BY130:BY191"/>
    <mergeCell ref="CA181:CA183"/>
    <mergeCell ref="CB181:CB183"/>
    <mergeCell ref="BK181:BK183"/>
    <mergeCell ref="BM181:BM183"/>
    <mergeCell ref="BN181:BN183"/>
    <mergeCell ref="BO181:BO183"/>
    <mergeCell ref="AU193:AU198"/>
    <mergeCell ref="AM92:AM93"/>
    <mergeCell ref="AM94:AM95"/>
    <mergeCell ref="AM96:AM97"/>
    <mergeCell ref="AM98:AM99"/>
    <mergeCell ref="AM102:AM105"/>
    <mergeCell ref="AM84:AM85"/>
    <mergeCell ref="AU84:AU91"/>
    <mergeCell ref="AU92:AU100"/>
    <mergeCell ref="AM106:AM109"/>
    <mergeCell ref="AN102:AN105"/>
    <mergeCell ref="AN96:AN97"/>
    <mergeCell ref="AP96:AP97"/>
    <mergeCell ref="AQ96:AQ97"/>
    <mergeCell ref="AR96:AR97"/>
    <mergeCell ref="AS96:AS97"/>
    <mergeCell ref="AT96:AT97"/>
    <mergeCell ref="AO84:AO85"/>
    <mergeCell ref="AP84:AP85"/>
    <mergeCell ref="AR112:AR114"/>
    <mergeCell ref="AS112:AS114"/>
    <mergeCell ref="AT112:AT114"/>
    <mergeCell ref="AU102:AU114"/>
    <mergeCell ref="AU171:AU185"/>
    <mergeCell ref="AO126:AO127"/>
    <mergeCell ref="AP126:AP127"/>
    <mergeCell ref="AQ126:AQ127"/>
    <mergeCell ref="AO106:AO109"/>
    <mergeCell ref="AP106:AP109"/>
    <mergeCell ref="AQ106:AQ109"/>
    <mergeCell ref="AR106:AR109"/>
    <mergeCell ref="AS106:AS109"/>
    <mergeCell ref="BV10:BV13"/>
    <mergeCell ref="BV16:BV32"/>
    <mergeCell ref="CC16:CC32"/>
    <mergeCell ref="BV34:BV77"/>
    <mergeCell ref="CC34:CC77"/>
    <mergeCell ref="BV84:BV114"/>
    <mergeCell ref="CC84:CC114"/>
    <mergeCell ref="BH126:BH128"/>
    <mergeCell ref="BL126:BL128"/>
    <mergeCell ref="BV126:BV128"/>
    <mergeCell ref="BY126:BY128"/>
    <mergeCell ref="CC126:CC128"/>
    <mergeCell ref="BV130:BV191"/>
    <mergeCell ref="CC130:CC191"/>
    <mergeCell ref="AM48:AM52"/>
    <mergeCell ref="AM58:AM61"/>
    <mergeCell ref="AM63:AM67"/>
    <mergeCell ref="AM68:AM72"/>
    <mergeCell ref="AM73:AM77"/>
    <mergeCell ref="AU34:AU77"/>
    <mergeCell ref="AU27:AU32"/>
    <mergeCell ref="AU116:AU120"/>
    <mergeCell ref="AU130:AU170"/>
    <mergeCell ref="AU186:AU191"/>
    <mergeCell ref="BH130:BH191"/>
    <mergeCell ref="BP181:BP183"/>
    <mergeCell ref="BQ181:BQ183"/>
    <mergeCell ref="BR181:BR183"/>
    <mergeCell ref="BS181:BS183"/>
    <mergeCell ref="BT181:BT183"/>
    <mergeCell ref="BU181:BU183"/>
    <mergeCell ref="BW181:BW183"/>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B3" sqref="B3:F3"/>
    </sheetView>
  </sheetViews>
  <sheetFormatPr defaultColWidth="10.7109375" defaultRowHeight="1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c r="A1" s="582" t="s">
        <v>532</v>
      </c>
      <c r="B1" s="583"/>
      <c r="C1" s="583"/>
      <c r="D1" s="583"/>
      <c r="E1" s="583"/>
      <c r="F1" s="583"/>
      <c r="G1" s="584"/>
    </row>
    <row r="2" spans="1:7" s="26" customFormat="1" ht="43.5" customHeight="1">
      <c r="A2" s="41" t="s">
        <v>533</v>
      </c>
      <c r="B2" s="585" t="s">
        <v>534</v>
      </c>
      <c r="C2" s="585"/>
      <c r="D2" s="585"/>
      <c r="E2" s="585"/>
      <c r="F2" s="585"/>
      <c r="G2" s="28" t="s">
        <v>535</v>
      </c>
    </row>
    <row r="3" spans="1:7" ht="45" customHeight="1">
      <c r="A3" s="21" t="s">
        <v>536</v>
      </c>
      <c r="B3" s="586" t="s">
        <v>537</v>
      </c>
      <c r="C3" s="587"/>
      <c r="D3" s="587"/>
      <c r="E3" s="587"/>
      <c r="F3" s="588"/>
      <c r="G3" s="16" t="s">
        <v>538</v>
      </c>
    </row>
    <row r="4" spans="1:7" ht="45" customHeight="1">
      <c r="A4" s="17"/>
      <c r="B4" s="589"/>
      <c r="C4" s="590"/>
      <c r="D4" s="590"/>
      <c r="E4" s="590"/>
      <c r="F4" s="591"/>
      <c r="G4" s="18"/>
    </row>
    <row r="5" spans="1:7" ht="45" customHeight="1">
      <c r="A5" s="17"/>
      <c r="B5" s="589"/>
      <c r="C5" s="590"/>
      <c r="D5" s="590"/>
      <c r="E5" s="590"/>
      <c r="F5" s="591"/>
      <c r="G5" s="18"/>
    </row>
    <row r="6" spans="1:7" ht="45" customHeight="1" thickBot="1">
      <c r="A6" s="19"/>
      <c r="B6" s="578"/>
      <c r="C6" s="578"/>
      <c r="D6" s="578"/>
      <c r="E6" s="578"/>
      <c r="F6" s="578"/>
      <c r="G6" s="20"/>
    </row>
    <row r="7" spans="1:7" ht="45" customHeight="1" thickBot="1">
      <c r="A7" s="579"/>
      <c r="B7" s="579"/>
      <c r="C7" s="579"/>
      <c r="D7" s="579"/>
      <c r="E7" s="579"/>
      <c r="F7" s="579"/>
      <c r="G7" s="579"/>
    </row>
    <row r="8" spans="1:7" s="26" customFormat="1" ht="45" customHeight="1">
      <c r="A8" s="24"/>
      <c r="B8" s="580" t="s">
        <v>539</v>
      </c>
      <c r="C8" s="580"/>
      <c r="D8" s="580" t="s">
        <v>540</v>
      </c>
      <c r="E8" s="580"/>
      <c r="F8" s="37" t="s">
        <v>533</v>
      </c>
      <c r="G8" s="25" t="s">
        <v>541</v>
      </c>
    </row>
    <row r="9" spans="1:7" ht="45" customHeight="1">
      <c r="A9" s="27" t="s">
        <v>542</v>
      </c>
      <c r="B9" s="581" t="s">
        <v>543</v>
      </c>
      <c r="C9" s="581"/>
      <c r="D9" s="577" t="s">
        <v>544</v>
      </c>
      <c r="E9" s="577"/>
      <c r="F9" s="21" t="s">
        <v>536</v>
      </c>
      <c r="G9" s="22"/>
    </row>
    <row r="10" spans="1:7" ht="45" customHeight="1">
      <c r="A10" s="27" t="s">
        <v>545</v>
      </c>
      <c r="B10" s="577" t="s">
        <v>546</v>
      </c>
      <c r="C10" s="577"/>
      <c r="D10" s="577" t="s">
        <v>547</v>
      </c>
      <c r="E10" s="577"/>
      <c r="F10" s="21" t="s">
        <v>536</v>
      </c>
      <c r="G10" s="22"/>
    </row>
    <row r="11" spans="1:7" ht="45" customHeight="1" thickBot="1">
      <c r="A11" s="40" t="s">
        <v>548</v>
      </c>
      <c r="B11" s="577" t="s">
        <v>546</v>
      </c>
      <c r="C11" s="577"/>
      <c r="D11" s="577" t="s">
        <v>547</v>
      </c>
      <c r="E11" s="577"/>
      <c r="F11" s="21" t="s">
        <v>536</v>
      </c>
      <c r="G11" s="23"/>
    </row>
    <row r="12" spans="1:7" ht="45" customHeight="1"/>
    <row r="13" spans="1:7" ht="45" customHeight="1"/>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Plan De Desarrollo</cp:lastModifiedBy>
  <cp:revision/>
  <dcterms:created xsi:type="dcterms:W3CDTF">2022-12-26T20:23:47Z</dcterms:created>
  <dcterms:modified xsi:type="dcterms:W3CDTF">2024-07-24T18:17:15Z</dcterms:modified>
  <cp:category/>
  <cp:contentStatus/>
</cp:coreProperties>
</file>