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66925"/>
  <mc:AlternateContent xmlns:mc="http://schemas.openxmlformats.org/markup-compatibility/2006">
    <mc:Choice Requires="x15">
      <x15ac:absPath xmlns:x15ac="http://schemas.microsoft.com/office/spreadsheetml/2010/11/ac" url="C:\Users\Luz Marlene\OneDrive\EDUCACIÓN\CONTROL INTERNO 2024\PLANES DE ACCION MAYO 2024 CONTROL INTERNO\"/>
    </mc:Choice>
  </mc:AlternateContent>
  <xr:revisionPtr revIDLastSave="0" documentId="13_ncr:1_{D0BC4269-A169-461B-B25A-C4EA87CBBA03}" xr6:coauthVersionLast="47" xr6:coauthVersionMax="47" xr10:uidLastSave="{00000000-0000-0000-0000-000000000000}"/>
  <bookViews>
    <workbookView xWindow="-120" yWindow="-120" windowWidth="20730" windowHeight="11160" activeTab="1" xr2:uid="{00000000-000D-0000-FFFF-FFFF00000000}"/>
  </bookViews>
  <sheets>
    <sheet name="INSTRUCTIVO" sheetId="4" r:id="rId1"/>
    <sheet name="PLAN DE ACCIÓN 2024" sheetId="5" r:id="rId2"/>
    <sheet name="ANEXO 1"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1" i="5" l="1"/>
  <c r="AW43" i="5"/>
  <c r="AV43" i="5"/>
  <c r="AX39" i="5"/>
  <c r="AX36" i="5"/>
  <c r="AX31" i="5"/>
  <c r="AX26" i="5"/>
  <c r="AX16" i="5"/>
  <c r="AX12" i="5"/>
  <c r="AK10" i="5"/>
  <c r="AK11" i="5"/>
  <c r="AK13" i="5"/>
  <c r="AK14" i="5"/>
  <c r="AK15" i="5"/>
  <c r="AK17" i="5"/>
  <c r="AK18" i="5"/>
  <c r="AK19" i="5"/>
  <c r="AK20" i="5"/>
  <c r="AK21" i="5"/>
  <c r="AK22" i="5"/>
  <c r="AK23" i="5"/>
  <c r="AK24" i="5"/>
  <c r="AK25" i="5"/>
  <c r="AK27" i="5"/>
  <c r="AK28" i="5"/>
  <c r="AK32" i="5"/>
  <c r="AK33" i="5"/>
  <c r="AK34" i="5"/>
  <c r="AK35" i="5"/>
  <c r="AK37" i="5"/>
  <c r="AK38" i="5"/>
  <c r="AK9" i="5"/>
  <c r="Z43" i="5"/>
  <c r="Z39" i="5"/>
  <c r="Y39" i="5"/>
  <c r="Z37" i="5"/>
  <c r="Y37" i="5"/>
  <c r="Z36" i="5"/>
  <c r="Y36" i="5"/>
  <c r="Z32" i="5"/>
  <c r="Y32" i="5"/>
  <c r="Z31" i="5"/>
  <c r="Z27" i="5"/>
  <c r="Y27" i="5"/>
  <c r="Z17" i="5"/>
  <c r="Z26" i="5" s="1"/>
  <c r="Y17" i="5"/>
  <c r="Y26" i="5" s="1"/>
  <c r="Z13" i="5"/>
  <c r="Z16" i="5" s="1"/>
  <c r="Y13" i="5"/>
  <c r="Y16" i="5" s="1"/>
  <c r="Z9" i="5"/>
  <c r="Z12" i="5" s="1"/>
  <c r="Y9" i="5"/>
  <c r="Y12" i="5" s="1"/>
  <c r="AX43" i="5" l="1"/>
  <c r="AK31" i="5"/>
  <c r="AK16" i="5"/>
  <c r="AK26" i="5"/>
  <c r="AK39" i="5"/>
  <c r="AK36" i="5"/>
  <c r="AK12" i="5"/>
  <c r="Y43" i="5"/>
  <c r="AX37" i="5"/>
  <c r="AX32" i="5"/>
  <c r="AX27" i="5"/>
  <c r="AX17" i="5"/>
  <c r="AX13" i="5"/>
  <c r="AX9" i="5"/>
  <c r="AK43" i="5" l="1"/>
  <c r="AO24" i="5"/>
  <c r="AO21" i="5"/>
  <c r="AO20" i="5"/>
  <c r="AO18" i="5"/>
  <c r="AO38" i="5" l="1"/>
  <c r="AO37" i="5"/>
  <c r="AO35" i="5"/>
  <c r="AO34" i="5"/>
  <c r="AO33" i="5"/>
  <c r="AO32" i="5"/>
  <c r="AO30" i="5"/>
  <c r="AO29" i="5"/>
  <c r="AO28" i="5"/>
  <c r="AO27" i="5"/>
  <c r="AO23" i="5"/>
  <c r="AO22" i="5"/>
  <c r="AO25" i="5"/>
  <c r="AO19" i="5"/>
  <c r="AO17" i="5"/>
  <c r="AO15" i="5"/>
  <c r="AO14" i="5"/>
  <c r="AO13" i="5"/>
  <c r="AO11" i="5"/>
  <c r="AO10" i="5"/>
  <c r="AO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6"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8"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7" authorId="0" shapeId="0" xr:uid="{00000000-0006-0000-0100-000001000000}">
      <text>
        <r>
          <rPr>
            <b/>
            <sz val="9"/>
            <color indexed="81"/>
            <rFont val="Tahoma"/>
            <family val="2"/>
          </rPr>
          <t>USUARIO:
1. BIEN
2. SERVICIO</t>
        </r>
        <r>
          <rPr>
            <sz val="9"/>
            <color indexed="81"/>
            <rFont val="Tahoma"/>
            <family val="2"/>
          </rPr>
          <t xml:space="preserve">
</t>
        </r>
      </text>
    </comment>
    <comment ref="AG7" authorId="0" shapeId="0" xr:uid="{00000000-0006-0000-0100-000002000000}">
      <text>
        <r>
          <rPr>
            <b/>
            <sz val="14"/>
            <color indexed="81"/>
            <rFont val="Tahoma"/>
            <family val="2"/>
          </rPr>
          <t xml:space="preserve">USUARIO:
</t>
        </r>
        <r>
          <rPr>
            <sz val="14"/>
            <color indexed="81"/>
            <rFont val="Tahoma"/>
            <family val="2"/>
          </rPr>
          <t>Hitos intermedios que evidencian el avance en la generacion de un producto en el tiempo
PRODUCTO TANGIBLE DE LA ACTIVIDAD</t>
        </r>
      </text>
    </comment>
    <comment ref="AL7"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BA7"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BJ7" authorId="2" shapeId="0" xr:uid="{00000000-0006-0000-0100-000005000000}">
      <text>
        <r>
          <rPr>
            <sz val="9"/>
            <color indexed="81"/>
            <rFont val="Tahoma"/>
            <family val="2"/>
          </rPr>
          <t xml:space="preserve">VER ANEXO 1
</t>
        </r>
      </text>
    </comment>
    <comment ref="BK7" authorId="2" shapeId="0" xr:uid="{00000000-0006-0000-0100-000006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<sst xmlns="http://schemas.openxmlformats.org/spreadsheetml/2006/main" count="496" uniqueCount="332">
  <si>
    <t>PLAN GENERAL DE COMPRAS</t>
  </si>
  <si>
    <t>PILAR</t>
  </si>
  <si>
    <t>LINEA ESTRATEGICA</t>
  </si>
  <si>
    <t>INDICADOR DE BIENESTAR</t>
  </si>
  <si>
    <t>LINEA BASE INDICADOR DE BIENESTAR A 2019</t>
  </si>
  <si>
    <t xml:space="preserve">PROGRAMA </t>
  </si>
  <si>
    <t>INDICADOR DE PRODUCTO SEGÚN PDD</t>
  </si>
  <si>
    <t>UNIDAD DE MEDIDA DEL INDICADOR DE PRODUCTO</t>
  </si>
  <si>
    <t>LINEA BASE 2019 
SEGUN PDD</t>
  </si>
  <si>
    <t>DESCRIPCION DE LA META PRODUCTO 2020-2023</t>
  </si>
  <si>
    <t>ENTREGABLE
INDICADOR DE PRODUCTO SEGÚN CATALOGO DE PRODUCTO</t>
  </si>
  <si>
    <t>VALOR DE LA META PRODUCTO 2020-2023</t>
  </si>
  <si>
    <t>PROYECTO DE INVERSIÓN</t>
  </si>
  <si>
    <t>CÓDIGO DE PROYECTO BPIN</t>
  </si>
  <si>
    <t>OBJETIVO DEL PROYECTO</t>
  </si>
  <si>
    <t>ENTREGABLE</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</si>
  <si>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</si>
  <si>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</si>
  <si>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</si>
  <si>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</si>
  <si>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</si>
  <si>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</si>
  <si>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</si>
  <si>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</si>
  <si>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</si>
  <si>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</si>
  <si>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</si>
  <si>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</si>
  <si>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</si>
  <si>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</si>
  <si>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</si>
  <si>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</si>
  <si>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</si>
  <si>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1. BIEN</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</si>
  <si>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</si>
  <si>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</si>
  <si>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</si>
  <si>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</si>
  <si>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</si>
  <si>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</si>
  <si>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</si>
  <si>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</si>
  <si>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</si>
  <si>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</si>
  <si>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</si>
  <si>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</si>
  <si>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</si>
  <si>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</si>
  <si>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</si>
  <si>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</si>
  <si>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</si>
  <si>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</si>
  <si>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</si>
  <si>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</si>
  <si>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</si>
  <si>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</si>
  <si>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</si>
  <si>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</si>
  <si>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</si>
  <si>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</si>
  <si>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</si>
  <si>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</si>
  <si>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</si>
  <si>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</si>
  <si>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</si>
  <si>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</si>
  <si>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</si>
  <si>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</si>
  <si>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</si>
  <si>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ACTIVIDADES DE PROYECTO DE INVERSION VIABILIZADAS EN SUIFP
( HITOS )</t>
  </si>
  <si>
    <t>DENOMINACION DEL PRODUCTO</t>
  </si>
  <si>
    <t>Objetivo de Desarrollo Sostenible</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</si>
  <si>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</si>
  <si>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</si>
  <si>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</si>
  <si>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</si>
  <si>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</si>
  <si>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</si>
  <si>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</si>
  <si>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</si>
  <si>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</si>
  <si>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</si>
  <si>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</si>
  <si>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</si>
  <si>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</si>
  <si>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</si>
  <si>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</si>
  <si>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</si>
  <si>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</si>
  <si>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</si>
  <si>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</si>
  <si>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</si>
  <si>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</si>
  <si>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</si>
  <si>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</si>
  <si>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</si>
  <si>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</si>
  <si>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</si>
  <si>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</si>
  <si>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</si>
  <si>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</si>
  <si>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</si>
  <si>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</si>
  <si>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</si>
  <si>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</si>
  <si>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</si>
  <si>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</si>
  <si>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</si>
  <si>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</si>
  <si>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</si>
  <si>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</si>
  <si>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</si>
  <si>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</si>
  <si>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</si>
  <si>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</si>
  <si>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</si>
  <si>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</si>
  <si>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 xml:space="preserve">Nombre de la dependencian responsable </t>
  </si>
  <si>
    <t>Nombre de la personaa encargada de supervisar las actividades del proyecto encaminadas a conseguir la meta propuesta.</t>
  </si>
  <si>
    <t>Nombre de la fuente de recursos con lo que financiara la actividad</t>
  </si>
  <si>
    <t>Valor numerico en pesos  del Plan Operativo anual de inversion asignado al rubro presupuestal.</t>
  </si>
  <si>
    <t>Mencionar el rubro del presupuesto que abarca el sector de su competencia.</t>
  </si>
  <si>
    <t>Mencionar el Código numérico que identifica el concepto del Gasto (Funcionamiento, Deuda Inversión) y el cual es definido en el Decreto de Liquidación.</t>
  </si>
  <si>
    <t>En esta casilla colocar si es necesaria la contratacion</t>
  </si>
  <si>
    <t>Si es necesario la contrtacion descripcion el medio por el cual se hará</t>
  </si>
  <si>
    <t>Mencionar la modalidad de contratacion selecionada. Licitacion Publica, concurso de meritos, selección abreviada, minima cuatia, contrtacion directa.</t>
  </si>
  <si>
    <t>CADA FUENTE ASIGNADA POR EL ACUERDO DE PRESUPUESTO</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</si>
  <si>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</si>
  <si>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</si>
  <si>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</si>
  <si>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</si>
  <si>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</si>
  <si>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</si>
  <si>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</si>
  <si>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</si>
  <si>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PROGRAMACION NUMERICA DE LA ACTIVIDAD PROYECTO 2023</t>
  </si>
  <si>
    <t>Nombre de la fuente origen de los recursos
1. Recursos Propios - ICLD
2. SGP
3. Donaciones</t>
  </si>
  <si>
    <t xml:space="preserve">
</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</si>
  <si>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</si>
  <si>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</si>
  <si>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</si>
  <si>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</si>
  <si>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</si>
  <si>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</si>
  <si>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</si>
  <si>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t>
  </si>
  <si>
    <t xml:space="preserve">INDICADOR DE BIENESTAR </t>
  </si>
  <si>
    <t xml:space="preserve">ARTICULACION </t>
  </si>
  <si>
    <t>POLICA DE ADMINISTRACION DE RIESGOS</t>
  </si>
  <si>
    <t>PLAN DE ACCIÓN - INFORMACIÓN DE ACTIVIDADES</t>
  </si>
  <si>
    <t>2. SERVICIO</t>
  </si>
  <si>
    <t>ALCALDIA DISTRITAL DE Cartagena DE INDIAS</t>
  </si>
  <si>
    <t>PROGRAMACIÓN META PRODUCTO A 2024</t>
  </si>
  <si>
    <t>ACUMULADO DE META PRODUCTO 2020- 2023</t>
  </si>
  <si>
    <t>PROGRAMACION META BIENESTAR 2024</t>
  </si>
  <si>
    <t>INSTRUCTIVO PARA EL DILIGENCIAMIENTO DEL PLAN DE ACCION VIGENCIA 2024</t>
  </si>
  <si>
    <t>PROGRAMACION NUMERICA DE LA ACTIVIDAD PROYECTO 2024</t>
  </si>
  <si>
    <t>16 - Paz, Justicia e Instituciones Sólidas</t>
  </si>
  <si>
    <t>11 - Ciudades y comunidades sostenibles</t>
  </si>
  <si>
    <t>10 - Reducción de las desigualdades
11 - Ciudades y comunidades sostenibles</t>
  </si>
  <si>
    <t>4 - Educación de calidad</t>
  </si>
  <si>
    <t>CARTAGENA TRANSPARENTE</t>
  </si>
  <si>
    <t>CULTURA CIUDADANA PARA LA DEMOCRACIA Y LA PAZ</t>
  </si>
  <si>
    <t>PLAN DECENAL DE CULTURA CIUDADANA Y CARTAGENEIDAD FORMULADO E IMPLMENTADO</t>
  </si>
  <si>
    <t>FORMULAR E IMPLEMENTAR EL PLAN DE CULTURA CIUDADANA Y CARTAGENEIDAD EN UN 100%</t>
  </si>
  <si>
    <t>Porcentaje</t>
  </si>
  <si>
    <t>SERVIDOR Y SERVIDORA PÚBLICA AL SERVICIO DE LA CIUDADANIA</t>
  </si>
  <si>
    <t>CIUDADANIA LIBRE, INCLUYENTE Y TRANSFORMADORA</t>
  </si>
  <si>
    <t>CARTAGENA TE QUIERE, QUIERE A CARTAGENA: PLAN DECENAL DE CULTURA CIUDADANA Y CARTAGENEIDAD</t>
  </si>
  <si>
    <t>YO SOY CARTAGENA</t>
  </si>
  <si>
    <t>NUESTRA CARTAGENA SOÑADA</t>
  </si>
  <si>
    <t>CONÉCTATE CON CARTAGENA</t>
  </si>
  <si>
    <t>Número de funcionarios y servidores públicos formados y capacitados</t>
  </si>
  <si>
    <t>Número de personas</t>
  </si>
  <si>
    <t>Número de organizaciones de la sociedad civil y comunales que inciden y hacen control a las decisiones del Gobierno Distrital y de las alcaldías locales</t>
  </si>
  <si>
    <t>Número de organizaciones</t>
  </si>
  <si>
    <t>N/D</t>
  </si>
  <si>
    <t>Número de Plan decenal de cultura ciudadana y cartegeneidad formulado e implementado</t>
  </si>
  <si>
    <t>Número</t>
  </si>
  <si>
    <t>Número de cartegeneros y cartageneras que se sienten orgullosas de la ciudad</t>
  </si>
  <si>
    <t>52% de las personas se sienten orgullosos de la Ciuidad</t>
  </si>
  <si>
    <t>Número de ciudadanas y ciudadanos participantes en la construcción  del plan estratégico prospectivo para Cartagena 2040</t>
  </si>
  <si>
    <t>Porcentaje de implementacion de la Escuela Virtual  y aplicativo aplicación Cartagena Reporta</t>
  </si>
  <si>
    <t>Capacitar a 1.054 los funcionarios y servidores públicos de la Administración Distrital</t>
  </si>
  <si>
    <t>128 Organizaciones comunales y sociales participan, inciden y hacen control a las decisiones de la Administración Distrital</t>
  </si>
  <si>
    <t>Formular e Implementar un plan de Cultura Ciudadana y Cartageneidad</t>
  </si>
  <si>
    <t>Lograr que 882.989 (80%) de las y los cartageneros se sientan orgullosos de su ciudad</t>
  </si>
  <si>
    <t>Alcanzar la participación de 102.837 ciudadanas y ciudadanos (10%) de la poblacion cartagenera en la construcción de un Plan Estratégico Prospectivo</t>
  </si>
  <si>
    <t>Implementar las etapas de diseño, montaje y funcionamiento de la Escuela Virtual</t>
  </si>
  <si>
    <t>X</t>
  </si>
  <si>
    <t>Servicio de educación informal</t>
  </si>
  <si>
    <t>Servicio de promoción a la participación ciudadana</t>
  </si>
  <si>
    <t>Servicio de implementación sistemas de gestión</t>
  </si>
  <si>
    <t>Servicios de información implementados</t>
  </si>
  <si>
    <t>Servicio de integración de la oferta pública</t>
  </si>
  <si>
    <t>Formación desarrollo de las competencias de los Servidores y Servidoras Públicas del Distrito de Cartagena de Indias</t>
  </si>
  <si>
    <t>Formación de la ciudadanía libre, incluyente y transformadora para la democracia 2022-2023 Cartagena de Indias</t>
  </si>
  <si>
    <t xml:space="preserve"> PLAN DECENAL DE CULTURA CIUDADANA Y CARTAGENEIDAD</t>
  </si>
  <si>
    <t>FORMACIÓN MI ORGULLO ES CARTAGENA</t>
  </si>
  <si>
    <t>Formulación agenda prospectiva de ciudad Nuestra Cartagena Soñada</t>
  </si>
  <si>
    <t>Desarrollo e implementación de cursos de formación virtual en la Escuela de Gobierno del Distrito de Cartagena de Indias</t>
  </si>
  <si>
    <t>Contribuir al fortalecimiento de las habilidades, capacidades y competencias de las servidoras y servidores públicos, promoviendo el desarrollo integral, personal e institucional que permita las transformaciones que se requieren.</t>
  </si>
  <si>
    <t>Aumentar la participación ciudadana especialmente de mujeres y jóvenes de organizaciones sociales y comunales en los procesos de transformación, desarrollo local y toma de decisiones del Gobierno de Cartagena de Indias.</t>
  </si>
  <si>
    <t>Implementar de manera participativa y experimental un plan decenal de cultura ciudadana que contenga la política pública de Cartagena y
las estrategias de la ciudad para los próximos 10 años.</t>
  </si>
  <si>
    <t>Aumentar en un 80% el sentido de pertenencia e identidad territorial, de las y los cartageneros con su ciudad, su historia, su cultura, sus espacios comunes, su patrimonio material e inmaterial y su satisfacción con Cartagena como una ciudad para el buen vivir.</t>
  </si>
  <si>
    <t>Fortalecer los espacios de participación de la ciudadanía y distintas agremiaciones en la construcción de documentos que apunten a una visión prospectiva de ciudad en el que se integren distintos enfoques y se genere confianza institucional.</t>
  </si>
  <si>
    <t>Implementar herramientas digitales para la interacción entre la ciudadanía y las entidades distritales de la ciudad de Cartagena.</t>
  </si>
  <si>
    <t>Coordinación y gestión para la elaboración, implementación y seguimiento del plan de formación para los servidores y servidoras públicas del Distrito.</t>
  </si>
  <si>
    <t>Informes de seguimiento al proyecto de inversión (SPI)</t>
  </si>
  <si>
    <t>Coordinación, supervisión y gestión de las actividades y metas del proyecto.</t>
  </si>
  <si>
    <t xml:space="preserve">Desarrollo de actividades de gestión y articulación para impulsar el posicionamiento del orgullo por la ciudad por parte de los cartageneros y cartageneras. </t>
  </si>
  <si>
    <t>Desarrollo de una estrategia pedagógica con enfoque territorial que permita aumentar el conocimiento de los cartageneros y cartageneras sobre su ciudad, y así poder aumentar el sentido de pertenencia por Cartagena.</t>
  </si>
  <si>
    <t>Diseño e implementación de una estrategia de comunicación que promueva la transformación de comportamientos de los cartageneros y cartageneras para con su ciudad.</t>
  </si>
  <si>
    <t>Desarrollo de la plataforma escuela virtual.</t>
  </si>
  <si>
    <t>ESCUELA DE GOBIERNO Y LIDERAZGO</t>
  </si>
  <si>
    <t>Inversión</t>
  </si>
  <si>
    <t>Recursos Propios - ICLD</t>
  </si>
  <si>
    <t>FORMACION DESARROLLO DE LAS COMPETENCIAS DE LOS SERVIDORES Y SERVIDORAS PUBLICAS DEL DISTRITO DE CARTAGENA DE INDIAS</t>
  </si>
  <si>
    <t>2.3.4502.1000.2021130010231</t>
  </si>
  <si>
    <t>IMPLEMENTACION PLAN DECENAL DE CULTURA CIUDADANA Y CARTAGENEIDAD</t>
  </si>
  <si>
    <t>2.3.4501.1000.2021130010239</t>
  </si>
  <si>
    <t>FORMACION MI ORGULLO ES CARTAGENA</t>
  </si>
  <si>
    <t>2.3.4599.1000.2021130010242</t>
  </si>
  <si>
    <t>FORMULACION AGENDA PROSPECTIVA DE CIUDAD NUESTRA CARTAGENA SOÑADA</t>
  </si>
  <si>
    <t>2.3.4599.1000.2021130010238</t>
  </si>
  <si>
    <t>DESARROLLO E IMPLEMENTACION DE CURSOS DE FORMACION VIRTUAL EN LA ESCUELA DE GOBIERNO DEL DISTRITO DE CARTAGENA DE INDIAS</t>
  </si>
  <si>
    <t>SI</t>
  </si>
  <si>
    <t>Contratación Directa</t>
  </si>
  <si>
    <t xml:space="preserve">Desarrollo de un proceso de formación para fortalecer la implementación del Modelo Integrado de Planeacion y Gestión (MIPG). </t>
  </si>
  <si>
    <t>Desarrollo de procesos de formación en habilidades duras y blandas dirigidas a los  servidores y servidoras públicas para el fortalecimiento de las competencias laborales, sociales, participativas e institucionales.</t>
  </si>
  <si>
    <t>2.3.4502.1000.2021130010232</t>
  </si>
  <si>
    <t xml:space="preserve">Prestación de servicios profesionales y de apoyo a la gestión para el fortalecimiento del proyecto Servidor y servidora pública </t>
  </si>
  <si>
    <t>Planificación, seguimiento y control al proceso de fortalecimiento y gestión del proyecto.</t>
  </si>
  <si>
    <t>FORMACION DE LA CIUDADANIA LIBRE INCLUYENTE Y TRANSFORMADORA PARA LA DEMOCRACIA 2022-2023</t>
  </si>
  <si>
    <t>Prestación de servicios profesionales y de apoyo a la gestión para el fortalecimiento del programa Ciudadanía Libre, incluyente y transformadora</t>
  </si>
  <si>
    <t>Aunar esfuerzos para la implementación del proyecto Ciudadanía Libre</t>
  </si>
  <si>
    <t>Contratación Directa (Convenio de asociación)</t>
  </si>
  <si>
    <t>Seguimiento y articulación en la gestión de las actividades y metas del plan decenal de cultura ciudadana.</t>
  </si>
  <si>
    <t>Implementación de laboratorios de experimentación social</t>
  </si>
  <si>
    <t>Desarrollo de estrategia pedagógica para el fortalecimiento de la cultura vial</t>
  </si>
  <si>
    <t>Promoción de cultura ciudadana para la convivencia y uso apropiado del Sistema de Transporte Masivo del Distrito de Cartagena</t>
  </si>
  <si>
    <t>Implementación de una estrategia de comunicación y movilización social</t>
  </si>
  <si>
    <t>2.3.4502.1000.2021130010241</t>
  </si>
  <si>
    <t>Refuerzo y seguimiento a las organizaciones sociales y comunales participantes en vigencias anteriores en mecanismos de participación ciudadana y en construcción de escenarios de gestión.</t>
  </si>
  <si>
    <t>Creación de una red de organizaciones sociales y comunales para ejercer incidencia en las decisiones de la administración distrital.</t>
  </si>
  <si>
    <t>Un (1) Informe con soportes de la creación de la red y soportes/evidencias de dos (2) actividades desarrolladas por la red</t>
  </si>
  <si>
    <t>Informes con soportes de las actividades de refuerzo y seguimiento realizadas</t>
  </si>
  <si>
    <t>Consolidación del documento final de formulación de agenda prospectiva de ciudad.</t>
  </si>
  <si>
    <t>Socialización del documento final de formulación de agenda prospectiva de ciudad.</t>
  </si>
  <si>
    <t>Conformación de una mesa de gobernanza para la dinamización de la agenda prospectiva de ciudad.</t>
  </si>
  <si>
    <t>Gestión de seguimiento y articulación en la ejecución de las actividades y metas del proyecto.</t>
  </si>
  <si>
    <t>Un (1) plan de acción de la mesa de gobernanza y un (1) informe de ejecución del plan con sus evidencias</t>
  </si>
  <si>
    <t>Un (1) documento final de formulación de la agenda prospectiva de ciudad.</t>
  </si>
  <si>
    <t xml:space="preserve">Un (1) informe que consolide las actividades de socialización desarrolladas de la agenda prospectiva, con sus evidencias </t>
  </si>
  <si>
    <t xml:space="preserve"> Implementación de iniciativas de Cultura Ciudadana</t>
  </si>
  <si>
    <t>Desarrollo de estrategia Mi barrio, mi escuela</t>
  </si>
  <si>
    <t>Un (1) documento que contenga el diseño de la estrategia de comunicaciones y movilización social a desarrollar y Un (1) informe que de cuenta de la implementación de la estrategia con sus soportes</t>
  </si>
  <si>
    <t>Un (1) documento que contenga el diseño de la estrategia Mi barrio, mi escuela a desarrollar y Un (1) informe que de cuenta de la implementación de la estrategia con sus soportes</t>
  </si>
  <si>
    <t>Un (1) documento que contenga el diseño de la estrategia pedagógica para el fortalecimiento de la cultura vial a desarrollar y Un (1) informe que de cuenta de la implementación de la estrategia con sus soportes</t>
  </si>
  <si>
    <t>Un (1) documento que contenga el diseño de la estrategia de promoción de cultura ciudadana en Transcaribe a desarrollar y Un (1) informe que de cuenta de la implementación de la estrategia con sus soportes</t>
  </si>
  <si>
    <t>Un (1) informe que de cuenta del proceso de formación desarrollado en MIPG con sus evidencias</t>
  </si>
  <si>
    <t>Prestación de servicios profesionales y de apoyo a la gestión para el fortalecimiento del proyecto Plan decenal de cultura ciudadana y cartageneidad</t>
  </si>
  <si>
    <t>Prestación de servicios profesionales y de apoyo a la gestión para el fortalecimiento del proyecto Mi orgullo es Cartagena</t>
  </si>
  <si>
    <t>Aunar esfuerzos para implementar las acciones establecidas en el proyecto Mi Orgullo es Cartagena</t>
  </si>
  <si>
    <t>Prestación de servicios profesionales y de apoyo a la gestión para el fortalecimiento del proyecto  Nuestra Cartagena Soñada</t>
  </si>
  <si>
    <t>Prestación de servicios profesionales y de apoyo a la gestión para el fortalecimiento del proyecto  Escuela Virtual</t>
  </si>
  <si>
    <t>Aunar esfuerzos para el desarrollo de la plataforma escuela virtual de la Escuela de Gobierno y Liderazgo de la Alcaldía de Cartagena</t>
  </si>
  <si>
    <t>Un (1) documento que contenga el diseño de la estrategia de comunicación a desarrollar y un (1) informe de ejecución de  la estrategia con sus evidencias</t>
  </si>
  <si>
    <t>Dinamización de la mesa de la Cartageneidad adoptada mediante decreto 1741 de 2023 para promover el orgullo por Cartagena.</t>
  </si>
  <si>
    <t>Un (1) informe de implementación de 30 iniciativas de cultura ciudadana con sus soportes técnicos y financieros</t>
  </si>
  <si>
    <t xml:space="preserve">Implementación de encuesta de percepción de cultura ciudadana </t>
  </si>
  <si>
    <t>Un (1) documento que contenga el diseño metodológico de la encuesta de percepción de cultura ciudadana  y Un (1) documento final de resultados de la implementación de la encuesta.</t>
  </si>
  <si>
    <t>Desarrollo de la estrategia Vales Heroicos</t>
  </si>
  <si>
    <t>Un (1) documento que contenga el diseño de los laboratorios a desarrollar en los ejes que se definan (Derecho a la ciudad, Transparencia y/o Autocuidado) y Un (1) informe de implementación de los laboratorios con sus soportes (6 laboratorios)</t>
  </si>
  <si>
    <t>Informes con soportes del desarrollo de dos (02) cursos de formación en la plataforma de Escuela Virtual  y un (1) foro</t>
  </si>
  <si>
    <t>Un (1) documento que contenga el plan de acción del voluntariado y Un (1) informe consolidado del desarrollo del plan de acción del voluntariado con sus soportes (160 voluntarios activos)</t>
  </si>
  <si>
    <t>Aunar esfuerzos para la implementación del proyecto Plan decenal de cultura ciudadana y cartageneidad</t>
  </si>
  <si>
    <t xml:space="preserve">Un (1) documento que contenga la formulación de la estrategia pedagógica a desarrollar y un (1) informe de ejecución de  la estrategia con sus evidencias </t>
  </si>
  <si>
    <t>Un (1) plan de acción de la mesa de la cartageneidad y un (1) informe de ejecución del plan con sus evidencias (3 mesas por año - 1 por cuatrimestre)</t>
  </si>
  <si>
    <t>ROBINSON LUIS CASARRUBIA CARDONA</t>
  </si>
  <si>
    <t xml:space="preserve">Aunar esfuerzos para la consolidación y socialización de la Agenda Prospectiva de Ciudad en el Marco del Programa Nuestra Cartagena Soñada </t>
  </si>
  <si>
    <t>Reportes de realización de las 32 sesiones de formación en habilidades blandas y duras con sus soportes</t>
  </si>
  <si>
    <t>Aunar esfuerzos para el desarrollo de procesos de formación a servidores y servidoras públicas del distrito de Cartagena</t>
  </si>
  <si>
    <t>REPORTE META PRODUCTO
EJECUTADO DE ENERO 1 A MARZO 31 DE 2024</t>
  </si>
  <si>
    <t>REPORTE ACTIVIDAD DE PROYECTO
EJECUTADO DE ENERO 1 A MARZO 31 DE 2024</t>
  </si>
  <si>
    <t>REPORTE EJECUCIÓN PRESUPUESTAL (POR RP) 
ENERO 1 A MARZO 31 DE 2024</t>
  </si>
  <si>
    <t>REPORTE EJECUCIÓN PRESUPUESTAL (POR PAGOS) 
ENERO 1 A MARZO 31 DE 2024</t>
  </si>
  <si>
    <t>REPORTE ACTIVIDAD DE PROYECTO
EJECUTADO DE ENERO 1 A MAYO 31 DE 2024</t>
  </si>
  <si>
    <t>REPORTE META PRODUCTO
EJECUTADO DE ENERO 1 A MAYO 31 DE 2024</t>
  </si>
  <si>
    <t>REPORTE EJECUCIÓN PRESUPUESTAL (POR RP) 
ENERO 1 A MAYO 31 DE 2024</t>
  </si>
  <si>
    <t>REPORTE EJECUCIÓN PRESUPUESTAL (POR PAGOS) 
ENERO 1 A MAYO 31 DE 2024</t>
  </si>
  <si>
    <t>*Se realizaron reuniones de planeación y organización de las actividades de capacitación a desarrollar, con el director de la Escuela de Gobierno y el equipo del proyecto.</t>
  </si>
  <si>
    <t>*Se realizaron acercamientos con distintas universidades para suscribir convenio de asociación, mediante el cual se pueda ejecutar la formación en MIPG.</t>
  </si>
  <si>
    <t>*Desarrollo de la Cátedra soy Cartagena, donde participaron 100 docentes de las instituciones educativas del Distrito.
•Capacitación sobre el código de integridad dirigido a 45 servidores públicos de Fondo de Pensiones.</t>
  </si>
  <si>
    <t>*Se realizaron reuniones de planeación y organización de las actividades a desarrollar, con el director de la Escuela de Gobierno y el equipo del proyecto.</t>
  </si>
  <si>
    <t>*Se realizó el proceso precontractual para la suscripción de convenio de asociación con una ESAL para la ejecución de las actividades del proyecto (creación de la red de organizaciones y refuerzo y seguimiento).</t>
  </si>
  <si>
    <t>*Se realizó reunión con la junta de acción comunal del barrio Torices, donde se socializaron las actividades de formación y los requisitos para participar en la red de organizaciones sociales y/o comunales del programa Ciudadanías Libres.</t>
  </si>
  <si>
    <t xml:space="preserve">*Participación en las jornadas Integrales de Sensibilización sobre el cuidado y mantenimiento de los canales pluviales en diferentes barrios de la ciudad.
*Se llevó la oferta institucional a través de Jornadas Pedagógicas de cultura ciudadana y sentido de pertenencia al Estadio Jaime Morón, para los partidos del equipo de Cartagena, Real Cartagena.
*Se llevó la oferta institucional en diferentes corregimientos y barrios de la ciudad, con actividades lúdicas y pedagógicas enfocadas en la cultura ciudadana, los valores cívicos y el sentido de pertenecía.
*Tomas masivas en diferentes playas de la ciudad de Cartagena, para promover mensajes de mejorar la seguridad, precios justos, respeto al espacio público y cuidado al entorno.
*Participación del operativo especial del Plan Titan para promover y mantener el orden, control y la seguridad en el Centro Histórico.  </t>
  </si>
  <si>
    <t>*Se trabajó en la planeación de las actividades. 
*Se avanzó en el proceso de planeación precontractual para la suscripción de un convenio de asociación, mediante el cual se puedan dinamizar el resto de actividades incluidas en el plan de acción.</t>
  </si>
  <si>
    <t>*Reunión de articulación con el señor Raúl y Rosa de Paniagua con el fin de crear un proyecto de acuerdo o decreto que incluya a la Escuela de Gobierno y Liderazgo y establezca el día de la Cartageneidad haciendo énfasis en la tradición de ángeles somos y otras festividades importantes propias de la ciudad.
*Reunión con IPCC para definir actividades en pro de la conmemoración de los 491 años de fundación de Cartagena.</t>
  </si>
  <si>
    <t>*Se avanzó en la planeación precontractual para suscribir convenio de asociación con el que se puedan dinamizar las actividades del proyecto.</t>
  </si>
  <si>
    <t>*Se trabajó en la publicación de unos reels en la cuenta de Instagram institucional con el fin de dar a conocer la agenda de actividades y datos históricos de la ciudad.</t>
  </si>
  <si>
    <t>*Se implementó la cátedra Soy Cartagena dirigida a docentes de las instituciones educativas oficiales a través de la modalidad formador de formadores para aunar esfuerzos, promover y fortalecer el desarrollo de competencias ciudadanas que promuevan en los estudiantes la identidad y el sentido de pertenencia por nuestra ciudad.</t>
  </si>
  <si>
    <t>*Se realizaron visitas a la Institución Educativa de Bayunca, para llevar a cabo encuentros de participación en mesas de gobernanza dirigido a los consejos estudiantiles y personero del plantel estudiantil.
*Se llevó a cabo acercamiento con la Universidad de Cartagena como ente estratégico para ser nuestro aliado en las Mesas de Gobernanzas desarrolladas en el proyecto.</t>
  </si>
  <si>
    <t>*Se trabajó en el proceso de planeación precontractual para la suscripción del convenio con el que se llevará a cabo la dinamización de las actividades del proyecto.</t>
  </si>
  <si>
    <t xml:space="preserve">*Se llevaron a cabo mesas de participación donde se definieron espacios de Gobernanza con estudiantes de diferentes cursos de las instituciones educativas José Manuel Rodríguez Torices (INEM) y San Juan de Damasco para la materialización y sostenibilidad del escenario de apuesta Nuestra Cartagena Soñada 2040. </t>
  </si>
  <si>
    <t>*Reuniones con el equipo el proyecto para revisar el eje temático de la escuela virtual de curso de Sigob.
*Se apoyó en la Mesa de Transformación Digital organizada por la Dirección de Informática.</t>
  </si>
  <si>
    <t>*Se realizó el montaje del curso moodle de Sigob dirigió a servidores públicos, en la plataforma virtual, el cual inicia su lanzamiento y convocatoria el día 7 de junio, por todas las redes sociales de la Escuela de Gobierno, las de la oficina de informática y la Alcaldía, para invitar los servidores públicos a participar y realizarlo.</t>
  </si>
  <si>
    <t>AVANCE METAS PRODUCTOS EN EL CUATRIENIO2020 -2024</t>
  </si>
  <si>
    <t>AVANCE META PRODUCTOS A MAYO 31  DE 2024</t>
  </si>
  <si>
    <t>AVANCE ACTIIVDAD DEL PROYECTO A MAYO 31 DE 2024</t>
  </si>
  <si>
    <t>CODIGO</t>
  </si>
  <si>
    <t>RUBRO</t>
  </si>
  <si>
    <t>APROPIACION PRESUPUESTAL DEFINITIVA</t>
  </si>
  <si>
    <t>EJECUCCION PRESUPUESTAL</t>
  </si>
  <si>
    <t>PORCENTAJE EJECUTADO</t>
  </si>
  <si>
    <t>Formación Desarrollo de las competencias de los servidores y servidoras públicas del distrito de Cartagena de Indias.   Cartagena de Indias</t>
  </si>
  <si>
    <t xml:space="preserve"> Formación de la Ciudadanía Libre incluyente y transformadora para la Democracia 2022-2023  Cartagena de Indias</t>
  </si>
  <si>
    <t>Implementación Plan Decenal de Cultura Ciudadana y Cartageneidad  Cartagena de Indias</t>
  </si>
  <si>
    <t>Formación Mi orgullo es Cartagena  Cartagena de Indias</t>
  </si>
  <si>
    <t xml:space="preserve"> Formulación Agenda prospectiva de ciudad - Nuestra Cartagena Soñada.   Cartagena de Indias</t>
  </si>
  <si>
    <t xml:space="preserve"> Desarrollo E IMPLEMENTACION DE CURSOS DE FORMACION VIRTUAL EN LA ESCUELA DE GOBIENO DEL DISTRITO DE  Cartagena de Indias</t>
  </si>
  <si>
    <t xml:space="preserve">                                                  AVANCE DEL PROGRAMA</t>
  </si>
  <si>
    <t>AVANCE PROGRAMA</t>
  </si>
  <si>
    <t>AVANCE DEL PROGRAMA</t>
  </si>
  <si>
    <t>AVANCE PLAN DE DESARROLLO A MAYO 31 DE 2024</t>
  </si>
  <si>
    <t>AVANCE ACTIVIDADES DEL PROYECTO</t>
  </si>
  <si>
    <t>AVANCE PLAN DE ACCION A MAYO 31 DE 2024</t>
  </si>
  <si>
    <t>EJECUCION PRESUPUESTAL</t>
  </si>
  <si>
    <t>EJECUCION PRESUPUESTAL A 31 DE MAYO DE 2024</t>
  </si>
  <si>
    <r>
      <rPr>
        <b/>
        <sz val="16"/>
        <color theme="1"/>
        <rFont val="Arial"/>
        <family val="2"/>
      </rPr>
      <t>R1:</t>
    </r>
    <r>
      <rPr>
        <sz val="16"/>
        <color theme="1"/>
        <rFont val="Arial"/>
        <family val="2"/>
      </rPr>
      <t xml:space="preserve"> Posibilidad de pérdida Económica y Reputacional por Incumplimiento de las capacitaciones y las consultorías debido a la omisión en la ejecución del Cronograma de actividades de los Capacitadores, frente a los Compromisos (Escritos y verbales) afectando el objetivo de la actividad.
</t>
    </r>
    <r>
      <rPr>
        <b/>
        <sz val="16"/>
        <color theme="1"/>
        <rFont val="Arial"/>
        <family val="2"/>
      </rPr>
      <t>R2:</t>
    </r>
    <r>
      <rPr>
        <sz val="16"/>
        <color theme="1"/>
        <rFont val="Arial"/>
        <family val="2"/>
      </rPr>
      <t xml:space="preserve"> Posibilidad de pérdida Económica y Reputacional por Baja calidad de los capacitadores y consultores debido a la incompetencia del capacitador sobre la temática a tratar.
</t>
    </r>
    <r>
      <rPr>
        <b/>
        <sz val="16"/>
        <color theme="1"/>
        <rFont val="Arial"/>
        <family val="2"/>
      </rPr>
      <t>R3:</t>
    </r>
    <r>
      <rPr>
        <sz val="16"/>
        <color theme="1"/>
        <rFont val="Arial"/>
        <family val="2"/>
      </rPr>
      <t xml:space="preserve"> Posibilidad de pérdida Económica por Ausentismo de funcionarios y/o de la comunidad debido a la ineficaz convocatoria (Oficios SIGOB, correo electrónico, llamadas, voz a voz, convocatoria en campo, en espacios públicos).</t>
    </r>
  </si>
  <si>
    <r>
      <rPr>
        <b/>
        <sz val="16"/>
        <color theme="1"/>
        <rFont val="Arial"/>
        <family val="2"/>
      </rPr>
      <t>CONTROL R1:</t>
    </r>
    <r>
      <rPr>
        <sz val="16"/>
        <color theme="1"/>
        <rFont val="Arial"/>
        <family val="2"/>
      </rPr>
      <t xml:space="preserve"> Profesional especializado y equipo de apoyo realizarán seguimiento del diagnóstico de las necesidades de capacitación de los funcionarios para exigir personal idóneo en los procesos de capacitación y consultorías.
</t>
    </r>
    <r>
      <rPr>
        <b/>
        <sz val="16"/>
        <color theme="1"/>
        <rFont val="Arial"/>
        <family val="2"/>
      </rPr>
      <t>CONTROL R2:</t>
    </r>
    <r>
      <rPr>
        <sz val="16"/>
        <color theme="1"/>
        <rFont val="Arial"/>
        <family val="2"/>
      </rPr>
      <t xml:space="preserve"> Profesional especializado y equipo de apoyo realizarán revisiones a los perfiles de los capacitadores y consultores, bajo los parámetros de idoneidad, eficacia y eficiencia.
</t>
    </r>
    <r>
      <rPr>
        <b/>
        <sz val="16"/>
        <color theme="1"/>
        <rFont val="Arial"/>
        <family val="2"/>
      </rPr>
      <t>CONTROL R3:</t>
    </r>
    <r>
      <rPr>
        <sz val="16"/>
        <color theme="1"/>
        <rFont val="Arial"/>
        <family val="2"/>
      </rPr>
      <t xml:space="preserve"> Profesional especializado y equipo de apoyo elaborarán plan de capacitaciones para los integrantes de las organizaciones sociales comunitarias y funcionarios del distrito, incentivando su participación asociado a sus necesidades e intereses.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</si>
</sst>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4" formatCode="_-&quot;$&quot;\ * #,##0.00_-;\-&quot;$&quot;\ * #,##0.00_-;_-&quot;$&quot;\ * &quot;-&quot;??_-;_-@_-"/>
    <numFmt numFmtId="43" formatCode="_-* #,##0.00_-;\-* #,##0.00_-;_-* &quot;-&quot;??_-;_-@_-"/>
    <numFmt numFmtId="164" formatCode="_-* #,##0.00\ &quot;€&quot;_-;\-* #,##0.00\ &quot;€&quot;_-;_-* &quot;-&quot;??\ &quot;€&quot;_-;_-@_-"/>
    <numFmt numFmtId="165" formatCode="0;[Red]0"/>
    <numFmt numFmtId="166" formatCode="dd/mm/yy;@"/>
    <numFmt numFmtId="167" formatCode="_-* #,##0_-;\-* #,##0_-;_-* &quot;-&quot;??_-;_-@_-"/>
    <numFmt numFmtId="168" formatCode="#,##0.00_ ;\-#,##0.00\ "/>
  </numFmts>
  <fonts count="33" x14ac:knownFonts="1">
    <font>
      <sz val="11"/>
      <color theme="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14"/>
      <color indexed="81"/>
      <name val="Tahoma"/>
      <family val="2"/>
    </font>
    <font>
      <sz val="14"/>
      <color indexed="81"/>
      <name val="Tahoma"/>
      <family val="2"/>
    </font>
    <font>
      <sz val="11"/>
      <color theme="1"/>
      <name val="Calibri"/>
      <family val="2"/>
    </font>
    <font>
      <sz val="12"/>
      <color theme="1"/>
      <name val="Calibri"/>
      <family val="2"/>
      <scheme val="minor"/>
    </font>
    <font>
      <b/>
      <sz val="12"/>
      <color theme="1"/>
      <name val="Calibri"/>
      <family val="2"/>
      <scheme val="minor"/>
    </font>
    <font>
      <b/>
      <sz val="12"/>
      <color theme="1" tint="4.9989318521683403E-2"/>
      <name val="Calibri"/>
      <family val="2"/>
      <scheme val="minor"/>
    </font>
    <font>
      <b/>
      <sz val="12"/>
      <name val="Calibri"/>
      <family val="2"/>
      <scheme val="minor"/>
    </font>
    <font>
      <b/>
      <sz val="16"/>
      <color theme="1"/>
      <name val="Calibri"/>
      <family val="2"/>
      <scheme val="minor"/>
    </font>
    <font>
      <sz val="12"/>
      <color theme="1" tint="4.9989318521683403E-2"/>
      <name val="Calibri"/>
      <family val="2"/>
      <scheme val="minor"/>
    </font>
    <font>
      <sz val="12"/>
      <name val="Calibri"/>
      <family val="2"/>
      <scheme val="minor"/>
    </font>
    <font>
      <sz val="11"/>
      <color theme="1"/>
      <name val="Calibri"/>
      <family val="2"/>
      <scheme val="minor"/>
    </font>
    <font>
      <b/>
      <sz val="16"/>
      <color theme="1"/>
      <name val="Arial"/>
      <family val="2"/>
    </font>
    <font>
      <b/>
      <sz val="16"/>
      <color theme="1" tint="4.9989318521683403E-2"/>
      <name val="Calibri"/>
      <family val="2"/>
      <scheme val="minor"/>
    </font>
    <font>
      <b/>
      <sz val="16"/>
      <name val="Arial"/>
      <family val="2"/>
    </font>
    <font>
      <sz val="16"/>
      <color theme="1"/>
      <name val="Arial"/>
      <family val="2"/>
    </font>
    <font>
      <sz val="16"/>
      <color theme="1"/>
      <name val="Calibri"/>
      <family val="2"/>
      <scheme val="minor"/>
    </font>
    <font>
      <b/>
      <sz val="16"/>
      <color rgb="FFFF0000"/>
      <name val="Arial"/>
      <family val="2"/>
    </font>
    <font>
      <b/>
      <sz val="16"/>
      <color rgb="FFFF0000"/>
      <name val="Calibri"/>
      <family val="2"/>
      <scheme val="minor"/>
    </font>
    <font>
      <sz val="16"/>
      <color rgb="FFFF0000"/>
      <name val="Arial"/>
      <family val="2"/>
    </font>
    <font>
      <sz val="16"/>
      <color rgb="FFFF0000"/>
      <name val="Calibri"/>
      <family val="2"/>
      <scheme val="minor"/>
    </font>
    <font>
      <b/>
      <sz val="16"/>
      <color theme="1" tint="4.9989318521683403E-2"/>
      <name val="Arial"/>
      <family val="2"/>
    </font>
    <font>
      <sz val="16"/>
      <color theme="1" tint="4.9989318521683403E-2"/>
      <name val="Arial"/>
      <family val="2"/>
    </font>
    <font>
      <sz val="16"/>
      <name val="Arial"/>
      <family val="2"/>
    </font>
    <font>
      <sz val="20"/>
      <color theme="1"/>
      <name val="Arial"/>
      <family val="2"/>
    </font>
    <font>
      <sz val="20"/>
      <color theme="1"/>
      <name val="Calibri"/>
      <family val="2"/>
      <scheme val="minor"/>
    </font>
    <font>
      <b/>
      <sz val="20"/>
      <color theme="1"/>
      <name val="Arial"/>
      <family val="2"/>
    </font>
    <font>
      <b/>
      <sz val="20"/>
      <color theme="1" tint="4.9989318521683403E-2"/>
      <name val="Arial"/>
      <family val="2"/>
    </font>
    <font>
      <b/>
      <sz val="20"/>
      <name val="Arial"/>
      <family val="2"/>
    </font>
  </fonts>
  <fills count="11">
    <fill>
      <patternFill patternType="none"/>
    </fill>
    <fill>
      <patternFill patternType="gray125"/>
    </fill>
    <fill>
      <patternFill patternType="solid">
        <fgColor rgb="FFDBE5F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bgColor indexed="64"/>
      </patternFill>
    </fill>
    <fill>
      <patternFill patternType="solid">
        <fgColor theme="7" tint="0.39997558519241921"/>
        <bgColor indexed="64"/>
      </patternFill>
    </fill>
    <fill>
      <patternFill patternType="solid">
        <fgColor theme="9"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8">
    <xf numFmtId="0" fontId="0" fillId="0" borderId="0"/>
    <xf numFmtId="0" fontId="3" fillId="2" borderId="0" applyNumberFormat="0" applyBorder="0" applyProtection="0">
      <alignment horizontal="center" vertical="center"/>
    </xf>
    <xf numFmtId="49" fontId="4" fillId="0" borderId="0" applyFill="0" applyBorder="0" applyProtection="0">
      <alignment horizontal="left" vertical="center"/>
    </xf>
    <xf numFmtId="3" fontId="4" fillId="0" borderId="0" applyFill="0" applyBorder="0" applyProtection="0">
      <alignment horizontal="right" vertical="center"/>
    </xf>
    <xf numFmtId="0" fontId="7" fillId="0" borderId="0"/>
    <xf numFmtId="43"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cellStyleXfs>
  <cellXfs count="173">
    <xf numFmtId="0" fontId="0" fillId="0" borderId="0" xfId="0"/>
    <xf numFmtId="0" fontId="3" fillId="2" borderId="1" xfId="1" applyBorder="1" applyProtection="1">
      <alignment horizontal="center" vertical="center"/>
    </xf>
    <xf numFmtId="3" fontId="4" fillId="0" borderId="1" xfId="3" applyBorder="1" applyAlignment="1" applyProtection="1">
      <alignment horizontal="center" vertical="center"/>
    </xf>
    <xf numFmtId="49" fontId="4" fillId="0" borderId="1" xfId="2" applyBorder="1" applyProtection="1">
      <alignment horizontal="left" vertical="center"/>
    </xf>
    <xf numFmtId="0" fontId="8" fillId="0" borderId="0" xfId="0" applyFont="1"/>
    <xf numFmtId="0" fontId="9"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horizontal="center" vertical="center" wrapText="1"/>
    </xf>
    <xf numFmtId="0" fontId="9" fillId="0" borderId="1" xfId="0" applyFont="1" applyBorder="1" applyAlignment="1">
      <alignment horizontal="left" vertical="center" wrapText="1"/>
    </xf>
    <xf numFmtId="0" fontId="11" fillId="0" borderId="1" xfId="0" applyFont="1" applyBorder="1" applyAlignment="1">
      <alignment horizontal="left" vertical="center" wrapText="1"/>
    </xf>
    <xf numFmtId="0" fontId="12" fillId="0" borderId="0" xfId="0" applyFont="1" applyAlignment="1">
      <alignment horizontal="center" vertical="center" wrapText="1"/>
    </xf>
    <xf numFmtId="0" fontId="9" fillId="3" borderId="1" xfId="0" applyFont="1" applyFill="1" applyBorder="1" applyAlignment="1">
      <alignment horizontal="left" vertical="center" wrapText="1"/>
    </xf>
    <xf numFmtId="0" fontId="12" fillId="0" borderId="0" xfId="0" applyFont="1" applyAlignment="1">
      <alignment horizontal="left" vertical="center" wrapText="1"/>
    </xf>
    <xf numFmtId="0" fontId="10" fillId="3" borderId="1" xfId="0" applyFont="1" applyFill="1" applyBorder="1" applyAlignment="1">
      <alignment horizontal="left" vertical="center" wrapText="1"/>
    </xf>
    <xf numFmtId="0" fontId="10" fillId="0" borderId="1" xfId="0" applyFont="1" applyBorder="1" applyAlignment="1">
      <alignment horizontal="left" vertical="center" wrapText="1"/>
    </xf>
    <xf numFmtId="0" fontId="8" fillId="0" borderId="0" xfId="0" applyFont="1" applyAlignment="1">
      <alignment horizontal="left" vertical="center"/>
    </xf>
    <xf numFmtId="0" fontId="17" fillId="0" borderId="0" xfId="0" applyFont="1" applyAlignment="1">
      <alignment horizontal="center" vertical="center" wrapText="1"/>
    </xf>
    <xf numFmtId="0" fontId="8" fillId="0" borderId="1" xfId="0" applyFont="1" applyBorder="1" applyAlignment="1">
      <alignment horizontal="left" vertical="center" wrapText="1"/>
    </xf>
    <xf numFmtId="0" fontId="12"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0" fontId="8" fillId="0" borderId="3" xfId="0" applyFont="1" applyBorder="1" applyAlignment="1">
      <alignment horizontal="center"/>
    </xf>
    <xf numFmtId="0" fontId="8" fillId="0" borderId="5" xfId="0" applyFont="1" applyBorder="1" applyAlignment="1">
      <alignment horizontal="center"/>
    </xf>
    <xf numFmtId="0" fontId="8" fillId="0" borderId="5" xfId="0" applyFont="1" applyBorder="1" applyAlignment="1">
      <alignment horizontal="center" vertical="center"/>
    </xf>
    <xf numFmtId="0" fontId="9" fillId="0" borderId="1" xfId="0" applyFont="1" applyBorder="1" applyAlignment="1">
      <alignment horizontal="justify" vertical="center" wrapText="1"/>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4" xfId="0" applyFont="1" applyBorder="1" applyAlignment="1">
      <alignment horizontal="left" vertical="center" wrapText="1"/>
    </xf>
    <xf numFmtId="0" fontId="8" fillId="0" borderId="6" xfId="0" applyFont="1" applyBorder="1" applyAlignment="1">
      <alignment horizontal="center"/>
    </xf>
    <xf numFmtId="0" fontId="9"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0" borderId="4" xfId="0" applyFont="1" applyBorder="1" applyAlignment="1">
      <alignment horizontal="left" vertical="center" wrapText="1"/>
    </xf>
    <xf numFmtId="49" fontId="4" fillId="0" borderId="1" xfId="2" applyBorder="1" applyAlignment="1" applyProtection="1">
      <alignment horizontal="left" vertical="center" wrapText="1"/>
    </xf>
    <xf numFmtId="0" fontId="3" fillId="2" borderId="1" xfId="1" applyBorder="1" applyProtection="1">
      <alignment horizontal="center" vertical="center"/>
    </xf>
    <xf numFmtId="0" fontId="19" fillId="0" borderId="0" xfId="0" applyFont="1" applyAlignment="1">
      <alignment vertical="center" wrapText="1"/>
    </xf>
    <xf numFmtId="0" fontId="16" fillId="0" borderId="1" xfId="0" applyFont="1" applyBorder="1" applyAlignment="1">
      <alignment horizontal="center" vertical="center" wrapText="1"/>
    </xf>
    <xf numFmtId="0" fontId="16" fillId="0" borderId="1" xfId="4" applyFont="1" applyBorder="1" applyAlignment="1">
      <alignment horizontal="left" vertical="center" wrapText="1"/>
    </xf>
    <xf numFmtId="0" fontId="19" fillId="0" borderId="0" xfId="0" applyFont="1" applyAlignment="1">
      <alignment horizontal="center" vertical="center" wrapText="1"/>
    </xf>
    <xf numFmtId="0" fontId="20" fillId="0" borderId="0" xfId="0" applyFont="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20" fillId="0" borderId="0" xfId="0" applyFont="1" applyAlignment="1">
      <alignment wrapText="1"/>
    </xf>
    <xf numFmtId="0" fontId="16" fillId="0" borderId="1" xfId="0" applyFont="1" applyBorder="1" applyAlignment="1">
      <alignment horizontal="left"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left" vertical="center" wrapText="1"/>
    </xf>
    <xf numFmtId="0" fontId="16" fillId="0" borderId="8" xfId="0" applyFont="1" applyBorder="1" applyAlignment="1">
      <alignment horizontal="center" vertical="center" wrapText="1"/>
    </xf>
    <xf numFmtId="0" fontId="16" fillId="6" borderId="1" xfId="0" applyFont="1" applyFill="1" applyBorder="1" applyAlignment="1">
      <alignment horizontal="center" vertical="center" wrapText="1"/>
    </xf>
    <xf numFmtId="0" fontId="16" fillId="0" borderId="9" xfId="0" applyFont="1" applyBorder="1" applyAlignment="1">
      <alignment horizontal="center" vertical="center" wrapText="1"/>
    </xf>
    <xf numFmtId="0" fontId="19" fillId="0" borderId="13" xfId="0" applyFont="1" applyBorder="1" applyAlignment="1">
      <alignment horizontal="justify" vertical="center" wrapText="1"/>
    </xf>
    <xf numFmtId="0" fontId="19" fillId="0" borderId="16" xfId="0" applyFont="1" applyBorder="1" applyAlignment="1">
      <alignment horizontal="justify" vertical="center" wrapText="1"/>
    </xf>
    <xf numFmtId="1" fontId="20" fillId="0" borderId="0" xfId="0" applyNumberFormat="1" applyFont="1" applyAlignment="1">
      <alignment horizontal="center" vertical="center" wrapText="1"/>
    </xf>
    <xf numFmtId="1" fontId="19" fillId="0" borderId="0" xfId="0" applyNumberFormat="1" applyFont="1" applyAlignment="1">
      <alignment horizontal="center" vertical="center" wrapText="1"/>
    </xf>
    <xf numFmtId="0" fontId="19" fillId="0" borderId="1" xfId="0" applyFont="1" applyBorder="1" applyAlignment="1">
      <alignment horizontal="justify" vertical="center" wrapText="1"/>
    </xf>
    <xf numFmtId="9" fontId="19" fillId="0" borderId="1" xfId="0" applyNumberFormat="1" applyFont="1" applyBorder="1" applyAlignment="1">
      <alignment horizontal="center" vertical="center" wrapText="1"/>
    </xf>
    <xf numFmtId="166" fontId="19" fillId="0" borderId="1" xfId="0" applyNumberFormat="1" applyFont="1" applyBorder="1" applyAlignment="1">
      <alignment horizontal="center" vertical="center"/>
    </xf>
    <xf numFmtId="14" fontId="19" fillId="0" borderId="1" xfId="0" applyNumberFormat="1" applyFont="1" applyBorder="1" applyAlignment="1">
      <alignment horizontal="center" vertical="center" wrapText="1"/>
    </xf>
    <xf numFmtId="1" fontId="19" fillId="0" borderId="1" xfId="0" applyNumberFormat="1" applyFont="1" applyBorder="1" applyAlignment="1">
      <alignment horizontal="center" vertical="center" wrapText="1"/>
    </xf>
    <xf numFmtId="3"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19" fillId="0" borderId="14" xfId="0" applyFont="1" applyBorder="1" applyAlignment="1">
      <alignment horizontal="justify" vertical="center" wrapText="1"/>
    </xf>
    <xf numFmtId="0" fontId="19" fillId="0" borderId="17" xfId="0" applyFont="1" applyBorder="1" applyAlignment="1">
      <alignment horizontal="justify" vertical="center" wrapText="1"/>
    </xf>
    <xf numFmtId="44" fontId="19" fillId="0" borderId="1" xfId="6" applyNumberFormat="1" applyFont="1" applyBorder="1" applyAlignment="1">
      <alignment horizontal="center" vertical="center" wrapText="1"/>
    </xf>
    <xf numFmtId="9" fontId="19" fillId="0" borderId="1" xfId="7" applyFont="1" applyBorder="1" applyAlignment="1">
      <alignment horizontal="center" vertical="center" wrapText="1"/>
    </xf>
    <xf numFmtId="0" fontId="19" fillId="0" borderId="21" xfId="0" applyFont="1" applyBorder="1" applyAlignment="1">
      <alignment vertical="center" wrapText="1"/>
    </xf>
    <xf numFmtId="0" fontId="19" fillId="0" borderId="1" xfId="0" applyFont="1" applyBorder="1" applyAlignment="1">
      <alignment vertical="center" wrapText="1"/>
    </xf>
    <xf numFmtId="9" fontId="19" fillId="0" borderId="1" xfId="7" applyFont="1" applyBorder="1" applyAlignment="1">
      <alignment vertical="center" wrapText="1"/>
    </xf>
    <xf numFmtId="9" fontId="19" fillId="0" borderId="1" xfId="0" applyNumberFormat="1" applyFont="1" applyBorder="1" applyAlignment="1">
      <alignment vertical="center" wrapText="1"/>
    </xf>
    <xf numFmtId="9" fontId="19" fillId="0" borderId="21" xfId="0" applyNumberFormat="1" applyFont="1" applyBorder="1" applyAlignment="1">
      <alignment vertical="center" wrapText="1"/>
    </xf>
    <xf numFmtId="9" fontId="19" fillId="0" borderId="1" xfId="0" applyNumberFormat="1" applyFont="1" applyBorder="1" applyAlignment="1">
      <alignment horizontal="center" vertical="center" wrapText="1"/>
    </xf>
    <xf numFmtId="3" fontId="26" fillId="0" borderId="1" xfId="0" applyNumberFormat="1" applyFont="1" applyBorder="1" applyAlignment="1">
      <alignment horizontal="center" vertical="center" wrapText="1"/>
    </xf>
    <xf numFmtId="1" fontId="20"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1" fontId="27" fillId="0" borderId="1" xfId="0" applyNumberFormat="1" applyFont="1" applyBorder="1" applyAlignment="1">
      <alignment horizontal="center" vertical="center" wrapText="1"/>
    </xf>
    <xf numFmtId="0" fontId="19" fillId="0" borderId="15" xfId="0" applyFont="1" applyBorder="1" applyAlignment="1">
      <alignment horizontal="justify" vertical="center" wrapText="1"/>
    </xf>
    <xf numFmtId="0" fontId="19" fillId="0" borderId="18" xfId="0" applyFont="1" applyBorder="1" applyAlignment="1">
      <alignment horizontal="justify" vertical="center" wrapText="1"/>
    </xf>
    <xf numFmtId="0" fontId="20" fillId="0" borderId="1" xfId="0" applyFont="1" applyBorder="1" applyAlignment="1">
      <alignment wrapText="1"/>
    </xf>
    <xf numFmtId="0" fontId="16"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wrapText="1"/>
    </xf>
    <xf numFmtId="1" fontId="16" fillId="0" borderId="0" xfId="0" applyNumberFormat="1" applyFont="1" applyAlignment="1">
      <alignment horizontal="center" vertical="center" wrapText="1"/>
    </xf>
    <xf numFmtId="0" fontId="26" fillId="0" borderId="0" xfId="0" applyFont="1" applyAlignment="1">
      <alignment horizontal="center" vertical="center" wrapText="1"/>
    </xf>
    <xf numFmtId="165" fontId="19" fillId="0" borderId="0" xfId="0" applyNumberFormat="1" applyFont="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horizontal="center" vertical="center" wrapText="1"/>
    </xf>
    <xf numFmtId="0" fontId="18" fillId="0" borderId="0" xfId="0" applyFont="1" applyAlignment="1">
      <alignment horizontal="center" vertical="center" wrapText="1"/>
    </xf>
    <xf numFmtId="14" fontId="19" fillId="0" borderId="0" xfId="0" applyNumberFormat="1" applyFont="1" applyAlignment="1">
      <alignment horizontal="center" vertical="center" wrapText="1"/>
    </xf>
    <xf numFmtId="42" fontId="19" fillId="0" borderId="0" xfId="0" applyNumberFormat="1" applyFont="1" applyAlignment="1">
      <alignment horizontal="center" vertical="center" wrapText="1"/>
    </xf>
    <xf numFmtId="44" fontId="19" fillId="0" borderId="0" xfId="0" applyNumberFormat="1" applyFont="1" applyAlignment="1">
      <alignment vertical="center" wrapText="1"/>
    </xf>
    <xf numFmtId="10" fontId="19" fillId="0" borderId="0" xfId="7" applyNumberFormat="1" applyFont="1" applyAlignment="1">
      <alignment vertical="center" wrapText="1"/>
    </xf>
    <xf numFmtId="9" fontId="19" fillId="0" borderId="1" xfId="7" applyFont="1" applyBorder="1" applyAlignment="1">
      <alignment horizontal="center" vertical="center" wrapText="1"/>
    </xf>
    <xf numFmtId="9" fontId="19" fillId="0" borderId="2" xfId="7" applyFont="1" applyBorder="1" applyAlignment="1">
      <alignment horizontal="center" vertical="center" wrapText="1"/>
    </xf>
    <xf numFmtId="0" fontId="19" fillId="0" borderId="4" xfId="0" applyFont="1" applyBorder="1" applyAlignment="1">
      <alignment vertical="center" wrapText="1"/>
    </xf>
    <xf numFmtId="44" fontId="19" fillId="0" borderId="1" xfId="0" applyNumberFormat="1" applyFont="1" applyBorder="1" applyAlignment="1">
      <alignment horizontal="center" vertical="center" wrapText="1"/>
    </xf>
    <xf numFmtId="44" fontId="19" fillId="0" borderId="1" xfId="0" applyNumberFormat="1" applyFont="1" applyBorder="1" applyAlignment="1">
      <alignment vertical="center" wrapText="1"/>
    </xf>
    <xf numFmtId="0" fontId="16" fillId="3" borderId="7"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9" fillId="0" borderId="22" xfId="0" applyFont="1" applyBorder="1" applyAlignment="1">
      <alignment horizontal="justify" vertical="center" wrapText="1"/>
    </xf>
    <xf numFmtId="0" fontId="19" fillId="0" borderId="23" xfId="0" applyFont="1" applyBorder="1" applyAlignment="1">
      <alignment horizontal="justify" vertical="center" wrapText="1"/>
    </xf>
    <xf numFmtId="0" fontId="19" fillId="0" borderId="12" xfId="0" applyFont="1" applyBorder="1" applyAlignment="1">
      <alignment horizontal="justify" vertical="center" wrapText="1"/>
    </xf>
    <xf numFmtId="0" fontId="19" fillId="0" borderId="24" xfId="0" applyFont="1" applyBorder="1" applyAlignment="1">
      <alignment horizontal="justify" vertical="center" wrapText="1"/>
    </xf>
    <xf numFmtId="0" fontId="19" fillId="0" borderId="24" xfId="0" applyFont="1" applyBorder="1" applyAlignment="1">
      <alignment horizontal="justify" vertical="center" wrapText="1"/>
    </xf>
    <xf numFmtId="0" fontId="19" fillId="0" borderId="21" xfId="0" applyFont="1" applyBorder="1" applyAlignment="1">
      <alignment horizontal="justify" vertical="center" wrapText="1"/>
    </xf>
    <xf numFmtId="0" fontId="19" fillId="0" borderId="4" xfId="0" applyFont="1" applyBorder="1" applyAlignment="1">
      <alignment horizontal="justify" vertical="center" wrapText="1"/>
    </xf>
    <xf numFmtId="0" fontId="20"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1" xfId="0" applyFont="1" applyBorder="1" applyAlignment="1">
      <alignment horizontal="left"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14" fontId="21" fillId="0" borderId="1" xfId="0" applyNumberFormat="1" applyFont="1" applyBorder="1" applyAlignment="1">
      <alignment horizontal="center" vertical="center" wrapText="1"/>
    </xf>
    <xf numFmtId="0" fontId="21" fillId="0" borderId="1" xfId="0" applyFont="1" applyBorder="1" applyAlignment="1">
      <alignment vertical="center" wrapText="1"/>
    </xf>
    <xf numFmtId="0" fontId="16"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19" fillId="3"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14" fontId="16"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6" fillId="7"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6" borderId="1"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27" fillId="0" borderId="1" xfId="0" applyFont="1" applyBorder="1" applyAlignment="1">
      <alignment horizontal="center" vertical="center" wrapText="1"/>
    </xf>
    <xf numFmtId="9" fontId="27" fillId="0" borderId="1" xfId="7" applyFont="1" applyFill="1" applyBorder="1" applyAlignment="1">
      <alignment horizontal="center" vertical="center" wrapText="1"/>
    </xf>
    <xf numFmtId="1" fontId="19" fillId="0" borderId="1" xfId="0" applyNumberFormat="1" applyFont="1" applyBorder="1" applyAlignment="1">
      <alignment horizontal="center" vertical="center" wrapText="1"/>
    </xf>
    <xf numFmtId="44" fontId="12" fillId="9" borderId="1" xfId="6" applyNumberFormat="1" applyFont="1" applyFill="1" applyBorder="1" applyAlignment="1">
      <alignment horizontal="center" vertical="center" wrapText="1"/>
    </xf>
    <xf numFmtId="167" fontId="19" fillId="0" borderId="1" xfId="5" applyNumberFormat="1" applyFont="1" applyBorder="1" applyAlignment="1">
      <alignment horizontal="center" vertical="center" wrapText="1"/>
    </xf>
    <xf numFmtId="10" fontId="19" fillId="0" borderId="1" xfId="0" applyNumberFormat="1" applyFont="1" applyBorder="1" applyAlignment="1">
      <alignment horizontal="center" vertical="center" wrapText="1"/>
    </xf>
    <xf numFmtId="17" fontId="19" fillId="0" borderId="1" xfId="0" applyNumberFormat="1" applyFont="1" applyBorder="1" applyAlignment="1">
      <alignment horizontal="center" vertical="center" wrapText="1"/>
    </xf>
    <xf numFmtId="17" fontId="19" fillId="0" borderId="1" xfId="0" applyNumberFormat="1" applyFont="1" applyBorder="1" applyAlignment="1">
      <alignment horizontal="center" vertical="center" wrapText="1"/>
    </xf>
    <xf numFmtId="9" fontId="16"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168" fontId="12" fillId="0" borderId="1" xfId="6" applyNumberFormat="1" applyFont="1" applyFill="1" applyBorder="1" applyAlignment="1">
      <alignment horizontal="center" vertical="center" wrapText="1"/>
    </xf>
    <xf numFmtId="9" fontId="19" fillId="0" borderId="1" xfId="7" applyFont="1" applyBorder="1" applyAlignment="1">
      <alignment horizontal="center" vertical="top" wrapText="1"/>
    </xf>
    <xf numFmtId="0" fontId="19" fillId="0" borderId="1" xfId="0" applyFont="1" applyBorder="1" applyAlignment="1">
      <alignment horizontal="center" vertical="top" wrapText="1"/>
    </xf>
    <xf numFmtId="4" fontId="26" fillId="0" borderId="1" xfId="0" applyNumberFormat="1" applyFont="1" applyBorder="1" applyAlignment="1">
      <alignment horizontal="center" vertical="center" wrapText="1"/>
    </xf>
    <xf numFmtId="1" fontId="19" fillId="0" borderId="1" xfId="0" applyNumberFormat="1" applyFont="1" applyBorder="1" applyAlignment="1">
      <alignment horizontal="center" vertical="top" wrapText="1"/>
    </xf>
    <xf numFmtId="0" fontId="19" fillId="0" borderId="1" xfId="0" applyFont="1" applyBorder="1" applyAlignment="1">
      <alignment horizontal="center" vertical="top" wrapText="1"/>
    </xf>
    <xf numFmtId="44" fontId="12" fillId="10" borderId="1" xfId="6" applyNumberFormat="1" applyFont="1" applyFill="1" applyBorder="1" applyAlignment="1">
      <alignment horizontal="center" vertical="center" wrapText="1"/>
    </xf>
    <xf numFmtId="4" fontId="19" fillId="10" borderId="1" xfId="0" applyNumberFormat="1" applyFont="1" applyFill="1" applyBorder="1" applyAlignment="1">
      <alignment horizontal="center" vertical="center" wrapText="1"/>
    </xf>
    <xf numFmtId="168" fontId="12" fillId="10" borderId="1" xfId="6" applyNumberFormat="1" applyFont="1" applyFill="1" applyBorder="1" applyAlignment="1">
      <alignment horizontal="center" vertical="center" wrapText="1"/>
    </xf>
    <xf numFmtId="0" fontId="18" fillId="0" borderId="1" xfId="0" applyFont="1" applyBorder="1" applyAlignment="1">
      <alignment horizontal="center" vertical="center" wrapText="1"/>
    </xf>
    <xf numFmtId="4" fontId="12" fillId="10" borderId="1" xfId="6" applyNumberFormat="1" applyFont="1" applyFill="1" applyBorder="1" applyAlignment="1">
      <alignment horizontal="center" vertical="center" wrapText="1"/>
    </xf>
    <xf numFmtId="44" fontId="12" fillId="0" borderId="1" xfId="6" applyNumberFormat="1" applyFont="1" applyFill="1" applyBorder="1" applyAlignment="1">
      <alignment horizontal="center" vertical="center" wrapText="1"/>
    </xf>
    <xf numFmtId="1" fontId="29" fillId="0" borderId="1" xfId="0" applyNumberFormat="1" applyFont="1" applyBorder="1" applyAlignment="1">
      <alignment horizontal="center" vertical="center" wrapText="1"/>
    </xf>
    <xf numFmtId="1" fontId="28" fillId="0" borderId="1" xfId="0" applyNumberFormat="1" applyFont="1" applyBorder="1" applyAlignment="1">
      <alignment horizontal="center" vertical="center" wrapText="1"/>
    </xf>
    <xf numFmtId="9" fontId="30" fillId="0" borderId="1" xfId="7" applyFont="1" applyBorder="1" applyAlignment="1">
      <alignment horizontal="center" vertical="center" wrapText="1"/>
    </xf>
    <xf numFmtId="0" fontId="31" fillId="0" borderId="1" xfId="0" applyFont="1" applyBorder="1" applyAlignment="1">
      <alignment horizontal="center" vertical="center" wrapText="1"/>
    </xf>
    <xf numFmtId="0" fontId="30" fillId="0" borderId="1" xfId="0" applyFont="1" applyBorder="1" applyAlignment="1">
      <alignment horizontal="center" vertical="center" wrapText="1"/>
    </xf>
    <xf numFmtId="9" fontId="32" fillId="0" borderId="1" xfId="7" applyFont="1" applyBorder="1" applyAlignment="1">
      <alignment horizontal="center" vertical="center" wrapText="1"/>
    </xf>
    <xf numFmtId="44" fontId="30" fillId="0" borderId="1" xfId="0" applyNumberFormat="1" applyFont="1" applyBorder="1" applyAlignment="1">
      <alignment horizontal="center" vertical="center" wrapText="1"/>
    </xf>
  </cellXfs>
  <cellStyles count="8">
    <cellStyle name="BodyStyle" xfId="2" xr:uid="{00000000-0005-0000-0000-000000000000}"/>
    <cellStyle name="HeaderStyle" xfId="1" xr:uid="{00000000-0005-0000-0000-000001000000}"/>
    <cellStyle name="Millares" xfId="5" builtinId="3"/>
    <cellStyle name="Moneda" xfId="6" builtinId="4"/>
    <cellStyle name="Normal" xfId="0" builtinId="0"/>
    <cellStyle name="Normal 2" xfId="4" xr:uid="{00000000-0005-0000-0000-000005000000}"/>
    <cellStyle name="Numeric" xfId="3" xr:uid="{00000000-0005-0000-0000-000006000000}"/>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374954</xdr:colOff>
      <xdr:row>0</xdr:row>
      <xdr:rowOff>43848</xdr:rowOff>
    </xdr:from>
    <xdr:to>
      <xdr:col>1</xdr:col>
      <xdr:colOff>1269412</xdr:colOff>
      <xdr:row>1</xdr:row>
      <xdr:rowOff>560917</xdr:rowOff>
    </xdr:to>
    <xdr:pic>
      <xdr:nvPicPr>
        <xdr:cNvPr id="2" name="Imagen 1">
          <a:extLst>
            <a:ext uri="{FF2B5EF4-FFF2-40B4-BE49-F238E27FC236}">
              <a16:creationId xmlns:a16="http://schemas.microsoft.com/office/drawing/2014/main" id="{19838FE1-C5EA-43C4-BC25-2F04FDB2E5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4454" y="43848"/>
          <a:ext cx="926208" cy="866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64"/>
  <sheetViews>
    <sheetView zoomScale="80" zoomScaleNormal="80" workbookViewId="0">
      <selection activeCell="B22" sqref="B22:H22"/>
    </sheetView>
  </sheetViews>
  <sheetFormatPr baseColWidth="10" defaultColWidth="10.85546875" defaultRowHeight="15.75" x14ac:dyDescent="0.25"/>
  <cols>
    <col min="1" max="1" width="26.5703125" style="16" customWidth="1"/>
    <col min="2" max="2" width="10.85546875" style="4"/>
    <col min="3" max="3" width="28.5703125" style="4" customWidth="1"/>
    <col min="4" max="4" width="21.5703125" style="4" customWidth="1"/>
    <col min="5" max="5" width="19.42578125" style="4" customWidth="1"/>
    <col min="6" max="6" width="27.5703125" style="4" customWidth="1"/>
    <col min="7" max="7" width="17.140625" style="4" customWidth="1"/>
    <col min="8" max="8" width="27.42578125" style="4" customWidth="1"/>
    <col min="9" max="9" width="15.7109375" style="4" customWidth="1"/>
    <col min="10" max="10" width="17.7109375" style="4" customWidth="1"/>
    <col min="11" max="11" width="19.42578125" style="4" customWidth="1"/>
    <col min="12" max="12" width="25.42578125" style="4" customWidth="1"/>
    <col min="13" max="13" width="20.7109375" style="4" customWidth="1"/>
    <col min="14" max="15" width="10.85546875" style="4"/>
    <col min="16" max="16" width="16.7109375" style="4" customWidth="1"/>
    <col min="17" max="17" width="20.5703125" style="4" customWidth="1"/>
    <col min="18" max="18" width="18.7109375" style="4" customWidth="1"/>
    <col min="19" max="19" width="22.85546875" style="4" customWidth="1"/>
    <col min="20" max="20" width="22.140625" style="4" customWidth="1"/>
    <col min="21" max="21" width="25.5703125" style="4" customWidth="1"/>
    <col min="22" max="22" width="21.140625" style="4" customWidth="1"/>
    <col min="23" max="23" width="19.140625" style="4" customWidth="1"/>
    <col min="24" max="24" width="17.42578125" style="4" customWidth="1"/>
    <col min="25" max="25" width="16.5703125" style="4" customWidth="1"/>
    <col min="26" max="26" width="16.42578125" style="4" customWidth="1"/>
    <col min="27" max="27" width="28.7109375" style="4" customWidth="1"/>
    <col min="28" max="28" width="19.5703125" style="4" customWidth="1"/>
    <col min="29" max="29" width="21.140625" style="4" customWidth="1"/>
    <col min="30" max="30" width="21.7109375" style="4" customWidth="1"/>
    <col min="31" max="31" width="25.5703125" style="4" customWidth="1"/>
    <col min="32" max="32" width="22.28515625" style="4" customWidth="1"/>
    <col min="33" max="33" width="29.7109375" style="4" customWidth="1"/>
    <col min="34" max="34" width="18.7109375" style="4" customWidth="1"/>
    <col min="35" max="35" width="18.28515625" style="4" customWidth="1"/>
    <col min="36" max="36" width="22.28515625" style="4" customWidth="1"/>
    <col min="37" max="16384" width="10.85546875" style="4"/>
  </cols>
  <sheetData>
    <row r="1" spans="1:50" ht="54.75" customHeight="1" x14ac:dyDescent="0.25">
      <c r="A1" s="19" t="s">
        <v>155</v>
      </c>
      <c r="B1" s="19"/>
      <c r="C1" s="19"/>
      <c r="D1" s="19"/>
      <c r="E1" s="19"/>
      <c r="F1" s="19"/>
      <c r="G1" s="19"/>
      <c r="H1" s="19"/>
    </row>
    <row r="2" spans="1:50" ht="21" x14ac:dyDescent="0.25">
      <c r="A2" s="13"/>
      <c r="B2" s="11"/>
      <c r="C2" s="11"/>
      <c r="D2" s="11"/>
      <c r="E2" s="11"/>
      <c r="F2" s="11"/>
      <c r="G2" s="11"/>
      <c r="H2" s="11"/>
    </row>
    <row r="3" spans="1:50" ht="33" customHeight="1" x14ac:dyDescent="0.25">
      <c r="A3" s="20" t="s">
        <v>66</v>
      </c>
      <c r="B3" s="20"/>
      <c r="C3" s="20"/>
      <c r="D3" s="20"/>
      <c r="E3" s="20"/>
      <c r="F3" s="20"/>
      <c r="G3" s="20"/>
      <c r="H3" s="20"/>
      <c r="I3" s="5"/>
      <c r="J3" s="5"/>
      <c r="K3" s="5"/>
      <c r="L3" s="5"/>
      <c r="M3" s="5"/>
      <c r="N3" s="5"/>
      <c r="O3" s="5"/>
      <c r="P3" s="5"/>
      <c r="Q3" s="5"/>
      <c r="R3" s="5"/>
      <c r="S3" s="5"/>
      <c r="T3" s="5"/>
      <c r="U3" s="5"/>
      <c r="V3" s="5"/>
      <c r="W3" s="5"/>
      <c r="X3" s="5"/>
      <c r="Y3" s="5"/>
      <c r="Z3" s="5"/>
      <c r="AA3" s="6"/>
      <c r="AB3" s="6"/>
      <c r="AC3" s="6"/>
      <c r="AD3" s="6"/>
      <c r="AE3" s="6"/>
      <c r="AF3" s="6"/>
      <c r="AG3" s="7"/>
      <c r="AH3" s="7"/>
      <c r="AI3" s="7"/>
      <c r="AJ3" s="7"/>
      <c r="AK3" s="7"/>
      <c r="AL3" s="7"/>
      <c r="AM3" s="7"/>
      <c r="AN3" s="7"/>
      <c r="AO3" s="7"/>
      <c r="AP3" s="7"/>
      <c r="AQ3" s="5"/>
      <c r="AR3" s="5"/>
      <c r="AS3" s="5"/>
      <c r="AT3" s="5"/>
      <c r="AU3" s="5"/>
      <c r="AV3" s="5"/>
      <c r="AW3" s="8"/>
      <c r="AX3" s="8"/>
    </row>
    <row r="4" spans="1:50" ht="48" customHeight="1" x14ac:dyDescent="0.25">
      <c r="A4" s="12" t="s">
        <v>71</v>
      </c>
      <c r="B4" s="18" t="s">
        <v>72</v>
      </c>
      <c r="C4" s="18"/>
      <c r="D4" s="18"/>
      <c r="E4" s="18"/>
      <c r="F4" s="18"/>
      <c r="G4" s="18"/>
      <c r="H4" s="18"/>
    </row>
    <row r="5" spans="1:50" ht="31.5" customHeight="1" x14ac:dyDescent="0.25">
      <c r="A5" s="9" t="s">
        <v>1</v>
      </c>
      <c r="B5" s="18" t="s">
        <v>73</v>
      </c>
      <c r="C5" s="18"/>
      <c r="D5" s="18"/>
      <c r="E5" s="18"/>
      <c r="F5" s="18"/>
      <c r="G5" s="18"/>
      <c r="H5" s="18"/>
    </row>
    <row r="6" spans="1:50" ht="40.5" customHeight="1" x14ac:dyDescent="0.25">
      <c r="A6" s="12" t="s">
        <v>2</v>
      </c>
      <c r="B6" s="18" t="s">
        <v>74</v>
      </c>
      <c r="C6" s="18"/>
      <c r="D6" s="18"/>
      <c r="E6" s="18"/>
      <c r="F6" s="18"/>
      <c r="G6" s="18"/>
      <c r="H6" s="18"/>
    </row>
    <row r="7" spans="1:50" ht="41.1" customHeight="1" x14ac:dyDescent="0.25">
      <c r="A7" s="9" t="s">
        <v>3</v>
      </c>
      <c r="B7" s="18" t="s">
        <v>75</v>
      </c>
      <c r="C7" s="18"/>
      <c r="D7" s="18"/>
      <c r="E7" s="18"/>
      <c r="F7" s="18"/>
      <c r="G7" s="18"/>
      <c r="H7" s="18"/>
    </row>
    <row r="8" spans="1:50" ht="31.5" x14ac:dyDescent="0.25">
      <c r="A8" s="9" t="s">
        <v>4</v>
      </c>
      <c r="B8" s="18" t="s">
        <v>76</v>
      </c>
      <c r="C8" s="18"/>
      <c r="D8" s="18"/>
      <c r="E8" s="18"/>
      <c r="F8" s="18"/>
      <c r="G8" s="18"/>
      <c r="H8" s="18"/>
    </row>
    <row r="9" spans="1:50" ht="31.5" x14ac:dyDescent="0.25">
      <c r="A9" s="9" t="s">
        <v>63</v>
      </c>
      <c r="B9" s="18" t="s">
        <v>77</v>
      </c>
      <c r="C9" s="18"/>
      <c r="D9" s="18"/>
      <c r="E9" s="18"/>
      <c r="F9" s="18"/>
      <c r="G9" s="18"/>
      <c r="H9" s="18"/>
    </row>
    <row r="10" spans="1:50" ht="31.5" x14ac:dyDescent="0.25">
      <c r="A10" s="12" t="s">
        <v>65</v>
      </c>
      <c r="B10" s="18" t="s">
        <v>78</v>
      </c>
      <c r="C10" s="18"/>
      <c r="D10" s="18"/>
      <c r="E10" s="18"/>
      <c r="F10" s="18"/>
      <c r="G10" s="18"/>
      <c r="H10" s="18"/>
    </row>
    <row r="11" spans="1:50" ht="31.5" x14ac:dyDescent="0.25">
      <c r="A11" s="12" t="s">
        <v>64</v>
      </c>
      <c r="B11" s="18" t="s">
        <v>79</v>
      </c>
      <c r="C11" s="18"/>
      <c r="D11" s="18"/>
      <c r="E11" s="18"/>
      <c r="F11" s="18"/>
      <c r="G11" s="18"/>
      <c r="H11" s="18"/>
    </row>
    <row r="12" spans="1:50" ht="31.5" x14ac:dyDescent="0.25">
      <c r="A12" s="12" t="s">
        <v>154</v>
      </c>
      <c r="B12" s="18" t="s">
        <v>80</v>
      </c>
      <c r="C12" s="18"/>
      <c r="D12" s="18"/>
      <c r="E12" s="18"/>
      <c r="F12" s="18"/>
      <c r="G12" s="18"/>
      <c r="H12" s="18"/>
    </row>
    <row r="13" spans="1:50" ht="58.5" customHeight="1" x14ac:dyDescent="0.25">
      <c r="A13" s="9" t="s">
        <v>81</v>
      </c>
      <c r="B13" s="18" t="s">
        <v>82</v>
      </c>
      <c r="C13" s="18"/>
      <c r="D13" s="18"/>
      <c r="E13" s="18"/>
      <c r="F13" s="18"/>
      <c r="G13" s="18"/>
      <c r="H13" s="18"/>
    </row>
    <row r="14" spans="1:50" ht="31.5" x14ac:dyDescent="0.25">
      <c r="A14" s="9" t="s">
        <v>6</v>
      </c>
      <c r="B14" s="18" t="s">
        <v>83</v>
      </c>
      <c r="C14" s="18"/>
      <c r="D14" s="18"/>
      <c r="E14" s="18"/>
      <c r="F14" s="18"/>
      <c r="G14" s="18"/>
      <c r="H14" s="18"/>
    </row>
    <row r="15" spans="1:50" ht="47.25" x14ac:dyDescent="0.25">
      <c r="A15" s="9" t="s">
        <v>7</v>
      </c>
      <c r="B15" s="18" t="s">
        <v>84</v>
      </c>
      <c r="C15" s="18"/>
      <c r="D15" s="18"/>
      <c r="E15" s="18"/>
      <c r="F15" s="18"/>
      <c r="G15" s="18"/>
      <c r="H15" s="18"/>
    </row>
    <row r="16" spans="1:50" ht="45" customHeight="1" x14ac:dyDescent="0.25">
      <c r="A16" s="9" t="s">
        <v>8</v>
      </c>
      <c r="B16" s="18" t="s">
        <v>85</v>
      </c>
      <c r="C16" s="18"/>
      <c r="D16" s="18"/>
      <c r="E16" s="18"/>
      <c r="F16" s="18"/>
      <c r="G16" s="18"/>
      <c r="H16" s="18"/>
    </row>
    <row r="17" spans="1:8" ht="47.25" x14ac:dyDescent="0.25">
      <c r="A17" s="9" t="s">
        <v>9</v>
      </c>
      <c r="B17" s="18" t="s">
        <v>86</v>
      </c>
      <c r="C17" s="18"/>
      <c r="D17" s="18"/>
      <c r="E17" s="18"/>
      <c r="F17" s="18"/>
      <c r="G17" s="18"/>
      <c r="H17" s="18"/>
    </row>
    <row r="18" spans="1:8" ht="47.25" x14ac:dyDescent="0.25">
      <c r="A18" s="12" t="s">
        <v>87</v>
      </c>
      <c r="B18" s="18" t="s">
        <v>88</v>
      </c>
      <c r="C18" s="18"/>
      <c r="D18" s="18"/>
      <c r="E18" s="18"/>
      <c r="F18" s="18"/>
      <c r="G18" s="18"/>
      <c r="H18" s="18"/>
    </row>
    <row r="19" spans="1:8" ht="60" customHeight="1" x14ac:dyDescent="0.25">
      <c r="A19" s="12" t="s">
        <v>10</v>
      </c>
      <c r="B19" s="18" t="s">
        <v>89</v>
      </c>
      <c r="C19" s="18"/>
      <c r="D19" s="18"/>
      <c r="E19" s="18"/>
      <c r="F19" s="18"/>
      <c r="G19" s="18"/>
      <c r="H19" s="18"/>
    </row>
    <row r="20" spans="1:8" ht="31.5" x14ac:dyDescent="0.25">
      <c r="A20" s="9" t="s">
        <v>11</v>
      </c>
      <c r="B20" s="18" t="s">
        <v>90</v>
      </c>
      <c r="C20" s="18"/>
      <c r="D20" s="18"/>
      <c r="E20" s="18"/>
      <c r="F20" s="18"/>
      <c r="G20" s="18"/>
      <c r="H20" s="18"/>
    </row>
    <row r="21" spans="1:8" ht="31.5" x14ac:dyDescent="0.25">
      <c r="A21" s="9" t="s">
        <v>152</v>
      </c>
      <c r="B21" s="18" t="s">
        <v>91</v>
      </c>
      <c r="C21" s="18"/>
      <c r="D21" s="18"/>
      <c r="E21" s="18"/>
      <c r="F21" s="18"/>
      <c r="G21" s="18"/>
      <c r="H21" s="18"/>
    </row>
    <row r="22" spans="1:8" ht="31.5" x14ac:dyDescent="0.25">
      <c r="A22" s="9" t="s">
        <v>153</v>
      </c>
      <c r="B22" s="18" t="s">
        <v>92</v>
      </c>
      <c r="C22" s="18"/>
      <c r="D22" s="18"/>
      <c r="E22" s="18"/>
      <c r="F22" s="18"/>
      <c r="G22" s="18"/>
      <c r="H22" s="18"/>
    </row>
    <row r="23" spans="1:8" x14ac:dyDescent="0.25">
      <c r="A23" s="21"/>
      <c r="B23" s="22"/>
      <c r="C23" s="22"/>
      <c r="D23" s="22"/>
      <c r="E23" s="22"/>
      <c r="F23" s="22"/>
      <c r="G23" s="22"/>
      <c r="H23" s="22"/>
    </row>
    <row r="24" spans="1:8" ht="33" customHeight="1" x14ac:dyDescent="0.25">
      <c r="A24" s="20" t="s">
        <v>93</v>
      </c>
      <c r="B24" s="20"/>
      <c r="C24" s="20"/>
      <c r="D24" s="20"/>
      <c r="E24" s="20"/>
      <c r="F24" s="20"/>
      <c r="G24" s="20"/>
      <c r="H24" s="20"/>
    </row>
    <row r="25" spans="1:8" ht="102" customHeight="1" x14ac:dyDescent="0.25">
      <c r="A25" s="24" t="s">
        <v>94</v>
      </c>
      <c r="B25" s="24"/>
      <c r="C25" s="24"/>
      <c r="D25" s="24"/>
      <c r="E25" s="24"/>
      <c r="F25" s="24"/>
      <c r="G25" s="24"/>
      <c r="H25" s="24"/>
    </row>
    <row r="26" spans="1:8" ht="147.94999999999999" customHeight="1" x14ac:dyDescent="0.25">
      <c r="A26" s="12" t="s">
        <v>95</v>
      </c>
      <c r="B26" s="18" t="s">
        <v>96</v>
      </c>
      <c r="C26" s="18"/>
      <c r="D26" s="18"/>
      <c r="E26" s="18"/>
      <c r="F26" s="18"/>
      <c r="G26" s="18"/>
      <c r="H26" s="18"/>
    </row>
    <row r="27" spans="1:8" ht="59.45" customHeight="1" x14ac:dyDescent="0.25">
      <c r="A27" s="12" t="s">
        <v>97</v>
      </c>
      <c r="B27" s="18" t="s">
        <v>98</v>
      </c>
      <c r="C27" s="18"/>
      <c r="D27" s="18"/>
      <c r="E27" s="18"/>
      <c r="F27" s="18"/>
      <c r="G27" s="18"/>
      <c r="H27" s="18"/>
    </row>
    <row r="28" spans="1:8" ht="42" customHeight="1" x14ac:dyDescent="0.25">
      <c r="A28" s="12" t="s">
        <v>99</v>
      </c>
      <c r="B28" s="18" t="s">
        <v>100</v>
      </c>
      <c r="C28" s="18"/>
      <c r="D28" s="18"/>
      <c r="E28" s="18"/>
      <c r="F28" s="18"/>
      <c r="G28" s="18"/>
      <c r="H28" s="18"/>
    </row>
    <row r="29" spans="1:8" ht="28.5" customHeight="1" x14ac:dyDescent="0.25">
      <c r="A29" s="12" t="s">
        <v>101</v>
      </c>
      <c r="B29" s="18" t="s">
        <v>102</v>
      </c>
      <c r="C29" s="18"/>
      <c r="D29" s="18"/>
      <c r="E29" s="18"/>
      <c r="F29" s="18"/>
      <c r="G29" s="18"/>
      <c r="H29" s="18"/>
    </row>
    <row r="30" spans="1:8" x14ac:dyDescent="0.25">
      <c r="A30" s="23"/>
      <c r="B30" s="23"/>
      <c r="C30" s="23"/>
      <c r="D30" s="23"/>
      <c r="E30" s="23"/>
      <c r="F30" s="23"/>
      <c r="G30" s="23"/>
      <c r="H30" s="23"/>
    </row>
    <row r="31" spans="1:8" ht="33" customHeight="1" x14ac:dyDescent="0.25">
      <c r="A31" s="20" t="s">
        <v>103</v>
      </c>
      <c r="B31" s="20"/>
      <c r="C31" s="20"/>
      <c r="D31" s="20"/>
      <c r="E31" s="20"/>
      <c r="F31" s="20"/>
      <c r="G31" s="20"/>
      <c r="H31" s="20"/>
    </row>
    <row r="32" spans="1:8" ht="42" customHeight="1" x14ac:dyDescent="0.25">
      <c r="A32" s="9" t="s">
        <v>12</v>
      </c>
      <c r="B32" s="31" t="s">
        <v>104</v>
      </c>
      <c r="C32" s="32"/>
      <c r="D32" s="32"/>
      <c r="E32" s="32"/>
      <c r="F32" s="32"/>
      <c r="G32" s="32"/>
      <c r="H32" s="33"/>
    </row>
    <row r="33" spans="1:8" ht="43.5" customHeight="1" x14ac:dyDescent="0.25">
      <c r="A33" s="9" t="s">
        <v>13</v>
      </c>
      <c r="B33" s="31" t="s">
        <v>105</v>
      </c>
      <c r="C33" s="32"/>
      <c r="D33" s="32"/>
      <c r="E33" s="32"/>
      <c r="F33" s="32"/>
      <c r="G33" s="32"/>
      <c r="H33" s="33"/>
    </row>
    <row r="34" spans="1:8" ht="40.5" customHeight="1" x14ac:dyDescent="0.25">
      <c r="A34" s="9" t="s">
        <v>14</v>
      </c>
      <c r="B34" s="31" t="s">
        <v>106</v>
      </c>
      <c r="C34" s="32"/>
      <c r="D34" s="32"/>
      <c r="E34" s="32"/>
      <c r="F34" s="32"/>
      <c r="G34" s="32"/>
      <c r="H34" s="33"/>
    </row>
    <row r="35" spans="1:8" ht="75.75" customHeight="1" x14ac:dyDescent="0.25">
      <c r="A35" s="14" t="s">
        <v>107</v>
      </c>
      <c r="B35" s="28" t="s">
        <v>108</v>
      </c>
      <c r="C35" s="29"/>
      <c r="D35" s="29"/>
      <c r="E35" s="29"/>
      <c r="F35" s="29"/>
      <c r="G35" s="29"/>
      <c r="H35" s="30"/>
    </row>
    <row r="36" spans="1:8" ht="27.6" customHeight="1" x14ac:dyDescent="0.25">
      <c r="A36" s="14" t="s">
        <v>15</v>
      </c>
      <c r="B36" s="42" t="s">
        <v>109</v>
      </c>
      <c r="C36" s="43"/>
      <c r="D36" s="43"/>
      <c r="E36" s="43"/>
      <c r="F36" s="43"/>
      <c r="G36" s="43"/>
      <c r="H36" s="44"/>
    </row>
    <row r="37" spans="1:8" ht="47.45" customHeight="1" x14ac:dyDescent="0.25">
      <c r="A37" s="14" t="s">
        <v>135</v>
      </c>
      <c r="B37" s="42" t="s">
        <v>110</v>
      </c>
      <c r="C37" s="43"/>
      <c r="D37" s="43"/>
      <c r="E37" s="43"/>
      <c r="F37" s="43"/>
      <c r="G37" s="43"/>
      <c r="H37" s="44"/>
    </row>
    <row r="38" spans="1:8" ht="57.6" customHeight="1" x14ac:dyDescent="0.25">
      <c r="A38" s="14" t="s">
        <v>68</v>
      </c>
      <c r="B38" s="42" t="s">
        <v>111</v>
      </c>
      <c r="C38" s="43"/>
      <c r="D38" s="43"/>
      <c r="E38" s="43"/>
      <c r="F38" s="43"/>
      <c r="G38" s="43"/>
      <c r="H38" s="44"/>
    </row>
    <row r="39" spans="1:8" ht="45.75" customHeight="1" x14ac:dyDescent="0.25">
      <c r="A39" s="15" t="s">
        <v>16</v>
      </c>
      <c r="B39" s="42" t="s">
        <v>112</v>
      </c>
      <c r="C39" s="43"/>
      <c r="D39" s="43"/>
      <c r="E39" s="43"/>
      <c r="F39" s="43"/>
      <c r="G39" s="43"/>
      <c r="H39" s="44"/>
    </row>
    <row r="40" spans="1:8" ht="39.75" customHeight="1" x14ac:dyDescent="0.25">
      <c r="A40" s="15" t="s">
        <v>17</v>
      </c>
      <c r="B40" s="42" t="s">
        <v>113</v>
      </c>
      <c r="C40" s="43"/>
      <c r="D40" s="43"/>
      <c r="E40" s="43"/>
      <c r="F40" s="43"/>
      <c r="G40" s="43"/>
      <c r="H40" s="44"/>
    </row>
    <row r="41" spans="1:8" ht="41.45" customHeight="1" x14ac:dyDescent="0.25">
      <c r="A41" s="10" t="s">
        <v>18</v>
      </c>
      <c r="B41" s="34" t="s">
        <v>114</v>
      </c>
      <c r="C41" s="35"/>
      <c r="D41" s="35"/>
      <c r="E41" s="35"/>
      <c r="F41" s="35"/>
      <c r="G41" s="35"/>
      <c r="H41" s="36"/>
    </row>
    <row r="43" spans="1:8" ht="33" customHeight="1" x14ac:dyDescent="0.25">
      <c r="A43" s="38" t="s">
        <v>67</v>
      </c>
      <c r="B43" s="38"/>
      <c r="C43" s="38"/>
      <c r="D43" s="38"/>
      <c r="E43" s="38"/>
      <c r="F43" s="38"/>
      <c r="G43" s="38"/>
      <c r="H43" s="38"/>
    </row>
    <row r="44" spans="1:8" ht="39.950000000000003" customHeight="1" x14ac:dyDescent="0.25">
      <c r="A44" s="10" t="s">
        <v>19</v>
      </c>
      <c r="B44" s="34" t="s">
        <v>115</v>
      </c>
      <c r="C44" s="35"/>
      <c r="D44" s="35"/>
      <c r="E44" s="35"/>
      <c r="F44" s="35"/>
      <c r="G44" s="35"/>
      <c r="H44" s="36"/>
    </row>
    <row r="45" spans="1:8" ht="39.950000000000003" customHeight="1" x14ac:dyDescent="0.25">
      <c r="A45" s="10" t="s">
        <v>20</v>
      </c>
      <c r="B45" s="34" t="s">
        <v>116</v>
      </c>
      <c r="C45" s="35"/>
      <c r="D45" s="35"/>
      <c r="E45" s="35"/>
      <c r="F45" s="35"/>
      <c r="G45" s="35"/>
      <c r="H45" s="36"/>
    </row>
    <row r="46" spans="1:8" ht="39.950000000000003" customHeight="1" x14ac:dyDescent="0.25">
      <c r="A46" s="10" t="s">
        <v>21</v>
      </c>
      <c r="B46" s="34" t="s">
        <v>117</v>
      </c>
      <c r="C46" s="35"/>
      <c r="D46" s="35"/>
      <c r="E46" s="35"/>
      <c r="F46" s="35"/>
      <c r="G46" s="35"/>
      <c r="H46" s="36"/>
    </row>
    <row r="47" spans="1:8" ht="39.950000000000003" customHeight="1" x14ac:dyDescent="0.25">
      <c r="A47" s="10" t="s">
        <v>22</v>
      </c>
      <c r="B47" s="34" t="s">
        <v>118</v>
      </c>
      <c r="C47" s="35"/>
      <c r="D47" s="35"/>
      <c r="E47" s="35"/>
      <c r="F47" s="35"/>
      <c r="G47" s="35"/>
      <c r="H47" s="36"/>
    </row>
    <row r="48" spans="1:8" ht="39.950000000000003" customHeight="1" x14ac:dyDescent="0.25">
      <c r="A48" s="10" t="s">
        <v>23</v>
      </c>
      <c r="B48" s="34" t="s">
        <v>119</v>
      </c>
      <c r="C48" s="35"/>
      <c r="D48" s="35"/>
      <c r="E48" s="35"/>
      <c r="F48" s="35"/>
      <c r="G48" s="35"/>
      <c r="H48" s="36"/>
    </row>
    <row r="49" spans="1:8" x14ac:dyDescent="0.25">
      <c r="A49" s="37"/>
      <c r="B49" s="37"/>
      <c r="C49" s="37"/>
      <c r="D49" s="37"/>
      <c r="E49" s="37"/>
      <c r="F49" s="37"/>
      <c r="G49" s="37"/>
      <c r="H49" s="37"/>
    </row>
    <row r="50" spans="1:8" ht="33" customHeight="1" x14ac:dyDescent="0.25">
      <c r="A50" s="38" t="s">
        <v>0</v>
      </c>
      <c r="B50" s="38"/>
      <c r="C50" s="38"/>
      <c r="D50" s="38"/>
      <c r="E50" s="38"/>
      <c r="F50" s="38"/>
      <c r="G50" s="38"/>
      <c r="H50" s="38"/>
    </row>
    <row r="51" spans="1:8" ht="44.25" customHeight="1" x14ac:dyDescent="0.25">
      <c r="A51" s="10" t="s">
        <v>24</v>
      </c>
      <c r="B51" s="25" t="s">
        <v>120</v>
      </c>
      <c r="C51" s="26"/>
      <c r="D51" s="26"/>
      <c r="E51" s="26"/>
      <c r="F51" s="26"/>
      <c r="G51" s="26"/>
      <c r="H51" s="27"/>
    </row>
    <row r="52" spans="1:8" ht="90.95" customHeight="1" x14ac:dyDescent="0.25">
      <c r="A52" s="10" t="s">
        <v>25</v>
      </c>
      <c r="B52" s="31" t="s">
        <v>136</v>
      </c>
      <c r="C52" s="32"/>
      <c r="D52" s="32"/>
      <c r="E52" s="32"/>
      <c r="F52" s="32"/>
      <c r="G52" s="32"/>
      <c r="H52" s="33"/>
    </row>
    <row r="53" spans="1:8" ht="40.5" customHeight="1" x14ac:dyDescent="0.25">
      <c r="A53" s="10" t="s">
        <v>26</v>
      </c>
      <c r="B53" s="25" t="s">
        <v>121</v>
      </c>
      <c r="C53" s="26"/>
      <c r="D53" s="26"/>
      <c r="E53" s="26"/>
      <c r="F53" s="26"/>
      <c r="G53" s="26"/>
      <c r="H53" s="27"/>
    </row>
    <row r="54" spans="1:8" ht="32.25" customHeight="1" x14ac:dyDescent="0.25">
      <c r="A54" s="10" t="s">
        <v>27</v>
      </c>
      <c r="B54" s="25" t="s">
        <v>122</v>
      </c>
      <c r="C54" s="26"/>
      <c r="D54" s="26"/>
      <c r="E54" s="26"/>
      <c r="F54" s="26"/>
      <c r="G54" s="26"/>
      <c r="H54" s="27"/>
    </row>
    <row r="55" spans="1:8" ht="35.1" customHeight="1" x14ac:dyDescent="0.25">
      <c r="A55" s="9" t="s">
        <v>28</v>
      </c>
      <c r="B55" s="25" t="s">
        <v>123</v>
      </c>
      <c r="C55" s="26"/>
      <c r="D55" s="26"/>
      <c r="E55" s="26"/>
      <c r="F55" s="26"/>
      <c r="G55" s="26"/>
      <c r="H55" s="27"/>
    </row>
    <row r="56" spans="1:8" ht="40.5" customHeight="1" x14ac:dyDescent="0.25">
      <c r="A56" s="12" t="s">
        <v>29</v>
      </c>
      <c r="B56" s="25" t="s">
        <v>124</v>
      </c>
      <c r="C56" s="26"/>
      <c r="D56" s="26"/>
      <c r="E56" s="26"/>
      <c r="F56" s="26"/>
      <c r="G56" s="26"/>
      <c r="H56" s="27"/>
    </row>
    <row r="57" spans="1:8" ht="40.5" customHeight="1" x14ac:dyDescent="0.25">
      <c r="A57" s="12" t="s">
        <v>30</v>
      </c>
      <c r="B57" s="25" t="s">
        <v>125</v>
      </c>
      <c r="C57" s="26"/>
      <c r="D57" s="26"/>
      <c r="E57" s="26"/>
      <c r="F57" s="26"/>
      <c r="G57" s="26"/>
      <c r="H57" s="27"/>
    </row>
    <row r="58" spans="1:8" ht="35.1" customHeight="1" x14ac:dyDescent="0.25">
      <c r="A58" s="12" t="s">
        <v>31</v>
      </c>
      <c r="B58" s="25" t="s">
        <v>126</v>
      </c>
      <c r="C58" s="26"/>
      <c r="D58" s="26"/>
      <c r="E58" s="26"/>
      <c r="F58" s="26"/>
      <c r="G58" s="26"/>
      <c r="H58" s="27"/>
    </row>
    <row r="59" spans="1:8" ht="36" customHeight="1" x14ac:dyDescent="0.25">
      <c r="A59" s="12" t="s">
        <v>32</v>
      </c>
      <c r="B59" s="25" t="s">
        <v>127</v>
      </c>
      <c r="C59" s="26"/>
      <c r="D59" s="26"/>
      <c r="E59" s="26"/>
      <c r="F59" s="26"/>
      <c r="G59" s="26"/>
      <c r="H59" s="27"/>
    </row>
    <row r="60" spans="1:8" ht="54.75" customHeight="1" x14ac:dyDescent="0.25">
      <c r="A60" s="9" t="s">
        <v>128</v>
      </c>
      <c r="B60" s="25" t="s">
        <v>129</v>
      </c>
      <c r="C60" s="26"/>
      <c r="D60" s="26"/>
      <c r="E60" s="26"/>
      <c r="F60" s="26"/>
      <c r="G60" s="26"/>
      <c r="H60" s="27"/>
    </row>
    <row r="62" spans="1:8" ht="134.44999999999999" customHeight="1" x14ac:dyDescent="0.25">
      <c r="A62" s="40" t="s">
        <v>130</v>
      </c>
      <c r="B62" s="41"/>
      <c r="C62" s="41"/>
      <c r="D62" s="41"/>
      <c r="E62" s="41"/>
      <c r="F62" s="41"/>
      <c r="G62" s="41"/>
      <c r="H62" s="41"/>
    </row>
    <row r="63" spans="1:8" ht="64.5" customHeight="1" x14ac:dyDescent="0.25">
      <c r="A63" s="39" t="s">
        <v>131</v>
      </c>
      <c r="B63" s="39"/>
      <c r="C63" s="18" t="s">
        <v>132</v>
      </c>
      <c r="D63" s="18"/>
      <c r="E63" s="18"/>
      <c r="F63" s="18"/>
      <c r="G63" s="18"/>
      <c r="H63" s="18"/>
    </row>
    <row r="64" spans="1:8" ht="49.5" customHeight="1" x14ac:dyDescent="0.25">
      <c r="A64" s="39" t="s">
        <v>133</v>
      </c>
      <c r="B64" s="39"/>
      <c r="C64" s="18" t="s">
        <v>134</v>
      </c>
      <c r="D64" s="18"/>
      <c r="E64" s="18"/>
      <c r="F64" s="18"/>
      <c r="G64" s="18"/>
      <c r="H64" s="18"/>
    </row>
  </sheetData>
  <mergeCells count="63">
    <mergeCell ref="B38:H38"/>
    <mergeCell ref="B37:H37"/>
    <mergeCell ref="B36:H36"/>
    <mergeCell ref="A43:H43"/>
    <mergeCell ref="B39:H39"/>
    <mergeCell ref="B40:H40"/>
    <mergeCell ref="B41:H41"/>
    <mergeCell ref="B54:H54"/>
    <mergeCell ref="B53:H53"/>
    <mergeCell ref="B52:H52"/>
    <mergeCell ref="B51:H51"/>
    <mergeCell ref="B44:H44"/>
    <mergeCell ref="A64:B64"/>
    <mergeCell ref="C64:H64"/>
    <mergeCell ref="A62:H62"/>
    <mergeCell ref="A63:B63"/>
    <mergeCell ref="C63:H63"/>
    <mergeCell ref="B60:H60"/>
    <mergeCell ref="B35:H35"/>
    <mergeCell ref="B34:H34"/>
    <mergeCell ref="B33:H33"/>
    <mergeCell ref="B32:H32"/>
    <mergeCell ref="B59:H59"/>
    <mergeCell ref="B58:H58"/>
    <mergeCell ref="B57:H57"/>
    <mergeCell ref="B56:H56"/>
    <mergeCell ref="B45:H45"/>
    <mergeCell ref="B48:H48"/>
    <mergeCell ref="B47:H47"/>
    <mergeCell ref="B46:H46"/>
    <mergeCell ref="A49:H49"/>
    <mergeCell ref="A50:H50"/>
    <mergeCell ref="B55:H55"/>
    <mergeCell ref="A31:H31"/>
    <mergeCell ref="B28:H28"/>
    <mergeCell ref="B29:H29"/>
    <mergeCell ref="B20:H20"/>
    <mergeCell ref="B21:H21"/>
    <mergeCell ref="B22:H22"/>
    <mergeCell ref="A23:H23"/>
    <mergeCell ref="A24:H24"/>
    <mergeCell ref="A30:H30"/>
    <mergeCell ref="A25:H25"/>
    <mergeCell ref="B26:H26"/>
    <mergeCell ref="B27:H27"/>
    <mergeCell ref="B19:H19"/>
    <mergeCell ref="B8:H8"/>
    <mergeCell ref="B9:H9"/>
    <mergeCell ref="B10:H10"/>
    <mergeCell ref="B11:H11"/>
    <mergeCell ref="B12:H12"/>
    <mergeCell ref="B13:H13"/>
    <mergeCell ref="B14:H14"/>
    <mergeCell ref="B15:H15"/>
    <mergeCell ref="B16:H16"/>
    <mergeCell ref="B17:H17"/>
    <mergeCell ref="B18:H18"/>
    <mergeCell ref="B7:H7"/>
    <mergeCell ref="A1:H1"/>
    <mergeCell ref="A3:H3"/>
    <mergeCell ref="B4:H4"/>
    <mergeCell ref="B5:H5"/>
    <mergeCell ref="B6:H6"/>
  </mergeCells>
  <pageMargins left="0.7" right="0.7" top="0.75" bottom="0.75" header="0.3" footer="0.3"/>
  <pageSetup paperSize="9"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49"/>
  <sheetViews>
    <sheetView tabSelected="1" topLeftCell="AD28" zoomScale="30" zoomScaleNormal="30" workbookViewId="0">
      <selection activeCell="AW32" sqref="AW32:AW35"/>
    </sheetView>
  </sheetViews>
  <sheetFormatPr baseColWidth="10" defaultColWidth="10.85546875" defaultRowHeight="21" x14ac:dyDescent="0.35"/>
  <cols>
    <col min="1" max="1" width="20.85546875" style="47" customWidth="1"/>
    <col min="2" max="2" width="22.140625" style="50" customWidth="1"/>
    <col min="3" max="3" width="23.5703125" style="50" customWidth="1"/>
    <col min="4" max="4" width="24.5703125" style="50" customWidth="1"/>
    <col min="5" max="5" width="23.28515625" style="50" customWidth="1"/>
    <col min="6" max="6" width="26.7109375" style="50" customWidth="1"/>
    <col min="7" max="7" width="14.7109375" style="89" customWidth="1"/>
    <col min="8" max="8" width="17.5703125" style="50" customWidth="1"/>
    <col min="9" max="9" width="21.42578125" style="89" customWidth="1"/>
    <col min="10" max="10" width="21.28515625" style="11" customWidth="1"/>
    <col min="11" max="11" width="24.28515625" style="90" customWidth="1"/>
    <col min="12" max="12" width="18.7109375" style="50" customWidth="1"/>
    <col min="13" max="13" width="25.140625" style="50" customWidth="1"/>
    <col min="14" max="14" width="19.28515625" style="90" customWidth="1"/>
    <col min="15" max="16" width="13.85546875" style="50" customWidth="1"/>
    <col min="17" max="17" width="20.5703125" style="50" customWidth="1"/>
    <col min="18" max="18" width="17.42578125" style="89" customWidth="1"/>
    <col min="19" max="19" width="17" style="91" customWidth="1"/>
    <col min="20" max="20" width="18.5703125" style="92" customWidth="1"/>
    <col min="21" max="22" width="18.5703125" style="63" hidden="1" customWidth="1"/>
    <col min="23" max="23" width="23.5703125" style="64" hidden="1" customWidth="1"/>
    <col min="24" max="24" width="27.5703125" style="64" hidden="1" customWidth="1"/>
    <col min="25" max="26" width="27.5703125" style="64" customWidth="1"/>
    <col min="27" max="29" width="36.140625" style="17" customWidth="1"/>
    <col min="30" max="30" width="18.42578125" style="93" customWidth="1"/>
    <col min="31" max="31" width="32.28515625" style="94" customWidth="1"/>
    <col min="32" max="32" width="61.28515625" style="95" customWidth="1"/>
    <col min="33" max="33" width="26.5703125" style="96" customWidth="1"/>
    <col min="34" max="34" width="17.5703125" style="97" customWidth="1"/>
    <col min="35" max="37" width="25.42578125" style="97" customWidth="1"/>
    <col min="38" max="38" width="17.5703125" style="97" customWidth="1"/>
    <col min="39" max="40" width="17.5703125" style="98" customWidth="1"/>
    <col min="41" max="41" width="17.5703125" style="50" customWidth="1"/>
    <col min="42" max="42" width="19.42578125" style="89" customWidth="1"/>
    <col min="43" max="43" width="17.5703125" style="99" customWidth="1"/>
    <col min="44" max="44" width="19.7109375" style="50" customWidth="1"/>
    <col min="45" max="47" width="19.7109375" style="47" customWidth="1"/>
    <col min="48" max="48" width="60.28515625" style="47" customWidth="1"/>
    <col min="49" max="49" width="59.28515625" style="47" customWidth="1"/>
    <col min="50" max="50" width="31.140625" style="47" customWidth="1"/>
    <col min="51" max="53" width="19.7109375" style="47" customWidth="1"/>
    <col min="54" max="54" width="23.42578125" style="47" customWidth="1"/>
    <col min="55" max="59" width="30" style="47" customWidth="1"/>
    <col min="60" max="60" width="21.140625" style="50" customWidth="1"/>
    <col min="61" max="61" width="30.85546875" style="47" customWidth="1"/>
    <col min="62" max="62" width="28" style="47" customWidth="1"/>
    <col min="63" max="63" width="19.5703125" style="50" customWidth="1"/>
    <col min="64" max="64" width="23.140625" style="50" customWidth="1"/>
    <col min="65" max="65" width="72.140625" style="51" customWidth="1"/>
    <col min="66" max="66" width="53" style="50" customWidth="1"/>
    <col min="67" max="67" width="60.140625" style="90" customWidth="1"/>
    <col min="68" max="16384" width="10.85546875" style="54"/>
  </cols>
  <sheetData>
    <row r="1" spans="1:67" ht="30" customHeight="1" x14ac:dyDescent="0.35">
      <c r="A1" s="77"/>
      <c r="B1" s="48" t="s">
        <v>137</v>
      </c>
      <c r="C1" s="48"/>
      <c r="D1" s="48" t="s">
        <v>151</v>
      </c>
      <c r="E1" s="48"/>
      <c r="F1" s="48"/>
      <c r="G1" s="48"/>
      <c r="H1" s="48"/>
      <c r="I1" s="48"/>
      <c r="J1" s="19"/>
      <c r="K1" s="55"/>
      <c r="L1" s="48"/>
      <c r="M1" s="48"/>
      <c r="N1" s="55"/>
      <c r="O1" s="48"/>
      <c r="P1" s="48"/>
      <c r="Q1" s="71"/>
      <c r="R1" s="48"/>
      <c r="S1" s="48"/>
      <c r="T1" s="48"/>
      <c r="U1" s="117"/>
      <c r="V1" s="117"/>
      <c r="W1" s="71"/>
      <c r="X1" s="71"/>
      <c r="Y1" s="71"/>
      <c r="Z1" s="71"/>
      <c r="AA1" s="71"/>
      <c r="AB1" s="71"/>
      <c r="AC1" s="19"/>
      <c r="AD1" s="19"/>
      <c r="AE1" s="48"/>
      <c r="AF1" s="55"/>
      <c r="AG1" s="71"/>
      <c r="AH1" s="48"/>
      <c r="AI1" s="48"/>
      <c r="AJ1" s="48"/>
      <c r="AK1" s="48"/>
      <c r="AL1" s="48"/>
      <c r="AM1" s="118"/>
      <c r="AN1" s="118"/>
      <c r="AO1" s="48"/>
      <c r="AP1" s="48"/>
      <c r="AQ1" s="48"/>
      <c r="AR1" s="19"/>
      <c r="AS1" s="19"/>
      <c r="AT1" s="19"/>
      <c r="AU1" s="19"/>
      <c r="AV1" s="19"/>
      <c r="AW1" s="19"/>
      <c r="AX1" s="19"/>
      <c r="AY1" s="48"/>
      <c r="AZ1" s="19"/>
      <c r="BA1" s="19"/>
      <c r="BB1" s="19"/>
      <c r="BC1" s="19"/>
      <c r="BD1" s="19"/>
      <c r="BE1" s="19"/>
      <c r="BF1" s="19"/>
      <c r="BG1" s="19"/>
      <c r="BH1" s="48"/>
      <c r="BI1" s="49" t="s">
        <v>138</v>
      </c>
      <c r="BJ1" s="77"/>
      <c r="BK1" s="52"/>
      <c r="BL1" s="52"/>
      <c r="BN1" s="52"/>
      <c r="BO1" s="53"/>
    </row>
    <row r="2" spans="1:67" ht="51" customHeight="1" x14ac:dyDescent="0.35">
      <c r="A2" s="77"/>
      <c r="B2" s="48"/>
      <c r="C2" s="48"/>
      <c r="D2" s="48" t="s">
        <v>139</v>
      </c>
      <c r="E2" s="48"/>
      <c r="F2" s="48"/>
      <c r="G2" s="48"/>
      <c r="H2" s="48"/>
      <c r="I2" s="48"/>
      <c r="J2" s="19"/>
      <c r="K2" s="55"/>
      <c r="L2" s="48"/>
      <c r="M2" s="48"/>
      <c r="N2" s="55"/>
      <c r="O2" s="48"/>
      <c r="P2" s="48"/>
      <c r="Q2" s="71"/>
      <c r="R2" s="48"/>
      <c r="S2" s="48"/>
      <c r="T2" s="48"/>
      <c r="U2" s="117"/>
      <c r="V2" s="117"/>
      <c r="W2" s="71"/>
      <c r="X2" s="71"/>
      <c r="Y2" s="71"/>
      <c r="Z2" s="71"/>
      <c r="AA2" s="71"/>
      <c r="AB2" s="71"/>
      <c r="AC2" s="19"/>
      <c r="AD2" s="19"/>
      <c r="AE2" s="48"/>
      <c r="AF2" s="55"/>
      <c r="AG2" s="71"/>
      <c r="AH2" s="48"/>
      <c r="AI2" s="48"/>
      <c r="AJ2" s="48"/>
      <c r="AK2" s="48"/>
      <c r="AL2" s="48"/>
      <c r="AM2" s="118"/>
      <c r="AN2" s="118"/>
      <c r="AO2" s="48"/>
      <c r="AP2" s="48"/>
      <c r="AQ2" s="48"/>
      <c r="AR2" s="19"/>
      <c r="AS2" s="19"/>
      <c r="AT2" s="19"/>
      <c r="AU2" s="19"/>
      <c r="AV2" s="19"/>
      <c r="AW2" s="19"/>
      <c r="AX2" s="19"/>
      <c r="AY2" s="48"/>
      <c r="AZ2" s="19"/>
      <c r="BA2" s="19"/>
      <c r="BB2" s="19"/>
      <c r="BC2" s="19"/>
      <c r="BD2" s="19"/>
      <c r="BE2" s="19"/>
      <c r="BF2" s="19"/>
      <c r="BG2" s="19"/>
      <c r="BH2" s="48"/>
      <c r="BI2" s="49" t="s">
        <v>140</v>
      </c>
      <c r="BJ2" s="77"/>
      <c r="BK2" s="52"/>
      <c r="BL2" s="52"/>
      <c r="BN2" s="52"/>
      <c r="BO2" s="53"/>
    </row>
    <row r="3" spans="1:67" ht="35.25" customHeight="1" x14ac:dyDescent="0.35">
      <c r="A3" s="77"/>
      <c r="B3" s="48"/>
      <c r="C3" s="48"/>
      <c r="D3" s="48" t="s">
        <v>141</v>
      </c>
      <c r="E3" s="48"/>
      <c r="F3" s="48"/>
      <c r="G3" s="48"/>
      <c r="H3" s="48"/>
      <c r="I3" s="48"/>
      <c r="J3" s="19"/>
      <c r="K3" s="55"/>
      <c r="L3" s="48"/>
      <c r="M3" s="48"/>
      <c r="N3" s="55"/>
      <c r="O3" s="48"/>
      <c r="P3" s="48"/>
      <c r="Q3" s="71"/>
      <c r="R3" s="48"/>
      <c r="S3" s="48"/>
      <c r="T3" s="48"/>
      <c r="U3" s="117"/>
      <c r="V3" s="117"/>
      <c r="W3" s="71"/>
      <c r="X3" s="71"/>
      <c r="Y3" s="71"/>
      <c r="Z3" s="71"/>
      <c r="AA3" s="71"/>
      <c r="AB3" s="71"/>
      <c r="AC3" s="19"/>
      <c r="AD3" s="19"/>
      <c r="AE3" s="48"/>
      <c r="AF3" s="55"/>
      <c r="AG3" s="71"/>
      <c r="AH3" s="48"/>
      <c r="AI3" s="48"/>
      <c r="AJ3" s="48"/>
      <c r="AK3" s="48"/>
      <c r="AL3" s="48"/>
      <c r="AM3" s="118"/>
      <c r="AN3" s="118"/>
      <c r="AO3" s="48"/>
      <c r="AP3" s="48"/>
      <c r="AQ3" s="48"/>
      <c r="AR3" s="19"/>
      <c r="AS3" s="19"/>
      <c r="AT3" s="19"/>
      <c r="AU3" s="19"/>
      <c r="AV3" s="19"/>
      <c r="AW3" s="19"/>
      <c r="AX3" s="19"/>
      <c r="AY3" s="48"/>
      <c r="AZ3" s="19"/>
      <c r="BA3" s="19"/>
      <c r="BB3" s="19"/>
      <c r="BC3" s="19"/>
      <c r="BD3" s="19"/>
      <c r="BE3" s="19"/>
      <c r="BF3" s="19"/>
      <c r="BG3" s="19"/>
      <c r="BH3" s="48"/>
      <c r="BI3" s="49" t="s">
        <v>142</v>
      </c>
      <c r="BJ3" s="77"/>
      <c r="BK3" s="52"/>
      <c r="BL3" s="52"/>
      <c r="BN3" s="52"/>
      <c r="BO3" s="53"/>
    </row>
    <row r="4" spans="1:67" ht="71.25" customHeight="1" x14ac:dyDescent="0.35">
      <c r="A4" s="77"/>
      <c r="B4" s="48"/>
      <c r="C4" s="48"/>
      <c r="D4" s="48" t="s">
        <v>143</v>
      </c>
      <c r="E4" s="48"/>
      <c r="F4" s="48"/>
      <c r="G4" s="48"/>
      <c r="H4" s="48"/>
      <c r="I4" s="48"/>
      <c r="J4" s="19"/>
      <c r="K4" s="55"/>
      <c r="L4" s="48"/>
      <c r="M4" s="48"/>
      <c r="N4" s="55"/>
      <c r="O4" s="48"/>
      <c r="P4" s="48"/>
      <c r="Q4" s="71"/>
      <c r="R4" s="48"/>
      <c r="S4" s="48"/>
      <c r="T4" s="48"/>
      <c r="U4" s="117"/>
      <c r="V4" s="117"/>
      <c r="W4" s="71"/>
      <c r="X4" s="71"/>
      <c r="Y4" s="71"/>
      <c r="Z4" s="71"/>
      <c r="AA4" s="71"/>
      <c r="AB4" s="71"/>
      <c r="AC4" s="19"/>
      <c r="AD4" s="19"/>
      <c r="AE4" s="48"/>
      <c r="AF4" s="55"/>
      <c r="AG4" s="71"/>
      <c r="AH4" s="48"/>
      <c r="AI4" s="48"/>
      <c r="AJ4" s="48"/>
      <c r="AK4" s="48"/>
      <c r="AL4" s="48"/>
      <c r="AM4" s="118"/>
      <c r="AN4" s="118"/>
      <c r="AO4" s="48"/>
      <c r="AP4" s="48"/>
      <c r="AQ4" s="48"/>
      <c r="AR4" s="19"/>
      <c r="AS4" s="19"/>
      <c r="AT4" s="19"/>
      <c r="AU4" s="19"/>
      <c r="AV4" s="19"/>
      <c r="AW4" s="19"/>
      <c r="AX4" s="19"/>
      <c r="AY4" s="48"/>
      <c r="AZ4" s="19"/>
      <c r="BA4" s="19"/>
      <c r="BB4" s="19"/>
      <c r="BC4" s="19"/>
      <c r="BD4" s="19"/>
      <c r="BE4" s="19"/>
      <c r="BF4" s="19"/>
      <c r="BG4" s="19"/>
      <c r="BH4" s="48"/>
      <c r="BI4" s="49" t="s">
        <v>144</v>
      </c>
      <c r="BJ4" s="77"/>
      <c r="BK4" s="52"/>
      <c r="BL4" s="52"/>
      <c r="BN4" s="52"/>
      <c r="BO4" s="53"/>
    </row>
    <row r="5" spans="1:67" ht="66" customHeight="1" thickBot="1" x14ac:dyDescent="0.4">
      <c r="A5" s="77"/>
      <c r="B5" s="55" t="s">
        <v>145</v>
      </c>
      <c r="C5" s="55"/>
      <c r="D5" s="119" t="s">
        <v>214</v>
      </c>
      <c r="E5" s="119"/>
      <c r="F5" s="119"/>
      <c r="G5" s="119"/>
      <c r="H5" s="119"/>
      <c r="I5" s="119"/>
      <c r="J5" s="120"/>
      <c r="K5" s="121"/>
      <c r="L5" s="119"/>
      <c r="M5" s="119"/>
      <c r="N5" s="121"/>
      <c r="O5" s="119"/>
      <c r="P5" s="119"/>
      <c r="Q5" s="122"/>
      <c r="R5" s="119"/>
      <c r="S5" s="119"/>
      <c r="T5" s="119"/>
      <c r="U5" s="123"/>
      <c r="V5" s="123"/>
      <c r="W5" s="122"/>
      <c r="X5" s="122"/>
      <c r="Y5" s="122"/>
      <c r="Z5" s="122"/>
      <c r="AA5" s="122"/>
      <c r="AB5" s="122"/>
      <c r="AC5" s="120"/>
      <c r="AD5" s="120"/>
      <c r="AE5" s="119"/>
      <c r="AF5" s="121"/>
      <c r="AG5" s="122"/>
      <c r="AH5" s="119"/>
      <c r="AI5" s="119"/>
      <c r="AJ5" s="119"/>
      <c r="AK5" s="119"/>
      <c r="AL5" s="119"/>
      <c r="AM5" s="124"/>
      <c r="AN5" s="124"/>
      <c r="AO5" s="119"/>
      <c r="AP5" s="119"/>
      <c r="AQ5" s="119"/>
      <c r="AR5" s="120"/>
      <c r="AS5" s="120"/>
      <c r="AT5" s="120"/>
      <c r="AU5" s="120"/>
      <c r="AV5" s="120"/>
      <c r="AW5" s="120"/>
      <c r="AX5" s="120"/>
      <c r="AY5" s="119"/>
      <c r="AZ5" s="120"/>
      <c r="BA5" s="120"/>
      <c r="BB5" s="120"/>
      <c r="BC5" s="120"/>
      <c r="BD5" s="120"/>
      <c r="BE5" s="120"/>
      <c r="BF5" s="120"/>
      <c r="BG5" s="120"/>
      <c r="BH5" s="119"/>
      <c r="BI5" s="125"/>
      <c r="BJ5" s="77"/>
      <c r="BK5" s="52"/>
      <c r="BL5" s="52"/>
      <c r="BN5" s="52"/>
      <c r="BO5" s="53"/>
    </row>
    <row r="6" spans="1:67" ht="97.5" customHeight="1" thickBot="1" x14ac:dyDescent="0.4">
      <c r="A6" s="126" t="s">
        <v>66</v>
      </c>
      <c r="B6" s="126"/>
      <c r="C6" s="126"/>
      <c r="D6" s="126"/>
      <c r="E6" s="126"/>
      <c r="F6" s="126"/>
      <c r="G6" s="126"/>
      <c r="H6" s="126"/>
      <c r="I6" s="126"/>
      <c r="J6" s="127"/>
      <c r="K6" s="128"/>
      <c r="L6" s="126"/>
      <c r="M6" s="126"/>
      <c r="N6" s="128"/>
      <c r="O6" s="126"/>
      <c r="P6" s="126"/>
      <c r="Q6" s="129"/>
      <c r="R6" s="126"/>
      <c r="S6" s="126"/>
      <c r="T6" s="126"/>
      <c r="U6" s="130" t="s">
        <v>147</v>
      </c>
      <c r="V6" s="130"/>
      <c r="W6" s="131"/>
      <c r="X6" s="131"/>
      <c r="Y6" s="132"/>
      <c r="Z6" s="132"/>
      <c r="AA6" s="132"/>
      <c r="AB6" s="132"/>
      <c r="AC6" s="127" t="s">
        <v>149</v>
      </c>
      <c r="AD6" s="127"/>
      <c r="AE6" s="126"/>
      <c r="AF6" s="128"/>
      <c r="AG6" s="129"/>
      <c r="AH6" s="126"/>
      <c r="AI6" s="126"/>
      <c r="AJ6" s="126"/>
      <c r="AK6" s="126"/>
      <c r="AL6" s="126"/>
      <c r="AM6" s="133"/>
      <c r="AN6" s="133"/>
      <c r="AO6" s="126"/>
      <c r="AP6" s="126"/>
      <c r="AQ6" s="126"/>
      <c r="AR6" s="127"/>
      <c r="AS6" s="127"/>
      <c r="AT6" s="134"/>
      <c r="AU6" s="134"/>
      <c r="AV6" s="134"/>
      <c r="AW6" s="134"/>
      <c r="AX6" s="134"/>
      <c r="AY6" s="126" t="s">
        <v>67</v>
      </c>
      <c r="AZ6" s="126"/>
      <c r="BA6" s="126"/>
      <c r="BB6" s="126"/>
      <c r="BC6" s="126"/>
      <c r="BD6" s="135"/>
      <c r="BE6" s="135"/>
      <c r="BF6" s="135"/>
      <c r="BG6" s="135"/>
      <c r="BH6" s="126" t="s">
        <v>0</v>
      </c>
      <c r="BI6" s="126"/>
      <c r="BJ6" s="126"/>
      <c r="BK6" s="126"/>
      <c r="BL6" s="126"/>
      <c r="BM6" s="107"/>
      <c r="BN6" s="56" t="s">
        <v>148</v>
      </c>
      <c r="BO6" s="57"/>
    </row>
    <row r="7" spans="1:67" ht="57" customHeight="1" x14ac:dyDescent="0.35">
      <c r="A7" s="48" t="s">
        <v>71</v>
      </c>
      <c r="B7" s="48" t="s">
        <v>1</v>
      </c>
      <c r="C7" s="48" t="s">
        <v>2</v>
      </c>
      <c r="D7" s="48" t="s">
        <v>146</v>
      </c>
      <c r="E7" s="48" t="s">
        <v>4</v>
      </c>
      <c r="F7" s="48" t="s">
        <v>63</v>
      </c>
      <c r="G7" s="48" t="s">
        <v>65</v>
      </c>
      <c r="H7" s="48" t="s">
        <v>64</v>
      </c>
      <c r="I7" s="48" t="s">
        <v>154</v>
      </c>
      <c r="J7" s="48" t="s">
        <v>5</v>
      </c>
      <c r="K7" s="48" t="s">
        <v>6</v>
      </c>
      <c r="L7" s="48" t="s">
        <v>7</v>
      </c>
      <c r="M7" s="48" t="s">
        <v>8</v>
      </c>
      <c r="N7" s="48" t="s">
        <v>9</v>
      </c>
      <c r="O7" s="48" t="s">
        <v>70</v>
      </c>
      <c r="P7" s="48"/>
      <c r="Q7" s="136" t="s">
        <v>10</v>
      </c>
      <c r="R7" s="48" t="s">
        <v>11</v>
      </c>
      <c r="S7" s="48" t="s">
        <v>152</v>
      </c>
      <c r="T7" s="48" t="s">
        <v>153</v>
      </c>
      <c r="U7" s="48" t="s">
        <v>95</v>
      </c>
      <c r="V7" s="48" t="s">
        <v>97</v>
      </c>
      <c r="W7" s="48" t="s">
        <v>99</v>
      </c>
      <c r="X7" s="48" t="s">
        <v>101</v>
      </c>
      <c r="Y7" s="137" t="s">
        <v>309</v>
      </c>
      <c r="Z7" s="137" t="s">
        <v>308</v>
      </c>
      <c r="AA7" s="59" t="s">
        <v>283</v>
      </c>
      <c r="AB7" s="59" t="s">
        <v>288</v>
      </c>
      <c r="AC7" s="48" t="s">
        <v>12</v>
      </c>
      <c r="AD7" s="48" t="s">
        <v>13</v>
      </c>
      <c r="AE7" s="48" t="s">
        <v>14</v>
      </c>
      <c r="AF7" s="138" t="s">
        <v>69</v>
      </c>
      <c r="AG7" s="138" t="s">
        <v>15</v>
      </c>
      <c r="AH7" s="138" t="s">
        <v>156</v>
      </c>
      <c r="AI7" s="139" t="s">
        <v>284</v>
      </c>
      <c r="AJ7" s="139" t="s">
        <v>287</v>
      </c>
      <c r="AK7" s="140" t="s">
        <v>310</v>
      </c>
      <c r="AL7" s="138" t="s">
        <v>68</v>
      </c>
      <c r="AM7" s="138" t="s">
        <v>16</v>
      </c>
      <c r="AN7" s="138" t="s">
        <v>17</v>
      </c>
      <c r="AO7" s="136" t="s">
        <v>18</v>
      </c>
      <c r="AP7" s="136" t="s">
        <v>19</v>
      </c>
      <c r="AQ7" s="136" t="s">
        <v>20</v>
      </c>
      <c r="AR7" s="136" t="s">
        <v>21</v>
      </c>
      <c r="AS7" s="136" t="s">
        <v>22</v>
      </c>
      <c r="AT7" s="141" t="s">
        <v>311</v>
      </c>
      <c r="AU7" s="141" t="s">
        <v>312</v>
      </c>
      <c r="AV7" s="141" t="s">
        <v>313</v>
      </c>
      <c r="AW7" s="141" t="s">
        <v>314</v>
      </c>
      <c r="AX7" s="141" t="s">
        <v>315</v>
      </c>
      <c r="AY7" s="48" t="s">
        <v>23</v>
      </c>
      <c r="AZ7" s="136" t="s">
        <v>24</v>
      </c>
      <c r="BA7" s="136" t="s">
        <v>25</v>
      </c>
      <c r="BB7" s="136" t="s">
        <v>26</v>
      </c>
      <c r="BC7" s="136" t="s">
        <v>27</v>
      </c>
      <c r="BD7" s="142" t="s">
        <v>285</v>
      </c>
      <c r="BE7" s="142" t="s">
        <v>286</v>
      </c>
      <c r="BF7" s="142" t="s">
        <v>289</v>
      </c>
      <c r="BG7" s="142" t="s">
        <v>290</v>
      </c>
      <c r="BH7" s="48" t="s">
        <v>28</v>
      </c>
      <c r="BI7" s="48" t="s">
        <v>29</v>
      </c>
      <c r="BJ7" s="48" t="s">
        <v>30</v>
      </c>
      <c r="BK7" s="48" t="s">
        <v>31</v>
      </c>
      <c r="BL7" s="48" t="s">
        <v>32</v>
      </c>
      <c r="BM7" s="108" t="s">
        <v>128</v>
      </c>
      <c r="BN7" s="58" t="s">
        <v>131</v>
      </c>
      <c r="BO7" s="58" t="s">
        <v>133</v>
      </c>
    </row>
    <row r="8" spans="1:67" ht="36.950000000000003" customHeight="1" thickBot="1" x14ac:dyDescent="0.4">
      <c r="A8" s="48"/>
      <c r="B8" s="48"/>
      <c r="C8" s="48"/>
      <c r="D8" s="48"/>
      <c r="E8" s="48"/>
      <c r="F8" s="48"/>
      <c r="G8" s="48"/>
      <c r="H8" s="48"/>
      <c r="I8" s="48"/>
      <c r="J8" s="48"/>
      <c r="K8" s="48"/>
      <c r="L8" s="48"/>
      <c r="M8" s="48"/>
      <c r="N8" s="48"/>
      <c r="O8" s="143" t="s">
        <v>33</v>
      </c>
      <c r="P8" s="143" t="s">
        <v>150</v>
      </c>
      <c r="Q8" s="136"/>
      <c r="R8" s="48"/>
      <c r="S8" s="48"/>
      <c r="T8" s="48"/>
      <c r="U8" s="48"/>
      <c r="V8" s="48"/>
      <c r="W8" s="48"/>
      <c r="X8" s="48"/>
      <c r="Y8" s="137"/>
      <c r="Z8" s="137"/>
      <c r="AA8" s="59"/>
      <c r="AB8" s="59"/>
      <c r="AC8" s="48"/>
      <c r="AD8" s="48"/>
      <c r="AE8" s="48"/>
      <c r="AF8" s="138"/>
      <c r="AG8" s="138"/>
      <c r="AH8" s="138"/>
      <c r="AI8" s="139"/>
      <c r="AJ8" s="139"/>
      <c r="AK8" s="140"/>
      <c r="AL8" s="138"/>
      <c r="AM8" s="138"/>
      <c r="AN8" s="138"/>
      <c r="AO8" s="136"/>
      <c r="AP8" s="136"/>
      <c r="AQ8" s="136"/>
      <c r="AR8" s="136"/>
      <c r="AS8" s="136"/>
      <c r="AT8" s="141"/>
      <c r="AU8" s="141"/>
      <c r="AV8" s="141"/>
      <c r="AW8" s="141"/>
      <c r="AX8" s="141"/>
      <c r="AY8" s="48"/>
      <c r="AZ8" s="136"/>
      <c r="BA8" s="136"/>
      <c r="BB8" s="136"/>
      <c r="BC8" s="136"/>
      <c r="BD8" s="142"/>
      <c r="BE8" s="142"/>
      <c r="BF8" s="142"/>
      <c r="BG8" s="142"/>
      <c r="BH8" s="48"/>
      <c r="BI8" s="48"/>
      <c r="BJ8" s="48"/>
      <c r="BK8" s="48"/>
      <c r="BL8" s="48"/>
      <c r="BM8" s="109"/>
      <c r="BN8" s="60"/>
      <c r="BO8" s="60"/>
    </row>
    <row r="9" spans="1:67" ht="114" customHeight="1" x14ac:dyDescent="0.35">
      <c r="A9" s="71" t="s">
        <v>157</v>
      </c>
      <c r="B9" s="71" t="s">
        <v>161</v>
      </c>
      <c r="C9" s="71" t="s">
        <v>162</v>
      </c>
      <c r="D9" s="71" t="s">
        <v>163</v>
      </c>
      <c r="E9" s="71">
        <v>0</v>
      </c>
      <c r="F9" s="71" t="s">
        <v>164</v>
      </c>
      <c r="G9" s="81">
        <v>1</v>
      </c>
      <c r="H9" s="71" t="s">
        <v>165</v>
      </c>
      <c r="I9" s="81">
        <v>0.25</v>
      </c>
      <c r="J9" s="71" t="s">
        <v>166</v>
      </c>
      <c r="K9" s="71" t="s">
        <v>172</v>
      </c>
      <c r="L9" s="71" t="s">
        <v>173</v>
      </c>
      <c r="M9" s="71">
        <v>738</v>
      </c>
      <c r="N9" s="71" t="s">
        <v>183</v>
      </c>
      <c r="O9" s="71"/>
      <c r="P9" s="71" t="s">
        <v>189</v>
      </c>
      <c r="Q9" s="71" t="s">
        <v>190</v>
      </c>
      <c r="R9" s="70">
        <v>1054</v>
      </c>
      <c r="S9" s="82">
        <v>800</v>
      </c>
      <c r="T9" s="82">
        <v>10353</v>
      </c>
      <c r="U9" s="144"/>
      <c r="V9" s="144"/>
      <c r="W9" s="144"/>
      <c r="X9" s="144"/>
      <c r="Y9" s="145">
        <f>100%</f>
        <v>1</v>
      </c>
      <c r="Z9" s="145">
        <f>100%</f>
        <v>1</v>
      </c>
      <c r="AA9" s="84">
        <v>0</v>
      </c>
      <c r="AB9" s="84">
        <v>178</v>
      </c>
      <c r="AC9" s="84" t="s">
        <v>195</v>
      </c>
      <c r="AD9" s="85">
        <v>2021130010232</v>
      </c>
      <c r="AE9" s="84" t="s">
        <v>201</v>
      </c>
      <c r="AF9" s="65" t="s">
        <v>207</v>
      </c>
      <c r="AG9" s="52" t="s">
        <v>208</v>
      </c>
      <c r="AH9" s="52">
        <v>12</v>
      </c>
      <c r="AI9" s="52">
        <v>3</v>
      </c>
      <c r="AJ9" s="52">
        <v>5</v>
      </c>
      <c r="AK9" s="75">
        <f>(AJ9/AH9)</f>
        <v>0.41666666666666669</v>
      </c>
      <c r="AL9" s="66">
        <v>0.2</v>
      </c>
      <c r="AM9" s="67">
        <v>45311</v>
      </c>
      <c r="AN9" s="68">
        <v>45657</v>
      </c>
      <c r="AO9" s="69">
        <f>+AN9-AM9</f>
        <v>346</v>
      </c>
      <c r="AP9" s="70">
        <v>1054</v>
      </c>
      <c r="AQ9" s="71">
        <v>0</v>
      </c>
      <c r="AR9" s="71" t="s">
        <v>214</v>
      </c>
      <c r="AS9" s="71" t="s">
        <v>279</v>
      </c>
      <c r="AT9" s="146">
        <v>2021130010232</v>
      </c>
      <c r="AU9" s="71" t="s">
        <v>316</v>
      </c>
      <c r="AV9" s="147">
        <v>225640000</v>
      </c>
      <c r="AW9" s="147">
        <v>15800000</v>
      </c>
      <c r="AX9" s="102">
        <f>AW9/AV9</f>
        <v>7.0023045559298003E-2</v>
      </c>
      <c r="AY9" s="71" t="s">
        <v>215</v>
      </c>
      <c r="AZ9" s="148">
        <v>225640000</v>
      </c>
      <c r="BA9" s="71" t="s">
        <v>216</v>
      </c>
      <c r="BB9" s="71" t="s">
        <v>217</v>
      </c>
      <c r="BC9" s="71" t="s">
        <v>230</v>
      </c>
      <c r="BD9" s="149">
        <v>0.5464</v>
      </c>
      <c r="BE9" s="81">
        <v>0</v>
      </c>
      <c r="BF9" s="149">
        <v>0.59960000000000002</v>
      </c>
      <c r="BG9" s="81">
        <v>0.1409</v>
      </c>
      <c r="BH9" s="52" t="s">
        <v>226</v>
      </c>
      <c r="BI9" s="52" t="s">
        <v>231</v>
      </c>
      <c r="BJ9" s="52" t="s">
        <v>227</v>
      </c>
      <c r="BK9" s="52" t="s">
        <v>216</v>
      </c>
      <c r="BL9" s="150">
        <v>45306</v>
      </c>
      <c r="BM9" s="110" t="s">
        <v>291</v>
      </c>
      <c r="BN9" s="61" t="s">
        <v>330</v>
      </c>
      <c r="BO9" s="62" t="s">
        <v>331</v>
      </c>
    </row>
    <row r="10" spans="1:67" ht="91.5" customHeight="1" x14ac:dyDescent="0.35">
      <c r="A10" s="71"/>
      <c r="B10" s="71"/>
      <c r="C10" s="71"/>
      <c r="D10" s="71"/>
      <c r="E10" s="71"/>
      <c r="F10" s="71"/>
      <c r="G10" s="81"/>
      <c r="H10" s="71"/>
      <c r="I10" s="81"/>
      <c r="J10" s="71"/>
      <c r="K10" s="71"/>
      <c r="L10" s="71"/>
      <c r="M10" s="71"/>
      <c r="N10" s="71"/>
      <c r="O10" s="71"/>
      <c r="P10" s="71"/>
      <c r="Q10" s="71"/>
      <c r="R10" s="70"/>
      <c r="S10" s="82"/>
      <c r="T10" s="82"/>
      <c r="U10" s="83"/>
      <c r="V10" s="83"/>
      <c r="W10" s="69"/>
      <c r="X10" s="69"/>
      <c r="Y10" s="145"/>
      <c r="Z10" s="145"/>
      <c r="AA10" s="84"/>
      <c r="AB10" s="84"/>
      <c r="AC10" s="84"/>
      <c r="AD10" s="85"/>
      <c r="AE10" s="84"/>
      <c r="AF10" s="65" t="s">
        <v>228</v>
      </c>
      <c r="AG10" s="52" t="s">
        <v>260</v>
      </c>
      <c r="AH10" s="52">
        <v>1</v>
      </c>
      <c r="AI10" s="52">
        <v>0.05</v>
      </c>
      <c r="AJ10" s="52">
        <v>0.05</v>
      </c>
      <c r="AK10" s="75">
        <f t="shared" ref="AK10:AK38" si="0">(AJ10/AH10)</f>
        <v>0.05</v>
      </c>
      <c r="AL10" s="66">
        <v>0.3</v>
      </c>
      <c r="AM10" s="67">
        <v>45373</v>
      </c>
      <c r="AN10" s="68">
        <v>45626</v>
      </c>
      <c r="AO10" s="69">
        <f>+AN10-AM10</f>
        <v>253</v>
      </c>
      <c r="AP10" s="70"/>
      <c r="AQ10" s="71"/>
      <c r="AR10" s="71"/>
      <c r="AS10" s="71"/>
      <c r="AT10" s="146"/>
      <c r="AU10" s="71"/>
      <c r="AV10" s="147"/>
      <c r="AW10" s="147"/>
      <c r="AX10" s="102"/>
      <c r="AY10" s="71"/>
      <c r="AZ10" s="148"/>
      <c r="BA10" s="71"/>
      <c r="BB10" s="71"/>
      <c r="BC10" s="71"/>
      <c r="BD10" s="71"/>
      <c r="BE10" s="71"/>
      <c r="BF10" s="71"/>
      <c r="BG10" s="71"/>
      <c r="BH10" s="52" t="s">
        <v>226</v>
      </c>
      <c r="BI10" s="71" t="s">
        <v>282</v>
      </c>
      <c r="BJ10" s="71" t="s">
        <v>236</v>
      </c>
      <c r="BK10" s="71" t="s">
        <v>216</v>
      </c>
      <c r="BL10" s="151">
        <v>45352</v>
      </c>
      <c r="BM10" s="111" t="s">
        <v>292</v>
      </c>
      <c r="BN10" s="72"/>
      <c r="BO10" s="73"/>
    </row>
    <row r="11" spans="1:67" ht="72.75" customHeight="1" thickBot="1" x14ac:dyDescent="0.4">
      <c r="A11" s="71"/>
      <c r="B11" s="71"/>
      <c r="C11" s="71"/>
      <c r="D11" s="71"/>
      <c r="E11" s="71"/>
      <c r="F11" s="71"/>
      <c r="G11" s="81"/>
      <c r="H11" s="71"/>
      <c r="I11" s="81"/>
      <c r="J11" s="71"/>
      <c r="K11" s="71"/>
      <c r="L11" s="71"/>
      <c r="M11" s="71"/>
      <c r="N11" s="71"/>
      <c r="O11" s="71"/>
      <c r="P11" s="71"/>
      <c r="Q11" s="71"/>
      <c r="R11" s="70"/>
      <c r="S11" s="82"/>
      <c r="T11" s="82"/>
      <c r="U11" s="83"/>
      <c r="V11" s="83"/>
      <c r="W11" s="69"/>
      <c r="X11" s="69"/>
      <c r="Y11" s="145"/>
      <c r="Z11" s="145"/>
      <c r="AA11" s="84"/>
      <c r="AB11" s="84"/>
      <c r="AC11" s="84"/>
      <c r="AD11" s="85"/>
      <c r="AE11" s="84"/>
      <c r="AF11" s="65" t="s">
        <v>229</v>
      </c>
      <c r="AG11" s="52" t="s">
        <v>281</v>
      </c>
      <c r="AH11" s="52">
        <v>32</v>
      </c>
      <c r="AI11" s="52">
        <v>0</v>
      </c>
      <c r="AJ11" s="52">
        <v>4</v>
      </c>
      <c r="AK11" s="75">
        <f t="shared" si="0"/>
        <v>0.125</v>
      </c>
      <c r="AL11" s="66">
        <v>0.5</v>
      </c>
      <c r="AM11" s="67">
        <v>45352</v>
      </c>
      <c r="AN11" s="68">
        <v>45657</v>
      </c>
      <c r="AO11" s="69">
        <f>+AN11-AM11</f>
        <v>305</v>
      </c>
      <c r="AP11" s="70"/>
      <c r="AQ11" s="71"/>
      <c r="AR11" s="71"/>
      <c r="AS11" s="71"/>
      <c r="AT11" s="146"/>
      <c r="AU11" s="71"/>
      <c r="AV11" s="147"/>
      <c r="AW11" s="147"/>
      <c r="AX11" s="102"/>
      <c r="AY11" s="71"/>
      <c r="AZ11" s="148"/>
      <c r="BA11" s="71"/>
      <c r="BB11" s="71"/>
      <c r="BC11" s="71"/>
      <c r="BD11" s="71"/>
      <c r="BE11" s="71"/>
      <c r="BF11" s="71"/>
      <c r="BG11" s="71"/>
      <c r="BH11" s="52" t="s">
        <v>226</v>
      </c>
      <c r="BI11" s="71"/>
      <c r="BJ11" s="71"/>
      <c r="BK11" s="71"/>
      <c r="BL11" s="151"/>
      <c r="BM11" s="112" t="s">
        <v>293</v>
      </c>
      <c r="BN11" s="72"/>
      <c r="BO11" s="73"/>
    </row>
    <row r="12" spans="1:67" ht="72.75" customHeight="1" thickBot="1" x14ac:dyDescent="0.4">
      <c r="A12" s="77" t="s">
        <v>322</v>
      </c>
      <c r="B12" s="77"/>
      <c r="C12" s="77"/>
      <c r="D12" s="77"/>
      <c r="E12" s="77"/>
      <c r="F12" s="77"/>
      <c r="G12" s="77"/>
      <c r="H12" s="77"/>
      <c r="I12" s="77"/>
      <c r="J12" s="48" t="s">
        <v>324</v>
      </c>
      <c r="K12" s="48"/>
      <c r="L12" s="48"/>
      <c r="M12" s="48"/>
      <c r="N12" s="48"/>
      <c r="O12" s="48"/>
      <c r="P12" s="48"/>
      <c r="Q12" s="48"/>
      <c r="R12" s="48"/>
      <c r="S12" s="48"/>
      <c r="T12" s="48"/>
      <c r="U12" s="77"/>
      <c r="V12" s="77"/>
      <c r="W12" s="77"/>
      <c r="X12" s="77"/>
      <c r="Y12" s="152">
        <f t="shared" ref="Y12:Z12" si="1">Y9</f>
        <v>1</v>
      </c>
      <c r="Z12" s="152">
        <f t="shared" si="1"/>
        <v>1</v>
      </c>
      <c r="AA12" s="153"/>
      <c r="AB12" s="153"/>
      <c r="AC12" s="77"/>
      <c r="AD12" s="77"/>
      <c r="AE12" s="77"/>
      <c r="AF12" s="71" t="s">
        <v>326</v>
      </c>
      <c r="AG12" s="71"/>
      <c r="AH12" s="71"/>
      <c r="AI12" s="71"/>
      <c r="AJ12" s="71"/>
      <c r="AK12" s="75">
        <f>SUM(AK9:AK11)/(3)</f>
        <v>0.19722222222222222</v>
      </c>
      <c r="AL12" s="77"/>
      <c r="AM12" s="77"/>
      <c r="AN12" s="77"/>
      <c r="AO12" s="77"/>
      <c r="AP12" s="77"/>
      <c r="AQ12" s="77"/>
      <c r="AR12" s="77"/>
      <c r="AS12" s="71" t="s">
        <v>328</v>
      </c>
      <c r="AT12" s="71"/>
      <c r="AU12" s="71"/>
      <c r="AV12" s="74">
        <v>225640000</v>
      </c>
      <c r="AW12" s="74">
        <v>15800000</v>
      </c>
      <c r="AX12" s="75">
        <f>AW12/AV12</f>
        <v>7.0023045559298003E-2</v>
      </c>
      <c r="AY12" s="77"/>
      <c r="AZ12" s="77"/>
      <c r="BA12" s="77"/>
      <c r="BB12" s="77"/>
      <c r="BC12" s="77"/>
      <c r="BD12" s="77"/>
      <c r="BE12" s="77"/>
      <c r="BF12" s="77"/>
      <c r="BG12" s="77"/>
      <c r="BH12" s="77"/>
      <c r="BI12" s="77"/>
      <c r="BJ12" s="77"/>
      <c r="BK12" s="77"/>
      <c r="BL12" s="77"/>
      <c r="BM12" s="76"/>
      <c r="BN12" s="72"/>
      <c r="BO12" s="73"/>
    </row>
    <row r="13" spans="1:67" ht="90.75" customHeight="1" x14ac:dyDescent="0.35">
      <c r="A13" s="71" t="s">
        <v>157</v>
      </c>
      <c r="B13" s="71" t="s">
        <v>161</v>
      </c>
      <c r="C13" s="71" t="s">
        <v>162</v>
      </c>
      <c r="D13" s="71" t="s">
        <v>163</v>
      </c>
      <c r="E13" s="71">
        <v>0</v>
      </c>
      <c r="F13" s="71" t="s">
        <v>164</v>
      </c>
      <c r="G13" s="81">
        <v>1</v>
      </c>
      <c r="H13" s="71" t="s">
        <v>165</v>
      </c>
      <c r="I13" s="81">
        <v>0.25</v>
      </c>
      <c r="J13" s="71" t="s">
        <v>167</v>
      </c>
      <c r="K13" s="71" t="s">
        <v>174</v>
      </c>
      <c r="L13" s="71" t="s">
        <v>175</v>
      </c>
      <c r="M13" s="71" t="s">
        <v>176</v>
      </c>
      <c r="N13" s="71" t="s">
        <v>184</v>
      </c>
      <c r="O13" s="71"/>
      <c r="P13" s="71" t="s">
        <v>189</v>
      </c>
      <c r="Q13" s="71" t="s">
        <v>191</v>
      </c>
      <c r="R13" s="70">
        <v>128</v>
      </c>
      <c r="S13" s="82">
        <v>15</v>
      </c>
      <c r="T13" s="82">
        <v>167</v>
      </c>
      <c r="U13" s="83"/>
      <c r="V13" s="83"/>
      <c r="W13" s="69"/>
      <c r="X13" s="69"/>
      <c r="Y13" s="102">
        <f>0%</f>
        <v>0</v>
      </c>
      <c r="Z13" s="102">
        <f>100%</f>
        <v>1</v>
      </c>
      <c r="AA13" s="84">
        <v>0</v>
      </c>
      <c r="AB13" s="84">
        <v>0</v>
      </c>
      <c r="AC13" s="84" t="s">
        <v>196</v>
      </c>
      <c r="AD13" s="85">
        <v>2021130010231</v>
      </c>
      <c r="AE13" s="84" t="s">
        <v>202</v>
      </c>
      <c r="AF13" s="65" t="s">
        <v>232</v>
      </c>
      <c r="AG13" s="52" t="s">
        <v>208</v>
      </c>
      <c r="AH13" s="52">
        <v>12</v>
      </c>
      <c r="AI13" s="52">
        <v>3</v>
      </c>
      <c r="AJ13" s="52">
        <v>5</v>
      </c>
      <c r="AK13" s="75">
        <f t="shared" si="0"/>
        <v>0.41666666666666669</v>
      </c>
      <c r="AL13" s="66">
        <v>0.2</v>
      </c>
      <c r="AM13" s="67">
        <v>45311</v>
      </c>
      <c r="AN13" s="68">
        <v>45657</v>
      </c>
      <c r="AO13" s="69">
        <f t="shared" ref="AO13:AO38" si="2">+AN13-AM13</f>
        <v>346</v>
      </c>
      <c r="AP13" s="70">
        <v>130000</v>
      </c>
      <c r="AQ13" s="71">
        <v>0</v>
      </c>
      <c r="AR13" s="71" t="s">
        <v>214</v>
      </c>
      <c r="AS13" s="71" t="s">
        <v>279</v>
      </c>
      <c r="AT13" s="69">
        <v>2021130010231</v>
      </c>
      <c r="AU13" s="52" t="s">
        <v>317</v>
      </c>
      <c r="AV13" s="154">
        <v>225640000</v>
      </c>
      <c r="AW13" s="154">
        <v>31800000</v>
      </c>
      <c r="AX13" s="155">
        <f>AW13/AV13</f>
        <v>0.14093245878390356</v>
      </c>
      <c r="AY13" s="71" t="s">
        <v>215</v>
      </c>
      <c r="AZ13" s="148">
        <v>225640000</v>
      </c>
      <c r="BA13" s="71" t="s">
        <v>216</v>
      </c>
      <c r="BB13" s="71" t="s">
        <v>233</v>
      </c>
      <c r="BC13" s="71" t="s">
        <v>218</v>
      </c>
      <c r="BD13" s="149">
        <v>0.26719999999999999</v>
      </c>
      <c r="BE13" s="81">
        <v>0</v>
      </c>
      <c r="BF13" s="149">
        <v>0.3523</v>
      </c>
      <c r="BG13" s="81">
        <v>7.0000000000000007E-2</v>
      </c>
      <c r="BH13" s="52" t="s">
        <v>226</v>
      </c>
      <c r="BI13" s="52" t="s">
        <v>234</v>
      </c>
      <c r="BJ13" s="52" t="s">
        <v>227</v>
      </c>
      <c r="BK13" s="52" t="s">
        <v>216</v>
      </c>
      <c r="BL13" s="150">
        <v>45306</v>
      </c>
      <c r="BM13" s="110" t="s">
        <v>294</v>
      </c>
      <c r="BN13" s="72"/>
      <c r="BO13" s="73"/>
    </row>
    <row r="14" spans="1:67" ht="97.5" customHeight="1" x14ac:dyDescent="0.35">
      <c r="A14" s="71"/>
      <c r="B14" s="71"/>
      <c r="C14" s="71"/>
      <c r="D14" s="71"/>
      <c r="E14" s="71"/>
      <c r="F14" s="71"/>
      <c r="G14" s="81"/>
      <c r="H14" s="71"/>
      <c r="I14" s="81"/>
      <c r="J14" s="71"/>
      <c r="K14" s="71"/>
      <c r="L14" s="71"/>
      <c r="M14" s="71"/>
      <c r="N14" s="71"/>
      <c r="O14" s="71"/>
      <c r="P14" s="71"/>
      <c r="Q14" s="71"/>
      <c r="R14" s="70"/>
      <c r="S14" s="82"/>
      <c r="T14" s="82"/>
      <c r="U14" s="83"/>
      <c r="V14" s="83"/>
      <c r="W14" s="69"/>
      <c r="X14" s="69"/>
      <c r="Y14" s="102"/>
      <c r="Z14" s="102"/>
      <c r="AA14" s="84"/>
      <c r="AB14" s="84"/>
      <c r="AC14" s="84"/>
      <c r="AD14" s="85"/>
      <c r="AE14" s="84"/>
      <c r="AF14" s="65" t="s">
        <v>244</v>
      </c>
      <c r="AG14" s="52" t="s">
        <v>245</v>
      </c>
      <c r="AH14" s="52">
        <v>3</v>
      </c>
      <c r="AI14" s="52">
        <v>0.05</v>
      </c>
      <c r="AJ14" s="52">
        <v>0.15</v>
      </c>
      <c r="AK14" s="75">
        <f t="shared" si="0"/>
        <v>4.9999999999999996E-2</v>
      </c>
      <c r="AL14" s="66">
        <v>0.3</v>
      </c>
      <c r="AM14" s="67">
        <v>45366</v>
      </c>
      <c r="AN14" s="68">
        <v>45473</v>
      </c>
      <c r="AO14" s="69">
        <f t="shared" si="2"/>
        <v>107</v>
      </c>
      <c r="AP14" s="70"/>
      <c r="AQ14" s="71"/>
      <c r="AR14" s="71"/>
      <c r="AS14" s="71"/>
      <c r="AT14" s="52"/>
      <c r="AU14" s="52"/>
      <c r="AV14" s="154"/>
      <c r="AW14" s="154"/>
      <c r="AX14" s="52"/>
      <c r="AY14" s="71"/>
      <c r="AZ14" s="148"/>
      <c r="BA14" s="71"/>
      <c r="BB14" s="71"/>
      <c r="BC14" s="71"/>
      <c r="BD14" s="71"/>
      <c r="BE14" s="71"/>
      <c r="BF14" s="71"/>
      <c r="BG14" s="71"/>
      <c r="BH14" s="71" t="s">
        <v>226</v>
      </c>
      <c r="BI14" s="71" t="s">
        <v>235</v>
      </c>
      <c r="BJ14" s="71" t="s">
        <v>236</v>
      </c>
      <c r="BK14" s="71" t="s">
        <v>216</v>
      </c>
      <c r="BL14" s="151">
        <v>45352</v>
      </c>
      <c r="BM14" s="111" t="s">
        <v>295</v>
      </c>
      <c r="BN14" s="72"/>
      <c r="BO14" s="73"/>
    </row>
    <row r="15" spans="1:67" ht="87.75" customHeight="1" x14ac:dyDescent="0.35">
      <c r="A15" s="71"/>
      <c r="B15" s="71"/>
      <c r="C15" s="71"/>
      <c r="D15" s="71"/>
      <c r="E15" s="71"/>
      <c r="F15" s="71"/>
      <c r="G15" s="81"/>
      <c r="H15" s="71"/>
      <c r="I15" s="81"/>
      <c r="J15" s="71"/>
      <c r="K15" s="71"/>
      <c r="L15" s="71"/>
      <c r="M15" s="71"/>
      <c r="N15" s="71"/>
      <c r="O15" s="71"/>
      <c r="P15" s="71"/>
      <c r="Q15" s="71"/>
      <c r="R15" s="70"/>
      <c r="S15" s="82"/>
      <c r="T15" s="82"/>
      <c r="U15" s="83"/>
      <c r="V15" s="83"/>
      <c r="W15" s="69"/>
      <c r="X15" s="69"/>
      <c r="Y15" s="102"/>
      <c r="Z15" s="102"/>
      <c r="AA15" s="84"/>
      <c r="AB15" s="84"/>
      <c r="AC15" s="84"/>
      <c r="AD15" s="85"/>
      <c r="AE15" s="84"/>
      <c r="AF15" s="65" t="s">
        <v>243</v>
      </c>
      <c r="AG15" s="52" t="s">
        <v>246</v>
      </c>
      <c r="AH15" s="52">
        <v>2</v>
      </c>
      <c r="AI15" s="52">
        <v>0.05</v>
      </c>
      <c r="AJ15" s="52">
        <v>0.15</v>
      </c>
      <c r="AK15" s="75">
        <f t="shared" si="0"/>
        <v>7.4999999999999997E-2</v>
      </c>
      <c r="AL15" s="66">
        <v>0.5</v>
      </c>
      <c r="AM15" s="67">
        <v>45352</v>
      </c>
      <c r="AN15" s="68">
        <v>45473</v>
      </c>
      <c r="AO15" s="69">
        <f t="shared" si="2"/>
        <v>121</v>
      </c>
      <c r="AP15" s="70"/>
      <c r="AQ15" s="71"/>
      <c r="AR15" s="71"/>
      <c r="AS15" s="71"/>
      <c r="AT15" s="52"/>
      <c r="AU15" s="52"/>
      <c r="AV15" s="154"/>
      <c r="AW15" s="154"/>
      <c r="AX15" s="52"/>
      <c r="AY15" s="71"/>
      <c r="AZ15" s="148"/>
      <c r="BA15" s="71"/>
      <c r="BB15" s="71"/>
      <c r="BC15" s="71"/>
      <c r="BD15" s="71"/>
      <c r="BE15" s="71"/>
      <c r="BF15" s="71"/>
      <c r="BG15" s="71"/>
      <c r="BH15" s="71"/>
      <c r="BI15" s="71"/>
      <c r="BJ15" s="71"/>
      <c r="BK15" s="71"/>
      <c r="BL15" s="151"/>
      <c r="BM15" s="113" t="s">
        <v>296</v>
      </c>
      <c r="BN15" s="72"/>
      <c r="BO15" s="73"/>
    </row>
    <row r="16" spans="1:67" ht="87.75" customHeight="1" thickBot="1" x14ac:dyDescent="0.4">
      <c r="A16" s="71" t="s">
        <v>323</v>
      </c>
      <c r="B16" s="71"/>
      <c r="C16" s="71"/>
      <c r="D16" s="71"/>
      <c r="E16" s="71"/>
      <c r="F16" s="71"/>
      <c r="G16" s="71"/>
      <c r="H16" s="71"/>
      <c r="I16" s="71"/>
      <c r="J16" s="71"/>
      <c r="K16" s="71"/>
      <c r="L16" s="71"/>
      <c r="M16" s="71"/>
      <c r="N16" s="71"/>
      <c r="O16" s="71"/>
      <c r="P16" s="71"/>
      <c r="Q16" s="71"/>
      <c r="R16" s="71"/>
      <c r="S16" s="71"/>
      <c r="T16" s="77"/>
      <c r="U16" s="77"/>
      <c r="V16" s="77"/>
      <c r="W16" s="77"/>
      <c r="X16" s="77"/>
      <c r="Y16" s="152">
        <f t="shared" ref="Y16:Z16" si="3">Y13</f>
        <v>0</v>
      </c>
      <c r="Z16" s="152">
        <f t="shared" si="3"/>
        <v>1</v>
      </c>
      <c r="AA16" s="153"/>
      <c r="AB16" s="153"/>
      <c r="AC16" s="77"/>
      <c r="AD16" s="77"/>
      <c r="AE16" s="77"/>
      <c r="AF16" s="71" t="s">
        <v>326</v>
      </c>
      <c r="AG16" s="71"/>
      <c r="AH16" s="71"/>
      <c r="AI16" s="71"/>
      <c r="AJ16" s="71"/>
      <c r="AK16" s="75">
        <f>SUM(AK13:AK15)/(3)</f>
        <v>0.18055555555555555</v>
      </c>
      <c r="AL16" s="77"/>
      <c r="AM16" s="77"/>
      <c r="AN16" s="77"/>
      <c r="AO16" s="77"/>
      <c r="AP16" s="77"/>
      <c r="AQ16" s="77"/>
      <c r="AR16" s="77"/>
      <c r="AS16" s="71" t="s">
        <v>328</v>
      </c>
      <c r="AT16" s="71"/>
      <c r="AU16" s="71"/>
      <c r="AV16" s="106">
        <v>225640000</v>
      </c>
      <c r="AW16" s="106">
        <v>31800000</v>
      </c>
      <c r="AX16" s="78">
        <f>AW16/AV16</f>
        <v>0.14093245878390356</v>
      </c>
      <c r="AY16" s="77"/>
      <c r="AZ16" s="77"/>
      <c r="BA16" s="77"/>
      <c r="BB16" s="77"/>
      <c r="BC16" s="77"/>
      <c r="BD16" s="77"/>
      <c r="BE16" s="77"/>
      <c r="BF16" s="77"/>
      <c r="BG16" s="77"/>
      <c r="BH16" s="77"/>
      <c r="BI16" s="77"/>
      <c r="BJ16" s="77"/>
      <c r="BK16" s="77"/>
      <c r="BL16" s="77"/>
      <c r="BM16" s="104"/>
      <c r="BN16" s="72"/>
      <c r="BO16" s="73"/>
    </row>
    <row r="17" spans="1:67" ht="202.5" customHeight="1" x14ac:dyDescent="0.35">
      <c r="A17" s="71" t="s">
        <v>158</v>
      </c>
      <c r="B17" s="156" t="s">
        <v>161</v>
      </c>
      <c r="C17" s="156" t="s">
        <v>162</v>
      </c>
      <c r="D17" s="71" t="s">
        <v>163</v>
      </c>
      <c r="E17" s="71">
        <v>0</v>
      </c>
      <c r="F17" s="71" t="s">
        <v>164</v>
      </c>
      <c r="G17" s="81">
        <v>1</v>
      </c>
      <c r="H17" s="71" t="s">
        <v>165</v>
      </c>
      <c r="I17" s="81">
        <v>0.25</v>
      </c>
      <c r="J17" s="71" t="s">
        <v>168</v>
      </c>
      <c r="K17" s="71" t="s">
        <v>177</v>
      </c>
      <c r="L17" s="71" t="s">
        <v>178</v>
      </c>
      <c r="M17" s="71">
        <v>0</v>
      </c>
      <c r="N17" s="71" t="s">
        <v>185</v>
      </c>
      <c r="O17" s="71"/>
      <c r="P17" s="71" t="s">
        <v>189</v>
      </c>
      <c r="Q17" s="71" t="s">
        <v>192</v>
      </c>
      <c r="R17" s="70">
        <v>1</v>
      </c>
      <c r="S17" s="157">
        <v>0.1</v>
      </c>
      <c r="T17" s="82">
        <v>1</v>
      </c>
      <c r="U17" s="83"/>
      <c r="V17" s="83"/>
      <c r="W17" s="69"/>
      <c r="X17" s="69"/>
      <c r="Y17" s="102">
        <f>AB17/S17</f>
        <v>0.3</v>
      </c>
      <c r="Z17" s="102">
        <f>100%</f>
        <v>1</v>
      </c>
      <c r="AA17" s="84">
        <v>0.01</v>
      </c>
      <c r="AB17" s="84">
        <v>0.03</v>
      </c>
      <c r="AC17" s="84" t="s">
        <v>197</v>
      </c>
      <c r="AD17" s="85">
        <v>2021130010239</v>
      </c>
      <c r="AE17" s="84" t="s">
        <v>203</v>
      </c>
      <c r="AF17" s="65" t="s">
        <v>237</v>
      </c>
      <c r="AG17" s="52" t="s">
        <v>208</v>
      </c>
      <c r="AH17" s="52">
        <v>12</v>
      </c>
      <c r="AI17" s="52">
        <v>3</v>
      </c>
      <c r="AJ17" s="52">
        <v>5</v>
      </c>
      <c r="AK17" s="75">
        <f t="shared" si="0"/>
        <v>0.41666666666666669</v>
      </c>
      <c r="AL17" s="66">
        <v>0.1</v>
      </c>
      <c r="AM17" s="67">
        <v>45306</v>
      </c>
      <c r="AN17" s="68">
        <v>45657</v>
      </c>
      <c r="AO17" s="69">
        <f t="shared" si="2"/>
        <v>351</v>
      </c>
      <c r="AP17" s="70">
        <v>1055035</v>
      </c>
      <c r="AQ17" s="71">
        <v>0</v>
      </c>
      <c r="AR17" s="71" t="s">
        <v>214</v>
      </c>
      <c r="AS17" s="71" t="s">
        <v>279</v>
      </c>
      <c r="AT17" s="158">
        <v>2021130010239</v>
      </c>
      <c r="AU17" s="159" t="s">
        <v>318</v>
      </c>
      <c r="AV17" s="160">
        <v>1392300000</v>
      </c>
      <c r="AW17" s="161">
        <v>140400000</v>
      </c>
      <c r="AX17" s="155">
        <f>AW17/AV17</f>
        <v>0.10084033613445378</v>
      </c>
      <c r="AY17" s="71" t="s">
        <v>215</v>
      </c>
      <c r="AZ17" s="148">
        <v>1392300000</v>
      </c>
      <c r="BA17" s="71" t="s">
        <v>216</v>
      </c>
      <c r="BB17" s="71" t="s">
        <v>219</v>
      </c>
      <c r="BC17" s="71" t="s">
        <v>220</v>
      </c>
      <c r="BD17" s="149">
        <v>0.41310000000000002</v>
      </c>
      <c r="BE17" s="81">
        <v>0</v>
      </c>
      <c r="BF17" s="149">
        <v>0.48459999999999998</v>
      </c>
      <c r="BG17" s="149">
        <v>0.1008</v>
      </c>
      <c r="BH17" s="52" t="s">
        <v>226</v>
      </c>
      <c r="BI17" s="52" t="s">
        <v>261</v>
      </c>
      <c r="BJ17" s="52" t="s">
        <v>227</v>
      </c>
      <c r="BK17" s="52" t="s">
        <v>216</v>
      </c>
      <c r="BL17" s="150">
        <v>45306</v>
      </c>
      <c r="BM17" s="110" t="s">
        <v>297</v>
      </c>
      <c r="BN17" s="72"/>
      <c r="BO17" s="73"/>
    </row>
    <row r="18" spans="1:67" ht="89.25" customHeight="1" x14ac:dyDescent="0.35">
      <c r="A18" s="71"/>
      <c r="B18" s="156"/>
      <c r="C18" s="156"/>
      <c r="D18" s="71"/>
      <c r="E18" s="71"/>
      <c r="F18" s="71"/>
      <c r="G18" s="81"/>
      <c r="H18" s="71"/>
      <c r="I18" s="81"/>
      <c r="J18" s="71"/>
      <c r="K18" s="71"/>
      <c r="L18" s="71"/>
      <c r="M18" s="71"/>
      <c r="N18" s="71"/>
      <c r="O18" s="71"/>
      <c r="P18" s="71"/>
      <c r="Q18" s="71"/>
      <c r="R18" s="70"/>
      <c r="S18" s="157"/>
      <c r="T18" s="82"/>
      <c r="U18" s="83"/>
      <c r="V18" s="83"/>
      <c r="W18" s="69"/>
      <c r="X18" s="69"/>
      <c r="Y18" s="102"/>
      <c r="Z18" s="102"/>
      <c r="AA18" s="84"/>
      <c r="AB18" s="84"/>
      <c r="AC18" s="84"/>
      <c r="AD18" s="85"/>
      <c r="AE18" s="84"/>
      <c r="AF18" s="65" t="s">
        <v>254</v>
      </c>
      <c r="AG18" s="52" t="s">
        <v>269</v>
      </c>
      <c r="AH18" s="52">
        <v>1</v>
      </c>
      <c r="AI18" s="52">
        <v>0</v>
      </c>
      <c r="AJ18" s="52">
        <v>0</v>
      </c>
      <c r="AK18" s="75">
        <f t="shared" si="0"/>
        <v>0</v>
      </c>
      <c r="AL18" s="66">
        <v>0.15</v>
      </c>
      <c r="AM18" s="67">
        <v>45352</v>
      </c>
      <c r="AN18" s="68">
        <v>45626</v>
      </c>
      <c r="AO18" s="69">
        <f t="shared" si="2"/>
        <v>274</v>
      </c>
      <c r="AP18" s="70"/>
      <c r="AQ18" s="71"/>
      <c r="AR18" s="71"/>
      <c r="AS18" s="71"/>
      <c r="AT18" s="52"/>
      <c r="AU18" s="52"/>
      <c r="AV18" s="160"/>
      <c r="AW18" s="161"/>
      <c r="AX18" s="52"/>
      <c r="AY18" s="71"/>
      <c r="AZ18" s="148"/>
      <c r="BA18" s="71"/>
      <c r="BB18" s="71"/>
      <c r="BC18" s="71"/>
      <c r="BD18" s="71"/>
      <c r="BE18" s="71"/>
      <c r="BF18" s="71"/>
      <c r="BG18" s="149"/>
      <c r="BH18" s="71" t="s">
        <v>226</v>
      </c>
      <c r="BI18" s="71" t="s">
        <v>276</v>
      </c>
      <c r="BJ18" s="71" t="s">
        <v>236</v>
      </c>
      <c r="BK18" s="71" t="s">
        <v>216</v>
      </c>
      <c r="BL18" s="151">
        <v>45352</v>
      </c>
      <c r="BM18" s="114" t="s">
        <v>298</v>
      </c>
      <c r="BN18" s="72"/>
      <c r="BO18" s="73"/>
    </row>
    <row r="19" spans="1:67" ht="132" customHeight="1" x14ac:dyDescent="0.35">
      <c r="A19" s="71"/>
      <c r="B19" s="156"/>
      <c r="C19" s="156"/>
      <c r="D19" s="71"/>
      <c r="E19" s="71"/>
      <c r="F19" s="71"/>
      <c r="G19" s="81"/>
      <c r="H19" s="71"/>
      <c r="I19" s="81"/>
      <c r="J19" s="71"/>
      <c r="K19" s="71"/>
      <c r="L19" s="71"/>
      <c r="M19" s="71"/>
      <c r="N19" s="71"/>
      <c r="O19" s="71"/>
      <c r="P19" s="71"/>
      <c r="Q19" s="71"/>
      <c r="R19" s="70"/>
      <c r="S19" s="157"/>
      <c r="T19" s="82"/>
      <c r="U19" s="83"/>
      <c r="V19" s="83"/>
      <c r="W19" s="69"/>
      <c r="X19" s="69"/>
      <c r="Y19" s="102"/>
      <c r="Z19" s="102"/>
      <c r="AA19" s="84"/>
      <c r="AB19" s="84"/>
      <c r="AC19" s="84"/>
      <c r="AD19" s="85"/>
      <c r="AE19" s="84"/>
      <c r="AF19" s="65" t="s">
        <v>270</v>
      </c>
      <c r="AG19" s="52" t="s">
        <v>271</v>
      </c>
      <c r="AH19" s="52">
        <v>2</v>
      </c>
      <c r="AI19" s="52">
        <v>0</v>
      </c>
      <c r="AJ19" s="52">
        <v>0</v>
      </c>
      <c r="AK19" s="75">
        <f t="shared" si="0"/>
        <v>0</v>
      </c>
      <c r="AL19" s="66">
        <v>0.1</v>
      </c>
      <c r="AM19" s="67">
        <v>45352</v>
      </c>
      <c r="AN19" s="68">
        <v>45473</v>
      </c>
      <c r="AO19" s="69">
        <f t="shared" si="2"/>
        <v>121</v>
      </c>
      <c r="AP19" s="70"/>
      <c r="AQ19" s="71"/>
      <c r="AR19" s="71"/>
      <c r="AS19" s="71"/>
      <c r="AT19" s="52"/>
      <c r="AU19" s="52"/>
      <c r="AV19" s="160"/>
      <c r="AW19" s="161"/>
      <c r="AX19" s="52"/>
      <c r="AY19" s="71"/>
      <c r="AZ19" s="148"/>
      <c r="BA19" s="71"/>
      <c r="BB19" s="71"/>
      <c r="BC19" s="71"/>
      <c r="BD19" s="71"/>
      <c r="BE19" s="71"/>
      <c r="BF19" s="71"/>
      <c r="BG19" s="149"/>
      <c r="BH19" s="71"/>
      <c r="BI19" s="71"/>
      <c r="BJ19" s="71"/>
      <c r="BK19" s="71"/>
      <c r="BL19" s="151"/>
      <c r="BM19" s="115"/>
      <c r="BN19" s="72"/>
      <c r="BO19" s="73"/>
    </row>
    <row r="20" spans="1:67" ht="138.75" customHeight="1" x14ac:dyDescent="0.35">
      <c r="A20" s="71"/>
      <c r="B20" s="156"/>
      <c r="C20" s="156"/>
      <c r="D20" s="71"/>
      <c r="E20" s="71"/>
      <c r="F20" s="71"/>
      <c r="G20" s="81"/>
      <c r="H20" s="71"/>
      <c r="I20" s="81"/>
      <c r="J20" s="71"/>
      <c r="K20" s="71"/>
      <c r="L20" s="71"/>
      <c r="M20" s="71"/>
      <c r="N20" s="71"/>
      <c r="O20" s="71"/>
      <c r="P20" s="71"/>
      <c r="Q20" s="71"/>
      <c r="R20" s="70"/>
      <c r="S20" s="157"/>
      <c r="T20" s="82"/>
      <c r="U20" s="83"/>
      <c r="V20" s="83"/>
      <c r="W20" s="69"/>
      <c r="X20" s="69"/>
      <c r="Y20" s="102"/>
      <c r="Z20" s="102"/>
      <c r="AA20" s="84"/>
      <c r="AB20" s="84"/>
      <c r="AC20" s="84"/>
      <c r="AD20" s="85"/>
      <c r="AE20" s="84"/>
      <c r="AF20" s="65" t="s">
        <v>272</v>
      </c>
      <c r="AG20" s="52" t="s">
        <v>275</v>
      </c>
      <c r="AH20" s="52">
        <v>2</v>
      </c>
      <c r="AI20" s="52">
        <v>0</v>
      </c>
      <c r="AJ20" s="52">
        <v>0</v>
      </c>
      <c r="AK20" s="75">
        <f t="shared" si="0"/>
        <v>0</v>
      </c>
      <c r="AL20" s="66">
        <v>0.1</v>
      </c>
      <c r="AM20" s="67">
        <v>45337</v>
      </c>
      <c r="AN20" s="68">
        <v>45626</v>
      </c>
      <c r="AO20" s="69">
        <f t="shared" si="2"/>
        <v>289</v>
      </c>
      <c r="AP20" s="70"/>
      <c r="AQ20" s="71"/>
      <c r="AR20" s="71"/>
      <c r="AS20" s="71"/>
      <c r="AT20" s="52"/>
      <c r="AU20" s="52"/>
      <c r="AV20" s="160"/>
      <c r="AW20" s="161"/>
      <c r="AX20" s="52"/>
      <c r="AY20" s="71"/>
      <c r="AZ20" s="148"/>
      <c r="BA20" s="71"/>
      <c r="BB20" s="71"/>
      <c r="BC20" s="71"/>
      <c r="BD20" s="71"/>
      <c r="BE20" s="71"/>
      <c r="BF20" s="71"/>
      <c r="BG20" s="149"/>
      <c r="BH20" s="71"/>
      <c r="BI20" s="71"/>
      <c r="BJ20" s="71"/>
      <c r="BK20" s="71"/>
      <c r="BL20" s="151"/>
      <c r="BM20" s="115"/>
      <c r="BN20" s="72"/>
      <c r="BO20" s="73"/>
    </row>
    <row r="21" spans="1:67" ht="156.75" customHeight="1" x14ac:dyDescent="0.35">
      <c r="A21" s="71"/>
      <c r="B21" s="156"/>
      <c r="C21" s="156"/>
      <c r="D21" s="71"/>
      <c r="E21" s="71"/>
      <c r="F21" s="71"/>
      <c r="G21" s="81"/>
      <c r="H21" s="71"/>
      <c r="I21" s="81"/>
      <c r="J21" s="71"/>
      <c r="K21" s="71"/>
      <c r="L21" s="71"/>
      <c r="M21" s="71"/>
      <c r="N21" s="71"/>
      <c r="O21" s="71"/>
      <c r="P21" s="71"/>
      <c r="Q21" s="71"/>
      <c r="R21" s="70"/>
      <c r="S21" s="157"/>
      <c r="T21" s="82"/>
      <c r="U21" s="83"/>
      <c r="V21" s="83"/>
      <c r="W21" s="69"/>
      <c r="X21" s="69"/>
      <c r="Y21" s="102"/>
      <c r="Z21" s="102"/>
      <c r="AA21" s="84"/>
      <c r="AB21" s="84"/>
      <c r="AC21" s="84"/>
      <c r="AD21" s="85"/>
      <c r="AE21" s="84"/>
      <c r="AF21" s="65" t="s">
        <v>238</v>
      </c>
      <c r="AG21" s="52" t="s">
        <v>273</v>
      </c>
      <c r="AH21" s="52">
        <v>2</v>
      </c>
      <c r="AI21" s="52">
        <v>0</v>
      </c>
      <c r="AJ21" s="52">
        <v>0</v>
      </c>
      <c r="AK21" s="75">
        <f t="shared" si="0"/>
        <v>0</v>
      </c>
      <c r="AL21" s="66">
        <v>0.15</v>
      </c>
      <c r="AM21" s="67">
        <v>45352</v>
      </c>
      <c r="AN21" s="68">
        <v>45626</v>
      </c>
      <c r="AO21" s="69">
        <f t="shared" si="2"/>
        <v>274</v>
      </c>
      <c r="AP21" s="70"/>
      <c r="AQ21" s="71"/>
      <c r="AR21" s="71"/>
      <c r="AS21" s="71"/>
      <c r="AT21" s="52"/>
      <c r="AU21" s="52"/>
      <c r="AV21" s="160"/>
      <c r="AW21" s="161"/>
      <c r="AX21" s="52"/>
      <c r="AY21" s="71"/>
      <c r="AZ21" s="148"/>
      <c r="BA21" s="71"/>
      <c r="BB21" s="71"/>
      <c r="BC21" s="71"/>
      <c r="BD21" s="71"/>
      <c r="BE21" s="71"/>
      <c r="BF21" s="71"/>
      <c r="BG21" s="149"/>
      <c r="BH21" s="71"/>
      <c r="BI21" s="71"/>
      <c r="BJ21" s="71"/>
      <c r="BK21" s="71"/>
      <c r="BL21" s="151"/>
      <c r="BM21" s="115"/>
      <c r="BN21" s="72"/>
      <c r="BO21" s="73"/>
    </row>
    <row r="22" spans="1:67" ht="144.75" customHeight="1" x14ac:dyDescent="0.35">
      <c r="A22" s="71"/>
      <c r="B22" s="156"/>
      <c r="C22" s="156"/>
      <c r="D22" s="71"/>
      <c r="E22" s="71"/>
      <c r="F22" s="71"/>
      <c r="G22" s="81"/>
      <c r="H22" s="71"/>
      <c r="I22" s="81"/>
      <c r="J22" s="71"/>
      <c r="K22" s="71"/>
      <c r="L22" s="71"/>
      <c r="M22" s="71"/>
      <c r="N22" s="71"/>
      <c r="O22" s="71"/>
      <c r="P22" s="71"/>
      <c r="Q22" s="71"/>
      <c r="R22" s="70"/>
      <c r="S22" s="157"/>
      <c r="T22" s="82"/>
      <c r="U22" s="83"/>
      <c r="V22" s="83"/>
      <c r="W22" s="69"/>
      <c r="X22" s="69"/>
      <c r="Y22" s="102"/>
      <c r="Z22" s="102"/>
      <c r="AA22" s="84"/>
      <c r="AB22" s="84"/>
      <c r="AC22" s="84"/>
      <c r="AD22" s="85"/>
      <c r="AE22" s="84"/>
      <c r="AF22" s="65" t="s">
        <v>239</v>
      </c>
      <c r="AG22" s="52" t="s">
        <v>258</v>
      </c>
      <c r="AH22" s="52">
        <v>2</v>
      </c>
      <c r="AI22" s="52">
        <v>0</v>
      </c>
      <c r="AJ22" s="52">
        <v>0</v>
      </c>
      <c r="AK22" s="75">
        <f t="shared" si="0"/>
        <v>0</v>
      </c>
      <c r="AL22" s="66">
        <v>0.1</v>
      </c>
      <c r="AM22" s="67">
        <v>45352</v>
      </c>
      <c r="AN22" s="68">
        <v>45626</v>
      </c>
      <c r="AO22" s="69">
        <f t="shared" si="2"/>
        <v>274</v>
      </c>
      <c r="AP22" s="70"/>
      <c r="AQ22" s="71"/>
      <c r="AR22" s="71"/>
      <c r="AS22" s="71"/>
      <c r="AT22" s="52"/>
      <c r="AU22" s="52"/>
      <c r="AV22" s="160"/>
      <c r="AW22" s="161"/>
      <c r="AX22" s="52"/>
      <c r="AY22" s="71"/>
      <c r="AZ22" s="148"/>
      <c r="BA22" s="71"/>
      <c r="BB22" s="71"/>
      <c r="BC22" s="71"/>
      <c r="BD22" s="71"/>
      <c r="BE22" s="71"/>
      <c r="BF22" s="71"/>
      <c r="BG22" s="149"/>
      <c r="BH22" s="71"/>
      <c r="BI22" s="71"/>
      <c r="BJ22" s="71"/>
      <c r="BK22" s="71"/>
      <c r="BL22" s="151"/>
      <c r="BM22" s="115"/>
      <c r="BN22" s="72"/>
      <c r="BO22" s="73"/>
    </row>
    <row r="23" spans="1:67" ht="147" customHeight="1" x14ac:dyDescent="0.35">
      <c r="A23" s="71"/>
      <c r="B23" s="156"/>
      <c r="C23" s="156"/>
      <c r="D23" s="71"/>
      <c r="E23" s="71"/>
      <c r="F23" s="71"/>
      <c r="G23" s="81"/>
      <c r="H23" s="71"/>
      <c r="I23" s="81"/>
      <c r="J23" s="71"/>
      <c r="K23" s="71"/>
      <c r="L23" s="71"/>
      <c r="M23" s="71"/>
      <c r="N23" s="71"/>
      <c r="O23" s="71"/>
      <c r="P23" s="71"/>
      <c r="Q23" s="71"/>
      <c r="R23" s="70"/>
      <c r="S23" s="157"/>
      <c r="T23" s="82"/>
      <c r="U23" s="83"/>
      <c r="V23" s="83"/>
      <c r="W23" s="69"/>
      <c r="X23" s="69"/>
      <c r="Y23" s="102"/>
      <c r="Z23" s="102"/>
      <c r="AA23" s="84"/>
      <c r="AB23" s="84"/>
      <c r="AC23" s="84"/>
      <c r="AD23" s="85"/>
      <c r="AE23" s="84"/>
      <c r="AF23" s="65" t="s">
        <v>240</v>
      </c>
      <c r="AG23" s="52" t="s">
        <v>259</v>
      </c>
      <c r="AH23" s="52">
        <v>2</v>
      </c>
      <c r="AI23" s="52">
        <v>0</v>
      </c>
      <c r="AJ23" s="52">
        <v>0</v>
      </c>
      <c r="AK23" s="75">
        <f t="shared" si="0"/>
        <v>0</v>
      </c>
      <c r="AL23" s="66">
        <v>0.1</v>
      </c>
      <c r="AM23" s="67">
        <v>45352</v>
      </c>
      <c r="AN23" s="68">
        <v>45626</v>
      </c>
      <c r="AO23" s="69">
        <f t="shared" si="2"/>
        <v>274</v>
      </c>
      <c r="AP23" s="70"/>
      <c r="AQ23" s="71"/>
      <c r="AR23" s="71"/>
      <c r="AS23" s="71"/>
      <c r="AT23" s="52"/>
      <c r="AU23" s="52"/>
      <c r="AV23" s="160"/>
      <c r="AW23" s="161"/>
      <c r="AX23" s="52"/>
      <c r="AY23" s="71"/>
      <c r="AZ23" s="148"/>
      <c r="BA23" s="71"/>
      <c r="BB23" s="71"/>
      <c r="BC23" s="71"/>
      <c r="BD23" s="71"/>
      <c r="BE23" s="71"/>
      <c r="BF23" s="71"/>
      <c r="BG23" s="149"/>
      <c r="BH23" s="71"/>
      <c r="BI23" s="71"/>
      <c r="BJ23" s="71"/>
      <c r="BK23" s="71"/>
      <c r="BL23" s="151"/>
      <c r="BM23" s="115"/>
      <c r="BN23" s="72"/>
      <c r="BO23" s="73"/>
    </row>
    <row r="24" spans="1:67" ht="141" customHeight="1" x14ac:dyDescent="0.35">
      <c r="A24" s="71"/>
      <c r="B24" s="156"/>
      <c r="C24" s="156"/>
      <c r="D24" s="71"/>
      <c r="E24" s="71"/>
      <c r="F24" s="71"/>
      <c r="G24" s="81"/>
      <c r="H24" s="71"/>
      <c r="I24" s="81"/>
      <c r="J24" s="71"/>
      <c r="K24" s="71"/>
      <c r="L24" s="71"/>
      <c r="M24" s="71"/>
      <c r="N24" s="71"/>
      <c r="O24" s="71"/>
      <c r="P24" s="71"/>
      <c r="Q24" s="71"/>
      <c r="R24" s="70"/>
      <c r="S24" s="157"/>
      <c r="T24" s="82"/>
      <c r="U24" s="83"/>
      <c r="V24" s="83"/>
      <c r="W24" s="69"/>
      <c r="X24" s="69"/>
      <c r="Y24" s="102"/>
      <c r="Z24" s="102"/>
      <c r="AA24" s="84"/>
      <c r="AB24" s="84"/>
      <c r="AC24" s="84"/>
      <c r="AD24" s="85"/>
      <c r="AE24" s="84"/>
      <c r="AF24" s="65" t="s">
        <v>255</v>
      </c>
      <c r="AG24" s="52" t="s">
        <v>257</v>
      </c>
      <c r="AH24" s="52">
        <v>2</v>
      </c>
      <c r="AI24" s="52">
        <v>0</v>
      </c>
      <c r="AJ24" s="52">
        <v>0</v>
      </c>
      <c r="AK24" s="75">
        <f t="shared" si="0"/>
        <v>0</v>
      </c>
      <c r="AL24" s="66">
        <v>0.1</v>
      </c>
      <c r="AM24" s="67">
        <v>45352</v>
      </c>
      <c r="AN24" s="68">
        <v>45473</v>
      </c>
      <c r="AO24" s="69">
        <f t="shared" si="2"/>
        <v>121</v>
      </c>
      <c r="AP24" s="70"/>
      <c r="AQ24" s="71"/>
      <c r="AR24" s="71"/>
      <c r="AS24" s="71"/>
      <c r="AT24" s="52"/>
      <c r="AU24" s="52"/>
      <c r="AV24" s="160"/>
      <c r="AW24" s="161"/>
      <c r="AX24" s="52"/>
      <c r="AY24" s="71"/>
      <c r="AZ24" s="148"/>
      <c r="BA24" s="71"/>
      <c r="BB24" s="71"/>
      <c r="BC24" s="71"/>
      <c r="BD24" s="71"/>
      <c r="BE24" s="71"/>
      <c r="BF24" s="71"/>
      <c r="BG24" s="149"/>
      <c r="BH24" s="71"/>
      <c r="BI24" s="71"/>
      <c r="BJ24" s="71"/>
      <c r="BK24" s="71"/>
      <c r="BL24" s="151"/>
      <c r="BM24" s="115"/>
      <c r="BN24" s="72"/>
      <c r="BO24" s="73"/>
    </row>
    <row r="25" spans="1:67" ht="142.5" customHeight="1" x14ac:dyDescent="0.35">
      <c r="A25" s="71"/>
      <c r="B25" s="156"/>
      <c r="C25" s="156"/>
      <c r="D25" s="71"/>
      <c r="E25" s="71"/>
      <c r="F25" s="71"/>
      <c r="G25" s="81"/>
      <c r="H25" s="71"/>
      <c r="I25" s="81"/>
      <c r="J25" s="71"/>
      <c r="K25" s="71"/>
      <c r="L25" s="71"/>
      <c r="M25" s="71"/>
      <c r="N25" s="71"/>
      <c r="O25" s="71"/>
      <c r="P25" s="71"/>
      <c r="Q25" s="71"/>
      <c r="R25" s="70"/>
      <c r="S25" s="157"/>
      <c r="T25" s="82"/>
      <c r="U25" s="83"/>
      <c r="V25" s="83"/>
      <c r="W25" s="69"/>
      <c r="X25" s="69"/>
      <c r="Y25" s="102"/>
      <c r="Z25" s="102"/>
      <c r="AA25" s="84"/>
      <c r="AB25" s="84"/>
      <c r="AC25" s="84"/>
      <c r="AD25" s="85"/>
      <c r="AE25" s="84"/>
      <c r="AF25" s="65" t="s">
        <v>241</v>
      </c>
      <c r="AG25" s="52" t="s">
        <v>256</v>
      </c>
      <c r="AH25" s="52">
        <v>2</v>
      </c>
      <c r="AI25" s="52">
        <v>0</v>
      </c>
      <c r="AJ25" s="52">
        <v>0</v>
      </c>
      <c r="AK25" s="75">
        <f t="shared" si="0"/>
        <v>0</v>
      </c>
      <c r="AL25" s="66">
        <v>0.1</v>
      </c>
      <c r="AM25" s="67">
        <v>45337</v>
      </c>
      <c r="AN25" s="68">
        <v>45657</v>
      </c>
      <c r="AO25" s="69">
        <f t="shared" si="2"/>
        <v>320</v>
      </c>
      <c r="AP25" s="70"/>
      <c r="AQ25" s="71"/>
      <c r="AR25" s="71"/>
      <c r="AS25" s="71"/>
      <c r="AT25" s="52"/>
      <c r="AU25" s="52"/>
      <c r="AV25" s="160"/>
      <c r="AW25" s="161"/>
      <c r="AX25" s="52"/>
      <c r="AY25" s="71"/>
      <c r="AZ25" s="148"/>
      <c r="BA25" s="71"/>
      <c r="BB25" s="71"/>
      <c r="BC25" s="71"/>
      <c r="BD25" s="71"/>
      <c r="BE25" s="71"/>
      <c r="BF25" s="71"/>
      <c r="BG25" s="149"/>
      <c r="BH25" s="71"/>
      <c r="BI25" s="71"/>
      <c r="BJ25" s="71"/>
      <c r="BK25" s="71"/>
      <c r="BL25" s="151"/>
      <c r="BM25" s="115"/>
      <c r="BN25" s="72"/>
      <c r="BO25" s="73"/>
    </row>
    <row r="26" spans="1:67" ht="57" customHeight="1" thickBot="1" x14ac:dyDescent="0.4">
      <c r="A26" s="77" t="s">
        <v>323</v>
      </c>
      <c r="B26" s="77"/>
      <c r="C26" s="77"/>
      <c r="D26" s="77"/>
      <c r="E26" s="77"/>
      <c r="F26" s="77"/>
      <c r="G26" s="77"/>
      <c r="H26" s="77"/>
      <c r="I26" s="77"/>
      <c r="J26" s="71" t="s">
        <v>324</v>
      </c>
      <c r="K26" s="71"/>
      <c r="L26" s="71"/>
      <c r="M26" s="71"/>
      <c r="N26" s="71"/>
      <c r="O26" s="71"/>
      <c r="P26" s="71"/>
      <c r="Q26" s="71"/>
      <c r="R26" s="71"/>
      <c r="S26" s="71"/>
      <c r="T26" s="71"/>
      <c r="U26" s="77"/>
      <c r="V26" s="77"/>
      <c r="W26" s="77"/>
      <c r="X26" s="77"/>
      <c r="Y26" s="66">
        <f>Y17</f>
        <v>0.3</v>
      </c>
      <c r="Z26" s="66">
        <f>Z17</f>
        <v>1</v>
      </c>
      <c r="AA26" s="153"/>
      <c r="AB26" s="153"/>
      <c r="AC26" s="77"/>
      <c r="AD26" s="77"/>
      <c r="AE26" s="77"/>
      <c r="AF26" s="71" t="s">
        <v>326</v>
      </c>
      <c r="AG26" s="71"/>
      <c r="AH26" s="71"/>
      <c r="AI26" s="71"/>
      <c r="AJ26" s="71"/>
      <c r="AK26" s="75">
        <f>SUM(AK17:AK25)/(9)</f>
        <v>4.6296296296296301E-2</v>
      </c>
      <c r="AL26" s="77"/>
      <c r="AM26" s="77"/>
      <c r="AN26" s="77"/>
      <c r="AO26" s="77"/>
      <c r="AP26" s="77"/>
      <c r="AQ26" s="77"/>
      <c r="AR26" s="77"/>
      <c r="AS26" s="71" t="s">
        <v>328</v>
      </c>
      <c r="AT26" s="71"/>
      <c r="AU26" s="71"/>
      <c r="AV26" s="106">
        <v>1392300000</v>
      </c>
      <c r="AW26" s="106">
        <v>140400000</v>
      </c>
      <c r="AX26" s="78">
        <f>AW26/AV26</f>
        <v>0.10084033613445378</v>
      </c>
      <c r="AY26" s="77"/>
      <c r="AZ26" s="77"/>
      <c r="BA26" s="77"/>
      <c r="BB26" s="77"/>
      <c r="BC26" s="77"/>
      <c r="BD26" s="77"/>
      <c r="BE26" s="77"/>
      <c r="BF26" s="77"/>
      <c r="BG26" s="77"/>
      <c r="BH26" s="77"/>
      <c r="BI26" s="77"/>
      <c r="BJ26" s="77"/>
      <c r="BK26" s="77"/>
      <c r="BL26" s="77"/>
      <c r="BM26" s="104"/>
      <c r="BN26" s="72"/>
      <c r="BO26" s="73"/>
    </row>
    <row r="27" spans="1:67" ht="202.5" x14ac:dyDescent="0.35">
      <c r="A27" s="71" t="s">
        <v>158</v>
      </c>
      <c r="B27" s="71" t="s">
        <v>161</v>
      </c>
      <c r="C27" s="71" t="s">
        <v>162</v>
      </c>
      <c r="D27" s="71" t="s">
        <v>163</v>
      </c>
      <c r="E27" s="71">
        <v>0</v>
      </c>
      <c r="F27" s="71" t="s">
        <v>164</v>
      </c>
      <c r="G27" s="81">
        <v>1</v>
      </c>
      <c r="H27" s="71" t="s">
        <v>165</v>
      </c>
      <c r="I27" s="81">
        <v>0.25</v>
      </c>
      <c r="J27" s="71" t="s">
        <v>169</v>
      </c>
      <c r="K27" s="71" t="s">
        <v>179</v>
      </c>
      <c r="L27" s="71" t="s">
        <v>173</v>
      </c>
      <c r="M27" s="71" t="s">
        <v>180</v>
      </c>
      <c r="N27" s="71" t="s">
        <v>186</v>
      </c>
      <c r="O27" s="71"/>
      <c r="P27" s="71" t="s">
        <v>189</v>
      </c>
      <c r="Q27" s="71" t="s">
        <v>193</v>
      </c>
      <c r="R27" s="70">
        <v>230437</v>
      </c>
      <c r="S27" s="82">
        <v>4000</v>
      </c>
      <c r="T27" s="82">
        <v>486960</v>
      </c>
      <c r="U27" s="83"/>
      <c r="V27" s="83"/>
      <c r="W27" s="69"/>
      <c r="X27" s="69"/>
      <c r="Y27" s="102">
        <f>AB27/S27</f>
        <v>2.5000000000000001E-2</v>
      </c>
      <c r="Z27" s="102">
        <f>100%</f>
        <v>1</v>
      </c>
      <c r="AA27" s="84">
        <v>100</v>
      </c>
      <c r="AB27" s="84">
        <v>100</v>
      </c>
      <c r="AC27" s="84" t="s">
        <v>198</v>
      </c>
      <c r="AD27" s="85">
        <v>2021130010242</v>
      </c>
      <c r="AE27" s="84" t="s">
        <v>204</v>
      </c>
      <c r="AF27" s="65" t="s">
        <v>210</v>
      </c>
      <c r="AG27" s="52" t="s">
        <v>208</v>
      </c>
      <c r="AH27" s="52">
        <v>12</v>
      </c>
      <c r="AI27" s="52">
        <v>3</v>
      </c>
      <c r="AJ27" s="52">
        <v>5</v>
      </c>
      <c r="AK27" s="75">
        <f t="shared" si="0"/>
        <v>0.41666666666666669</v>
      </c>
      <c r="AL27" s="66">
        <v>0.1</v>
      </c>
      <c r="AM27" s="67">
        <v>45306</v>
      </c>
      <c r="AN27" s="68">
        <v>45657</v>
      </c>
      <c r="AO27" s="69">
        <f t="shared" si="2"/>
        <v>351</v>
      </c>
      <c r="AP27" s="70">
        <v>1024882</v>
      </c>
      <c r="AQ27" s="71"/>
      <c r="AR27" s="71" t="s">
        <v>214</v>
      </c>
      <c r="AS27" s="71" t="s">
        <v>279</v>
      </c>
      <c r="AT27" s="69">
        <v>2021130010242</v>
      </c>
      <c r="AU27" s="52" t="s">
        <v>319</v>
      </c>
      <c r="AV27" s="162">
        <v>169230000</v>
      </c>
      <c r="AW27" s="162">
        <v>10700000</v>
      </c>
      <c r="AX27" s="155">
        <f>AW27/AV27</f>
        <v>6.3227560125273294E-2</v>
      </c>
      <c r="AY27" s="71" t="s">
        <v>215</v>
      </c>
      <c r="AZ27" s="148">
        <v>169230000</v>
      </c>
      <c r="BA27" s="71" t="s">
        <v>216</v>
      </c>
      <c r="BB27" s="71" t="s">
        <v>221</v>
      </c>
      <c r="BC27" s="71" t="s">
        <v>222</v>
      </c>
      <c r="BD27" s="149">
        <v>0.35630000000000001</v>
      </c>
      <c r="BE27" s="81">
        <v>0</v>
      </c>
      <c r="BF27" s="149">
        <v>0.41539999999999999</v>
      </c>
      <c r="BG27" s="149">
        <v>6.3200000000000006E-2</v>
      </c>
      <c r="BH27" s="52" t="s">
        <v>226</v>
      </c>
      <c r="BI27" s="52" t="s">
        <v>262</v>
      </c>
      <c r="BJ27" s="52" t="s">
        <v>227</v>
      </c>
      <c r="BK27" s="52" t="s">
        <v>216</v>
      </c>
      <c r="BL27" s="150">
        <v>45306</v>
      </c>
      <c r="BM27" s="110" t="s">
        <v>299</v>
      </c>
      <c r="BN27" s="72"/>
      <c r="BO27" s="73"/>
    </row>
    <row r="28" spans="1:67" ht="107.25" customHeight="1" x14ac:dyDescent="0.35">
      <c r="A28" s="71"/>
      <c r="B28" s="71"/>
      <c r="C28" s="71"/>
      <c r="D28" s="71"/>
      <c r="E28" s="71"/>
      <c r="F28" s="71"/>
      <c r="G28" s="81"/>
      <c r="H28" s="71"/>
      <c r="I28" s="81"/>
      <c r="J28" s="71"/>
      <c r="K28" s="71"/>
      <c r="L28" s="71"/>
      <c r="M28" s="71"/>
      <c r="N28" s="71"/>
      <c r="O28" s="71"/>
      <c r="P28" s="71"/>
      <c r="Q28" s="71"/>
      <c r="R28" s="70"/>
      <c r="S28" s="82"/>
      <c r="T28" s="82"/>
      <c r="U28" s="83"/>
      <c r="V28" s="83"/>
      <c r="W28" s="69"/>
      <c r="X28" s="69"/>
      <c r="Y28" s="102"/>
      <c r="Z28" s="102"/>
      <c r="AA28" s="84"/>
      <c r="AB28" s="84"/>
      <c r="AC28" s="84"/>
      <c r="AD28" s="85"/>
      <c r="AE28" s="84"/>
      <c r="AF28" s="65" t="s">
        <v>268</v>
      </c>
      <c r="AG28" s="52" t="s">
        <v>278</v>
      </c>
      <c r="AH28" s="52">
        <v>2</v>
      </c>
      <c r="AI28" s="52">
        <v>0</v>
      </c>
      <c r="AJ28" s="52">
        <v>0</v>
      </c>
      <c r="AK28" s="75">
        <f t="shared" si="0"/>
        <v>0</v>
      </c>
      <c r="AL28" s="66">
        <v>0.2</v>
      </c>
      <c r="AM28" s="67">
        <v>45337</v>
      </c>
      <c r="AN28" s="68">
        <v>45626</v>
      </c>
      <c r="AO28" s="69">
        <f t="shared" si="2"/>
        <v>289</v>
      </c>
      <c r="AP28" s="70"/>
      <c r="AQ28" s="71"/>
      <c r="AR28" s="71"/>
      <c r="AS28" s="71"/>
      <c r="AT28" s="52"/>
      <c r="AU28" s="52"/>
      <c r="AV28" s="162"/>
      <c r="AW28" s="162"/>
      <c r="AX28" s="52"/>
      <c r="AY28" s="71"/>
      <c r="AZ28" s="148"/>
      <c r="BA28" s="71"/>
      <c r="BB28" s="71"/>
      <c r="BC28" s="71"/>
      <c r="BD28" s="71"/>
      <c r="BE28" s="71"/>
      <c r="BF28" s="71"/>
      <c r="BG28" s="149"/>
      <c r="BH28" s="71" t="s">
        <v>226</v>
      </c>
      <c r="BI28" s="71" t="s">
        <v>263</v>
      </c>
      <c r="BJ28" s="71" t="s">
        <v>236</v>
      </c>
      <c r="BK28" s="71" t="s">
        <v>216</v>
      </c>
      <c r="BL28" s="151">
        <v>45352</v>
      </c>
      <c r="BM28" s="116" t="s">
        <v>300</v>
      </c>
      <c r="BN28" s="72"/>
      <c r="BO28" s="73"/>
    </row>
    <row r="29" spans="1:67" ht="122.25" customHeight="1" x14ac:dyDescent="0.35">
      <c r="A29" s="71"/>
      <c r="B29" s="71"/>
      <c r="C29" s="71"/>
      <c r="D29" s="71"/>
      <c r="E29" s="71"/>
      <c r="F29" s="71"/>
      <c r="G29" s="81"/>
      <c r="H29" s="71"/>
      <c r="I29" s="81"/>
      <c r="J29" s="71"/>
      <c r="K29" s="71"/>
      <c r="L29" s="71"/>
      <c r="M29" s="71"/>
      <c r="N29" s="71"/>
      <c r="O29" s="71"/>
      <c r="P29" s="71"/>
      <c r="Q29" s="71"/>
      <c r="R29" s="70"/>
      <c r="S29" s="82"/>
      <c r="T29" s="82"/>
      <c r="U29" s="83"/>
      <c r="V29" s="83"/>
      <c r="W29" s="69"/>
      <c r="X29" s="69"/>
      <c r="Y29" s="102"/>
      <c r="Z29" s="102"/>
      <c r="AA29" s="84"/>
      <c r="AB29" s="84"/>
      <c r="AC29" s="84"/>
      <c r="AD29" s="85"/>
      <c r="AE29" s="84"/>
      <c r="AF29" s="65" t="s">
        <v>211</v>
      </c>
      <c r="AG29" s="52" t="s">
        <v>277</v>
      </c>
      <c r="AH29" s="52">
        <v>2</v>
      </c>
      <c r="AI29" s="52">
        <v>0.05</v>
      </c>
      <c r="AJ29" s="52">
        <v>0.1</v>
      </c>
      <c r="AK29" s="75"/>
      <c r="AL29" s="66">
        <v>0.3</v>
      </c>
      <c r="AM29" s="67">
        <v>45352</v>
      </c>
      <c r="AN29" s="68">
        <v>45626</v>
      </c>
      <c r="AO29" s="69">
        <f t="shared" si="2"/>
        <v>274</v>
      </c>
      <c r="AP29" s="70"/>
      <c r="AQ29" s="71"/>
      <c r="AR29" s="71"/>
      <c r="AS29" s="71"/>
      <c r="AT29" s="52"/>
      <c r="AU29" s="52"/>
      <c r="AV29" s="162"/>
      <c r="AW29" s="162"/>
      <c r="AX29" s="52"/>
      <c r="AY29" s="71"/>
      <c r="AZ29" s="148"/>
      <c r="BA29" s="71"/>
      <c r="BB29" s="71"/>
      <c r="BC29" s="71"/>
      <c r="BD29" s="71"/>
      <c r="BE29" s="71"/>
      <c r="BF29" s="71"/>
      <c r="BG29" s="149"/>
      <c r="BH29" s="71"/>
      <c r="BI29" s="71"/>
      <c r="BJ29" s="71"/>
      <c r="BK29" s="71"/>
      <c r="BL29" s="151"/>
      <c r="BM29" s="116" t="s">
        <v>302</v>
      </c>
      <c r="BN29" s="72"/>
      <c r="BO29" s="73"/>
    </row>
    <row r="30" spans="1:67" ht="80.25" customHeight="1" thickBot="1" x14ac:dyDescent="0.4">
      <c r="A30" s="71"/>
      <c r="B30" s="71"/>
      <c r="C30" s="71"/>
      <c r="D30" s="71"/>
      <c r="E30" s="71"/>
      <c r="F30" s="71"/>
      <c r="G30" s="81"/>
      <c r="H30" s="71"/>
      <c r="I30" s="81"/>
      <c r="J30" s="71"/>
      <c r="K30" s="71"/>
      <c r="L30" s="71"/>
      <c r="M30" s="71"/>
      <c r="N30" s="71"/>
      <c r="O30" s="71"/>
      <c r="P30" s="71"/>
      <c r="Q30" s="71"/>
      <c r="R30" s="70"/>
      <c r="S30" s="82"/>
      <c r="T30" s="82"/>
      <c r="U30" s="83"/>
      <c r="V30" s="83"/>
      <c r="W30" s="69"/>
      <c r="X30" s="69"/>
      <c r="Y30" s="102"/>
      <c r="Z30" s="102"/>
      <c r="AA30" s="84"/>
      <c r="AB30" s="84"/>
      <c r="AC30" s="84"/>
      <c r="AD30" s="85"/>
      <c r="AE30" s="84"/>
      <c r="AF30" s="65" t="s">
        <v>212</v>
      </c>
      <c r="AG30" s="52" t="s">
        <v>267</v>
      </c>
      <c r="AH30" s="52">
        <v>2</v>
      </c>
      <c r="AI30" s="52">
        <v>0</v>
      </c>
      <c r="AJ30" s="52">
        <v>0.05</v>
      </c>
      <c r="AK30" s="163"/>
      <c r="AL30" s="66">
        <v>0.4</v>
      </c>
      <c r="AM30" s="67">
        <v>45337</v>
      </c>
      <c r="AN30" s="68">
        <v>45657</v>
      </c>
      <c r="AO30" s="69">
        <f t="shared" si="2"/>
        <v>320</v>
      </c>
      <c r="AP30" s="70"/>
      <c r="AQ30" s="71"/>
      <c r="AR30" s="71"/>
      <c r="AS30" s="71"/>
      <c r="AT30" s="52"/>
      <c r="AU30" s="52"/>
      <c r="AV30" s="162"/>
      <c r="AW30" s="162"/>
      <c r="AX30" s="52"/>
      <c r="AY30" s="71"/>
      <c r="AZ30" s="148"/>
      <c r="BA30" s="71"/>
      <c r="BB30" s="71"/>
      <c r="BC30" s="71"/>
      <c r="BD30" s="71"/>
      <c r="BE30" s="71"/>
      <c r="BF30" s="71"/>
      <c r="BG30" s="149"/>
      <c r="BH30" s="71"/>
      <c r="BI30" s="71"/>
      <c r="BJ30" s="71"/>
      <c r="BK30" s="71"/>
      <c r="BL30" s="151"/>
      <c r="BM30" s="112" t="s">
        <v>301</v>
      </c>
      <c r="BN30" s="72"/>
      <c r="BO30" s="73"/>
    </row>
    <row r="31" spans="1:67" ht="97.5" customHeight="1" thickBot="1" x14ac:dyDescent="0.4">
      <c r="A31" s="52"/>
      <c r="B31" s="52"/>
      <c r="C31" s="52"/>
      <c r="D31" s="52"/>
      <c r="E31" s="79"/>
      <c r="F31" s="79"/>
      <c r="G31" s="79"/>
      <c r="H31" s="79"/>
      <c r="I31" s="81" t="s">
        <v>324</v>
      </c>
      <c r="J31" s="81"/>
      <c r="K31" s="81"/>
      <c r="L31" s="81"/>
      <c r="M31" s="81"/>
      <c r="N31" s="81"/>
      <c r="O31" s="81"/>
      <c r="P31" s="81"/>
      <c r="Q31" s="81"/>
      <c r="R31" s="81"/>
      <c r="S31" s="81"/>
      <c r="T31" s="81"/>
      <c r="U31" s="79"/>
      <c r="V31" s="79"/>
      <c r="W31" s="79"/>
      <c r="X31" s="79"/>
      <c r="Y31" s="75">
        <f>3%</f>
        <v>0.03</v>
      </c>
      <c r="Z31" s="75">
        <f>100%</f>
        <v>1</v>
      </c>
      <c r="AA31" s="153"/>
      <c r="AB31" s="79"/>
      <c r="AC31" s="79"/>
      <c r="AD31" s="79"/>
      <c r="AE31" s="79"/>
      <c r="AF31" s="81" t="s">
        <v>326</v>
      </c>
      <c r="AG31" s="81"/>
      <c r="AH31" s="81"/>
      <c r="AI31" s="81"/>
      <c r="AJ31" s="81"/>
      <c r="AK31" s="75">
        <f>SUM(AK27:AK28)/(2)</f>
        <v>0.20833333333333334</v>
      </c>
      <c r="AL31" s="79"/>
      <c r="AM31" s="79"/>
      <c r="AN31" s="79"/>
      <c r="AO31" s="79"/>
      <c r="AP31" s="79"/>
      <c r="AQ31" s="79"/>
      <c r="AR31" s="79"/>
      <c r="AS31" s="81" t="s">
        <v>328</v>
      </c>
      <c r="AT31" s="81"/>
      <c r="AU31" s="81"/>
      <c r="AV31" s="105">
        <v>169230000</v>
      </c>
      <c r="AW31" s="105">
        <v>10700000</v>
      </c>
      <c r="AX31" s="79">
        <f>AW31/AV31</f>
        <v>6.3227560125273294E-2</v>
      </c>
      <c r="AY31" s="79"/>
      <c r="AZ31" s="79"/>
      <c r="BA31" s="79"/>
      <c r="BB31" s="79"/>
      <c r="BC31" s="79"/>
      <c r="BD31" s="79"/>
      <c r="BE31" s="79"/>
      <c r="BF31" s="79"/>
      <c r="BG31" s="79"/>
      <c r="BH31" s="79"/>
      <c r="BI31" s="79"/>
      <c r="BJ31" s="79"/>
      <c r="BK31" s="79"/>
      <c r="BL31" s="79"/>
      <c r="BM31" s="80"/>
      <c r="BN31" s="72"/>
      <c r="BO31" s="73"/>
    </row>
    <row r="32" spans="1:67" ht="101.25" customHeight="1" x14ac:dyDescent="0.35">
      <c r="A32" s="71" t="s">
        <v>159</v>
      </c>
      <c r="B32" s="71" t="s">
        <v>161</v>
      </c>
      <c r="C32" s="71" t="s">
        <v>162</v>
      </c>
      <c r="D32" s="71" t="s">
        <v>163</v>
      </c>
      <c r="E32" s="71">
        <v>0</v>
      </c>
      <c r="F32" s="71" t="s">
        <v>164</v>
      </c>
      <c r="G32" s="81">
        <v>1</v>
      </c>
      <c r="H32" s="71" t="s">
        <v>165</v>
      </c>
      <c r="I32" s="81">
        <v>0.25</v>
      </c>
      <c r="J32" s="156" t="s">
        <v>170</v>
      </c>
      <c r="K32" s="71" t="s">
        <v>181</v>
      </c>
      <c r="L32" s="71" t="s">
        <v>173</v>
      </c>
      <c r="M32" s="71" t="s">
        <v>176</v>
      </c>
      <c r="N32" s="71" t="s">
        <v>187</v>
      </c>
      <c r="O32" s="71"/>
      <c r="P32" s="71" t="s">
        <v>189</v>
      </c>
      <c r="Q32" s="71" t="s">
        <v>194</v>
      </c>
      <c r="R32" s="70">
        <v>102837</v>
      </c>
      <c r="S32" s="82">
        <v>1000</v>
      </c>
      <c r="T32" s="82">
        <v>104513</v>
      </c>
      <c r="U32" s="83"/>
      <c r="V32" s="83"/>
      <c r="W32" s="69"/>
      <c r="X32" s="69"/>
      <c r="Y32" s="102">
        <f>0%</f>
        <v>0</v>
      </c>
      <c r="Z32" s="102">
        <f>100%</f>
        <v>1</v>
      </c>
      <c r="AA32" s="84">
        <v>0</v>
      </c>
      <c r="AB32" s="84">
        <v>0</v>
      </c>
      <c r="AC32" s="84" t="s">
        <v>199</v>
      </c>
      <c r="AD32" s="85">
        <v>2021130010238</v>
      </c>
      <c r="AE32" s="84" t="s">
        <v>205</v>
      </c>
      <c r="AF32" s="65" t="s">
        <v>250</v>
      </c>
      <c r="AG32" s="52" t="s">
        <v>208</v>
      </c>
      <c r="AH32" s="52">
        <v>12</v>
      </c>
      <c r="AI32" s="52">
        <v>3</v>
      </c>
      <c r="AJ32" s="52">
        <v>5</v>
      </c>
      <c r="AK32" s="75">
        <f t="shared" si="0"/>
        <v>0.41666666666666669</v>
      </c>
      <c r="AL32" s="66">
        <v>0.2</v>
      </c>
      <c r="AM32" s="67">
        <v>45306</v>
      </c>
      <c r="AN32" s="68">
        <v>45657</v>
      </c>
      <c r="AO32" s="69">
        <f t="shared" si="2"/>
        <v>351</v>
      </c>
      <c r="AP32" s="70">
        <v>1000</v>
      </c>
      <c r="AQ32" s="71">
        <v>0</v>
      </c>
      <c r="AR32" s="71" t="s">
        <v>214</v>
      </c>
      <c r="AS32" s="71" t="s">
        <v>279</v>
      </c>
      <c r="AT32" s="158">
        <v>2021130010238</v>
      </c>
      <c r="AU32" s="52" t="s">
        <v>320</v>
      </c>
      <c r="AV32" s="164">
        <v>699484000</v>
      </c>
      <c r="AW32" s="161">
        <v>62100000</v>
      </c>
      <c r="AX32" s="155">
        <f>AW32/AV32</f>
        <v>8.8779729057419474E-2</v>
      </c>
      <c r="AY32" s="71" t="s">
        <v>215</v>
      </c>
      <c r="AZ32" s="148">
        <v>699484000</v>
      </c>
      <c r="BA32" s="71" t="s">
        <v>216</v>
      </c>
      <c r="BB32" s="71" t="s">
        <v>223</v>
      </c>
      <c r="BC32" s="71" t="s">
        <v>224</v>
      </c>
      <c r="BD32" s="149">
        <v>0.33839999999999998</v>
      </c>
      <c r="BE32" s="81">
        <v>0</v>
      </c>
      <c r="BF32" s="149">
        <v>0.5504</v>
      </c>
      <c r="BG32" s="149">
        <v>8.8800000000000004E-2</v>
      </c>
      <c r="BH32" s="52" t="s">
        <v>226</v>
      </c>
      <c r="BI32" s="52" t="s">
        <v>264</v>
      </c>
      <c r="BJ32" s="52" t="s">
        <v>227</v>
      </c>
      <c r="BK32" s="52" t="s">
        <v>216</v>
      </c>
      <c r="BL32" s="150">
        <v>45311</v>
      </c>
      <c r="BM32" s="110" t="s">
        <v>303</v>
      </c>
      <c r="BN32" s="72"/>
      <c r="BO32" s="73"/>
    </row>
    <row r="33" spans="1:67" ht="66" customHeight="1" x14ac:dyDescent="0.35">
      <c r="A33" s="71"/>
      <c r="B33" s="71"/>
      <c r="C33" s="71"/>
      <c r="D33" s="71"/>
      <c r="E33" s="71"/>
      <c r="F33" s="71"/>
      <c r="G33" s="81"/>
      <c r="H33" s="71"/>
      <c r="I33" s="81"/>
      <c r="J33" s="156"/>
      <c r="K33" s="71"/>
      <c r="L33" s="71"/>
      <c r="M33" s="71"/>
      <c r="N33" s="71"/>
      <c r="O33" s="71"/>
      <c r="P33" s="71"/>
      <c r="Q33" s="71"/>
      <c r="R33" s="70"/>
      <c r="S33" s="82"/>
      <c r="T33" s="82"/>
      <c r="U33" s="83"/>
      <c r="V33" s="83"/>
      <c r="W33" s="69"/>
      <c r="X33" s="69"/>
      <c r="Y33" s="102"/>
      <c r="Z33" s="102"/>
      <c r="AA33" s="84"/>
      <c r="AB33" s="84"/>
      <c r="AC33" s="84"/>
      <c r="AD33" s="85"/>
      <c r="AE33" s="84"/>
      <c r="AF33" s="65" t="s">
        <v>247</v>
      </c>
      <c r="AG33" s="52" t="s">
        <v>252</v>
      </c>
      <c r="AH33" s="52">
        <v>1</v>
      </c>
      <c r="AI33" s="52">
        <v>0</v>
      </c>
      <c r="AJ33" s="52">
        <v>0</v>
      </c>
      <c r="AK33" s="75">
        <f t="shared" si="0"/>
        <v>0</v>
      </c>
      <c r="AL33" s="66">
        <v>0.3</v>
      </c>
      <c r="AM33" s="67">
        <v>45352</v>
      </c>
      <c r="AN33" s="68">
        <v>45473</v>
      </c>
      <c r="AO33" s="69">
        <f t="shared" si="2"/>
        <v>121</v>
      </c>
      <c r="AP33" s="70"/>
      <c r="AQ33" s="71"/>
      <c r="AR33" s="71"/>
      <c r="AS33" s="71"/>
      <c r="AT33" s="52"/>
      <c r="AU33" s="52"/>
      <c r="AV33" s="164"/>
      <c r="AW33" s="161"/>
      <c r="AX33" s="52"/>
      <c r="AY33" s="71"/>
      <c r="AZ33" s="148"/>
      <c r="BA33" s="71"/>
      <c r="BB33" s="71"/>
      <c r="BC33" s="71"/>
      <c r="BD33" s="71"/>
      <c r="BE33" s="71"/>
      <c r="BF33" s="71"/>
      <c r="BG33" s="149"/>
      <c r="BH33" s="71" t="s">
        <v>226</v>
      </c>
      <c r="BI33" s="71" t="s">
        <v>280</v>
      </c>
      <c r="BJ33" s="71" t="s">
        <v>236</v>
      </c>
      <c r="BK33" s="71" t="s">
        <v>216</v>
      </c>
      <c r="BL33" s="151">
        <v>45352</v>
      </c>
      <c r="BM33" s="116" t="s">
        <v>304</v>
      </c>
      <c r="BN33" s="72"/>
      <c r="BO33" s="73"/>
    </row>
    <row r="34" spans="1:67" ht="92.1" customHeight="1" x14ac:dyDescent="0.35">
      <c r="A34" s="71"/>
      <c r="B34" s="71"/>
      <c r="C34" s="71"/>
      <c r="D34" s="71"/>
      <c r="E34" s="71"/>
      <c r="F34" s="71"/>
      <c r="G34" s="81"/>
      <c r="H34" s="71"/>
      <c r="I34" s="81"/>
      <c r="J34" s="156"/>
      <c r="K34" s="71"/>
      <c r="L34" s="71"/>
      <c r="M34" s="71"/>
      <c r="N34" s="71"/>
      <c r="O34" s="71"/>
      <c r="P34" s="71"/>
      <c r="Q34" s="71"/>
      <c r="R34" s="70"/>
      <c r="S34" s="82"/>
      <c r="T34" s="82"/>
      <c r="U34" s="83"/>
      <c r="V34" s="83"/>
      <c r="W34" s="69"/>
      <c r="X34" s="69"/>
      <c r="Y34" s="102"/>
      <c r="Z34" s="102"/>
      <c r="AA34" s="84"/>
      <c r="AB34" s="84"/>
      <c r="AC34" s="84"/>
      <c r="AD34" s="85"/>
      <c r="AE34" s="84"/>
      <c r="AF34" s="65" t="s">
        <v>249</v>
      </c>
      <c r="AG34" s="52" t="s">
        <v>251</v>
      </c>
      <c r="AH34" s="52">
        <v>2</v>
      </c>
      <c r="AI34" s="52">
        <v>0.05</v>
      </c>
      <c r="AJ34" s="52">
        <v>0.2</v>
      </c>
      <c r="AK34" s="75">
        <f t="shared" si="0"/>
        <v>0.1</v>
      </c>
      <c r="AL34" s="66">
        <v>0.2</v>
      </c>
      <c r="AM34" s="67">
        <v>45352</v>
      </c>
      <c r="AN34" s="68">
        <v>45626</v>
      </c>
      <c r="AO34" s="69">
        <f t="shared" si="2"/>
        <v>274</v>
      </c>
      <c r="AP34" s="70"/>
      <c r="AQ34" s="71"/>
      <c r="AR34" s="71"/>
      <c r="AS34" s="71"/>
      <c r="AT34" s="52"/>
      <c r="AU34" s="52"/>
      <c r="AV34" s="164"/>
      <c r="AW34" s="161"/>
      <c r="AX34" s="52"/>
      <c r="AY34" s="71"/>
      <c r="AZ34" s="148"/>
      <c r="BA34" s="71"/>
      <c r="BB34" s="71"/>
      <c r="BC34" s="71"/>
      <c r="BD34" s="71"/>
      <c r="BE34" s="71"/>
      <c r="BF34" s="71"/>
      <c r="BG34" s="149"/>
      <c r="BH34" s="71"/>
      <c r="BI34" s="71"/>
      <c r="BJ34" s="71"/>
      <c r="BK34" s="71"/>
      <c r="BL34" s="151"/>
      <c r="BM34" s="116" t="s">
        <v>305</v>
      </c>
      <c r="BN34" s="72"/>
      <c r="BO34" s="73"/>
    </row>
    <row r="35" spans="1:67" ht="102" customHeight="1" x14ac:dyDescent="0.35">
      <c r="A35" s="71"/>
      <c r="B35" s="71"/>
      <c r="C35" s="71"/>
      <c r="D35" s="71"/>
      <c r="E35" s="71"/>
      <c r="F35" s="71"/>
      <c r="G35" s="81"/>
      <c r="H35" s="71"/>
      <c r="I35" s="81"/>
      <c r="J35" s="156"/>
      <c r="K35" s="71"/>
      <c r="L35" s="71"/>
      <c r="M35" s="71"/>
      <c r="N35" s="71"/>
      <c r="O35" s="71"/>
      <c r="P35" s="71"/>
      <c r="Q35" s="71"/>
      <c r="R35" s="70"/>
      <c r="S35" s="82"/>
      <c r="T35" s="82"/>
      <c r="U35" s="83"/>
      <c r="V35" s="83"/>
      <c r="W35" s="69"/>
      <c r="X35" s="69"/>
      <c r="Y35" s="102"/>
      <c r="Z35" s="102"/>
      <c r="AA35" s="84"/>
      <c r="AB35" s="84"/>
      <c r="AC35" s="84"/>
      <c r="AD35" s="85"/>
      <c r="AE35" s="84"/>
      <c r="AF35" s="65" t="s">
        <v>248</v>
      </c>
      <c r="AG35" s="52" t="s">
        <v>253</v>
      </c>
      <c r="AH35" s="52">
        <v>1</v>
      </c>
      <c r="AI35" s="52">
        <v>0</v>
      </c>
      <c r="AJ35" s="52">
        <v>0</v>
      </c>
      <c r="AK35" s="75">
        <f t="shared" si="0"/>
        <v>0</v>
      </c>
      <c r="AL35" s="66">
        <v>0.3</v>
      </c>
      <c r="AM35" s="67">
        <v>45383</v>
      </c>
      <c r="AN35" s="68">
        <v>45626</v>
      </c>
      <c r="AO35" s="69">
        <f t="shared" si="2"/>
        <v>243</v>
      </c>
      <c r="AP35" s="70"/>
      <c r="AQ35" s="71"/>
      <c r="AR35" s="71"/>
      <c r="AS35" s="71"/>
      <c r="AT35" s="52"/>
      <c r="AU35" s="52"/>
      <c r="AV35" s="164"/>
      <c r="AW35" s="161"/>
      <c r="AX35" s="52"/>
      <c r="AY35" s="71"/>
      <c r="AZ35" s="148"/>
      <c r="BA35" s="71"/>
      <c r="BB35" s="71"/>
      <c r="BC35" s="71"/>
      <c r="BD35" s="71"/>
      <c r="BE35" s="71"/>
      <c r="BF35" s="71"/>
      <c r="BG35" s="149"/>
      <c r="BH35" s="71"/>
      <c r="BI35" s="71"/>
      <c r="BJ35" s="71"/>
      <c r="BK35" s="71"/>
      <c r="BL35" s="151"/>
      <c r="BM35" s="116" t="s">
        <v>304</v>
      </c>
      <c r="BN35" s="72"/>
      <c r="BO35" s="73"/>
    </row>
    <row r="36" spans="1:67" ht="102" customHeight="1" thickBot="1" x14ac:dyDescent="0.4">
      <c r="A36" s="77" t="s">
        <v>323</v>
      </c>
      <c r="B36" s="77"/>
      <c r="C36" s="77"/>
      <c r="D36" s="77"/>
      <c r="E36" s="77"/>
      <c r="F36" s="77"/>
      <c r="G36" s="77"/>
      <c r="H36" s="77"/>
      <c r="I36" s="77"/>
      <c r="J36" s="71" t="s">
        <v>324</v>
      </c>
      <c r="K36" s="71"/>
      <c r="L36" s="71"/>
      <c r="M36" s="71"/>
      <c r="N36" s="71"/>
      <c r="O36" s="71"/>
      <c r="P36" s="71"/>
      <c r="Q36" s="71"/>
      <c r="R36" s="71"/>
      <c r="S36" s="71"/>
      <c r="T36" s="71"/>
      <c r="U36" s="77"/>
      <c r="V36" s="77"/>
      <c r="W36" s="77"/>
      <c r="X36" s="77"/>
      <c r="Y36" s="75">
        <f>0%</f>
        <v>0</v>
      </c>
      <c r="Z36" s="75">
        <f>100%</f>
        <v>1</v>
      </c>
      <c r="AA36" s="153"/>
      <c r="AB36" s="153"/>
      <c r="AC36" s="77"/>
      <c r="AD36" s="77"/>
      <c r="AE36" s="77"/>
      <c r="AF36" s="71" t="s">
        <v>326</v>
      </c>
      <c r="AG36" s="71"/>
      <c r="AH36" s="71"/>
      <c r="AI36" s="71"/>
      <c r="AJ36" s="71"/>
      <c r="AK36" s="75">
        <f>SUM(AK32:AK35)/(5)</f>
        <v>0.10333333333333335</v>
      </c>
      <c r="AL36" s="77"/>
      <c r="AM36" s="77"/>
      <c r="AN36" s="77"/>
      <c r="AO36" s="77"/>
      <c r="AP36" s="77"/>
      <c r="AQ36" s="77"/>
      <c r="AR36" s="77"/>
      <c r="AS36" s="71" t="s">
        <v>328</v>
      </c>
      <c r="AT36" s="71"/>
      <c r="AU36" s="71"/>
      <c r="AV36" s="105">
        <v>699484000</v>
      </c>
      <c r="AW36" s="105">
        <v>62100000</v>
      </c>
      <c r="AX36" s="78">
        <f>AW36/AV36</f>
        <v>8.8779729057419474E-2</v>
      </c>
      <c r="AY36" s="77"/>
      <c r="AZ36" s="77"/>
      <c r="BA36" s="77"/>
      <c r="BB36" s="77"/>
      <c r="BC36" s="77"/>
      <c r="BD36" s="77"/>
      <c r="BE36" s="77"/>
      <c r="BF36" s="77"/>
      <c r="BG36" s="77"/>
      <c r="BH36" s="77"/>
      <c r="BI36" s="77"/>
      <c r="BJ36" s="77"/>
      <c r="BK36" s="77"/>
      <c r="BL36" s="77"/>
      <c r="BM36" s="76"/>
      <c r="BN36" s="72"/>
      <c r="BO36" s="73"/>
    </row>
    <row r="37" spans="1:67" ht="80.25" customHeight="1" x14ac:dyDescent="0.35">
      <c r="A37" s="71" t="s">
        <v>160</v>
      </c>
      <c r="B37" s="71" t="s">
        <v>161</v>
      </c>
      <c r="C37" s="71" t="s">
        <v>162</v>
      </c>
      <c r="D37" s="71" t="s">
        <v>163</v>
      </c>
      <c r="E37" s="71">
        <v>0</v>
      </c>
      <c r="F37" s="71" t="s">
        <v>164</v>
      </c>
      <c r="G37" s="81">
        <v>1</v>
      </c>
      <c r="H37" s="71" t="s">
        <v>165</v>
      </c>
      <c r="I37" s="81">
        <v>0.25</v>
      </c>
      <c r="J37" s="71" t="s">
        <v>171</v>
      </c>
      <c r="K37" s="71" t="s">
        <v>182</v>
      </c>
      <c r="L37" s="71" t="s">
        <v>165</v>
      </c>
      <c r="M37" s="71" t="s">
        <v>176</v>
      </c>
      <c r="N37" s="71" t="s">
        <v>188</v>
      </c>
      <c r="O37" s="71"/>
      <c r="P37" s="71" t="s">
        <v>189</v>
      </c>
      <c r="Q37" s="71" t="s">
        <v>194</v>
      </c>
      <c r="R37" s="70">
        <v>4</v>
      </c>
      <c r="S37" s="82">
        <v>1</v>
      </c>
      <c r="T37" s="82">
        <v>4</v>
      </c>
      <c r="U37" s="83"/>
      <c r="V37" s="83"/>
      <c r="W37" s="69"/>
      <c r="X37" s="69"/>
      <c r="Y37" s="102">
        <f>AB37/S37</f>
        <v>0.3</v>
      </c>
      <c r="Z37" s="102">
        <f>100%</f>
        <v>1</v>
      </c>
      <c r="AA37" s="84">
        <v>0</v>
      </c>
      <c r="AB37" s="84">
        <v>0.3</v>
      </c>
      <c r="AC37" s="84" t="s">
        <v>200</v>
      </c>
      <c r="AD37" s="85">
        <v>2021130010241</v>
      </c>
      <c r="AE37" s="84" t="s">
        <v>206</v>
      </c>
      <c r="AF37" s="65" t="s">
        <v>209</v>
      </c>
      <c r="AG37" s="52" t="s">
        <v>208</v>
      </c>
      <c r="AH37" s="52">
        <v>12</v>
      </c>
      <c r="AI37" s="52">
        <v>3</v>
      </c>
      <c r="AJ37" s="52">
        <v>5</v>
      </c>
      <c r="AK37" s="75">
        <f t="shared" si="0"/>
        <v>0.41666666666666669</v>
      </c>
      <c r="AL37" s="66">
        <v>0.3</v>
      </c>
      <c r="AM37" s="67">
        <v>45306</v>
      </c>
      <c r="AN37" s="68">
        <v>45657</v>
      </c>
      <c r="AO37" s="69">
        <f t="shared" si="2"/>
        <v>351</v>
      </c>
      <c r="AP37" s="70">
        <v>2000</v>
      </c>
      <c r="AQ37" s="71">
        <v>0</v>
      </c>
      <c r="AR37" s="71" t="s">
        <v>214</v>
      </c>
      <c r="AS37" s="71" t="s">
        <v>279</v>
      </c>
      <c r="AT37" s="69">
        <v>2021130010241</v>
      </c>
      <c r="AU37" s="52" t="s">
        <v>321</v>
      </c>
      <c r="AV37" s="165">
        <v>112820000</v>
      </c>
      <c r="AW37" s="165">
        <v>16100000</v>
      </c>
      <c r="AX37" s="155">
        <f>AW37/AV37</f>
        <v>0.14270519411451871</v>
      </c>
      <c r="AY37" s="71" t="s">
        <v>215</v>
      </c>
      <c r="AZ37" s="148">
        <v>112820000</v>
      </c>
      <c r="BA37" s="71" t="s">
        <v>216</v>
      </c>
      <c r="BB37" s="71" t="s">
        <v>225</v>
      </c>
      <c r="BC37" s="71" t="s">
        <v>242</v>
      </c>
      <c r="BD37" s="149">
        <v>0.21540000000000001</v>
      </c>
      <c r="BE37" s="81">
        <v>0</v>
      </c>
      <c r="BF37" s="149">
        <v>0.65410000000000001</v>
      </c>
      <c r="BG37" s="149">
        <v>0.10730000000000001</v>
      </c>
      <c r="BH37" s="52" t="s">
        <v>226</v>
      </c>
      <c r="BI37" s="52" t="s">
        <v>265</v>
      </c>
      <c r="BJ37" s="52" t="s">
        <v>227</v>
      </c>
      <c r="BK37" s="52" t="s">
        <v>216</v>
      </c>
      <c r="BL37" s="150">
        <v>45311</v>
      </c>
      <c r="BM37" s="110" t="s">
        <v>306</v>
      </c>
      <c r="BN37" s="72"/>
      <c r="BO37" s="73"/>
    </row>
    <row r="38" spans="1:67" ht="102.75" customHeight="1" thickBot="1" x14ac:dyDescent="0.4">
      <c r="A38" s="71"/>
      <c r="B38" s="71"/>
      <c r="C38" s="71"/>
      <c r="D38" s="71"/>
      <c r="E38" s="71"/>
      <c r="F38" s="71"/>
      <c r="G38" s="81"/>
      <c r="H38" s="71"/>
      <c r="I38" s="81"/>
      <c r="J38" s="71"/>
      <c r="K38" s="71"/>
      <c r="L38" s="71"/>
      <c r="M38" s="71"/>
      <c r="N38" s="71"/>
      <c r="O38" s="71"/>
      <c r="P38" s="71"/>
      <c r="Q38" s="71"/>
      <c r="R38" s="70"/>
      <c r="S38" s="82"/>
      <c r="T38" s="82"/>
      <c r="U38" s="83"/>
      <c r="V38" s="83"/>
      <c r="W38" s="69"/>
      <c r="X38" s="69"/>
      <c r="Y38" s="102"/>
      <c r="Z38" s="102"/>
      <c r="AA38" s="84"/>
      <c r="AB38" s="84"/>
      <c r="AC38" s="84"/>
      <c r="AD38" s="85"/>
      <c r="AE38" s="84"/>
      <c r="AF38" s="65" t="s">
        <v>213</v>
      </c>
      <c r="AG38" s="52" t="s">
        <v>274</v>
      </c>
      <c r="AH38" s="52">
        <v>3</v>
      </c>
      <c r="AI38" s="52">
        <v>0.02</v>
      </c>
      <c r="AJ38" s="52">
        <v>0.5</v>
      </c>
      <c r="AK38" s="75">
        <f t="shared" si="0"/>
        <v>0.16666666666666666</v>
      </c>
      <c r="AL38" s="66">
        <v>0.7</v>
      </c>
      <c r="AM38" s="67">
        <v>45352</v>
      </c>
      <c r="AN38" s="68">
        <v>45657</v>
      </c>
      <c r="AO38" s="69">
        <f t="shared" si="2"/>
        <v>305</v>
      </c>
      <c r="AP38" s="70"/>
      <c r="AQ38" s="71"/>
      <c r="AR38" s="71"/>
      <c r="AS38" s="71"/>
      <c r="AT38" s="52"/>
      <c r="AU38" s="52"/>
      <c r="AV38" s="165"/>
      <c r="AW38" s="165"/>
      <c r="AX38" s="52"/>
      <c r="AY38" s="71"/>
      <c r="AZ38" s="148"/>
      <c r="BA38" s="71"/>
      <c r="BB38" s="71"/>
      <c r="BC38" s="71"/>
      <c r="BD38" s="71"/>
      <c r="BE38" s="71"/>
      <c r="BF38" s="71"/>
      <c r="BG38" s="149"/>
      <c r="BH38" s="52" t="s">
        <v>226</v>
      </c>
      <c r="BI38" s="52" t="s">
        <v>266</v>
      </c>
      <c r="BJ38" s="52" t="s">
        <v>236</v>
      </c>
      <c r="BK38" s="52" t="s">
        <v>216</v>
      </c>
      <c r="BL38" s="150">
        <v>45352</v>
      </c>
      <c r="BM38" s="113" t="s">
        <v>307</v>
      </c>
      <c r="BN38" s="86"/>
      <c r="BO38" s="87"/>
    </row>
    <row r="39" spans="1:67" s="88" customFormat="1" ht="73.5" customHeight="1" x14ac:dyDescent="0.35">
      <c r="A39" s="77" t="s">
        <v>323</v>
      </c>
      <c r="B39" s="77"/>
      <c r="C39" s="77"/>
      <c r="D39" s="77"/>
      <c r="E39" s="77"/>
      <c r="F39" s="77"/>
      <c r="G39" s="77"/>
      <c r="H39" s="77"/>
      <c r="I39" s="77"/>
      <c r="J39" s="71" t="s">
        <v>324</v>
      </c>
      <c r="K39" s="71"/>
      <c r="L39" s="71"/>
      <c r="M39" s="71"/>
      <c r="N39" s="71"/>
      <c r="O39" s="71"/>
      <c r="P39" s="71"/>
      <c r="Q39" s="71"/>
      <c r="R39" s="71"/>
      <c r="S39" s="71"/>
      <c r="T39" s="71"/>
      <c r="U39" s="77"/>
      <c r="V39" s="77"/>
      <c r="W39" s="77"/>
      <c r="X39" s="77"/>
      <c r="Y39" s="75">
        <f>30%</f>
        <v>0.3</v>
      </c>
      <c r="Z39" s="75">
        <f>100%</f>
        <v>1</v>
      </c>
      <c r="AC39" s="77"/>
      <c r="AD39" s="77"/>
      <c r="AE39" s="77"/>
      <c r="AF39" s="71" t="s">
        <v>326</v>
      </c>
      <c r="AG39" s="71"/>
      <c r="AH39" s="71"/>
      <c r="AI39" s="71"/>
      <c r="AJ39" s="71"/>
      <c r="AK39" s="75">
        <f>SUM(AK37:AK38)/(2)</f>
        <v>0.29166666666666669</v>
      </c>
      <c r="AL39" s="77"/>
      <c r="AM39" s="77"/>
      <c r="AN39" s="77"/>
      <c r="AO39" s="77"/>
      <c r="AP39" s="77"/>
      <c r="AQ39" s="77"/>
      <c r="AR39" s="77"/>
      <c r="AS39" s="71" t="s">
        <v>328</v>
      </c>
      <c r="AT39" s="71"/>
      <c r="AU39" s="71"/>
      <c r="AV39" s="105">
        <v>112820000</v>
      </c>
      <c r="AW39" s="105">
        <v>16100000</v>
      </c>
      <c r="AX39" s="78">
        <f>AW39/AV39</f>
        <v>0.14270519411451871</v>
      </c>
      <c r="AY39" s="77"/>
      <c r="AZ39" s="77"/>
      <c r="BA39" s="77"/>
      <c r="BB39" s="77"/>
      <c r="BC39" s="77"/>
      <c r="BD39" s="77"/>
      <c r="BE39" s="77"/>
      <c r="BF39" s="77"/>
      <c r="BG39" s="77"/>
      <c r="BH39" s="77"/>
      <c r="BI39" s="77"/>
      <c r="BJ39" s="77"/>
      <c r="BK39" s="77"/>
      <c r="BL39" s="77"/>
      <c r="BM39" s="104"/>
      <c r="BN39" s="77"/>
      <c r="BO39" s="77"/>
    </row>
    <row r="40" spans="1:67" x14ac:dyDescent="0.35">
      <c r="AK40" s="103"/>
      <c r="AV40" s="100"/>
      <c r="AW40" s="100"/>
      <c r="AX40" s="101"/>
    </row>
    <row r="43" spans="1:67" ht="26.25" customHeight="1" x14ac:dyDescent="0.35">
      <c r="Q43" s="170" t="s">
        <v>325</v>
      </c>
      <c r="R43" s="170"/>
      <c r="S43" s="170"/>
      <c r="T43" s="170"/>
      <c r="U43" s="166"/>
      <c r="V43" s="166"/>
      <c r="W43" s="167"/>
      <c r="X43" s="167"/>
      <c r="Y43" s="168">
        <f>(Y39+Y36+Y31+Y26+Y16+Y12)/(6)</f>
        <v>0.27166666666666667</v>
      </c>
      <c r="Z43" s="168">
        <f>100%</f>
        <v>1</v>
      </c>
      <c r="AA43" s="54"/>
      <c r="AB43" s="54"/>
      <c r="AF43" s="169" t="s">
        <v>327</v>
      </c>
      <c r="AG43" s="169"/>
      <c r="AH43" s="169"/>
      <c r="AI43" s="169"/>
      <c r="AJ43" s="169"/>
      <c r="AK43" s="171">
        <f>(AK39+AK36+AK31+AK26+AK16+AK12)/(6)</f>
        <v>0.17123456790123459</v>
      </c>
      <c r="AS43" s="170" t="s">
        <v>329</v>
      </c>
      <c r="AT43" s="170"/>
      <c r="AU43" s="170"/>
      <c r="AV43" s="172">
        <f>(AV39+AV36+AV31+AV26+AV16+AV12)</f>
        <v>2825114000</v>
      </c>
      <c r="AW43" s="172">
        <f>(AW39+AW36+AW31+AW26+AW16+AW12)</f>
        <v>276900000</v>
      </c>
      <c r="AX43" s="168">
        <f>AW43/AV43</f>
        <v>9.8013743870158862E-2</v>
      </c>
    </row>
    <row r="44" spans="1:67" ht="26.25" x14ac:dyDescent="0.35">
      <c r="Q44" s="170"/>
      <c r="R44" s="170"/>
      <c r="S44" s="170"/>
      <c r="T44" s="170"/>
      <c r="U44" s="166"/>
      <c r="V44" s="166"/>
      <c r="W44" s="167"/>
      <c r="X44" s="167"/>
      <c r="Y44" s="168"/>
      <c r="Z44" s="168"/>
      <c r="AA44" s="54"/>
      <c r="AB44" s="54"/>
      <c r="AF44" s="169"/>
      <c r="AG44" s="169"/>
      <c r="AH44" s="169"/>
      <c r="AI44" s="169"/>
      <c r="AJ44" s="169"/>
      <c r="AK44" s="171"/>
      <c r="AS44" s="170"/>
      <c r="AT44" s="170"/>
      <c r="AU44" s="170"/>
      <c r="AV44" s="172"/>
      <c r="AW44" s="172"/>
      <c r="AX44" s="168"/>
    </row>
    <row r="45" spans="1:67" ht="26.25" x14ac:dyDescent="0.35">
      <c r="Q45" s="170"/>
      <c r="R45" s="170"/>
      <c r="S45" s="170"/>
      <c r="T45" s="170"/>
      <c r="U45" s="166"/>
      <c r="V45" s="166"/>
      <c r="W45" s="167"/>
      <c r="X45" s="167"/>
      <c r="Y45" s="168"/>
      <c r="Z45" s="168"/>
      <c r="AA45" s="54"/>
      <c r="AB45" s="54"/>
      <c r="AF45" s="169"/>
      <c r="AG45" s="169"/>
      <c r="AH45" s="169"/>
      <c r="AI45" s="169"/>
      <c r="AJ45" s="169"/>
      <c r="AK45" s="171"/>
      <c r="AS45" s="170"/>
      <c r="AT45" s="170"/>
      <c r="AU45" s="170"/>
      <c r="AV45" s="172"/>
      <c r="AW45" s="172"/>
      <c r="AX45" s="168"/>
    </row>
    <row r="46" spans="1:67" ht="26.25" x14ac:dyDescent="0.35">
      <c r="Q46" s="170"/>
      <c r="R46" s="170"/>
      <c r="S46" s="170"/>
      <c r="T46" s="170"/>
      <c r="U46" s="166"/>
      <c r="V46" s="166"/>
      <c r="W46" s="167"/>
      <c r="X46" s="167"/>
      <c r="Y46" s="168"/>
      <c r="Z46" s="168"/>
      <c r="AA46" s="54"/>
      <c r="AB46" s="54"/>
      <c r="AF46" s="169"/>
      <c r="AG46" s="169"/>
      <c r="AH46" s="169"/>
      <c r="AI46" s="169"/>
      <c r="AJ46" s="169"/>
      <c r="AK46" s="171"/>
      <c r="AS46" s="170"/>
      <c r="AT46" s="170"/>
      <c r="AU46" s="170"/>
      <c r="AV46" s="172"/>
      <c r="AW46" s="172"/>
      <c r="AX46" s="168"/>
    </row>
    <row r="47" spans="1:67" ht="26.25" x14ac:dyDescent="0.35">
      <c r="Q47" s="170"/>
      <c r="R47" s="170"/>
      <c r="S47" s="170"/>
      <c r="T47" s="170"/>
      <c r="U47" s="166"/>
      <c r="V47" s="166"/>
      <c r="W47" s="167"/>
      <c r="X47" s="167"/>
      <c r="Y47" s="168"/>
      <c r="Z47" s="168"/>
      <c r="AA47" s="54"/>
      <c r="AB47" s="54"/>
      <c r="AF47" s="169"/>
      <c r="AG47" s="169"/>
      <c r="AH47" s="169"/>
      <c r="AI47" s="169"/>
      <c r="AJ47" s="169"/>
      <c r="AK47" s="171"/>
      <c r="AS47" s="170"/>
      <c r="AT47" s="170"/>
      <c r="AU47" s="170"/>
      <c r="AV47" s="172"/>
      <c r="AW47" s="172"/>
      <c r="AX47" s="168"/>
    </row>
    <row r="48" spans="1:67" ht="26.25" x14ac:dyDescent="0.35">
      <c r="Q48" s="170"/>
      <c r="R48" s="170"/>
      <c r="S48" s="170"/>
      <c r="T48" s="170"/>
      <c r="U48" s="166"/>
      <c r="V48" s="166"/>
      <c r="W48" s="167"/>
      <c r="X48" s="167"/>
      <c r="Y48" s="168"/>
      <c r="Z48" s="168"/>
      <c r="AA48" s="54"/>
      <c r="AB48" s="54"/>
      <c r="AF48" s="169"/>
      <c r="AG48" s="169"/>
      <c r="AH48" s="169"/>
      <c r="AI48" s="169"/>
      <c r="AJ48" s="169"/>
      <c r="AK48" s="171"/>
      <c r="AS48" s="170"/>
      <c r="AT48" s="170"/>
      <c r="AU48" s="170"/>
      <c r="AV48" s="172"/>
      <c r="AW48" s="172"/>
      <c r="AX48" s="168"/>
    </row>
    <row r="49" spans="17:50" ht="26.25" x14ac:dyDescent="0.35">
      <c r="Q49" s="170"/>
      <c r="R49" s="170"/>
      <c r="S49" s="170"/>
      <c r="T49" s="170"/>
      <c r="U49" s="166"/>
      <c r="V49" s="166"/>
      <c r="W49" s="167"/>
      <c r="X49" s="167"/>
      <c r="Y49" s="168"/>
      <c r="Z49" s="168"/>
      <c r="AA49" s="54"/>
      <c r="AB49" s="54"/>
      <c r="AF49" s="169"/>
      <c r="AG49" s="169"/>
      <c r="AH49" s="169"/>
      <c r="AI49" s="169"/>
      <c r="AJ49" s="169"/>
      <c r="AK49" s="171"/>
      <c r="AS49" s="170"/>
      <c r="AT49" s="170"/>
      <c r="AU49" s="170"/>
      <c r="AV49" s="172"/>
      <c r="AW49" s="172"/>
      <c r="AX49" s="168"/>
    </row>
  </sheetData>
  <mergeCells count="388">
    <mergeCell ref="Y13:Y15"/>
    <mergeCell ref="Z13:Z15"/>
    <mergeCell ref="Y17:Y25"/>
    <mergeCell ref="Z17:Z25"/>
    <mergeCell ref="Y32:Y35"/>
    <mergeCell ref="Z32:Z35"/>
    <mergeCell ref="Y37:Y38"/>
    <mergeCell ref="Z37:Z38"/>
    <mergeCell ref="Y27:Y30"/>
    <mergeCell ref="Z27:Z30"/>
    <mergeCell ref="AI7:AI8"/>
    <mergeCell ref="AC7:AC8"/>
    <mergeCell ref="A7:A8"/>
    <mergeCell ref="BI10:BI11"/>
    <mergeCell ref="BJ10:BJ11"/>
    <mergeCell ref="BE9:BE11"/>
    <mergeCell ref="BG9:BG11"/>
    <mergeCell ref="Y9:Y11"/>
    <mergeCell ref="Z9:Z11"/>
    <mergeCell ref="AT9:AT11"/>
    <mergeCell ref="AU9:AU11"/>
    <mergeCell ref="AV9:AV11"/>
    <mergeCell ref="AW9:AW11"/>
    <mergeCell ref="AX9:AX11"/>
    <mergeCell ref="AK7:AK8"/>
    <mergeCell ref="AT7:AT8"/>
    <mergeCell ref="AU7:AU8"/>
    <mergeCell ref="AX7:AX8"/>
    <mergeCell ref="AV7:AV8"/>
    <mergeCell ref="AW7:AW8"/>
    <mergeCell ref="BG7:BG8"/>
    <mergeCell ref="BF7:BF8"/>
    <mergeCell ref="AN7:AN8"/>
    <mergeCell ref="AM7:AM8"/>
    <mergeCell ref="AL7:AL8"/>
    <mergeCell ref="BD27:BD30"/>
    <mergeCell ref="BD32:BD35"/>
    <mergeCell ref="BD37:BD38"/>
    <mergeCell ref="AD9:AD11"/>
    <mergeCell ref="AD13:AD15"/>
    <mergeCell ref="AD17:AD25"/>
    <mergeCell ref="AD27:AD30"/>
    <mergeCell ref="AD32:AD35"/>
    <mergeCell ref="AD37:AD38"/>
    <mergeCell ref="AE37:AE38"/>
    <mergeCell ref="AP37:AP38"/>
    <mergeCell ref="AQ37:AQ38"/>
    <mergeCell ref="AR9:AR11"/>
    <mergeCell ref="AR13:AR15"/>
    <mergeCell ref="AP27:AP30"/>
    <mergeCell ref="AP32:AP35"/>
    <mergeCell ref="AE9:AE11"/>
    <mergeCell ref="AE13:AE15"/>
    <mergeCell ref="AE17:AE25"/>
    <mergeCell ref="AE27:AE30"/>
    <mergeCell ref="AE32:AE35"/>
    <mergeCell ref="AY37:AY38"/>
    <mergeCell ref="AZ37:AZ38"/>
    <mergeCell ref="BA37:BA38"/>
    <mergeCell ref="AC9:AC11"/>
    <mergeCell ref="AC37:AC38"/>
    <mergeCell ref="AA7:AA8"/>
    <mergeCell ref="AA9:AA11"/>
    <mergeCell ref="AA13:AA15"/>
    <mergeCell ref="AA17:AA25"/>
    <mergeCell ref="AA27:AA30"/>
    <mergeCell ref="AA32:AA35"/>
    <mergeCell ref="AB27:AB30"/>
    <mergeCell ref="AB32:AB35"/>
    <mergeCell ref="AB37:AB38"/>
    <mergeCell ref="AB7:AB8"/>
    <mergeCell ref="AB9:AB11"/>
    <mergeCell ref="AB13:AB15"/>
    <mergeCell ref="AB17:AB25"/>
    <mergeCell ref="BO7:BO8"/>
    <mergeCell ref="BN7:BN8"/>
    <mergeCell ref="BM7:BM8"/>
    <mergeCell ref="BL7:BL8"/>
    <mergeCell ref="BH6:BL6"/>
    <mergeCell ref="BN6:BO6"/>
    <mergeCell ref="BH7:BH8"/>
    <mergeCell ref="BI7:BI8"/>
    <mergeCell ref="AO7:AO8"/>
    <mergeCell ref="BJ7:BJ8"/>
    <mergeCell ref="BK7:BK8"/>
    <mergeCell ref="BE7:BE8"/>
    <mergeCell ref="BB7:BB8"/>
    <mergeCell ref="BC7:BC8"/>
    <mergeCell ref="BD7:BD8"/>
    <mergeCell ref="B1:C4"/>
    <mergeCell ref="D1:BH1"/>
    <mergeCell ref="D2:BH2"/>
    <mergeCell ref="D3:BH3"/>
    <mergeCell ref="D4:BH4"/>
    <mergeCell ref="B5:C5"/>
    <mergeCell ref="D5:BH5"/>
    <mergeCell ref="AH7:AH8"/>
    <mergeCell ref="AG7:AG8"/>
    <mergeCell ref="X7:X8"/>
    <mergeCell ref="W7:W8"/>
    <mergeCell ref="V7:V8"/>
    <mergeCell ref="U7:U8"/>
    <mergeCell ref="T7:T8"/>
    <mergeCell ref="R7:R8"/>
    <mergeCell ref="O7:P7"/>
    <mergeCell ref="N7:N8"/>
    <mergeCell ref="S7:S8"/>
    <mergeCell ref="AY6:BC6"/>
    <mergeCell ref="AY7:AY8"/>
    <mergeCell ref="AZ7:AZ8"/>
    <mergeCell ref="BA7:BA8"/>
    <mergeCell ref="AJ7:AJ8"/>
    <mergeCell ref="AP7:AP8"/>
    <mergeCell ref="A6:T6"/>
    <mergeCell ref="U6:X6"/>
    <mergeCell ref="AC6:AS6"/>
    <mergeCell ref="B7:B8"/>
    <mergeCell ref="C7:C8"/>
    <mergeCell ref="D7:D8"/>
    <mergeCell ref="E7:E8"/>
    <mergeCell ref="F7:F8"/>
    <mergeCell ref="AQ7:AQ8"/>
    <mergeCell ref="AR7:AR8"/>
    <mergeCell ref="AD7:AD8"/>
    <mergeCell ref="AE7:AE8"/>
    <mergeCell ref="AF7:AF8"/>
    <mergeCell ref="Q7:Q8"/>
    <mergeCell ref="H7:H8"/>
    <mergeCell ref="I7:I8"/>
    <mergeCell ref="J7:J8"/>
    <mergeCell ref="K7:K8"/>
    <mergeCell ref="L7:L8"/>
    <mergeCell ref="AS7:AS8"/>
    <mergeCell ref="M7:M8"/>
    <mergeCell ref="G7:G8"/>
    <mergeCell ref="Y7:Y8"/>
    <mergeCell ref="Z7:Z8"/>
    <mergeCell ref="A37:A38"/>
    <mergeCell ref="B9:B11"/>
    <mergeCell ref="B13:B15"/>
    <mergeCell ref="B17:B25"/>
    <mergeCell ref="B27:B30"/>
    <mergeCell ref="B32:B35"/>
    <mergeCell ref="B37:B38"/>
    <mergeCell ref="A9:A11"/>
    <mergeCell ref="A13:A15"/>
    <mergeCell ref="A17:A25"/>
    <mergeCell ref="A27:A30"/>
    <mergeCell ref="A32:A35"/>
    <mergeCell ref="C37:C38"/>
    <mergeCell ref="D9:D11"/>
    <mergeCell ref="D13:D15"/>
    <mergeCell ref="D17:D25"/>
    <mergeCell ref="D27:D30"/>
    <mergeCell ref="D32:D35"/>
    <mergeCell ref="D37:D38"/>
    <mergeCell ref="C9:C11"/>
    <mergeCell ref="C13:C15"/>
    <mergeCell ref="C17:C25"/>
    <mergeCell ref="C27:C30"/>
    <mergeCell ref="C32:C35"/>
    <mergeCell ref="G13:G15"/>
    <mergeCell ref="G17:G25"/>
    <mergeCell ref="G27:G30"/>
    <mergeCell ref="G32:G35"/>
    <mergeCell ref="E37:E38"/>
    <mergeCell ref="F9:F11"/>
    <mergeCell ref="F13:F15"/>
    <mergeCell ref="F17:F25"/>
    <mergeCell ref="F27:F30"/>
    <mergeCell ref="F32:F35"/>
    <mergeCell ref="F37:F38"/>
    <mergeCell ref="E9:E11"/>
    <mergeCell ref="E13:E15"/>
    <mergeCell ref="E17:E25"/>
    <mergeCell ref="E27:E30"/>
    <mergeCell ref="E32:E35"/>
    <mergeCell ref="H37:H38"/>
    <mergeCell ref="I37:I38"/>
    <mergeCell ref="J37:J38"/>
    <mergeCell ref="K9:K11"/>
    <mergeCell ref="L9:L11"/>
    <mergeCell ref="K27:K30"/>
    <mergeCell ref="L27:L30"/>
    <mergeCell ref="G37:G38"/>
    <mergeCell ref="H9:H11"/>
    <mergeCell ref="I9:I11"/>
    <mergeCell ref="J9:J11"/>
    <mergeCell ref="H13:H15"/>
    <mergeCell ref="I13:I15"/>
    <mergeCell ref="J13:J15"/>
    <mergeCell ref="H17:H25"/>
    <mergeCell ref="I17:I25"/>
    <mergeCell ref="J17:J25"/>
    <mergeCell ref="H27:H30"/>
    <mergeCell ref="I27:I30"/>
    <mergeCell ref="J27:J30"/>
    <mergeCell ref="H32:H35"/>
    <mergeCell ref="I32:I35"/>
    <mergeCell ref="J32:J35"/>
    <mergeCell ref="G9:G11"/>
    <mergeCell ref="M27:M30"/>
    <mergeCell ref="K32:K35"/>
    <mergeCell ref="L32:L35"/>
    <mergeCell ref="M32:M35"/>
    <mergeCell ref="K37:K38"/>
    <mergeCell ref="L37:L38"/>
    <mergeCell ref="M37:M38"/>
    <mergeCell ref="M9:M11"/>
    <mergeCell ref="K13:K15"/>
    <mergeCell ref="L13:L15"/>
    <mergeCell ref="M13:M15"/>
    <mergeCell ref="K17:K25"/>
    <mergeCell ref="L17:L25"/>
    <mergeCell ref="M17:M25"/>
    <mergeCell ref="I31:T31"/>
    <mergeCell ref="R13:R15"/>
    <mergeCell ref="Q17:Q25"/>
    <mergeCell ref="R17:R25"/>
    <mergeCell ref="N37:N38"/>
    <mergeCell ref="O9:O11"/>
    <mergeCell ref="P9:P11"/>
    <mergeCell ref="O13:O15"/>
    <mergeCell ref="P13:P15"/>
    <mergeCell ref="O17:O25"/>
    <mergeCell ref="P17:P25"/>
    <mergeCell ref="O27:O30"/>
    <mergeCell ref="P27:P30"/>
    <mergeCell ref="O32:O35"/>
    <mergeCell ref="P32:P35"/>
    <mergeCell ref="O37:O38"/>
    <mergeCell ref="P37:P38"/>
    <mergeCell ref="N9:N11"/>
    <mergeCell ref="N13:N15"/>
    <mergeCell ref="N17:N25"/>
    <mergeCell ref="N27:N30"/>
    <mergeCell ref="N32:N35"/>
    <mergeCell ref="AQ27:AQ30"/>
    <mergeCell ref="AQ32:AQ35"/>
    <mergeCell ref="S27:S30"/>
    <mergeCell ref="T27:T30"/>
    <mergeCell ref="S32:S35"/>
    <mergeCell ref="T32:T35"/>
    <mergeCell ref="S37:S38"/>
    <mergeCell ref="T37:T38"/>
    <mergeCell ref="S9:S11"/>
    <mergeCell ref="T9:T11"/>
    <mergeCell ref="S13:S15"/>
    <mergeCell ref="T13:T15"/>
    <mergeCell ref="S17:S25"/>
    <mergeCell ref="T17:T25"/>
    <mergeCell ref="J36:T36"/>
    <mergeCell ref="Q27:Q30"/>
    <mergeCell ref="R27:R30"/>
    <mergeCell ref="Q32:Q35"/>
    <mergeCell ref="R32:R35"/>
    <mergeCell ref="Q37:Q38"/>
    <mergeCell ref="R37:R38"/>
    <mergeCell ref="Q9:Q11"/>
    <mergeCell ref="R9:R11"/>
    <mergeCell ref="Q13:Q15"/>
    <mergeCell ref="AZ32:AZ35"/>
    <mergeCell ref="BA32:BA35"/>
    <mergeCell ref="AS9:AS11"/>
    <mergeCell ref="AS13:AS15"/>
    <mergeCell ref="AS17:AS25"/>
    <mergeCell ref="AS27:AS30"/>
    <mergeCell ref="AS32:AS35"/>
    <mergeCell ref="AY9:AY11"/>
    <mergeCell ref="AR17:AR25"/>
    <mergeCell ref="AR27:AR30"/>
    <mergeCell ref="AR32:AR35"/>
    <mergeCell ref="AS31:AU31"/>
    <mergeCell ref="AV32:AV35"/>
    <mergeCell ref="AW32:AW35"/>
    <mergeCell ref="AV27:AV30"/>
    <mergeCell ref="AW27:AW30"/>
    <mergeCell ref="AV17:AV25"/>
    <mergeCell ref="AW17:AW25"/>
    <mergeCell ref="AV13:AV15"/>
    <mergeCell ref="AW13:AW15"/>
    <mergeCell ref="AP9:AP11"/>
    <mergeCell ref="AP13:AP15"/>
    <mergeCell ref="AP17:AP25"/>
    <mergeCell ref="BD9:BD11"/>
    <mergeCell ref="BD13:BD15"/>
    <mergeCell ref="BD17:BD25"/>
    <mergeCell ref="BF9:BF11"/>
    <mergeCell ref="BF13:BF15"/>
    <mergeCell ref="BB17:BB25"/>
    <mergeCell ref="BC17:BC25"/>
    <mergeCell ref="AZ9:AZ11"/>
    <mergeCell ref="BA9:BA11"/>
    <mergeCell ref="AY13:AY15"/>
    <mergeCell ref="AZ13:AZ15"/>
    <mergeCell ref="BA13:BA15"/>
    <mergeCell ref="AY17:AY25"/>
    <mergeCell ref="AZ17:AZ25"/>
    <mergeCell ref="BA17:BA25"/>
    <mergeCell ref="BB9:BB11"/>
    <mergeCell ref="BC9:BC11"/>
    <mergeCell ref="BB13:BB15"/>
    <mergeCell ref="AQ9:AQ11"/>
    <mergeCell ref="AQ13:AQ15"/>
    <mergeCell ref="AQ17:AQ25"/>
    <mergeCell ref="BN9:BN38"/>
    <mergeCell ref="BO9:BO38"/>
    <mergeCell ref="BI14:BI15"/>
    <mergeCell ref="BJ14:BJ15"/>
    <mergeCell ref="BK14:BK15"/>
    <mergeCell ref="BL14:BL15"/>
    <mergeCell ref="BM18:BM25"/>
    <mergeCell ref="BL10:BL11"/>
    <mergeCell ref="BK10:BK11"/>
    <mergeCell ref="BJ18:BJ25"/>
    <mergeCell ref="BI33:BI35"/>
    <mergeCell ref="BJ33:BJ35"/>
    <mergeCell ref="BK33:BK35"/>
    <mergeCell ref="BL33:BL35"/>
    <mergeCell ref="BI28:BI30"/>
    <mergeCell ref="BJ28:BJ30"/>
    <mergeCell ref="BK28:BK30"/>
    <mergeCell ref="BL28:BL30"/>
    <mergeCell ref="BL18:BL25"/>
    <mergeCell ref="BK18:BK25"/>
    <mergeCell ref="AS37:AS38"/>
    <mergeCell ref="BE27:BE30"/>
    <mergeCell ref="BE32:BE35"/>
    <mergeCell ref="BE37:BE38"/>
    <mergeCell ref="BB37:BB38"/>
    <mergeCell ref="BC37:BC38"/>
    <mergeCell ref="BB32:BB35"/>
    <mergeCell ref="BF37:BF38"/>
    <mergeCell ref="BG37:BG38"/>
    <mergeCell ref="BH18:BH25"/>
    <mergeCell ref="BF17:BF25"/>
    <mergeCell ref="BG17:BG25"/>
    <mergeCell ref="BF27:BF30"/>
    <mergeCell ref="BG27:BG30"/>
    <mergeCell ref="BF32:BF35"/>
    <mergeCell ref="BG32:BG35"/>
    <mergeCell ref="BB27:BB30"/>
    <mergeCell ref="BC27:BC30"/>
    <mergeCell ref="BH33:BH35"/>
    <mergeCell ref="BH28:BH30"/>
    <mergeCell ref="BE17:BE25"/>
    <mergeCell ref="BI18:BI25"/>
    <mergeCell ref="BC32:BC35"/>
    <mergeCell ref="BC13:BC15"/>
    <mergeCell ref="J12:T12"/>
    <mergeCell ref="A16:S16"/>
    <mergeCell ref="J26:T26"/>
    <mergeCell ref="AS12:AU12"/>
    <mergeCell ref="AS16:AU16"/>
    <mergeCell ref="AS26:AU26"/>
    <mergeCell ref="BG13:BG15"/>
    <mergeCell ref="BH14:BH15"/>
    <mergeCell ref="BE13:BE15"/>
    <mergeCell ref="AY27:AY30"/>
    <mergeCell ref="AZ27:AZ30"/>
    <mergeCell ref="BA27:BA30"/>
    <mergeCell ref="AY32:AY35"/>
    <mergeCell ref="AK43:AK49"/>
    <mergeCell ref="AA37:AA38"/>
    <mergeCell ref="AC32:AC35"/>
    <mergeCell ref="AC27:AC30"/>
    <mergeCell ref="AC17:AC25"/>
    <mergeCell ref="AC13:AC15"/>
    <mergeCell ref="AF12:AJ12"/>
    <mergeCell ref="AF39:AJ39"/>
    <mergeCell ref="AF36:AJ36"/>
    <mergeCell ref="AF31:AJ31"/>
    <mergeCell ref="AF26:AJ26"/>
    <mergeCell ref="AF16:AJ16"/>
    <mergeCell ref="AF43:AJ49"/>
    <mergeCell ref="AS36:AU36"/>
    <mergeCell ref="AS39:AU39"/>
    <mergeCell ref="AS43:AU49"/>
    <mergeCell ref="AV43:AV49"/>
    <mergeCell ref="AW43:AW49"/>
    <mergeCell ref="AX43:AX49"/>
    <mergeCell ref="J39:T39"/>
    <mergeCell ref="Q43:T49"/>
    <mergeCell ref="Y43:Y49"/>
    <mergeCell ref="Z43:Z49"/>
    <mergeCell ref="AR37:AR38"/>
    <mergeCell ref="AV37:AV38"/>
    <mergeCell ref="AW37:AW38"/>
  </mergeCells>
  <pageMargins left="0.7" right="0.7" top="0.75" bottom="0.75" header="0.3" footer="0.3"/>
  <pageSetup paperSize="9" orientation="portrait" horizontalDpi="360" verticalDpi="36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zoomScale="70" zoomScaleNormal="70" workbookViewId="0">
      <selection activeCell="G10" sqref="G10"/>
    </sheetView>
  </sheetViews>
  <sheetFormatPr baseColWidth="10" defaultColWidth="10.7109375" defaultRowHeight="15" x14ac:dyDescent="0.25"/>
  <cols>
    <col min="1" max="1" width="30" customWidth="1"/>
    <col min="2" max="2" width="43.42578125" customWidth="1"/>
    <col min="6" max="6" width="20.140625" customWidth="1"/>
    <col min="7" max="7" width="34.7109375" customWidth="1"/>
  </cols>
  <sheetData>
    <row r="1" spans="1:7" ht="52.5" customHeight="1" x14ac:dyDescent="0.25">
      <c r="A1" s="46" t="s">
        <v>34</v>
      </c>
      <c r="B1" s="46"/>
      <c r="F1" s="1" t="s">
        <v>35</v>
      </c>
      <c r="G1" s="1" t="s">
        <v>36</v>
      </c>
    </row>
    <row r="2" spans="1:7" ht="25.5" customHeight="1" x14ac:dyDescent="0.25">
      <c r="A2" s="45" t="s">
        <v>37</v>
      </c>
      <c r="B2" s="45"/>
      <c r="F2" s="2">
        <v>0</v>
      </c>
      <c r="G2" s="3" t="s">
        <v>38</v>
      </c>
    </row>
    <row r="3" spans="1:7" ht="45" customHeight="1" x14ac:dyDescent="0.25">
      <c r="A3" s="45" t="s">
        <v>39</v>
      </c>
      <c r="B3" s="45"/>
      <c r="F3" s="2">
        <v>1</v>
      </c>
      <c r="G3" s="3" t="s">
        <v>40</v>
      </c>
    </row>
    <row r="4" spans="1:7" ht="45" customHeight="1" x14ac:dyDescent="0.25">
      <c r="A4" s="45" t="s">
        <v>41</v>
      </c>
      <c r="B4" s="45"/>
      <c r="F4" s="2">
        <v>2</v>
      </c>
      <c r="G4" s="3" t="s">
        <v>42</v>
      </c>
    </row>
    <row r="5" spans="1:7" ht="45" customHeight="1" x14ac:dyDescent="0.25">
      <c r="A5" s="45" t="s">
        <v>43</v>
      </c>
      <c r="B5" s="45"/>
      <c r="F5" s="2">
        <v>3</v>
      </c>
      <c r="G5" s="3" t="s">
        <v>44</v>
      </c>
    </row>
    <row r="6" spans="1:7" ht="45" customHeight="1" x14ac:dyDescent="0.25">
      <c r="A6" s="45" t="s">
        <v>45</v>
      </c>
      <c r="B6" s="45"/>
      <c r="F6" s="2">
        <v>4</v>
      </c>
      <c r="G6" s="3" t="s">
        <v>46</v>
      </c>
    </row>
    <row r="7" spans="1:7" ht="45" customHeight="1" x14ac:dyDescent="0.25">
      <c r="A7" s="45" t="s">
        <v>47</v>
      </c>
      <c r="B7" s="45"/>
      <c r="F7" s="2">
        <v>5</v>
      </c>
      <c r="G7" s="3" t="s">
        <v>48</v>
      </c>
    </row>
    <row r="8" spans="1:7" ht="45" customHeight="1" x14ac:dyDescent="0.25">
      <c r="A8" s="45" t="s">
        <v>49</v>
      </c>
      <c r="B8" s="45"/>
    </row>
    <row r="9" spans="1:7" ht="45" customHeight="1" x14ac:dyDescent="0.25">
      <c r="A9" s="45" t="s">
        <v>50</v>
      </c>
      <c r="B9" s="45"/>
    </row>
    <row r="10" spans="1:7" ht="45" customHeight="1" x14ac:dyDescent="0.25">
      <c r="A10" s="45" t="s">
        <v>51</v>
      </c>
      <c r="B10" s="45"/>
    </row>
    <row r="11" spans="1:7" ht="45" customHeight="1" x14ac:dyDescent="0.25">
      <c r="A11" s="45" t="s">
        <v>52</v>
      </c>
      <c r="B11" s="45"/>
    </row>
    <row r="12" spans="1:7" ht="45" customHeight="1" x14ac:dyDescent="0.25">
      <c r="A12" s="45" t="s">
        <v>53</v>
      </c>
      <c r="B12" s="45"/>
    </row>
    <row r="13" spans="1:7" ht="45" customHeight="1" x14ac:dyDescent="0.25">
      <c r="A13" s="45" t="s">
        <v>54</v>
      </c>
      <c r="B13" s="45"/>
    </row>
    <row r="14" spans="1:7" ht="45" customHeight="1" x14ac:dyDescent="0.25">
      <c r="A14" s="45" t="s">
        <v>55</v>
      </c>
      <c r="B14" s="45"/>
    </row>
    <row r="15" spans="1:7" ht="45" customHeight="1" x14ac:dyDescent="0.25">
      <c r="A15" s="45" t="s">
        <v>56</v>
      </c>
      <c r="B15" s="45"/>
    </row>
    <row r="16" spans="1:7" ht="45" customHeight="1" x14ac:dyDescent="0.25">
      <c r="A16" s="45" t="s">
        <v>57</v>
      </c>
      <c r="B16" s="45"/>
    </row>
    <row r="17" spans="1:2" ht="45" customHeight="1" x14ac:dyDescent="0.25">
      <c r="A17" s="45" t="s">
        <v>58</v>
      </c>
      <c r="B17" s="45"/>
    </row>
    <row r="18" spans="1:2" ht="45" customHeight="1" x14ac:dyDescent="0.25">
      <c r="A18" s="45" t="s">
        <v>59</v>
      </c>
      <c r="B18" s="45"/>
    </row>
    <row r="19" spans="1:2" ht="45" customHeight="1" x14ac:dyDescent="0.25">
      <c r="A19" s="45" t="s">
        <v>60</v>
      </c>
      <c r="B19" s="45"/>
    </row>
    <row r="20" spans="1:2" ht="45" customHeight="1" x14ac:dyDescent="0.25">
      <c r="A20" s="45" t="s">
        <v>61</v>
      </c>
      <c r="B20" s="45"/>
    </row>
    <row r="21" spans="1:2" ht="45" customHeight="1" x14ac:dyDescent="0.25">
      <c r="A21" s="45" t="s">
        <v>62</v>
      </c>
      <c r="B21" s="45"/>
    </row>
    <row r="22" spans="1:2" ht="45" customHeight="1" x14ac:dyDescent="0.25"/>
    <row r="23" spans="1:2" ht="45" customHeight="1" x14ac:dyDescent="0.25"/>
    <row r="24" spans="1:2" ht="45" customHeight="1" x14ac:dyDescent="0.25"/>
    <row r="25" spans="1:2" ht="45" customHeight="1" x14ac:dyDescent="0.25"/>
  </sheetData>
  <mergeCells count="21">
    <mergeCell ref="A19:B19"/>
    <mergeCell ref="A20:B20"/>
    <mergeCell ref="A21:B21"/>
    <mergeCell ref="A13:B13"/>
    <mergeCell ref="A14:B14"/>
    <mergeCell ref="A15:B15"/>
    <mergeCell ref="A16:B16"/>
    <mergeCell ref="A17:B17"/>
    <mergeCell ref="A18:B18"/>
    <mergeCell ref="A12:B12"/>
    <mergeCell ref="A1:B1"/>
    <mergeCell ref="A2:B2"/>
    <mergeCell ref="A3:B3"/>
    <mergeCell ref="A4:B4"/>
    <mergeCell ref="A5:B5"/>
    <mergeCell ref="A6:B6"/>
    <mergeCell ref="A7:B7"/>
    <mergeCell ref="A8:B8"/>
    <mergeCell ref="A9:B9"/>
    <mergeCell ref="A10:B10"/>
    <mergeCell ref="A11: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PLAN DE ACCIÓN 2024</vt:lpstr>
      <vt:lpstr>ANEXO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Luz Marlene Andrade Hong</cp:lastModifiedBy>
  <dcterms:created xsi:type="dcterms:W3CDTF">2022-12-26T20:23:47Z</dcterms:created>
  <dcterms:modified xsi:type="dcterms:W3CDTF">2024-07-12T15:44:42Z</dcterms:modified>
</cp:coreProperties>
</file>