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cer\OneDrive\Escritorio\JESUS TORRES 2024\CONTRATOS 2024\4-CUENTA MAYO\"/>
    </mc:Choice>
  </mc:AlternateContent>
  <bookViews>
    <workbookView xWindow="0" yWindow="0" windowWidth="20460" windowHeight="6120" activeTab="1"/>
  </bookViews>
  <sheets>
    <sheet name="INSTRUCTIVO" sheetId="4" r:id="rId1"/>
    <sheet name="PLAN DE ACCIÓN 1ER T TRIM 2024 " sheetId="5" r:id="rId2"/>
    <sheet name="ANEXO 1"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95" i="5" l="1"/>
  <c r="BM95" i="5"/>
  <c r="BN92" i="5"/>
  <c r="BM92" i="5"/>
  <c r="BN91" i="5"/>
  <c r="BM91" i="5"/>
  <c r="BN90" i="5"/>
  <c r="BM90" i="5"/>
  <c r="BL90" i="5"/>
  <c r="BK90" i="5"/>
  <c r="BJ90" i="5"/>
  <c r="BN84" i="5"/>
  <c r="BM84" i="5"/>
  <c r="BN77" i="5"/>
  <c r="BM77" i="5"/>
  <c r="BN76" i="5"/>
  <c r="BM76" i="5"/>
  <c r="BL76" i="5"/>
  <c r="BK76" i="5"/>
  <c r="BJ76" i="5"/>
  <c r="BN59" i="5"/>
  <c r="BM59" i="5"/>
  <c r="BN73" i="5"/>
  <c r="BM73" i="5"/>
  <c r="BN58" i="5"/>
  <c r="BM58" i="5"/>
  <c r="BL58" i="5"/>
  <c r="BK58" i="5"/>
  <c r="BJ58" i="5"/>
  <c r="BN49" i="5"/>
  <c r="BM49" i="5"/>
  <c r="BN53" i="5"/>
  <c r="BM53" i="5"/>
  <c r="BN48" i="5"/>
  <c r="BM48" i="5"/>
  <c r="BL48" i="5"/>
  <c r="BK48" i="5"/>
  <c r="BJ48" i="5"/>
  <c r="BN40" i="5"/>
  <c r="BM40" i="5"/>
  <c r="BN33" i="5"/>
  <c r="BM33" i="5"/>
  <c r="BN32" i="5"/>
  <c r="BM32" i="5"/>
  <c r="BN25" i="5"/>
  <c r="BM25" i="5"/>
  <c r="BN24" i="5"/>
  <c r="BM24" i="5"/>
  <c r="BN10" i="5"/>
  <c r="BM10" i="5"/>
  <c r="Y39" i="5" l="1"/>
  <c r="X39" i="5"/>
  <c r="Y37" i="5"/>
  <c r="X37" i="5"/>
  <c r="W25" i="5"/>
  <c r="Y24" i="5" l="1"/>
  <c r="Y10" i="5"/>
  <c r="X24" i="5"/>
  <c r="BI95" i="5" l="1"/>
  <c r="BI92" i="5"/>
  <c r="BI91" i="5"/>
  <c r="BI89" i="5"/>
  <c r="BI88" i="5"/>
  <c r="BI86" i="5"/>
  <c r="BI84" i="5"/>
  <c r="BI83" i="5"/>
  <c r="BI81" i="5"/>
  <c r="BI79" i="5"/>
  <c r="BI77" i="5"/>
  <c r="BI75" i="5"/>
  <c r="BI74" i="5"/>
  <c r="BI73" i="5"/>
  <c r="BI70" i="5"/>
  <c r="BI66" i="5"/>
  <c r="BI64" i="5"/>
  <c r="BI63" i="5"/>
  <c r="BI60" i="5"/>
  <c r="BI59" i="5"/>
  <c r="BI56" i="5"/>
  <c r="BI54" i="5"/>
  <c r="BI53" i="5"/>
  <c r="BI52" i="5"/>
  <c r="BI51" i="5"/>
  <c r="BI49" i="5"/>
  <c r="BI46" i="5"/>
  <c r="BI43" i="5"/>
  <c r="BI40" i="5"/>
  <c r="BI37" i="5"/>
  <c r="BG35" i="5"/>
  <c r="BI35" i="5" s="1"/>
  <c r="BG33" i="5"/>
  <c r="BI33" i="5" s="1"/>
  <c r="BI30" i="5"/>
  <c r="BG29" i="5"/>
  <c r="BI29" i="5" s="1"/>
  <c r="BI28" i="5"/>
  <c r="BI27" i="5"/>
  <c r="BI26" i="5"/>
  <c r="BI25" i="5"/>
  <c r="BI20" i="5"/>
  <c r="BG19" i="5"/>
  <c r="BI19" i="5" s="1"/>
  <c r="BI15" i="5"/>
  <c r="BG10" i="5"/>
  <c r="BI10" i="5" s="1"/>
  <c r="AO96" i="5"/>
  <c r="AO95" i="5"/>
  <c r="W95" i="5"/>
  <c r="AO94" i="5"/>
  <c r="Z94" i="5"/>
  <c r="W94" i="5"/>
  <c r="AO92" i="5"/>
  <c r="W92" i="5"/>
  <c r="AO91" i="5"/>
  <c r="Z91" i="5"/>
  <c r="W91" i="5"/>
  <c r="AO89" i="5"/>
  <c r="AO88" i="5"/>
  <c r="AO86" i="5"/>
  <c r="W86" i="5"/>
  <c r="AN85" i="5"/>
  <c r="AM85" i="5"/>
  <c r="AL85" i="5"/>
  <c r="AO84" i="5"/>
  <c r="AO83" i="5"/>
  <c r="AN82" i="5"/>
  <c r="AM82" i="5"/>
  <c r="AL82" i="5"/>
  <c r="AO79" i="5"/>
  <c r="AO78" i="5"/>
  <c r="AN77" i="5"/>
  <c r="AM77" i="5"/>
  <c r="AL77" i="5"/>
  <c r="AO75" i="5"/>
  <c r="AO73" i="5"/>
  <c r="W73" i="5"/>
  <c r="AO72" i="5"/>
  <c r="AO71" i="5"/>
  <c r="AO70" i="5"/>
  <c r="AN68" i="5"/>
  <c r="AM68" i="5"/>
  <c r="AL68" i="5"/>
  <c r="AN66" i="5"/>
  <c r="AM66" i="5"/>
  <c r="AL66" i="5"/>
  <c r="AN65" i="5"/>
  <c r="AM65" i="5"/>
  <c r="AL65" i="5"/>
  <c r="AO65" i="5" s="1"/>
  <c r="AN63" i="5"/>
  <c r="AM63" i="5"/>
  <c r="AL63" i="5"/>
  <c r="AN62" i="5"/>
  <c r="AM62" i="5"/>
  <c r="AL62" i="5"/>
  <c r="AN61" i="5"/>
  <c r="AM61" i="5"/>
  <c r="AL61" i="5"/>
  <c r="AN60" i="5"/>
  <c r="AM60" i="5"/>
  <c r="AL60" i="5"/>
  <c r="AN59" i="5"/>
  <c r="AM59" i="5"/>
  <c r="AL59" i="5"/>
  <c r="AN57" i="5"/>
  <c r="AM57" i="5"/>
  <c r="AL57" i="5"/>
  <c r="AO56" i="5"/>
  <c r="AO55" i="5"/>
  <c r="AO52" i="5"/>
  <c r="AO51" i="5"/>
  <c r="AO50" i="5"/>
  <c r="AO49" i="5"/>
  <c r="W49" i="5"/>
  <c r="AO47" i="5"/>
  <c r="AO46" i="5"/>
  <c r="W46" i="5"/>
  <c r="AO45" i="5"/>
  <c r="AO43" i="5"/>
  <c r="AN41" i="5"/>
  <c r="AM41" i="5"/>
  <c r="AL41" i="5"/>
  <c r="AO40" i="5"/>
  <c r="S40" i="5"/>
  <c r="AO38" i="5"/>
  <c r="AO37" i="5"/>
  <c r="AO36" i="5"/>
  <c r="AO35" i="5"/>
  <c r="AO34" i="5"/>
  <c r="AO33" i="5"/>
  <c r="AN31" i="5"/>
  <c r="AM31" i="5"/>
  <c r="AL31" i="5"/>
  <c r="W31" i="5"/>
  <c r="AO30" i="5"/>
  <c r="AN25" i="5"/>
  <c r="AM25" i="5"/>
  <c r="AL25" i="5"/>
  <c r="AO23" i="5"/>
  <c r="AO22" i="5"/>
  <c r="AO21" i="5"/>
  <c r="W21" i="5"/>
  <c r="AO20" i="5"/>
  <c r="AO19" i="5"/>
  <c r="W19" i="5"/>
  <c r="AO17" i="5"/>
  <c r="AO16" i="5"/>
  <c r="AO15" i="5"/>
  <c r="AO14" i="5"/>
  <c r="AO13" i="5"/>
  <c r="AO12" i="5"/>
  <c r="W10" i="5"/>
  <c r="X10" i="5" s="1"/>
  <c r="AO31" i="5" l="1"/>
  <c r="AO68" i="5"/>
  <c r="W59" i="5"/>
  <c r="AO82" i="5"/>
  <c r="AO62" i="5"/>
  <c r="AO57" i="5"/>
  <c r="AO63" i="5"/>
  <c r="AO59" i="5"/>
  <c r="W77" i="5"/>
  <c r="W84" i="5"/>
  <c r="AO66" i="5"/>
  <c r="AO77" i="5"/>
  <c r="AO60" i="5"/>
  <c r="W53" i="5"/>
  <c r="AO85" i="5"/>
  <c r="AO25" i="5"/>
  <c r="AO61" i="5"/>
  <c r="W81" i="5"/>
  <c r="W66" i="5"/>
  <c r="AO41" i="5"/>
  <c r="Y84" i="5" l="1"/>
  <c r="X84" i="5"/>
  <c r="X81" i="5"/>
  <c r="Y81" i="5"/>
  <c r="Y77" i="5"/>
  <c r="Y90" i="5" s="1"/>
  <c r="X77" i="5"/>
  <c r="X90" i="5" s="1"/>
  <c r="X66" i="5"/>
  <c r="Y66" i="5"/>
  <c r="Y59" i="5"/>
  <c r="X59" i="5"/>
  <c r="X76" i="5" s="1"/>
  <c r="Y53" i="5"/>
  <c r="Y58" i="5" s="1"/>
  <c r="X53" i="5"/>
  <c r="X58" i="5" s="1"/>
  <c r="W40" i="5"/>
  <c r="Y76" i="5" l="1"/>
  <c r="Y40" i="5"/>
  <c r="Y48" i="5" s="1"/>
  <c r="X103" i="5" s="1"/>
  <c r="X40" i="5"/>
  <c r="X48" i="5" s="1"/>
  <c r="X100" i="5" s="1"/>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I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K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text>
        <r>
          <rPr>
            <b/>
            <sz val="9"/>
            <color indexed="81"/>
            <rFont val="Tahoma"/>
            <family val="2"/>
          </rPr>
          <t>Luz Marlene Andrade:</t>
        </r>
        <r>
          <rPr>
            <sz val="9"/>
            <color indexed="81"/>
            <rFont val="Tahoma"/>
            <family val="2"/>
          </rPr>
          <t xml:space="preserve">
1. Recursos Propios - ICLD
2. SGP
3. Donaciones
</t>
        </r>
      </text>
    </comment>
    <comment ref="BD7" authorId="2" shapeId="0">
      <text>
        <r>
          <rPr>
            <sz val="9"/>
            <color indexed="81"/>
            <rFont val="Tahoma"/>
            <family val="2"/>
          </rPr>
          <t xml:space="preserve">VER ANEXO 1
</t>
        </r>
      </text>
    </comment>
    <comment ref="BE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<sst xmlns="http://schemas.openxmlformats.org/spreadsheetml/2006/main" count="1062" uniqueCount="500">
  <si>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</si>
  <si>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</si>
  <si>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</si>
  <si>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</si>
  <si>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</si>
  <si>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</si>
  <si>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</si>
  <si>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</si>
  <si>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</si>
  <si>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</si>
  <si>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</si>
  <si>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</si>
  <si>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</si>
  <si>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</si>
  <si>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</si>
  <si>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</si>
  <si>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</si>
  <si>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</si>
  <si>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</si>
  <si>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</si>
  <si>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</si>
  <si>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</si>
  <si>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</si>
  <si>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</si>
  <si>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</si>
  <si>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</si>
  <si>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</si>
  <si>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</si>
  <si>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</si>
  <si>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</si>
  <si>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</si>
  <si>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</si>
  <si>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</si>
  <si>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</si>
  <si>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</si>
  <si>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</si>
  <si>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</si>
  <si>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</si>
  <si>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</si>
  <si>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</si>
  <si>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</si>
  <si>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</si>
  <si>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</si>
  <si>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</si>
  <si>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</si>
  <si>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</si>
  <si>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</si>
  <si>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</si>
  <si>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</si>
  <si>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</si>
  <si>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</si>
  <si>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</si>
  <si>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</si>
  <si>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</si>
  <si>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</si>
  <si>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</si>
  <si>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</si>
  <si>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</si>
  <si>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</si>
  <si>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</si>
  <si>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</si>
  <si>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</si>
  <si>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</si>
  <si>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</si>
  <si>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</si>
  <si>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</si>
  <si>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</si>
  <si>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</si>
  <si>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</si>
  <si>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</si>
  <si>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</si>
  <si>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</si>
  <si>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</si>
  <si>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</si>
  <si>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</si>
  <si>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</si>
  <si>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</si>
  <si>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</si>
  <si>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</si>
  <si>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</si>
  <si>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</si>
  <si>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</si>
  <si>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</si>
  <si>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</si>
  <si>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</si>
  <si>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</si>
  <si>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</si>
  <si>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</si>
  <si>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</si>
  <si>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</si>
  <si>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</si>
  <si>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</si>
  <si>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</si>
  <si>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</si>
  <si>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</si>
  <si>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</si>
  <si>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</si>
  <si>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</si>
  <si>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</si>
  <si>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</si>
  <si>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</si>
  <si>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</si>
  <si>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</si>
  <si>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</si>
  <si>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</si>
  <si>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</si>
  <si>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</si>
  <si>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</si>
  <si>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</si>
  <si>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</si>
  <si>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</si>
  <si>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</si>
  <si>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</si>
  <si>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</si>
  <si>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</si>
  <si>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</si>
  <si>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</si>
  <si>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</si>
  <si>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</si>
  <si>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</si>
  <si>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</si>
  <si>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</si>
  <si>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</si>
  <si>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</si>
  <si>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</si>
  <si>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</si>
  <si>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</si>
  <si>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</si>
  <si>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</si>
  <si>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</si>
  <si>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</si>
  <si>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</si>
  <si>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</si>
  <si>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</si>
  <si>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</si>
  <si>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</si>
  <si>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</si>
  <si>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</si>
  <si>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</si>
  <si>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</si>
  <si>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</si>
  <si>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</si>
  <si>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</si>
  <si>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</si>
  <si>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</si>
  <si>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</si>
  <si>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</si>
  <si>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</si>
  <si>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</si>
  <si>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</si>
  <si>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</si>
  <si>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</si>
  <si>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</si>
  <si>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</si>
  <si>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</si>
  <si>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</si>
  <si>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</si>
  <si>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Instituto de Patrimonio y Cultura de Cartagena - IPCC</t>
  </si>
  <si>
    <t>REPORTE DE AVANCE DE METAS ENERO 2024</t>
  </si>
  <si>
    <t>REPORTE DE AVANCE DE METAS FEBRERO 2024</t>
  </si>
  <si>
    <t>REPORTE DE AVANCE DE METAS MARZO 2024</t>
  </si>
  <si>
    <t>REPORTE DE AVANCE DE METAS 1ER TRIMESTRE 2024</t>
  </si>
  <si>
    <t xml:space="preserve">Educación de Calidad: Asegurar la educación en entornos de aprendizaje seguros, no violentos, inclusivos y eficaces, y los
conocimientos teóricos y prácticos necesarios para promover el desarrollo sostenible. </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</si>
  <si>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</si>
  <si>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</si>
  <si>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</si>
  <si>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</si>
  <si>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</si>
  <si>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Porcentaje</t>
  </si>
  <si>
    <t>Mediación Y Bibliotecas para la Inclusión.</t>
  </si>
  <si>
    <t xml:space="preserve"> Número de  personas con asistencias técnicas en asuntos de gestión de bibliotecas públicas y programas de lectura y escritura creativa vinculadas en forma presencial y en línea.</t>
  </si>
  <si>
    <t>Número</t>
  </si>
  <si>
    <t xml:space="preserve">35.57%  - 335.815 Personas
</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</si>
  <si>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</si>
  <si>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X</t>
  </si>
  <si>
    <t xml:space="preserve">Servicios bibliotecarios - 3301085  </t>
  </si>
  <si>
    <t>TALENTO HUMANO
GESTIÓN DEL CONOCIMIENTO Y LA INNOVACIÓN</t>
  </si>
  <si>
    <t>Talento Humano
Gestión del Conocimiento y la Innovación</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</si>
  <si>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</si>
  <si>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</si>
  <si>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</si>
  <si>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</si>
  <si>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</si>
  <si>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ENERO</t>
  </si>
  <si>
    <t>DICIEMBRE</t>
  </si>
  <si>
    <t>2. Realizar la catalogación, sistematización y digitalización del acervo bibliográfico y documental de la Red de Bibliotecas Públicas del Distrito.</t>
  </si>
  <si>
    <t>4. Realizar encuentro distrital y/o nacional de bibliotecarios para fortalecimiento de la gestión bibliotecaria e intercambio de buenas prácticas en la misma en tiempos de Covid y posCovid, de manera presencial o virtual.</t>
  </si>
  <si>
    <t>SEPTIEMBRE</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</si>
  <si>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</si>
  <si>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</si>
  <si>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MARZO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</si>
  <si>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</si>
  <si>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</si>
  <si>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</si>
  <si>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</si>
  <si>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Número de asistencias técnicas en encuentros de saberes en las  bibliotecas públicas presencial y en línea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</si>
  <si>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</si>
  <si>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Servicio de asistencia técnica en asuntos de gestión de bibliotecas públicas y lectura. -3301065    </t>
  </si>
  <si>
    <t xml:space="preserve">GESTIÓN DEL CONOCIMIENTO Y LA INNOVACIÓN
TALENTO HUMANO </t>
  </si>
  <si>
    <t>Gestión del Conocimiento y la Innovación
Gestión el Talento Humano</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</si>
  <si>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</si>
  <si>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</si>
  <si>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Número de asistencias técnicas en actividades de extensión bibliotecaria en la comunidad.</t>
  </si>
  <si>
    <t>300 asistencias técnicas en actividades de extensión bibliotecaria en la comunidad.</t>
  </si>
  <si>
    <t xml:space="preserve"> Servicio de acceso a materiales de lectura - 3301098</t>
  </si>
  <si>
    <t>GESTIÓN CON VALORES PARA RESULTADOS</t>
  </si>
  <si>
    <t>Participación Ciudadana
Servicio al Ciudadano</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</si>
  <si>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</si>
  <si>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</si>
  <si>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</si>
  <si>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 xml:space="preserve">Ciudades y comunidades sostenibles: Reducir el impacto ambiental negativo per cápita de las ciudades, incluso prestando especial atención a la calidad del aire y la gestión de los desechos municipales y de otro tipo.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</si>
  <si>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</si>
  <si>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</si>
  <si>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</si>
  <si>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</si>
  <si>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pública. </t>
  </si>
  <si>
    <t>57%
18 bibliotecas, plaza de toros, Teatro Adolfo Mejía, Teatrino El  Socorro</t>
  </si>
  <si>
    <t>21 Infraestructuras culturales mantenidas y conservadas.</t>
  </si>
  <si>
    <t xml:space="preserve">Servicio de mantenimiento de infraestructura cultural. - 3301068     </t>
  </si>
  <si>
    <t>GESTIÓN CON VALORES PARA RESULTADOS.
DIRECCIONAMIENTO ESTRATÉGIGO</t>
  </si>
  <si>
    <t>Fortalecimiento Institucional y Simplificación de Procesos
Planeación</t>
  </si>
  <si>
    <t>CONSERVACIÓN DEL PATRIMONIO MATERIAL
DIRECCIONAMIENTO ESTRATÉGICO</t>
  </si>
  <si>
    <t>Proteger, enriquecer, conservar, rehabilitar e intervenir con criterios de sustentabilidad al Centro Histórico y Zonas de influencia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</si>
  <si>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</si>
  <si>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</si>
  <si>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</si>
  <si>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FEBRERO</t>
  </si>
  <si>
    <t>DIEMBRE</t>
  </si>
  <si>
    <r>
      <t xml:space="preserve">2. Generar alianza con </t>
    </r>
    <r>
      <rPr>
        <sz val="12"/>
        <color rgb="FFFF0000"/>
        <rFont val="Arial  "/>
      </rPr>
      <t>MINCULTURA</t>
    </r>
    <r>
      <rPr>
        <sz val="12"/>
        <rFont val="Arial  "/>
      </rPr>
      <t xml:space="preserve"> para diseñar la estrategia tendiente a la </t>
    </r>
    <r>
      <rPr>
        <sz val="12"/>
        <color rgb="FFFF0000"/>
        <rFont val="Arial  "/>
      </rPr>
      <t>recuperación</t>
    </r>
    <r>
      <rPr>
        <sz val="12"/>
        <rFont val="Arial  "/>
      </rPr>
      <t xml:space="preserve"> del BICNAL cementerio Santa Cruz de Manga.</t>
    </r>
  </si>
  <si>
    <t>Servicio de actualización tecnológica de las bibliotecas distritales (Colecciones digitales, mejora del internet, de los equipos, etc.)</t>
  </si>
  <si>
    <t>6 Bibliotecas con servicios de actualización tecnológica.</t>
  </si>
  <si>
    <t>Bibliotecas adecuadas - 3301003</t>
  </si>
  <si>
    <t>Gobierno Digital
Seguridad Digital</t>
  </si>
  <si>
    <t>GESTIÓN DE TECNOLOGIA</t>
  </si>
  <si>
    <t>Monitorear, evaluar y controlar la debida ejecución de los servidores virtuales, equipos de control de borde, conectividad de acuerdo al parámetro establecido por el instituto</t>
  </si>
  <si>
    <t xml:space="preserve">1. Actualización tecnológica de  6 bibliotecas.
</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</si>
  <si>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</si>
  <si>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</si>
  <si>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</si>
  <si>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</si>
  <si>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</si>
  <si>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</si>
  <si>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</si>
  <si>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</si>
  <si>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Servicio de apoyo financiero al sector artístico y cultural -3301054    </t>
  </si>
  <si>
    <t>GESTIÓN CON VALORES PARA RESULTADOS
GESTIÓN DEL CONOCIMIENTO</t>
  </si>
  <si>
    <t>Participación Ciudadana
Servicio al Ciudadano
Gestión del Conocimiento y la Innovación</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</si>
  <si>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</si>
  <si>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</si>
  <si>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</si>
  <si>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</si>
  <si>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</si>
  <si>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 xml:space="preserve">Servicio de circulación artística y cultural - 3301073  </t>
  </si>
  <si>
    <t>4. Realizar evento presencial y/o a distancia para visibilizar las industrias creativas locales.</t>
  </si>
  <si>
    <t>MAYO</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</si>
  <si>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</si>
  <si>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</si>
  <si>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ENERO - MARZO</t>
  </si>
  <si>
    <t>2. Realizar evento de divulgación presencial o a distancia para fomentar la circulación alternativa de contenidos culturales diversos e inclusivos.</t>
  </si>
  <si>
    <t>Número de personas del sector artístico, cultural y creativo, participando en los procesos de formación formal e informal  en forma presencial y/o en línea.</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</si>
  <si>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</si>
  <si>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 xml:space="preserve">Servicio de educación formal al sector artístico y cultural.  - 3301052     </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</si>
  <si>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</si>
  <si>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</si>
  <si>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</si>
  <si>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</si>
  <si>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ABRIL</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</si>
  <si>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</si>
  <si>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</si>
  <si>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</si>
  <si>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N/D</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</si>
  <si>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</si>
  <si>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</si>
  <si>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 xml:space="preserve">GESTIÓN DEL CONOCIMIENTO Y LA INNOVACIÓN
GESTIÓN CON VALORES PARA RESULTADOS </t>
  </si>
  <si>
    <t>Gestión del Conocimiento y la Innovación
Participación Ciudadana</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</si>
  <si>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</si>
  <si>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</si>
  <si>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</si>
  <si>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Derechos Culturales y Buen Gobierno para el Fortalecimiento Institucional y Ciudadano.</t>
  </si>
  <si>
    <t>Documentos de políticas públicas presentadas por el IPCC con lineamientos técnicos formulados.</t>
  </si>
  <si>
    <t>4 Políticas públicas formuladas y presentadas articuladas intersectorialmente.</t>
  </si>
  <si>
    <t xml:space="preserve">Documentos normativos   - 3301071            </t>
  </si>
  <si>
    <t>GESTIÓN DEL CONOCIMIENTO Y LA INNOVACIÓN</t>
  </si>
  <si>
    <t xml:space="preserve">Gestión del Conocimiento y la Innovación </t>
  </si>
  <si>
    <t>PROTECCIÓN, INCLUSIÓN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</si>
  <si>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</si>
  <si>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1. Formular y desarrollar  cuatro documentos de política pública, construida participativamente con los actores del ecosistema cultural, atendiendo al enfoque de Acción sin daño y a los enfoques diferenciales, poblacionales y territoriales.</t>
  </si>
  <si>
    <t xml:space="preserve">FEBRERO </t>
  </si>
  <si>
    <t>2. Realizar proceso de formación Y pedagogía a los consejeros  pertenecientes al SDC.</t>
  </si>
  <si>
    <t>Servicio de educación informal al sector artístico y cultural - 3301051</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</si>
  <si>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</si>
  <si>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NOVIEMBRE</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</si>
  <si>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</si>
  <si>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</si>
  <si>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Documentos normativos de modernización del IPCC formulado y presentado.</t>
  </si>
  <si>
    <t>Modernización del IPCC.</t>
  </si>
  <si>
    <t>Fortalecimiento Institucional y Simplificación de Procesos</t>
  </si>
  <si>
    <t>N/A</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</si>
  <si>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</si>
  <si>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</si>
  <si>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</si>
  <si>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NP</t>
  </si>
  <si>
    <t>2.  Fase Diagnóstica.</t>
  </si>
  <si>
    <t>3. Fase de Diseño.</t>
  </si>
  <si>
    <t>4. Fase de Implementación.</t>
  </si>
  <si>
    <t>5. Fase de Revisión y Actualización del ACUERDO N° 001 DE 2003.</t>
  </si>
  <si>
    <t>Porcentaje de portadores de la tradición y participantes en  las fiestas  y festivales del distrito cualificados (medido en grupos participantes)</t>
  </si>
  <si>
    <t>60%
(178 grupos)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</si>
  <si>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</si>
  <si>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</si>
  <si>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</si>
  <si>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</si>
  <si>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</si>
  <si>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Servicio de salvaguardia al patrimonio inmaterial  - 3302049</t>
  </si>
  <si>
    <t>GESTIÓN DEL CONOCIMIENTO Y LA INNOVACIÓN 
GESTIÓN CON VALORES PARA RESULTADOS</t>
  </si>
  <si>
    <t>FORTALECIMIENTO Y SALVAGUARDIA DE LAS PRACTICAS SIGNIFICATIVAS DEL PATRIMONIO INMATERIAL EN EL DISTRITO DE CARTAGENA DE INDIAS</t>
  </si>
  <si>
    <t>Propiciar el fortalecimiento de la valoración, preservación y dignificación de las prácticas y tradiciones del patrimonio inmaterial en el distrito de cartagena de indias.</t>
  </si>
  <si>
    <t>1.Realizar ruedas de saberes y/o conversatorios con portadoras de la tradición de las fiestas, ferias o festejos con el fin de garantizar la apropiación social del patrimonio cultural vivo y fortalecer la puesta en valor de la ancestralidad en la comunidad cartagenera.</t>
  </si>
  <si>
    <t>2.Realizar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</si>
  <si>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 MARZO</t>
  </si>
  <si>
    <t xml:space="preserve">3.Apoyar el desarrollo de experiencias culturales turísticas sostenibles en el ámbito local, con el fin de fomentar el desarrollo económico y el mejoramiento de la calidad de vida de los trabajadores de la cultura. </t>
  </si>
  <si>
    <t>4.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</si>
  <si>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 ENERO.           ABRIL.      JUNIO.   </t>
  </si>
  <si>
    <t>5.Promover la circulación de artistas festivos locales en la red de museos, bibliotecas públicas, las instituciones educativas, y los escenarios artísticos y culturales.</t>
  </si>
  <si>
    <t>Número de festivales y ferias  de salvaguardia al patrimonio inmaterial.</t>
  </si>
  <si>
    <t xml:space="preserve"> Festivales y ferias de salvaguardia al patrimonio inmaterial adecuados a las condiciones sanitarias, de comunicación y a las restricciones de bioseguridad que establezcan las autoridades competentes.</t>
  </si>
  <si>
    <t xml:space="preserve">Servicio de promoción de actividades culturales.-  3302044               </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</si>
  <si>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</si>
  <si>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</si>
  <si>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 xml:space="preserve"> ENERO          MARZO.               SEPTIEMBRE</t>
  </si>
  <si>
    <t>3. Fortalecer los procesos de formación festiva, la educación artística, la puesta en valor del patrimonio cultural y su apropiación social en las instituciones educativas públicas.</t>
  </si>
  <si>
    <t>4. Apoyo a los festivales influyentes para contribuir al fortalecimiento integral de la agenda cultural de la ciudad. </t>
  </si>
  <si>
    <t>5.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</si>
  <si>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</si>
  <si>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</si>
  <si>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Servicio de salvaguardia al patrimonio inmaterial - 3302049</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</si>
  <si>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</si>
  <si>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</si>
  <si>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</si>
  <si>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</si>
  <si>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</si>
  <si>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</si>
  <si>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</si>
  <si>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</si>
  <si>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</si>
  <si>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</si>
  <si>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</si>
  <si>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INFORMACIÓN Y COMUNICACIÓN</t>
  </si>
  <si>
    <t>Transparencia, Acceso a la Información Pública y Lucha Contra la Corrupción</t>
  </si>
  <si>
    <t>CONSERVACIÓN DEL PATRIMONIO MATERIAL</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</si>
  <si>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</si>
  <si>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</si>
  <si>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</si>
  <si>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</si>
  <si>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</si>
  <si>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Número de acciones, de apropiación social del patrimonio material, divulgación y comunicación  social del patrimonio presenciales y/o virtual. (campañas, lineamientos para apropiación social del patrimonio, seminarios internacionales, etc.)</t>
  </si>
  <si>
    <t xml:space="preserve">Número </t>
  </si>
  <si>
    <t>36 acciones, de apropiación social del patrimonio material, divulgación ycomunicación social del patrimonio adecuadas a las condiciones sanitarias, de comunicación y a las restricciones de bioseguridad que establezcan las autoridades competentes</t>
  </si>
  <si>
    <t>Servicio de asistencia técnica en el manejo y gestión del patrimonio arqueológico, antropológico e histórico</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</si>
  <si>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</si>
  <si>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</si>
  <si>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 MARZO </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</si>
  <si>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</si>
  <si>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</si>
  <si>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Realizar la  promoción de acciones de preservación del patrimonio material inmueble mantenidos (gestiones de control, verificación, supervisión asesorías) en 127 inmuebles para su conservación</t>
  </si>
  <si>
    <t>Documentos normativos - 3302003</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</si>
  <si>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</si>
  <si>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</si>
  <si>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</si>
  <si>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 xml:space="preserve"> FEBRERO</t>
  </si>
  <si>
    <t>2. Realizar acciones relacionadas con la preservación del patrimonio material inmueble.( Documentos y actuaciones juridicas que promuevan el cumplimiento normativo y legal para el cuidado y salvaguarda de los inmuebles)</t>
  </si>
  <si>
    <t>Servicios relacionados con la preservación del patrimonio material inmueble (gestiones de control, verificación, supervisión asesorías) para el mantenimiento de los inmuebles del centro histórico y su área de influencia.</t>
  </si>
  <si>
    <t xml:space="preserve">Realizar la  promoción de acciones de mantenimiento de 1767 inmuebles en el centro historico y su area de influencia que han tenido algun tipo de intervención, a través gestiones de control,verificación, supervisión, asesorias. </t>
  </si>
  <si>
    <t>Documentos de lineamientos técnicos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</si>
  <si>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</si>
  <si>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</si>
  <si>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</si>
  <si>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Cartagena Transparente</t>
  </si>
  <si>
    <t>Linea estratégica: Cartagena Inteligente con todos y para todos</t>
  </si>
  <si>
    <t>Premio Jorge Piedrahita Aduen</t>
  </si>
  <si>
    <t>Número de premios otorgados</t>
  </si>
  <si>
    <t>Otorgar 12 reconocimientos en el concurso sobre investigaciones del impacto de la corrupción en Cartagena.</t>
  </si>
  <si>
    <t>Documentos de investigación - 3301069</t>
  </si>
  <si>
    <t>Promover la diversidad cultural cartagenera a través del fortalecimiento de las diferentes dimensiones del campo artístico, creación de condiciones para el desarrollo y fomento de una cultura ciudadana de reconocimiento y respeto por las diferencias cultu</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</si>
  <si>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</si>
  <si>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</si>
  <si>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</si>
  <si>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JULIO</t>
  </si>
  <si>
    <t>Linea estratégica para la equidad e inclusión de los negros, afros, palenqueros e indigena.</t>
  </si>
  <si>
    <t>Sostenibilidad cultural como garantía de permanencia</t>
  </si>
  <si>
    <t>Realización de festival de la memoria oral</t>
  </si>
  <si>
    <t>Realización de tres  festivales de memoria oral</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</si>
  <si>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</si>
  <si>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</si>
  <si>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</si>
  <si>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</si>
  <si>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Apoyo a grupos culturales</t>
  </si>
  <si>
    <t>12 Grupos Culturales apoyados</t>
  </si>
  <si>
    <t xml:space="preserve"> Servicio de promoción de actividades culturales. - 3302044</t>
  </si>
  <si>
    <t>1.  Fortalecer portadores de la memora oral (grupos)</t>
  </si>
  <si>
    <t>JUNIO</t>
  </si>
  <si>
    <t>Linea estratégica jovenes salvando a cartagena</t>
  </si>
  <si>
    <t>Jovenes participando y salvando a cartagena</t>
  </si>
  <si>
    <t>Jovenes participando en espacios culturales, deportivos y acciones de cultura de paz</t>
  </si>
  <si>
    <t>20.0000 Jovenes que partipan en espacios culturales, deportivos y acciones de cultura de paz</t>
  </si>
  <si>
    <t>Servicio de asistencia técnica en procesos de comunicación cultural -3301059</t>
  </si>
  <si>
    <t>Participación Ciudadana</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</si>
  <si>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</si>
  <si>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</si>
  <si>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</si>
  <si>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</si>
  <si>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REPORTE DE AVANCE DE ACTIVIDADES ENERO 2024</t>
  </si>
  <si>
    <t>REPORTE DE AVANCE DE ACTIVIDADES FEBRERO 2024</t>
  </si>
  <si>
    <t>REPORTE DE AVANCE DE ACTIVIDADES MARZO2024</t>
  </si>
  <si>
    <t>REPORTE DE AVANCE DE ACTIVIDADES 1ER TRIMESTRE 2024</t>
  </si>
  <si>
    <t>BENEFICIARIOS CUBIERTOS A 31 DE MARZO</t>
  </si>
  <si>
    <t>FORTALECIMIENTO DE LOS PROCESOS DE MEDIACIÓN Y BIBLIOTECAS PARA LA INCLUSIÓN EN EL DISTRITO DE  CARTAGENA DE INDIAS</t>
  </si>
  <si>
    <t>1.2.1.0.00-001</t>
  </si>
  <si>
    <t>2.3.3301.1603.2020130010042</t>
  </si>
  <si>
    <t>SI</t>
  </si>
  <si>
    <t>1.2.4.3.02-057</t>
  </si>
  <si>
    <t>1.2.3.1.19-082</t>
  </si>
  <si>
    <t>MANTENIMIENTO DE LA INFRAESTRUCTURA CULTURAL PARA LA INCLUSIÓN EN EL DISTRITO DE  CARTAGENA DE INDIAS</t>
  </si>
  <si>
    <t>2.3.3301.1603.2020130010218</t>
  </si>
  <si>
    <t>1.2.3.2.27-032</t>
  </si>
  <si>
    <t>1.2.3.2.27-012</t>
  </si>
  <si>
    <t>1.2.3.1.12-134</t>
  </si>
  <si>
    <t>1.3.2.2.08-123</t>
  </si>
  <si>
    <t>FORTALECIMIENTO DE ESTÍMULOS PARA LAS ARTES Y LA CULTURA EN EL DISTRITO DE  CARTAGENA DE INDIAS</t>
  </si>
  <si>
    <t>NO</t>
  </si>
  <si>
    <t>FORMACIÓN Y DIVULGACIÓN PARA LAS ARTES Y EL EMPRENDIMIENTO EN EL DISTRITO DE  CARTAGENA DE INDIAS</t>
  </si>
  <si>
    <t>2.3.3301.1603.2020130010045</t>
  </si>
  <si>
    <t>PROTECCIÓN Y GARANTÍA DE LOS DERECHOS CULTURALES EN EL DISTRITO DE  CARTAGENA DE INDIAS</t>
  </si>
  <si>
    <t>2.3.3301.1603.2021130010291</t>
  </si>
  <si>
    <t>FORTALECIMIENTO Y MODERNIZACIÓN INSTITUCIONAL DEL INSTITUTO DE PATRIMONIO Y CULTURA (IPCC) EN EL DISTRITO DE CARTAGENA DE INDIAS</t>
  </si>
  <si>
    <t>2.3.3301.1603.2021130010005</t>
  </si>
  <si>
    <t>2.3.3302.1603.2021130010255</t>
  </si>
  <si>
    <t xml:space="preserve">FORTALECIMIENTO DE PLANES ESPECIALES DE SALVAGUARDIA PARA INCLUSION DE LAS MANIFESTACIONES CULTURALES EN EL DISTRITO DE CARTAGENA DE INDIAS </t>
  </si>
  <si>
    <t>2.3.3302.1603.2021130010006</t>
  </si>
  <si>
    <t>FORTALECIMIENTO A LA APROPIACIÓN SOCIAL Y DIVULGACIÓN DEL PATRIMONIO MATERIAL EN EL DISTRITO DE  CARTAGENA DE INDIAS</t>
  </si>
  <si>
    <t>2.3.3302.1603.2020130010213</t>
  </si>
  <si>
    <t>1.2.3.2.25-166</t>
  </si>
  <si>
    <t>FORTALECIMIENTO SALVAGUARDA VALORACIÓN CUIDADO Y CONTROL DEL PATRIMONIO MATERIAL EN EL DISTRITO DE CARTAGENA DE INDIAS</t>
  </si>
  <si>
    <t>2.3.3302.1603.20211300265</t>
  </si>
  <si>
    <t>1.3.2.3.11-073</t>
  </si>
  <si>
    <t xml:space="preserve">1.2.1.0.00-001 </t>
  </si>
  <si>
    <t>2.3.3301.1603.2021130010264</t>
  </si>
  <si>
    <t>2.3.3302.1603.2021130010134</t>
  </si>
  <si>
    <t>DESARROLLO DE ACTIVIDADES CULTURALES Y ARTISTICAS PARA LOS JOVENES ENTRE 14 Y 28 AÑOS DEL DISTRITO DE   CARTAGENA DE INDIAS</t>
  </si>
  <si>
    <t>2.3.3301.1603.2021130010090</t>
  </si>
  <si>
    <t>ICLD</t>
  </si>
  <si>
    <t>ESTAMPILLA</t>
  </si>
  <si>
    <t xml:space="preserve">SGP - RF SGP </t>
  </si>
  <si>
    <t>LEP</t>
  </si>
  <si>
    <t>VENTA DE BIENES Y SERVICIOS TAM - IPCC</t>
  </si>
  <si>
    <t xml:space="preserve">VENTA DE BIENES Y SERVICIOS </t>
  </si>
  <si>
    <t>ESTAMPILLA PROCULTURA</t>
  </si>
  <si>
    <t>SGP-CULTURA</t>
  </si>
  <si>
    <t>SANCIONES IPCC</t>
  </si>
  <si>
    <t>RF IPCC</t>
  </si>
  <si>
    <t>ASIGNACIÓN INICIAL</t>
  </si>
  <si>
    <t>APROPIACIÓN DEFINITIVA</t>
  </si>
  <si>
    <t>EJECUCIÓN PRESUPUESTAL A 31 MARZO 2024</t>
  </si>
  <si>
    <t>%EJECUCIÓN</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</si>
  <si>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</si>
  <si>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</si>
  <si>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 xml:space="preserve">Reporte Enero: No se hicieron actividades
Reporte Febrero: Se hicieron  visitas a las 18 bilitoecas y se elaboró un diagnóstico del estado de las bibliotecas. 
Reporte Marzo: Visita técnica por parte del equipo de infraestructura de Patrimonio para hacer  el diagnóstico. Soporte: Visitas a la biblioteca de Bicentenario, Biblioteca Pilanderas y Biblioteca Raul Gomez Jattin de las Palmeras. </t>
  </si>
  <si>
    <t xml:space="preserve">Como parte del proceso de seguimiento, las coordinaciones mensualmente reportan información en el programa KOHA, los bibliotecarios se encargan de llevar a cabo la catalogación y distribución de los nuevos libros recibidos, organizándolos en las estanterías de cada biblioteca individualmente.
Es relevante destacar que  la implementación del programa KOHA se lleva a cabo en las 18 bibliotecas de la Red de Bibliotecas Públicas. 
</t>
  </si>
  <si>
    <t xml:space="preserve">Se hizo borrador para el encuentro distrital y se pasó a Dirección. </t>
  </si>
  <si>
    <t xml:space="preserve">Para el fortalecimiento de la Red de Bibliotecas Públicas se establecieron alianzas interinstitucionales con el fin de aunar esfuerzos para el mejoramiento y la prestación de servicios en las bibliotecas. En el trimestre se realizaron 87 relacionamientos y alianzas con diferentes entidades del sector privado, público, de la cooperación y sector civil; entre las que se destacan: 
Corporación Cultural Cabildo, Fundación Promigas, SENA, ICFB, Desarrollo Económico de la Secretaría de Hacienda, Fundación ISRAAID, Puerto Bahía, Woods, DEMCA, Servimant, Tabarca, Fundación Mario Santo Domingo, Ecopetrol, FUNDETEC, La fundación Grupo Social  Ladrillera La Clay entre otras. 
A destacar que 39 mil personas aproximadamente de cuatro corregimientos y 10 barrios de la ciudad serán beneficiados  con esta iniciativa liderada por Ecopetrol y la Refinería de Cartagena, en alianza con la Alcaldía Mayor y el Instituto de Patrimonio y Cultura de Cartagena (IPCC) con la entrega de mobiliario ( sillas, estantes, mesas, )  que contribuye al mejoramiento de la prestación de servicios de lectura, escritura, servicio de internet y demás actividades que se realizan  en las 14 bibliotecas públicas que recibieron la dotación. 
</t>
  </si>
  <si>
    <t xml:space="preserve">Durante el periodo informado, se han realizado diversos procesos de formación de mediadores de lectura con jóvenes de 9°, 10° y 11° de instituciones educativas públicas, con el objetivo de que cumplan su servicio social en la Red de Bibliotecas. Se ha llevado a cabo la articulación con tres instituciones educativas del territorio, Clemente Manuel Sabala, Jorge García Usta y Jorge García Márquez, con el fin de implementar el programa "Con los LEO apropio a mi escuela y mi comunidad" como parte del servicio social obligatorio. Esto incluye actividades de selección de jóvenes para la alfabetización educativa y la participación en el programa "Mensajeros de la Lectura".
Además, se ha extendido una invitación a los niños de la institución educativa Nuestra Señora del Buen Aire de Pasacaballos, grado 11°, para participar en el conversatorio "Cuida tu medio ambiente", un espacio diseñado para promover el cuidado del medio ambiente a través de actividades lúdicas y educativas.
Se han enviado oficios a las instituciones educativas aliadas para informar sobre el proceso de formación de mediadores de lectura, con el propósito de que los jóvenes de los grados 9°, 10° y 11° cumplan su servicio social en nuestras bibliotecas. Estos jóvenes participarán en talleres presenciales o en línea, enfocados en la construcción de valores democráticos y la promoción de la convivencia pacífica mediante las artes
</t>
  </si>
  <si>
    <t>La estrategia LEO (Lectura, Escritura y Oralidad) de la Red de Bibliotecas Públicas del Distrito Cartagena de Indias del Instituto de Patrimonio y Cultura del IPCC; es una estrategia integral que busca promover el hábito de la lectura, el desarrollo de habilidades de escritura y el relacionamiento con la comunidad a través de proyectos comunitarios. En el trimestre se beneficiaron directamente 417 niños, niñas, jóvenes y adultos de las 18 bibliotecas de la Red de bibliotecas Públicas; donde se hizo lectura en biblioteca, lectura en familia y proyecto comunitario; además actividades de escritura y oralidad.
También se realiza una agenda artística y cultural que impacta en las 18 bibliotecas públicas del Distrito Cartagena de Indias.</t>
  </si>
  <si>
    <t xml:space="preserve">En el trimestre se beneficiaron aproximadamente 395 niños, niñas y jóvenes donde se realizaron actividades de lectura en voz alta, promoción de lectura, actividades de escritura, oralidad, dibujos y actividades recreativas en los clubes de lectura de la Red Distrital de Biblitoecas Públicas. </t>
  </si>
  <si>
    <t>La Red de Bibliotecas presenta 18 agendas de los eventos realizados durante el mes en temas de lectura, escritura, oralidad y formación artística y cultural. 
En cada biblioteca, se llevaron a cabo actividades específicas para fomentar la participación y el aprendizaje cultural. Por ejemplo, en la biblioteca Juan de Dios Amador, se realizaron actividades de formación y programas como "Con los LEO apropio a mi escuela y mi comunidad", "Cátedras de paz para la acción", y "Piensa, crea y explora". Además, se organizaron grupos de danza, clases de zumba, y reuniones de asociaciones culturales como Asofolclor y Son Cartagena. También se realizaron actividades dirigidas a comunidades específicas, como la acogida de mujeres venezolanas lideresas en la fundación del programa acogida Blumont, donde se llevaron a cabo juegos lúdicos, lecturas en voz alta y actividades de fortalecimiento de la lectura y trabajo en equipo.
Cada agenda de aprendizaje y fomento educativo fue diseñada en colaboración con el equipo de trabajo de la biblioteca y en coordinación con representantes de clubes de lectura y otras instituciones culturales y educativas.</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</si>
  <si>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En cuanto a la educación y la conexión con el patrimonio cultural, se realizaron actividades como la proyección de documentales sobre la historia de los sitios turísticos de Cartagena, juegos tradicionales como la Ula Ula y la cuerda, y talleres de elaboración de caballitos de palo
</t>
  </si>
  <si>
    <t xml:space="preserve">Las bibliotecas han desarrollado encuentros tanto en línea como de manera presencial en torno al libro y a la tradición oral, en colaboración con agentes asociados a la promoción de lectura y escritura. Entre estas actividades se incluyen préstamos de libros en sala y externos a usuarios para fomentar el acceso a la lectura. Además, se han realizado eventos como "¡Contar y leer… Uy que nota!" en la Biblioteca Raúl Gómez Jattin del Centro Cultural Las Palmeras, en el marco de las Fiestas en Honor a la Virgen de la Candelaria. En este encuentro, se contó con la participación de narradores argentinos y locales, así como con niños y adolescentes pertenecientes a clubes de lectura y grupos artísticos.
Otra estrategia importante ha sido la implementación de mesas de interés, ubicadas estratégicamente en diferentes espacios de las bibliotecas, donde se colocan libros más solicitados para hacerlos más atractivos para los lectores. Además, se han llevado a cabo actividades de lectura tradicional con usuarios de la comunidad y actores sociales, incluyendo la lectura de poesías y versos.
</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</si>
  <si>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t>
  </si>
  <si>
    <t xml:space="preserve">Las bibliotecas han establecido alianzas con diversas instituciones educativas y comunitarias para garantizar la participación comunitaria en la creación de contenidos de calidad y el acceso a redes globales de información y conocimiento cultural. Entre estas colaboraciones se incluyen préstamos de espacios para cursos y formaciones, como el SENA, la Fundación Patria, la Fundación Santo Domingo, el Grupo Social, y líderes comunitarios con reuniones con entidades como DADIS y ESE Cartagena.
Además, se han desarrollado talleres y proyectos como el taller de escritura creativa del club de lectura Tragalibros, donde los participantes exploraron su creatividad y compartieron sus ideas y emociones. También se han llevado a cabo iniciativas como el proyecto Impulso Étnico en colaboración con la fundación Promigas y la fundación Israaid, que busca promover el desarrollo económico autodeterminado y las capacidades productivas de la población joven étnica a través de la música, la danza y la visibilización del patrimonio cultural.
En colaboración con entidades locales y asociaciones de hogares de bienestar, se han organizado actividades de extensión bibliotecaria y encuentros de socialización de la alfabetización literaria. Además, se han realizado cine clubes, cine foros y celebraciones con espectáculos para transmitir mensajes de cuidado del medio ambiente y derechos individuales.
</t>
  </si>
  <si>
    <t xml:space="preserve">Las bibliotecas han llevado a cabo una variedad de talleres presenciales orientados hacia el fomento de valores para la paz, dirigidos a estudiantes de instituciones educativas en cumplimiento de la Ley de Convivencia Escolar. Estas actividades han incluido talleres de pintura y manualidades, como el taller de pintura con los niños del club de lectura Grandes Lectores, donde se comenzó con una actividad de relajamiento guiada por la coordinadora, seguida de la realización de una manualidad con cartón, vinilos y un pitillo para crear un árbol.
Además, se han desarrollado talleres de elaboración de caballitos de palo con materiales reciclables, como el realizado con los niños del club de lectura Grandes Lectores, donde la coordinadora explicó paso a paso cómo construir un caballo de palito, fomentando la creatividad y la celebración de la fiesta de la Candelaria.
Durante la semana de receso escolar, se han llevado a cabo talleres sobre elaboración de cartas alusivas al Día de la Mujer, escritura y dibujo creativo, así como actividades al aire libre para fortalecer el valor de la amistad y el compartir, contribuyendo al fortalecimiento de la paz y la convivencia entre los participantes.
</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</si>
  <si>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</si>
  <si>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</si>
  <si>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Cumplimiento parcial de metas de control de obras en el Centro Histórico y áreas de influencia</t>
  </si>
  <si>
    <t xml:space="preserve">Despliegue de jornadas de observación, vigilacia e intervención en el Centro Histórico y áreas de influencia de la ciudad. </t>
  </si>
  <si>
    <t>OBSERVACIONES 1ER TRIMESTRE 2024</t>
  </si>
  <si>
    <t>IPCC</t>
  </si>
  <si>
    <t>CARMEN LUCY ESPINOSA DIAZ</t>
  </si>
  <si>
    <t>% de avance de metas a 30 de marzo de 2024</t>
  </si>
  <si>
    <t xml:space="preserve">%AVANCE AL CUATRIENIO A 30 DE MARZO DE 2024 </t>
  </si>
  <si>
    <t>Avance Programa Derechos Culturales y Buen Gobierno para el Fortalecimiento Institucional y Ciudadano.</t>
  </si>
  <si>
    <t>Avance Programa Infraestructura Cultural Para La Inclusión.</t>
  </si>
  <si>
    <t>Avance Programa Estímulos para las artes y el emprendimiento en una Cartagena incluyente.</t>
  </si>
  <si>
    <t>Avance Programa Patrimonio Inmaterial: Prácticas Significativas para la Memoria.</t>
  </si>
  <si>
    <t xml:space="preserve">Avance Programa Valoración, Cuidado y Apropiación Social del Patrimonio Material. </t>
  </si>
  <si>
    <t>AVANCE DE LA LINEA ESTRATEGICA A 30 DE MARZO  DE 2024</t>
  </si>
  <si>
    <t>AVANCE DE LA LINEA ESTRATEGICA AL CUARTENIO A 30 DE MARZO  DE 2024</t>
  </si>
  <si>
    <t>%EJECUCIÓN PRESUPUESTAL CON COMPROMISO SEGÚN PREDIS</t>
  </si>
  <si>
    <t>%EJECUCIÓN PREDUPUESTAL CON PAGOS SEGÚN PREDIS</t>
  </si>
  <si>
    <t>APROPIACIÓN DEFINITIVA A 30 DE MARZO DE 2024 SEGÚN PREDIS</t>
  </si>
  <si>
    <t>EJECUCIÓN PRESUPUESTAL A 30 DE MARZO 2024 SEGÚN PREDIS</t>
  </si>
  <si>
    <t>EJECUCIÓN PRESUPUESTAL CON PAGOS A 30 DE MARZO 2024 SEGÚN PREDIS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</si>
</sst>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4" formatCode="_-&quot;$&quot;\ * #,##0.00_-;\-&quot;$&quot;\ * #,##0.00_-;_-&quot;$&quot;\ * &quot;-&quot;??_-;_-@_-"/>
    <numFmt numFmtId="164" formatCode="_-* #,##0.00\ &quot;€&quot;_-;\-* #,##0.00\ &quot;€&quot;_-;_-* &quot;-&quot;??\ &quot;€&quot;_-;_-@_-"/>
    <numFmt numFmtId="165" formatCode="0;[Red]0"/>
    <numFmt numFmtId="166" formatCode="dd/mm/yy;@"/>
    <numFmt numFmtId="167" formatCode="0.0"/>
    <numFmt numFmtId="168" formatCode="_-&quot;$&quot;* #,##0.00_-;\-&quot;$&quot;* #,##0.00_-;_-&quot;$&quot;* &quot;-&quot;??_-;_-@_-"/>
    <numFmt numFmtId="169" formatCode="_-&quot;$&quot;* #,##0_-;\-&quot;$&quot;* #,##0_-;_-&quot;$&quot;* &quot;-&quot;??_-;_-@_-"/>
    <numFmt numFmtId="170" formatCode="[$$-240A]\ #,##0.00;\-[$$-240A]\ #,##0.00"/>
    <numFmt numFmtId="171" formatCode="0.0%"/>
    <numFmt numFmtId="172" formatCode="_-[$$-240A]\ * #,##0.00_-;\-[$$-240A]\ * #,##0.00_-;_-[$$-240A]\ * &quot;-&quot;??_-;_-@_-"/>
  </numFmts>
  <fonts count="59">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
      <sz val="11"/>
      <color theme="1"/>
      <name val="Calibri"/>
      <family val="2"/>
      <scheme val="minor"/>
    </font>
    <font>
      <b/>
      <sz val="11"/>
      <color theme="1"/>
      <name val="Arial  "/>
    </font>
    <font>
      <sz val="14"/>
      <name val="Arial  "/>
    </font>
    <font>
      <b/>
      <sz val="14"/>
      <name val="Arial  "/>
    </font>
    <font>
      <sz val="14"/>
      <color theme="1"/>
      <name val="Arial  "/>
    </font>
    <font>
      <sz val="11"/>
      <color theme="1" tint="4.9989318521683403E-2"/>
      <name val="Arial  "/>
    </font>
    <font>
      <sz val="12"/>
      <color theme="1" tint="4.9989318521683403E-2"/>
      <name val="Arial  "/>
    </font>
    <font>
      <sz val="12"/>
      <name val="Arial  "/>
    </font>
    <font>
      <sz val="12"/>
      <color theme="1"/>
      <name val="Arial  "/>
    </font>
    <font>
      <sz val="12"/>
      <color theme="1"/>
      <name val="Arial"/>
      <family val="2"/>
    </font>
    <font>
      <sz val="12"/>
      <color rgb="FFFF0000"/>
      <name val="Arial  "/>
    </font>
    <font>
      <sz val="12"/>
      <color rgb="FF000000"/>
      <name val="Arial  "/>
    </font>
    <font>
      <sz val="14"/>
      <color rgb="FF000000"/>
      <name val="Arial  "/>
    </font>
    <font>
      <b/>
      <sz val="14"/>
      <color theme="1"/>
      <name val="Arial  "/>
    </font>
    <font>
      <sz val="11"/>
      <color theme="1"/>
      <name val="Arial  "/>
    </font>
    <font>
      <b/>
      <sz val="12"/>
      <color theme="1" tint="4.9989318521683403E-2"/>
      <name val="Arial  "/>
    </font>
    <font>
      <b/>
      <sz val="16"/>
      <color theme="1"/>
      <name val="Arial"/>
      <family val="2"/>
    </font>
    <font>
      <b/>
      <sz val="16"/>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164" fontId="41" fillId="0" borderId="0" applyFont="0" applyFill="0" applyBorder="0" applyAlignment="0" applyProtection="0"/>
    <xf numFmtId="9" fontId="41" fillId="0" borderId="0" applyFont="0" applyFill="0" applyBorder="0" applyAlignment="0" applyProtection="0"/>
  </cellStyleXfs>
  <cellXfs count="481">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8" fillId="0" borderId="0" xfId="0" applyFont="1"/>
    <xf numFmtId="0" fontId="19"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9" fillId="0" borderId="1" xfId="0" applyFont="1" applyBorder="1" applyAlignment="1">
      <alignment horizontal="left" vertical="center" wrapText="1"/>
    </xf>
    <xf numFmtId="0" fontId="32" fillId="0" borderId="0" xfId="0" applyFont="1" applyAlignment="1">
      <alignment horizontal="center" vertical="center" wrapText="1"/>
    </xf>
    <xf numFmtId="0" fontId="19" fillId="3" borderId="1" xfId="0" applyFont="1" applyFill="1" applyBorder="1" applyAlignment="1">
      <alignment horizontal="left" vertical="center" wrapText="1"/>
    </xf>
    <xf numFmtId="0" fontId="32" fillId="0" borderId="0" xfId="0" applyFont="1" applyAlignment="1">
      <alignment horizontal="left" vertical="center" wrapText="1"/>
    </xf>
    <xf numFmtId="0" fontId="28" fillId="3" borderId="1" xfId="0" applyFont="1" applyFill="1" applyBorder="1" applyAlignment="1">
      <alignment horizontal="left" vertical="center" wrapText="1"/>
    </xf>
    <xf numFmtId="0" fontId="28" fillId="0" borderId="1" xfId="0" applyFont="1" applyBorder="1" applyAlignment="1">
      <alignment horizontal="left" vertical="center" wrapText="1"/>
    </xf>
    <xf numFmtId="0" fontId="18" fillId="0" borderId="0" xfId="0" applyFont="1" applyAlignment="1">
      <alignment horizontal="left" vertical="center"/>
    </xf>
    <xf numFmtId="0" fontId="13" fillId="5" borderId="0" xfId="0" applyFont="1" applyFill="1" applyAlignment="1">
      <alignment vertical="center" wrapText="1"/>
    </xf>
    <xf numFmtId="0" fontId="12" fillId="5" borderId="1" xfId="4" applyFont="1" applyFill="1" applyBorder="1" applyAlignment="1">
      <alignment horizontal="left" vertical="center" wrapText="1"/>
    </xf>
    <xf numFmtId="0" fontId="13" fillId="5" borderId="0" xfId="0" applyFont="1" applyFill="1" applyAlignment="1">
      <alignment horizontal="center" vertical="center" wrapText="1"/>
    </xf>
    <xf numFmtId="0" fontId="0" fillId="5" borderId="0" xfId="0" applyFill="1" applyAlignment="1">
      <alignmen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0" fillId="5" borderId="0" xfId="0" applyFill="1" applyAlignment="1">
      <alignment wrapText="1"/>
    </xf>
    <xf numFmtId="0" fontId="39" fillId="5" borderId="2" xfId="0" applyFont="1" applyFill="1" applyBorder="1" applyAlignment="1">
      <alignment vertical="center" wrapText="1"/>
    </xf>
    <xf numFmtId="0" fontId="20" fillId="5"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8" fillId="5" borderId="1" xfId="0" applyFont="1" applyFill="1" applyBorder="1" applyAlignment="1">
      <alignment horizontal="center" vertical="center" textRotation="90" wrapText="1"/>
    </xf>
    <xf numFmtId="0" fontId="8" fillId="5" borderId="2" xfId="0" applyFont="1" applyFill="1" applyBorder="1" applyAlignment="1">
      <alignment horizontal="center" vertical="center" textRotation="90" wrapText="1"/>
    </xf>
    <xf numFmtId="0" fontId="8" fillId="5" borderId="2" xfId="0" applyFont="1" applyFill="1" applyBorder="1" applyAlignment="1">
      <alignment horizontal="center" vertical="center" wrapText="1"/>
    </xf>
    <xf numFmtId="9" fontId="8" fillId="5" borderId="2" xfId="0" applyNumberFormat="1" applyFont="1" applyFill="1" applyBorder="1" applyAlignment="1">
      <alignment horizontal="center" vertical="center" wrapText="1"/>
    </xf>
    <xf numFmtId="0" fontId="25"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14" fontId="24" fillId="5" borderId="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3" fontId="43" fillId="6" borderId="1" xfId="0" applyNumberFormat="1" applyFont="1" applyFill="1" applyBorder="1" applyAlignment="1">
      <alignment horizontal="center" vertical="center"/>
    </xf>
    <xf numFmtId="0" fontId="49" fillId="5" borderId="1" xfId="0" applyFont="1" applyFill="1" applyBorder="1" applyAlignment="1">
      <alignment horizontal="center" vertical="center" wrapText="1"/>
    </xf>
    <xf numFmtId="0" fontId="49" fillId="5" borderId="1" xfId="0" applyFont="1" applyFill="1" applyBorder="1" applyAlignment="1">
      <alignment horizontal="center" vertical="center"/>
    </xf>
    <xf numFmtId="10" fontId="49" fillId="5" borderId="1" xfId="6" applyNumberFormat="1" applyFont="1" applyFill="1" applyBorder="1" applyAlignment="1">
      <alignment horizontal="center" vertical="center" wrapText="1"/>
    </xf>
    <xf numFmtId="0" fontId="49" fillId="5" borderId="1" xfId="6"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166" fontId="49" fillId="5" borderId="1" xfId="0" applyNumberFormat="1" applyFont="1" applyFill="1" applyBorder="1" applyAlignment="1">
      <alignment horizontal="center" vertical="center" wrapText="1"/>
    </xf>
    <xf numFmtId="170" fontId="49" fillId="5" borderId="1" xfId="5" applyNumberFormat="1" applyFont="1" applyFill="1" applyBorder="1" applyAlignment="1">
      <alignment horizontal="center" vertical="center" wrapText="1"/>
    </xf>
    <xf numFmtId="0" fontId="55" fillId="5" borderId="1" xfId="0" applyFont="1" applyFill="1" applyBorder="1" applyAlignment="1">
      <alignment horizontal="left" vertical="top" wrapText="1"/>
    </xf>
    <xf numFmtId="0" fontId="55" fillId="5" borderId="1" xfId="0" applyFont="1" applyFill="1" applyBorder="1" applyAlignment="1">
      <alignment horizontal="center" vertical="top" wrapText="1"/>
    </xf>
    <xf numFmtId="0" fontId="43" fillId="5" borderId="22"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4" fillId="5" borderId="22" xfId="0" applyFont="1" applyFill="1" applyBorder="1" applyAlignment="1">
      <alignment horizontal="center" vertical="center" wrapText="1"/>
    </xf>
    <xf numFmtId="9" fontId="43" fillId="5" borderId="2" xfId="6" applyFont="1" applyFill="1" applyBorder="1" applyAlignment="1">
      <alignment horizontal="center" vertical="center"/>
    </xf>
    <xf numFmtId="0" fontId="33" fillId="5" borderId="1" xfId="0" applyFont="1" applyFill="1" applyBorder="1" applyAlignment="1">
      <alignment horizontal="center" vertical="center" wrapText="1"/>
    </xf>
    <xf numFmtId="0" fontId="46" fillId="5" borderId="21"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8" fillId="5" borderId="1" xfId="0" applyFont="1" applyFill="1" applyBorder="1" applyAlignment="1">
      <alignment horizontal="center" vertical="center" wrapText="1"/>
    </xf>
    <xf numFmtId="1" fontId="48" fillId="5" borderId="1" xfId="0" applyNumberFormat="1" applyFont="1" applyFill="1" applyBorder="1" applyAlignment="1">
      <alignment horizontal="center" vertical="center"/>
    </xf>
    <xf numFmtId="0" fontId="49" fillId="5" borderId="22" xfId="6" applyNumberFormat="1" applyFont="1" applyFill="1" applyBorder="1" applyAlignment="1">
      <alignment horizontal="center" vertical="center" wrapText="1"/>
    </xf>
    <xf numFmtId="0" fontId="50" fillId="5" borderId="22" xfId="0" applyFont="1" applyFill="1" applyBorder="1" applyAlignment="1">
      <alignment horizontal="center" vertical="center" wrapText="1"/>
    </xf>
    <xf numFmtId="166" fontId="49" fillId="5" borderId="22" xfId="0" applyNumberFormat="1" applyFont="1" applyFill="1" applyBorder="1" applyAlignment="1">
      <alignment horizontal="center" vertical="center" wrapText="1"/>
    </xf>
    <xf numFmtId="0" fontId="49" fillId="5" borderId="22" xfId="0" applyFont="1" applyFill="1" applyBorder="1" applyAlignment="1">
      <alignment horizontal="center" vertical="center" wrapText="1"/>
    </xf>
    <xf numFmtId="0" fontId="49" fillId="5" borderId="22" xfId="0" applyFont="1" applyFill="1" applyBorder="1" applyAlignment="1">
      <alignment horizontal="center" vertical="center"/>
    </xf>
    <xf numFmtId="0" fontId="49" fillId="5" borderId="21" xfId="0" applyFont="1" applyFill="1" applyBorder="1" applyAlignment="1">
      <alignment horizontal="center" vertical="center" wrapText="1"/>
    </xf>
    <xf numFmtId="169" fontId="50" fillId="5" borderId="22" xfId="5" applyNumberFormat="1" applyFont="1" applyFill="1" applyBorder="1" applyAlignment="1">
      <alignment horizontal="center" vertical="center" wrapText="1"/>
    </xf>
    <xf numFmtId="9" fontId="50" fillId="5" borderId="21" xfId="6" applyFont="1" applyFill="1" applyBorder="1" applyAlignment="1">
      <alignment horizontal="center" vertical="center" wrapText="1"/>
    </xf>
    <xf numFmtId="172" fontId="50" fillId="5" borderId="21" xfId="5" applyNumberFormat="1" applyFont="1" applyFill="1" applyBorder="1" applyAlignment="1">
      <alignment horizontal="center" vertical="center" wrapText="1"/>
    </xf>
    <xf numFmtId="0" fontId="55" fillId="5" borderId="1" xfId="0" applyFont="1" applyFill="1" applyBorder="1" applyAlignment="1">
      <alignment horizontal="center" vertical="center"/>
    </xf>
    <xf numFmtId="0" fontId="49" fillId="5" borderId="2" xfId="0" applyFont="1" applyFill="1" applyBorder="1" applyAlignment="1">
      <alignment horizontal="center" vertical="center"/>
    </xf>
    <xf numFmtId="169" fontId="49" fillId="5" borderId="2" xfId="5" applyNumberFormat="1" applyFont="1" applyFill="1" applyBorder="1" applyAlignment="1">
      <alignment horizontal="center" vertical="center"/>
    </xf>
    <xf numFmtId="9" fontId="49" fillId="5" borderId="2" xfId="6" applyFont="1" applyFill="1" applyBorder="1" applyAlignment="1">
      <alignment horizontal="center" vertical="center"/>
    </xf>
    <xf numFmtId="169" fontId="49" fillId="5" borderId="1" xfId="5" applyNumberFormat="1" applyFont="1" applyFill="1" applyBorder="1" applyAlignment="1">
      <alignment vertical="center"/>
    </xf>
    <xf numFmtId="9" fontId="49" fillId="5" borderId="1" xfId="6" applyFont="1" applyFill="1" applyBorder="1" applyAlignment="1">
      <alignment horizontal="center" vertical="center"/>
    </xf>
    <xf numFmtId="10" fontId="48" fillId="5" borderId="1" xfId="0" applyNumberFormat="1" applyFont="1" applyFill="1" applyBorder="1" applyAlignment="1">
      <alignment horizontal="center" vertical="center" wrapText="1"/>
    </xf>
    <xf numFmtId="2" fontId="48" fillId="5" borderId="1" xfId="0" applyNumberFormat="1" applyFont="1" applyFill="1" applyBorder="1" applyAlignment="1">
      <alignment horizontal="center" vertical="center" wrapText="1"/>
    </xf>
    <xf numFmtId="14" fontId="49" fillId="5" borderId="1" xfId="0" applyNumberFormat="1" applyFont="1" applyFill="1" applyBorder="1" applyAlignment="1">
      <alignment horizontal="center" vertical="center"/>
    </xf>
    <xf numFmtId="0" fontId="43" fillId="5" borderId="1" xfId="0" applyFont="1" applyFill="1" applyBorder="1" applyAlignment="1">
      <alignment horizontal="center" vertical="center"/>
    </xf>
    <xf numFmtId="2" fontId="43" fillId="5" borderId="1" xfId="0" applyNumberFormat="1" applyFont="1" applyFill="1" applyBorder="1" applyAlignment="1">
      <alignment horizontal="center" vertical="center"/>
    </xf>
    <xf numFmtId="9" fontId="43" fillId="5" borderId="1" xfId="6" applyFont="1" applyFill="1" applyBorder="1" applyAlignment="1">
      <alignment horizontal="center" vertical="center"/>
    </xf>
    <xf numFmtId="0" fontId="46" fillId="5" borderId="1"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3" fillId="5" borderId="21" xfId="0" applyFont="1" applyFill="1" applyBorder="1" applyAlignment="1">
      <alignment horizontal="center" vertical="center" wrapText="1"/>
    </xf>
    <xf numFmtId="9" fontId="43" fillId="5" borderId="22" xfId="0" applyNumberFormat="1" applyFont="1" applyFill="1" applyBorder="1" applyAlignment="1">
      <alignment horizontal="center" vertical="center" wrapText="1"/>
    </xf>
    <xf numFmtId="0" fontId="44" fillId="5" borderId="21" xfId="0" applyFont="1" applyFill="1" applyBorder="1" applyAlignment="1">
      <alignment horizontal="center" vertical="center" wrapText="1"/>
    </xf>
    <xf numFmtId="9" fontId="43" fillId="5" borderId="22" xfId="6" applyFont="1" applyFill="1" applyBorder="1" applyAlignment="1">
      <alignment horizontal="center" vertical="center"/>
    </xf>
    <xf numFmtId="0" fontId="46" fillId="5" borderId="22"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9" fillId="5" borderId="21" xfId="0" applyFont="1" applyFill="1" applyBorder="1" applyAlignment="1">
      <alignment horizontal="center" vertical="center"/>
    </xf>
    <xf numFmtId="0" fontId="48" fillId="5" borderId="21" xfId="0" applyFont="1" applyFill="1" applyBorder="1" applyAlignment="1">
      <alignment horizontal="center" vertical="center" wrapText="1"/>
    </xf>
    <xf numFmtId="169" fontId="49" fillId="5" borderId="21" xfId="5" applyNumberFormat="1" applyFont="1" applyFill="1" applyBorder="1" applyAlignment="1">
      <alignment horizontal="center" vertical="center"/>
    </xf>
    <xf numFmtId="9" fontId="49" fillId="5" borderId="21" xfId="6" applyFont="1" applyFill="1" applyBorder="1" applyAlignment="1">
      <alignment horizontal="center" vertical="center"/>
    </xf>
    <xf numFmtId="172" fontId="49" fillId="5" borderId="21" xfId="5" applyNumberFormat="1" applyFont="1" applyFill="1" applyBorder="1" applyAlignment="1">
      <alignment horizontal="center" vertical="center"/>
    </xf>
    <xf numFmtId="172" fontId="49" fillId="5" borderId="21" xfId="6" applyNumberFormat="1" applyFont="1" applyFill="1" applyBorder="1" applyAlignment="1">
      <alignment horizontal="center" vertical="center"/>
    </xf>
    <xf numFmtId="170" fontId="49" fillId="5" borderId="1" xfId="5" applyNumberFormat="1" applyFont="1" applyFill="1" applyBorder="1" applyAlignment="1">
      <alignment horizontal="center" vertical="center"/>
    </xf>
    <xf numFmtId="44" fontId="49" fillId="5" borderId="1" xfId="0" applyNumberFormat="1" applyFont="1" applyFill="1" applyBorder="1" applyAlignment="1">
      <alignment horizontal="center" vertical="center"/>
    </xf>
    <xf numFmtId="9" fontId="43" fillId="5" borderId="21" xfId="0" applyNumberFormat="1" applyFont="1" applyFill="1" applyBorder="1" applyAlignment="1">
      <alignment horizontal="center" vertical="center" wrapText="1"/>
    </xf>
    <xf numFmtId="9" fontId="43" fillId="6" borderId="2" xfId="6" applyFont="1" applyFill="1" applyBorder="1" applyAlignment="1">
      <alignment horizontal="center" vertical="center" wrapText="1"/>
    </xf>
    <xf numFmtId="0" fontId="43" fillId="6" borderId="1"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51" fillId="5" borderId="21" xfId="0" applyFont="1" applyFill="1" applyBorder="1" applyAlignment="1">
      <alignment horizontal="center" vertical="center" wrapText="1"/>
    </xf>
    <xf numFmtId="169" fontId="49" fillId="5" borderId="21" xfId="5" applyNumberFormat="1" applyFont="1" applyFill="1" applyBorder="1" applyAlignment="1">
      <alignment horizontal="center" vertical="center" wrapText="1"/>
    </xf>
    <xf numFmtId="9" fontId="49" fillId="5" borderId="21" xfId="6" applyFont="1" applyFill="1" applyBorder="1" applyAlignment="1">
      <alignment horizontal="center" vertical="center" wrapText="1"/>
    </xf>
    <xf numFmtId="10" fontId="50" fillId="5" borderId="1" xfId="6" applyNumberFormat="1" applyFont="1" applyFill="1" applyBorder="1" applyAlignment="1">
      <alignment horizontal="center" vertical="center" wrapText="1"/>
    </xf>
    <xf numFmtId="0" fontId="50" fillId="5" borderId="1" xfId="6" applyNumberFormat="1" applyFont="1" applyFill="1" applyBorder="1" applyAlignment="1">
      <alignment horizontal="center" vertical="center" wrapText="1"/>
    </xf>
    <xf numFmtId="168" fontId="49" fillId="5" borderId="1" xfId="0" applyNumberFormat="1" applyFont="1" applyFill="1" applyBorder="1" applyAlignment="1">
      <alignment horizontal="center" vertical="center"/>
    </xf>
    <xf numFmtId="2" fontId="50" fillId="5" borderId="22" xfId="6" applyNumberFormat="1" applyFont="1" applyFill="1" applyBorder="1" applyAlignment="1">
      <alignment horizontal="center" vertical="center" wrapText="1"/>
    </xf>
    <xf numFmtId="2" fontId="50" fillId="5" borderId="2" xfId="6" applyNumberFormat="1" applyFont="1" applyFill="1" applyBorder="1" applyAlignment="1">
      <alignment horizontal="center" vertical="center" wrapText="1"/>
    </xf>
    <xf numFmtId="0" fontId="50" fillId="5" borderId="2" xfId="6" applyNumberFormat="1" applyFont="1" applyFill="1" applyBorder="1" applyAlignment="1">
      <alignment horizontal="center" vertical="center" wrapText="1"/>
    </xf>
    <xf numFmtId="0" fontId="44" fillId="5" borderId="1"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44" fontId="49" fillId="5" borderId="2" xfId="6" applyNumberFormat="1" applyFont="1" applyFill="1" applyBorder="1" applyAlignment="1">
      <alignment horizontal="center" vertical="center"/>
    </xf>
    <xf numFmtId="0" fontId="52" fillId="5" borderId="1" xfId="0" applyFont="1" applyFill="1" applyBorder="1" applyAlignment="1">
      <alignment horizontal="center" vertical="center" wrapText="1"/>
    </xf>
    <xf numFmtId="10" fontId="52" fillId="5" borderId="1" xfId="6" applyNumberFormat="1" applyFont="1" applyFill="1" applyBorder="1" applyAlignment="1">
      <alignment horizontal="center" vertical="center" wrapText="1"/>
    </xf>
    <xf numFmtId="0" fontId="52" fillId="5" borderId="1" xfId="6" applyNumberFormat="1" applyFont="1" applyFill="1" applyBorder="1" applyAlignment="1">
      <alignment horizontal="center" vertical="center" wrapText="1"/>
    </xf>
    <xf numFmtId="0" fontId="51" fillId="5" borderId="1" xfId="0" applyFont="1" applyFill="1" applyBorder="1" applyAlignment="1">
      <alignment horizontal="center" vertical="center" wrapText="1"/>
    </xf>
    <xf numFmtId="2" fontId="52" fillId="5" borderId="1" xfId="6" applyNumberFormat="1" applyFont="1" applyFill="1" applyBorder="1" applyAlignment="1">
      <alignment horizontal="center" vertical="center" wrapText="1"/>
    </xf>
    <xf numFmtId="0" fontId="43" fillId="5" borderId="2" xfId="0" applyFont="1" applyFill="1" applyBorder="1" applyAlignment="1">
      <alignment horizontal="center" vertical="center" wrapText="1"/>
    </xf>
    <xf numFmtId="0" fontId="45" fillId="5" borderId="22" xfId="0" applyFont="1" applyFill="1" applyBorder="1" applyAlignment="1">
      <alignment horizontal="center" vertical="center" wrapText="1"/>
    </xf>
    <xf numFmtId="9" fontId="45" fillId="5" borderId="21" xfId="6" applyFont="1" applyFill="1" applyBorder="1" applyAlignment="1">
      <alignment horizontal="center" vertical="center" wrapText="1"/>
    </xf>
    <xf numFmtId="0" fontId="33" fillId="5" borderId="22" xfId="0" applyFont="1" applyFill="1" applyBorder="1" applyAlignment="1">
      <alignment horizontal="center" vertical="center" wrapText="1"/>
    </xf>
    <xf numFmtId="1" fontId="49" fillId="5" borderId="1" xfId="0" applyNumberFormat="1" applyFont="1" applyFill="1" applyBorder="1" applyAlignment="1">
      <alignment horizontal="center" vertical="center" wrapText="1"/>
    </xf>
    <xf numFmtId="0" fontId="52" fillId="5" borderId="22" xfId="0" applyFont="1" applyFill="1" applyBorder="1" applyAlignment="1">
      <alignment horizontal="center" vertical="center" wrapText="1"/>
    </xf>
    <xf numFmtId="0" fontId="49" fillId="5" borderId="2" xfId="0" applyFont="1" applyFill="1" applyBorder="1" applyAlignment="1">
      <alignment horizontal="center" vertical="center" wrapText="1"/>
    </xf>
    <xf numFmtId="170" fontId="49" fillId="5" borderId="22" xfId="5" applyNumberFormat="1" applyFont="1" applyFill="1" applyBorder="1" applyAlignment="1">
      <alignment horizontal="center" vertical="center"/>
    </xf>
    <xf numFmtId="0" fontId="52" fillId="5" borderId="21" xfId="0" applyFont="1" applyFill="1" applyBorder="1" applyAlignment="1">
      <alignment horizontal="center" vertical="center" wrapText="1"/>
    </xf>
    <xf numFmtId="44" fontId="49" fillId="5" borderId="21" xfId="6" applyNumberFormat="1" applyFont="1" applyFill="1" applyBorder="1" applyAlignment="1">
      <alignment horizontal="center" vertical="center"/>
    </xf>
    <xf numFmtId="0" fontId="50" fillId="5" borderId="2" xfId="0" applyFont="1" applyFill="1" applyBorder="1" applyAlignment="1">
      <alignment horizontal="center" vertical="center" wrapText="1"/>
    </xf>
    <xf numFmtId="0" fontId="52" fillId="5" borderId="22" xfId="0" applyFont="1" applyFill="1" applyBorder="1" applyAlignment="1">
      <alignment vertical="center" wrapText="1"/>
    </xf>
    <xf numFmtId="0" fontId="52" fillId="5" borderId="1" xfId="0" applyFont="1" applyFill="1" applyBorder="1" applyAlignment="1">
      <alignment vertical="center" wrapText="1"/>
    </xf>
    <xf numFmtId="0" fontId="52" fillId="5" borderId="22" xfId="6" applyNumberFormat="1" applyFont="1" applyFill="1" applyBorder="1" applyAlignment="1">
      <alignment horizontal="center" vertical="center" wrapText="1"/>
    </xf>
    <xf numFmtId="169" fontId="49" fillId="5" borderId="1" xfId="5" applyNumberFormat="1" applyFont="1" applyFill="1" applyBorder="1" applyAlignment="1">
      <alignment vertical="center" wrapText="1"/>
    </xf>
    <xf numFmtId="9" fontId="49" fillId="5" borderId="1" xfId="6" applyFont="1" applyFill="1" applyBorder="1" applyAlignment="1">
      <alignment horizontal="center" vertical="center" wrapText="1"/>
    </xf>
    <xf numFmtId="0" fontId="52" fillId="5" borderId="2" xfId="6" applyNumberFormat="1" applyFont="1" applyFill="1" applyBorder="1" applyAlignment="1">
      <alignment horizontal="center" vertical="center" wrapText="1"/>
    </xf>
    <xf numFmtId="9" fontId="43" fillId="5" borderId="21" xfId="6" applyFont="1" applyFill="1" applyBorder="1" applyAlignment="1">
      <alignment horizontal="center" vertical="center"/>
    </xf>
    <xf numFmtId="0" fontId="43" fillId="6" borderId="22" xfId="0" applyFont="1" applyFill="1" applyBorder="1" applyAlignment="1">
      <alignment horizontal="center" vertical="center"/>
    </xf>
    <xf numFmtId="169" fontId="49" fillId="5" borderId="22" xfId="5" applyNumberFormat="1" applyFont="1" applyFill="1" applyBorder="1" applyAlignment="1">
      <alignment vertical="center" wrapText="1"/>
    </xf>
    <xf numFmtId="9" fontId="49" fillId="5" borderId="22" xfId="6" applyFont="1" applyFill="1" applyBorder="1" applyAlignment="1">
      <alignment horizontal="center" vertical="center" wrapText="1"/>
    </xf>
    <xf numFmtId="44" fontId="49" fillId="5" borderId="22" xfId="6" applyNumberFormat="1" applyFont="1" applyFill="1" applyBorder="1" applyAlignment="1">
      <alignment horizontal="center" vertical="center" wrapText="1"/>
    </xf>
    <xf numFmtId="2" fontId="49" fillId="5" borderId="1" xfId="6" applyNumberFormat="1" applyFont="1" applyFill="1" applyBorder="1" applyAlignment="1">
      <alignment horizontal="center" vertical="center" wrapText="1"/>
    </xf>
    <xf numFmtId="14" fontId="49" fillId="5" borderId="22" xfId="0" applyNumberFormat="1" applyFont="1" applyFill="1" applyBorder="1" applyAlignment="1">
      <alignment vertical="center"/>
    </xf>
    <xf numFmtId="14" fontId="49" fillId="5" borderId="21" xfId="0" applyNumberFormat="1" applyFont="1" applyFill="1" applyBorder="1" applyAlignment="1">
      <alignment vertical="center"/>
    </xf>
    <xf numFmtId="14" fontId="49" fillId="5" borderId="2" xfId="0" applyNumberFormat="1" applyFont="1" applyFill="1" applyBorder="1" applyAlignment="1">
      <alignment vertical="center"/>
    </xf>
    <xf numFmtId="1" fontId="52" fillId="5" borderId="1" xfId="6" applyNumberFormat="1" applyFont="1" applyFill="1" applyBorder="1" applyAlignment="1">
      <alignment horizontal="center" vertical="center" wrapText="1"/>
    </xf>
    <xf numFmtId="0" fontId="55" fillId="5" borderId="22" xfId="0" applyFont="1" applyFill="1" applyBorder="1" applyAlignment="1">
      <alignment vertical="center"/>
    </xf>
    <xf numFmtId="0" fontId="55" fillId="5" borderId="21" xfId="0" applyFont="1" applyFill="1" applyBorder="1" applyAlignment="1">
      <alignment vertical="center"/>
    </xf>
    <xf numFmtId="0" fontId="49" fillId="5" borderId="1" xfId="0" applyFont="1" applyFill="1" applyBorder="1" applyAlignment="1">
      <alignment vertical="center" wrapText="1"/>
    </xf>
    <xf numFmtId="0" fontId="49" fillId="5" borderId="2" xfId="0" applyFont="1" applyFill="1" applyBorder="1" applyAlignment="1">
      <alignment vertical="center" wrapText="1"/>
    </xf>
    <xf numFmtId="169" fontId="49" fillId="5" borderId="2" xfId="5" applyNumberFormat="1" applyFont="1" applyFill="1" applyBorder="1" applyAlignment="1">
      <alignment vertical="center" wrapText="1"/>
    </xf>
    <xf numFmtId="0" fontId="55" fillId="5" borderId="2" xfId="0" applyFont="1" applyFill="1" applyBorder="1" applyAlignment="1">
      <alignment vertical="center"/>
    </xf>
    <xf numFmtId="0" fontId="53" fillId="5" borderId="2" xfId="0" applyFont="1" applyFill="1" applyBorder="1" applyAlignment="1">
      <alignment horizontal="center" vertical="center" wrapText="1"/>
    </xf>
    <xf numFmtId="0" fontId="54" fillId="5" borderId="2" xfId="0" applyFont="1" applyFill="1" applyBorder="1" applyAlignment="1">
      <alignment horizontal="center" vertical="center" wrapText="1"/>
    </xf>
    <xf numFmtId="9" fontId="53" fillId="6" borderId="2" xfId="6" applyFont="1" applyFill="1" applyBorder="1" applyAlignment="1">
      <alignment horizontal="center" vertical="center" wrapText="1"/>
    </xf>
    <xf numFmtId="0" fontId="53" fillId="6"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1" fontId="52" fillId="5" borderId="1" xfId="0" applyNumberFormat="1" applyFont="1" applyFill="1" applyBorder="1" applyAlignment="1">
      <alignment horizontal="center" vertical="center" wrapText="1"/>
    </xf>
    <xf numFmtId="0" fontId="52" fillId="5" borderId="2" xfId="0" applyFont="1" applyFill="1" applyBorder="1" applyAlignment="1">
      <alignment horizontal="center" vertical="center" wrapText="1"/>
    </xf>
    <xf numFmtId="44" fontId="49" fillId="5" borderId="1" xfId="6" applyNumberFormat="1"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9" fontId="53" fillId="5" borderId="2" xfId="6" applyFont="1" applyFill="1" applyBorder="1" applyAlignment="1">
      <alignment horizontal="center" vertical="center" wrapText="1"/>
    </xf>
    <xf numFmtId="9" fontId="49" fillId="5" borderId="1" xfId="0" applyNumberFormat="1" applyFont="1" applyFill="1" applyBorder="1" applyAlignment="1">
      <alignment horizontal="center" vertical="center" wrapText="1"/>
    </xf>
    <xf numFmtId="169" fontId="49" fillId="5" borderId="1" xfId="5"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9" fontId="53" fillId="5" borderId="1" xfId="6" applyFont="1" applyFill="1" applyBorder="1" applyAlignment="1">
      <alignment horizontal="center" vertical="center" wrapText="1"/>
    </xf>
    <xf numFmtId="0" fontId="53" fillId="6" borderId="1" xfId="0" applyFont="1" applyFill="1" applyBorder="1" applyAlignment="1">
      <alignment horizontal="center" vertical="center" wrapText="1"/>
    </xf>
    <xf numFmtId="0" fontId="22" fillId="5" borderId="0" xfId="0" applyFont="1" applyFill="1" applyAlignment="1">
      <alignment horizontal="center" vertical="center" wrapText="1"/>
    </xf>
    <xf numFmtId="0" fontId="15" fillId="5" borderId="0" xfId="0" applyFont="1" applyFill="1" applyAlignment="1">
      <alignment horizontal="center" vertical="center" wrapText="1"/>
    </xf>
    <xf numFmtId="0" fontId="13" fillId="5" borderId="0" xfId="0" applyFont="1" applyFill="1" applyAlignment="1">
      <alignment horizontal="left" vertical="center" wrapText="1"/>
    </xf>
    <xf numFmtId="9" fontId="58" fillId="5" borderId="1" xfId="6" applyFont="1" applyFill="1" applyBorder="1" applyAlignment="1">
      <alignment horizontal="center" vertical="center" wrapText="1"/>
    </xf>
    <xf numFmtId="0" fontId="31" fillId="5" borderId="0" xfId="0" applyFont="1" applyFill="1" applyAlignment="1">
      <alignment horizontal="center" vertical="center" wrapText="1"/>
    </xf>
    <xf numFmtId="1" fontId="22" fillId="5" borderId="0" xfId="0" applyNumberFormat="1" applyFont="1" applyFill="1" applyAlignment="1">
      <alignment horizontal="center" vertical="center" wrapText="1"/>
    </xf>
    <xf numFmtId="1" fontId="0" fillId="5" borderId="0" xfId="0" applyNumberFormat="1" applyFill="1" applyAlignment="1">
      <alignment horizontal="center" vertical="center" wrapText="1"/>
    </xf>
    <xf numFmtId="1" fontId="13" fillId="5" borderId="0" xfId="0" applyNumberFormat="1" applyFont="1" applyFill="1" applyAlignment="1">
      <alignment horizontal="center" vertical="center" wrapText="1"/>
    </xf>
    <xf numFmtId="0" fontId="30" fillId="5" borderId="0" xfId="0" applyFont="1" applyFill="1" applyAlignment="1">
      <alignment horizontal="center" vertical="center" wrapText="1"/>
    </xf>
    <xf numFmtId="0" fontId="14" fillId="5" borderId="0" xfId="0" applyFont="1" applyFill="1" applyAlignment="1">
      <alignment horizontal="center" vertical="center" wrapText="1"/>
    </xf>
    <xf numFmtId="165" fontId="13" fillId="5" borderId="0" xfId="0" applyNumberFormat="1" applyFont="1" applyFill="1" applyAlignment="1">
      <alignment horizontal="center" vertical="center" wrapText="1"/>
    </xf>
    <xf numFmtId="0" fontId="8" fillId="5" borderId="0" xfId="0" applyFont="1" applyFill="1" applyAlignment="1">
      <alignment horizontal="left" vertical="center" wrapText="1"/>
    </xf>
    <xf numFmtId="0" fontId="8" fillId="5" borderId="0" xfId="0" applyFont="1" applyFill="1" applyAlignment="1">
      <alignment horizontal="center" vertical="center" wrapText="1"/>
    </xf>
    <xf numFmtId="0" fontId="25" fillId="5" borderId="0" xfId="0" applyFont="1" applyFill="1" applyAlignment="1">
      <alignment horizontal="center" vertical="center" wrapText="1"/>
    </xf>
    <xf numFmtId="14" fontId="21" fillId="5" borderId="0" xfId="0" applyNumberFormat="1" applyFont="1" applyFill="1" applyAlignment="1">
      <alignment horizontal="center" vertical="center" wrapText="1"/>
    </xf>
    <xf numFmtId="0" fontId="21" fillId="5" borderId="0" xfId="0" applyFont="1" applyFill="1" applyAlignment="1">
      <alignment horizontal="center" vertical="center" wrapText="1"/>
    </xf>
    <xf numFmtId="42" fontId="21" fillId="5" borderId="0" xfId="0" applyNumberFormat="1" applyFont="1" applyFill="1" applyAlignment="1">
      <alignment horizontal="center" vertical="center" wrapText="1"/>
    </xf>
    <xf numFmtId="0" fontId="21" fillId="5" borderId="0" xfId="0" applyFont="1" applyFill="1" applyAlignment="1">
      <alignment vertical="center" wrapText="1"/>
    </xf>
    <xf numFmtId="0" fontId="7" fillId="5" borderId="0" xfId="0" applyFont="1" applyFill="1" applyAlignment="1">
      <alignmen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19" fillId="4" borderId="1" xfId="0" applyFont="1" applyFill="1" applyBorder="1" applyAlignment="1">
      <alignment horizontal="center" vertical="center"/>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4" fillId="0" borderId="6" xfId="0" applyFont="1" applyBorder="1" applyAlignment="1">
      <alignment horizontal="left"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6" xfId="0" applyFont="1" applyBorder="1" applyAlignment="1">
      <alignment horizontal="center" vertical="center" wrapText="1"/>
    </xf>
    <xf numFmtId="0" fontId="18" fillId="0" borderId="8" xfId="0" applyFont="1" applyBorder="1" applyAlignment="1">
      <alignment horizontal="center"/>
    </xf>
    <xf numFmtId="0" fontId="19" fillId="4"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32" fillId="0" borderId="1" xfId="0" applyFont="1" applyBorder="1" applyAlignment="1">
      <alignment horizontal="center" vertical="center" wrapText="1"/>
    </xf>
    <xf numFmtId="44" fontId="49" fillId="5" borderId="22" xfId="6" applyNumberFormat="1" applyFont="1" applyFill="1" applyBorder="1" applyAlignment="1">
      <alignment horizontal="center" vertical="center"/>
    </xf>
    <xf numFmtId="44" fontId="49" fillId="5" borderId="21" xfId="6" applyNumberFormat="1" applyFont="1" applyFill="1" applyBorder="1" applyAlignment="1">
      <alignment horizontal="center" vertical="center"/>
    </xf>
    <xf numFmtId="44" fontId="49" fillId="5" borderId="2" xfId="6" applyNumberFormat="1" applyFont="1" applyFill="1" applyBorder="1" applyAlignment="1">
      <alignment horizontal="center" vertical="center"/>
    </xf>
    <xf numFmtId="9" fontId="49" fillId="5" borderId="22" xfId="6" applyFont="1" applyFill="1" applyBorder="1" applyAlignment="1">
      <alignment horizontal="center" vertical="center"/>
    </xf>
    <xf numFmtId="9" fontId="49" fillId="5" borderId="21" xfId="6" applyFont="1" applyFill="1" applyBorder="1" applyAlignment="1">
      <alignment horizontal="center" vertical="center"/>
    </xf>
    <xf numFmtId="9" fontId="49" fillId="5" borderId="2" xfId="6" applyFont="1" applyFill="1" applyBorder="1" applyAlignment="1">
      <alignment horizontal="center" vertical="center"/>
    </xf>
    <xf numFmtId="44" fontId="49" fillId="5" borderId="22" xfId="6" applyNumberFormat="1" applyFont="1" applyFill="1" applyBorder="1" applyAlignment="1">
      <alignment horizontal="center" vertical="center" wrapText="1"/>
    </xf>
    <xf numFmtId="44" fontId="49" fillId="5" borderId="21" xfId="6" applyNumberFormat="1" applyFont="1" applyFill="1" applyBorder="1" applyAlignment="1">
      <alignment horizontal="center" vertical="center" wrapText="1"/>
    </xf>
    <xf numFmtId="44" fontId="49" fillId="5" borderId="2" xfId="6" applyNumberFormat="1" applyFont="1" applyFill="1" applyBorder="1" applyAlignment="1">
      <alignment horizontal="center" vertical="center" wrapText="1"/>
    </xf>
    <xf numFmtId="9" fontId="49" fillId="5" borderId="22" xfId="6" applyFont="1" applyFill="1" applyBorder="1" applyAlignment="1">
      <alignment horizontal="center" vertical="center" wrapText="1"/>
    </xf>
    <xf numFmtId="9" fontId="49" fillId="5" borderId="21" xfId="6" applyFont="1" applyFill="1" applyBorder="1" applyAlignment="1">
      <alignment horizontal="center" vertical="center" wrapText="1"/>
    </xf>
    <xf numFmtId="9" fontId="49" fillId="5" borderId="2" xfId="6" applyFont="1" applyFill="1" applyBorder="1" applyAlignment="1">
      <alignment horizontal="center" vertical="center" wrapText="1"/>
    </xf>
    <xf numFmtId="44" fontId="52" fillId="5" borderId="22" xfId="6" applyNumberFormat="1" applyFont="1" applyFill="1" applyBorder="1" applyAlignment="1">
      <alignment horizontal="center" vertical="center" wrapText="1"/>
    </xf>
    <xf numFmtId="44" fontId="52" fillId="5" borderId="21" xfId="6" applyNumberFormat="1" applyFont="1" applyFill="1" applyBorder="1" applyAlignment="1">
      <alignment horizontal="center" vertical="center" wrapText="1"/>
    </xf>
    <xf numFmtId="44" fontId="52" fillId="5" borderId="2" xfId="6" applyNumberFormat="1" applyFont="1" applyFill="1" applyBorder="1" applyAlignment="1">
      <alignment horizontal="center" vertical="center" wrapText="1"/>
    </xf>
    <xf numFmtId="9" fontId="52" fillId="5" borderId="22" xfId="6" applyFont="1" applyFill="1" applyBorder="1" applyAlignment="1">
      <alignment horizontal="center" vertical="center" wrapText="1"/>
    </xf>
    <xf numFmtId="9" fontId="52" fillId="5" borderId="21" xfId="6" applyFont="1" applyFill="1" applyBorder="1" applyAlignment="1">
      <alignment horizontal="center" vertical="center" wrapText="1"/>
    </xf>
    <xf numFmtId="9" fontId="52" fillId="5" borderId="2" xfId="6" applyFont="1" applyFill="1" applyBorder="1" applyAlignment="1">
      <alignment horizontal="center" vertical="center" wrapText="1"/>
    </xf>
    <xf numFmtId="0" fontId="57" fillId="5" borderId="1" xfId="0" applyFont="1" applyFill="1" applyBorder="1" applyAlignment="1">
      <alignment horizontal="center" vertical="center" wrapText="1"/>
    </xf>
    <xf numFmtId="169" fontId="42" fillId="5" borderId="22" xfId="5" applyNumberFormat="1" applyFont="1" applyFill="1" applyBorder="1" applyAlignment="1">
      <alignment horizontal="center" vertical="center" wrapText="1"/>
    </xf>
    <xf numFmtId="169" fontId="42" fillId="5" borderId="2" xfId="5" applyNumberFormat="1" applyFont="1" applyFill="1" applyBorder="1" applyAlignment="1">
      <alignment horizontal="center" vertical="center" wrapText="1"/>
    </xf>
    <xf numFmtId="9" fontId="42" fillId="5" borderId="22" xfId="6" applyFont="1" applyFill="1" applyBorder="1" applyAlignment="1">
      <alignment horizontal="center" vertical="center" wrapText="1"/>
    </xf>
    <xf numFmtId="9" fontId="42" fillId="5" borderId="2" xfId="6" applyFont="1" applyFill="1" applyBorder="1" applyAlignment="1">
      <alignment horizontal="center" vertical="center" wrapText="1"/>
    </xf>
    <xf numFmtId="44" fontId="50" fillId="5" borderId="22" xfId="6" applyNumberFormat="1" applyFont="1" applyFill="1" applyBorder="1" applyAlignment="1">
      <alignment horizontal="center" vertical="center" wrapText="1"/>
    </xf>
    <xf numFmtId="44" fontId="50" fillId="5" borderId="21" xfId="6" applyNumberFormat="1" applyFont="1" applyFill="1" applyBorder="1" applyAlignment="1">
      <alignment horizontal="center" vertical="center" wrapText="1"/>
    </xf>
    <xf numFmtId="44" fontId="50" fillId="5" borderId="2" xfId="6" applyNumberFormat="1" applyFont="1" applyFill="1" applyBorder="1" applyAlignment="1">
      <alignment horizontal="center" vertical="center" wrapText="1"/>
    </xf>
    <xf numFmtId="9" fontId="50" fillId="5" borderId="22" xfId="6" applyFont="1" applyFill="1" applyBorder="1" applyAlignment="1">
      <alignment horizontal="center" vertical="center" wrapText="1"/>
    </xf>
    <xf numFmtId="9" fontId="50" fillId="5" borderId="21" xfId="6" applyFont="1" applyFill="1" applyBorder="1" applyAlignment="1">
      <alignment horizontal="center" vertical="center" wrapText="1"/>
    </xf>
    <xf numFmtId="9" fontId="50" fillId="5" borderId="2" xfId="6" applyFont="1" applyFill="1" applyBorder="1" applyAlignment="1">
      <alignment horizontal="center" vertical="center" wrapText="1"/>
    </xf>
    <xf numFmtId="0" fontId="43" fillId="5" borderId="5" xfId="0" applyFont="1" applyFill="1" applyBorder="1" applyAlignment="1">
      <alignment horizontal="center" vertical="center" wrapText="1"/>
    </xf>
    <xf numFmtId="0" fontId="43" fillId="5" borderId="7" xfId="0" applyFont="1" applyFill="1" applyBorder="1" applyAlignment="1">
      <alignment horizontal="center" vertical="center" wrapText="1"/>
    </xf>
    <xf numFmtId="0" fontId="43" fillId="5" borderId="6"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53" fillId="5" borderId="5" xfId="0" applyFont="1" applyFill="1" applyBorder="1" applyAlignment="1">
      <alignment horizontal="center" vertical="center" wrapText="1"/>
    </xf>
    <xf numFmtId="0" fontId="53" fillId="5" borderId="7" xfId="0" applyFont="1" applyFill="1" applyBorder="1" applyAlignment="1">
      <alignment horizontal="center" vertical="center" wrapText="1"/>
    </xf>
    <xf numFmtId="0" fontId="53" fillId="5" borderId="6" xfId="0" applyFont="1" applyFill="1" applyBorder="1" applyAlignment="1">
      <alignment horizontal="center" vertical="center" wrapText="1"/>
    </xf>
    <xf numFmtId="9" fontId="45" fillId="5" borderId="22" xfId="6" applyFont="1" applyFill="1" applyBorder="1" applyAlignment="1">
      <alignment horizontal="center" vertical="center" wrapText="1"/>
    </xf>
    <xf numFmtId="9" fontId="45" fillId="5" borderId="21" xfId="6" applyFont="1" applyFill="1" applyBorder="1" applyAlignment="1">
      <alignment horizontal="center" vertical="center" wrapText="1"/>
    </xf>
    <xf numFmtId="9" fontId="45" fillId="5" borderId="2" xfId="6" applyFont="1" applyFill="1" applyBorder="1" applyAlignment="1">
      <alignment horizontal="center" vertical="center" wrapText="1"/>
    </xf>
    <xf numFmtId="9" fontId="53" fillId="6" borderId="22" xfId="6" applyFont="1" applyFill="1" applyBorder="1" applyAlignment="1">
      <alignment horizontal="center" vertical="center" wrapText="1"/>
    </xf>
    <xf numFmtId="9" fontId="53" fillId="6" borderId="21" xfId="6" applyFont="1" applyFill="1" applyBorder="1" applyAlignment="1">
      <alignment horizontal="center" vertical="center" wrapText="1"/>
    </xf>
    <xf numFmtId="9" fontId="53" fillId="6" borderId="2" xfId="6" applyFont="1" applyFill="1" applyBorder="1" applyAlignment="1">
      <alignment horizontal="center" vertical="center" wrapText="1"/>
    </xf>
    <xf numFmtId="9" fontId="43" fillId="5" borderId="22" xfId="6" applyNumberFormat="1" applyFont="1" applyFill="1" applyBorder="1" applyAlignment="1">
      <alignment horizontal="center" vertical="center"/>
    </xf>
    <xf numFmtId="9" fontId="43" fillId="5" borderId="21" xfId="6" applyNumberFormat="1" applyFont="1" applyFill="1" applyBorder="1" applyAlignment="1">
      <alignment horizontal="center" vertical="center"/>
    </xf>
    <xf numFmtId="9" fontId="43" fillId="5" borderId="2" xfId="6" applyNumberFormat="1" applyFont="1" applyFill="1" applyBorder="1" applyAlignment="1">
      <alignment horizontal="center" vertical="center"/>
    </xf>
    <xf numFmtId="9" fontId="43" fillId="5" borderId="22" xfId="6" applyFont="1" applyFill="1" applyBorder="1" applyAlignment="1">
      <alignment horizontal="center" vertical="center"/>
    </xf>
    <xf numFmtId="9" fontId="43" fillId="5" borderId="21" xfId="6" applyFont="1" applyFill="1" applyBorder="1" applyAlignment="1">
      <alignment horizontal="center" vertical="center"/>
    </xf>
    <xf numFmtId="9" fontId="43" fillId="5" borderId="2" xfId="6" applyFont="1" applyFill="1" applyBorder="1" applyAlignment="1">
      <alignment horizontal="center" vertical="center"/>
    </xf>
    <xf numFmtId="0" fontId="49" fillId="5" borderId="22" xfId="0" applyFont="1" applyFill="1" applyBorder="1" applyAlignment="1">
      <alignment horizontal="center" vertical="center"/>
    </xf>
    <xf numFmtId="0" fontId="49" fillId="5" borderId="2" xfId="0" applyFont="1" applyFill="1" applyBorder="1" applyAlignment="1">
      <alignment horizontal="center" vertical="center"/>
    </xf>
    <xf numFmtId="0" fontId="50" fillId="5" borderId="22" xfId="6" applyNumberFormat="1" applyFont="1" applyFill="1" applyBorder="1" applyAlignment="1">
      <alignment horizontal="center" vertical="center" wrapText="1"/>
    </xf>
    <xf numFmtId="0" fontId="50" fillId="5" borderId="2" xfId="6" applyNumberFormat="1" applyFont="1" applyFill="1" applyBorder="1" applyAlignment="1">
      <alignment horizontal="center" vertical="center" wrapText="1"/>
    </xf>
    <xf numFmtId="0" fontId="49" fillId="5" borderId="22" xfId="6" applyNumberFormat="1" applyFont="1" applyFill="1" applyBorder="1" applyAlignment="1">
      <alignment horizontal="center" vertical="center" wrapText="1"/>
    </xf>
    <xf numFmtId="0" fontId="49" fillId="5" borderId="2" xfId="6" applyNumberFormat="1" applyFont="1" applyFill="1" applyBorder="1" applyAlignment="1">
      <alignment horizontal="center" vertical="center" wrapText="1"/>
    </xf>
    <xf numFmtId="0" fontId="49" fillId="5" borderId="21" xfId="6" applyNumberFormat="1" applyFont="1" applyFill="1" applyBorder="1" applyAlignment="1">
      <alignment horizontal="center" vertical="center" wrapText="1"/>
    </xf>
    <xf numFmtId="0" fontId="52" fillId="5" borderId="22" xfId="0" applyFont="1" applyFill="1" applyBorder="1" applyAlignment="1">
      <alignment horizontal="center" vertical="center" wrapText="1"/>
    </xf>
    <xf numFmtId="0" fontId="52" fillId="5" borderId="21"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9" fillId="5" borderId="21" xfId="0" applyFont="1" applyFill="1" applyBorder="1" applyAlignment="1">
      <alignment horizontal="center" vertical="center"/>
    </xf>
    <xf numFmtId="0" fontId="49" fillId="5" borderId="2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49" fillId="5" borderId="1" xfId="0" applyFont="1" applyFill="1" applyBorder="1" applyAlignment="1">
      <alignment horizontal="center" vertical="center"/>
    </xf>
    <xf numFmtId="0" fontId="17" fillId="5" borderId="14" xfId="0" applyFont="1" applyFill="1" applyBorder="1" applyAlignment="1">
      <alignment horizontal="center" vertical="center" wrapText="1"/>
    </xf>
    <xf numFmtId="0" fontId="17" fillId="5" borderId="20" xfId="0" applyFont="1" applyFill="1" applyBorder="1" applyAlignment="1">
      <alignment horizontal="center" vertical="center" wrapText="1"/>
    </xf>
    <xf numFmtId="169" fontId="49" fillId="5" borderId="1" xfId="5" applyNumberFormat="1" applyFont="1" applyFill="1" applyBorder="1" applyAlignment="1">
      <alignment horizontal="center" vertical="center"/>
    </xf>
    <xf numFmtId="169" fontId="49" fillId="5" borderId="22" xfId="5" applyNumberFormat="1" applyFont="1" applyFill="1" applyBorder="1" applyAlignment="1">
      <alignment horizontal="center" vertical="center" wrapText="1"/>
    </xf>
    <xf numFmtId="169" fontId="49" fillId="5" borderId="2" xfId="5" applyNumberFormat="1" applyFont="1" applyFill="1" applyBorder="1" applyAlignment="1">
      <alignment horizontal="center" vertical="center" wrapText="1"/>
    </xf>
    <xf numFmtId="169" fontId="52" fillId="5" borderId="22" xfId="5" applyNumberFormat="1" applyFont="1" applyFill="1" applyBorder="1" applyAlignment="1">
      <alignment horizontal="center" vertical="center" wrapText="1"/>
    </xf>
    <xf numFmtId="169" fontId="52" fillId="5" borderId="21" xfId="5" applyNumberFormat="1" applyFont="1" applyFill="1" applyBorder="1" applyAlignment="1">
      <alignment horizontal="center" vertical="center" wrapText="1"/>
    </xf>
    <xf numFmtId="169" fontId="52" fillId="5" borderId="2" xfId="5" applyNumberFormat="1" applyFont="1" applyFill="1" applyBorder="1" applyAlignment="1">
      <alignment horizontal="center" vertical="center" wrapText="1"/>
    </xf>
    <xf numFmtId="0" fontId="52" fillId="5" borderId="21" xfId="6" applyNumberFormat="1" applyFont="1" applyFill="1" applyBorder="1" applyAlignment="1">
      <alignment horizontal="center" vertical="center" wrapText="1"/>
    </xf>
    <xf numFmtId="169" fontId="49" fillId="5" borderId="22" xfId="5" applyNumberFormat="1" applyFont="1" applyFill="1" applyBorder="1" applyAlignment="1">
      <alignment horizontal="center" vertical="center"/>
    </xf>
    <xf numFmtId="169" fontId="49" fillId="5" borderId="2" xfId="5" applyNumberFormat="1" applyFont="1" applyFill="1" applyBorder="1" applyAlignment="1">
      <alignment horizontal="center" vertical="center"/>
    </xf>
    <xf numFmtId="9" fontId="49" fillId="5" borderId="1" xfId="6" applyFont="1" applyFill="1" applyBorder="1" applyAlignment="1">
      <alignment horizontal="center" vertical="center"/>
    </xf>
    <xf numFmtId="169" fontId="49" fillId="5" borderId="21" xfId="5" applyNumberFormat="1" applyFont="1" applyFill="1" applyBorder="1" applyAlignment="1">
      <alignment horizontal="center" vertical="center"/>
    </xf>
    <xf numFmtId="0" fontId="49" fillId="5" borderId="21" xfId="6" applyNumberFormat="1" applyFont="1" applyFill="1" applyBorder="1" applyAlignment="1">
      <alignment horizontal="center" vertical="center"/>
    </xf>
    <xf numFmtId="169" fontId="50" fillId="5" borderId="1" xfId="5" applyNumberFormat="1" applyFont="1" applyFill="1" applyBorder="1" applyAlignment="1">
      <alignment horizontal="center" vertical="center" wrapText="1"/>
    </xf>
    <xf numFmtId="0" fontId="50" fillId="5" borderId="21" xfId="6" applyNumberFormat="1" applyFont="1" applyFill="1" applyBorder="1" applyAlignment="1">
      <alignment horizontal="center" vertical="center" wrapText="1"/>
    </xf>
    <xf numFmtId="0" fontId="49" fillId="5" borderId="2" xfId="6" applyNumberFormat="1" applyFont="1" applyFill="1" applyBorder="1" applyAlignment="1">
      <alignment horizontal="center" vertical="center"/>
    </xf>
    <xf numFmtId="0" fontId="48" fillId="5" borderId="1" xfId="0" applyFont="1" applyFill="1" applyBorder="1" applyAlignment="1">
      <alignment horizontal="center" vertical="center" wrapText="1"/>
    </xf>
    <xf numFmtId="0" fontId="49" fillId="5" borderId="1" xfId="0" applyFont="1" applyFill="1" applyBorder="1" applyAlignment="1">
      <alignment horizontal="center" vertical="center" wrapText="1"/>
    </xf>
    <xf numFmtId="170" fontId="49" fillId="5" borderId="22" xfId="5" applyNumberFormat="1" applyFont="1" applyFill="1" applyBorder="1" applyAlignment="1">
      <alignment horizontal="center" vertical="center"/>
    </xf>
    <xf numFmtId="170" fontId="49" fillId="5" borderId="2" xfId="5" applyNumberFormat="1" applyFont="1" applyFill="1" applyBorder="1" applyAlignment="1">
      <alignment horizontal="center" vertical="center"/>
    </xf>
    <xf numFmtId="0" fontId="51" fillId="5" borderId="22" xfId="0" applyFont="1" applyFill="1" applyBorder="1" applyAlignment="1">
      <alignment horizontal="center" vertical="center" wrapText="1"/>
    </xf>
    <xf numFmtId="0" fontId="51" fillId="5" borderId="21"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21" xfId="0" applyFont="1" applyFill="1" applyBorder="1" applyAlignment="1">
      <alignment horizontal="center" vertical="center" wrapText="1"/>
    </xf>
    <xf numFmtId="0" fontId="48" fillId="5" borderId="2" xfId="0" applyFont="1" applyFill="1" applyBorder="1" applyAlignment="1">
      <alignment horizontal="center" vertical="center" wrapText="1"/>
    </xf>
    <xf numFmtId="2" fontId="49" fillId="5" borderId="22" xfId="0" applyNumberFormat="1" applyFont="1" applyFill="1" applyBorder="1" applyAlignment="1">
      <alignment horizontal="center" vertical="center"/>
    </xf>
    <xf numFmtId="2" fontId="49" fillId="5" borderId="21" xfId="0" applyNumberFormat="1" applyFont="1" applyFill="1" applyBorder="1" applyAlignment="1">
      <alignment horizontal="center" vertical="center"/>
    </xf>
    <xf numFmtId="2" fontId="49" fillId="5" borderId="2" xfId="0" applyNumberFormat="1" applyFont="1" applyFill="1" applyBorder="1" applyAlignment="1">
      <alignment horizontal="center" vertical="center"/>
    </xf>
    <xf numFmtId="14" fontId="49" fillId="5" borderId="22" xfId="0" applyNumberFormat="1" applyFont="1" applyFill="1" applyBorder="1" applyAlignment="1">
      <alignment horizontal="center" vertical="center"/>
    </xf>
    <xf numFmtId="14" fontId="49" fillId="5" borderId="2" xfId="0" applyNumberFormat="1" applyFont="1" applyFill="1" applyBorder="1" applyAlignment="1">
      <alignment horizontal="center" vertical="center"/>
    </xf>
    <xf numFmtId="1" fontId="52" fillId="5" borderId="1" xfId="0" applyNumberFormat="1" applyFont="1" applyFill="1" applyBorder="1" applyAlignment="1">
      <alignment horizontal="center" vertical="center" wrapText="1"/>
    </xf>
    <xf numFmtId="0" fontId="42" fillId="5" borderId="21" xfId="0" applyFont="1" applyFill="1" applyBorder="1" applyAlignment="1">
      <alignment horizontal="center" vertical="center" wrapText="1"/>
    </xf>
    <xf numFmtId="10" fontId="49" fillId="5" borderId="22" xfId="6" applyNumberFormat="1" applyFont="1" applyFill="1" applyBorder="1" applyAlignment="1">
      <alignment horizontal="center" vertical="center" wrapText="1"/>
    </xf>
    <xf numFmtId="10" fontId="49" fillId="5" borderId="21" xfId="6" applyNumberFormat="1" applyFont="1" applyFill="1" applyBorder="1" applyAlignment="1">
      <alignment horizontal="center" vertical="center" wrapText="1"/>
    </xf>
    <xf numFmtId="10" fontId="49" fillId="5" borderId="2" xfId="6" applyNumberFormat="1" applyFont="1" applyFill="1" applyBorder="1" applyAlignment="1">
      <alignment horizontal="center" vertical="center" wrapText="1"/>
    </xf>
    <xf numFmtId="10" fontId="52" fillId="5" borderId="22" xfId="6" applyNumberFormat="1" applyFont="1" applyFill="1" applyBorder="1" applyAlignment="1">
      <alignment horizontal="center" vertical="center" wrapText="1"/>
    </xf>
    <xf numFmtId="10" fontId="52" fillId="5" borderId="2" xfId="6" applyNumberFormat="1" applyFont="1" applyFill="1" applyBorder="1" applyAlignment="1">
      <alignment horizontal="center" vertical="center" wrapText="1"/>
    </xf>
    <xf numFmtId="0" fontId="50" fillId="5" borderId="22" xfId="0" applyFont="1" applyFill="1" applyBorder="1" applyAlignment="1">
      <alignment horizontal="center" vertical="center" wrapText="1"/>
    </xf>
    <xf numFmtId="0" fontId="50" fillId="5" borderId="2" xfId="0" applyFont="1" applyFill="1" applyBorder="1" applyAlignment="1">
      <alignment horizontal="center" vertical="center" wrapText="1"/>
    </xf>
    <xf numFmtId="10" fontId="50" fillId="5" borderId="22" xfId="6" applyNumberFormat="1" applyFont="1" applyFill="1" applyBorder="1" applyAlignment="1">
      <alignment horizontal="center" vertical="center" wrapText="1"/>
    </xf>
    <xf numFmtId="10" fontId="50" fillId="5" borderId="2" xfId="6" applyNumberFormat="1" applyFont="1" applyFill="1" applyBorder="1" applyAlignment="1">
      <alignment horizontal="center" vertical="center" wrapText="1"/>
    </xf>
    <xf numFmtId="10" fontId="49" fillId="5" borderId="1" xfId="0" applyNumberFormat="1" applyFont="1" applyFill="1" applyBorder="1" applyAlignment="1">
      <alignment horizontal="center" vertical="center"/>
    </xf>
    <xf numFmtId="0" fontId="47" fillId="5" borderId="1"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3" fillId="5" borderId="2" xfId="0" applyFont="1" applyFill="1" applyBorder="1" applyAlignment="1">
      <alignment horizontal="center" vertical="center" wrapText="1"/>
    </xf>
    <xf numFmtId="3" fontId="52" fillId="5" borderId="1" xfId="0" applyNumberFormat="1" applyFont="1" applyFill="1" applyBorder="1" applyAlignment="1">
      <alignment horizontal="center" vertical="center" wrapText="1"/>
    </xf>
    <xf numFmtId="3" fontId="53" fillId="5" borderId="1" xfId="0" applyNumberFormat="1" applyFont="1" applyFill="1" applyBorder="1" applyAlignment="1">
      <alignment horizontal="center" vertical="center" wrapText="1"/>
    </xf>
    <xf numFmtId="3" fontId="53" fillId="6" borderId="1" xfId="0" applyNumberFormat="1" applyFont="1" applyFill="1" applyBorder="1" applyAlignment="1">
      <alignment horizontal="center" vertical="center" wrapText="1"/>
    </xf>
    <xf numFmtId="9" fontId="53" fillId="5" borderId="22" xfId="6" applyFont="1" applyFill="1" applyBorder="1" applyAlignment="1">
      <alignment horizontal="center" vertical="center" wrapText="1"/>
    </xf>
    <xf numFmtId="9" fontId="53" fillId="5" borderId="2" xfId="6" applyFont="1" applyFill="1" applyBorder="1" applyAlignment="1">
      <alignment horizontal="center" vertical="center" wrapText="1"/>
    </xf>
    <xf numFmtId="0" fontId="45" fillId="5" borderId="1" xfId="0" applyFont="1" applyFill="1" applyBorder="1" applyAlignment="1">
      <alignment horizontal="center" vertical="center" wrapText="1"/>
    </xf>
    <xf numFmtId="0" fontId="53" fillId="5" borderId="1" xfId="0" applyFont="1" applyFill="1" applyBorder="1" applyAlignment="1">
      <alignment horizontal="center" vertical="center" wrapText="1"/>
    </xf>
    <xf numFmtId="0" fontId="43" fillId="5" borderId="1" xfId="0" applyFont="1" applyFill="1" applyBorder="1" applyAlignment="1">
      <alignment horizontal="center" vertical="center" wrapText="1"/>
    </xf>
    <xf numFmtId="9" fontId="45" fillId="5" borderId="1" xfId="0" applyNumberFormat="1" applyFont="1" applyFill="1" applyBorder="1" applyAlignment="1">
      <alignment horizontal="center" vertical="center" wrapText="1"/>
    </xf>
    <xf numFmtId="0" fontId="45" fillId="5" borderId="22" xfId="0"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10" fontId="52" fillId="5" borderId="21" xfId="6" applyNumberFormat="1" applyFont="1" applyFill="1" applyBorder="1" applyAlignment="1">
      <alignment horizontal="center" vertical="center" wrapText="1"/>
    </xf>
    <xf numFmtId="0" fontId="46" fillId="5" borderId="22"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53" fillId="5" borderId="22"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6" borderId="22" xfId="0" applyFont="1" applyFill="1" applyBorder="1" applyAlignment="1">
      <alignment horizontal="center" vertical="center" wrapText="1"/>
    </xf>
    <xf numFmtId="0" fontId="53" fillId="6" borderId="21" xfId="0" applyFont="1" applyFill="1" applyBorder="1" applyAlignment="1">
      <alignment horizontal="center" vertical="center" wrapText="1"/>
    </xf>
    <xf numFmtId="0" fontId="53" fillId="6" borderId="2" xfId="0" applyFont="1" applyFill="1" applyBorder="1" applyAlignment="1">
      <alignment horizontal="center" vertical="center" wrapText="1"/>
    </xf>
    <xf numFmtId="1" fontId="53" fillId="6" borderId="22" xfId="0" applyNumberFormat="1" applyFont="1" applyFill="1" applyBorder="1" applyAlignment="1">
      <alignment horizontal="center" vertical="center" wrapText="1"/>
    </xf>
    <xf numFmtId="1" fontId="53" fillId="6" borderId="2"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53" fillId="5" borderId="21" xfId="0" applyFont="1" applyFill="1" applyBorder="1" applyAlignment="1">
      <alignment horizontal="center" vertical="center" wrapText="1"/>
    </xf>
    <xf numFmtId="0" fontId="33" fillId="5" borderId="21" xfId="0" applyFont="1" applyFill="1" applyBorder="1" applyAlignment="1">
      <alignment horizontal="center" vertical="center" wrapText="1"/>
    </xf>
    <xf numFmtId="9" fontId="53" fillId="5" borderId="22" xfId="0" applyNumberFormat="1" applyFont="1" applyFill="1" applyBorder="1" applyAlignment="1">
      <alignment horizontal="center" vertical="center" wrapText="1"/>
    </xf>
    <xf numFmtId="0" fontId="53" fillId="6" borderId="1" xfId="0" applyFont="1" applyFill="1" applyBorder="1" applyAlignment="1">
      <alignment horizontal="center" vertical="center" wrapText="1"/>
    </xf>
    <xf numFmtId="2" fontId="53" fillId="6" borderId="1" xfId="0" applyNumberFormat="1" applyFont="1" applyFill="1" applyBorder="1" applyAlignment="1">
      <alignment horizontal="center" vertical="center" wrapText="1"/>
    </xf>
    <xf numFmtId="14" fontId="49" fillId="5" borderId="21" xfId="0" applyNumberFormat="1" applyFont="1" applyFill="1" applyBorder="1" applyAlignment="1">
      <alignment horizontal="center" vertical="center"/>
    </xf>
    <xf numFmtId="1" fontId="49" fillId="5" borderId="1" xfId="0" applyNumberFormat="1" applyFont="1" applyFill="1" applyBorder="1" applyAlignment="1">
      <alignment horizontal="center" vertical="center" wrapText="1"/>
    </xf>
    <xf numFmtId="2" fontId="45" fillId="5" borderId="22" xfId="0" applyNumberFormat="1" applyFont="1" applyFill="1" applyBorder="1" applyAlignment="1">
      <alignment horizontal="center" vertical="center" wrapText="1"/>
    </xf>
    <xf numFmtId="2" fontId="45" fillId="5" borderId="21" xfId="0" applyNumberFormat="1" applyFont="1" applyFill="1" applyBorder="1" applyAlignment="1">
      <alignment horizontal="center" vertical="center" wrapText="1"/>
    </xf>
    <xf numFmtId="2" fontId="45" fillId="5" borderId="2" xfId="0" applyNumberFormat="1" applyFont="1" applyFill="1" applyBorder="1" applyAlignment="1">
      <alignment horizontal="center" vertical="center" wrapText="1"/>
    </xf>
    <xf numFmtId="9" fontId="45" fillId="5" borderId="22" xfId="0" applyNumberFormat="1" applyFont="1" applyFill="1" applyBorder="1" applyAlignment="1">
      <alignment horizontal="center" vertical="center" wrapText="1"/>
    </xf>
    <xf numFmtId="0" fontId="54" fillId="5" borderId="1" xfId="0" applyFont="1" applyFill="1" applyBorder="1" applyAlignment="1">
      <alignment horizontal="center" vertical="center" wrapText="1"/>
    </xf>
    <xf numFmtId="0" fontId="43" fillId="5" borderId="1" xfId="0" applyFont="1" applyFill="1" applyBorder="1" applyAlignment="1">
      <alignment horizontal="center" vertical="center"/>
    </xf>
    <xf numFmtId="0" fontId="43" fillId="6" borderId="1" xfId="0" applyFont="1" applyFill="1" applyBorder="1" applyAlignment="1">
      <alignment horizontal="center" vertical="center" wrapText="1"/>
    </xf>
    <xf numFmtId="9" fontId="43" fillId="5" borderId="22" xfId="0" applyNumberFormat="1" applyFont="1" applyFill="1" applyBorder="1" applyAlignment="1">
      <alignment horizontal="center" vertical="center" wrapText="1"/>
    </xf>
    <xf numFmtId="9" fontId="43" fillId="5" borderId="21" xfId="0" applyNumberFormat="1"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3" fillId="5" borderId="22" xfId="0" applyFont="1" applyFill="1" applyBorder="1" applyAlignment="1">
      <alignment horizontal="center" vertical="center" wrapText="1"/>
    </xf>
    <xf numFmtId="2" fontId="45" fillId="5" borderId="1" xfId="0" applyNumberFormat="1" applyFont="1" applyFill="1" applyBorder="1" applyAlignment="1">
      <alignment horizontal="center" vertical="center" wrapText="1"/>
    </xf>
    <xf numFmtId="9" fontId="43" fillId="5" borderId="2" xfId="0" applyNumberFormat="1" applyFont="1" applyFill="1" applyBorder="1" applyAlignment="1">
      <alignment horizontal="center" vertical="center" wrapText="1"/>
    </xf>
    <xf numFmtId="9" fontId="53" fillId="5" borderId="21" xfId="6" applyFont="1" applyFill="1" applyBorder="1" applyAlignment="1">
      <alignment horizontal="center" vertical="center" wrapText="1"/>
    </xf>
    <xf numFmtId="0" fontId="46" fillId="5" borderId="21"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7" fillId="5" borderId="21" xfId="0" applyFont="1" applyFill="1" applyBorder="1" applyAlignment="1">
      <alignment horizontal="center" vertical="center" wrapText="1"/>
    </xf>
    <xf numFmtId="1" fontId="48" fillId="5" borderId="1" xfId="0" applyNumberFormat="1" applyFont="1" applyFill="1" applyBorder="1" applyAlignment="1">
      <alignment horizontal="center" vertical="center"/>
    </xf>
    <xf numFmtId="0" fontId="47" fillId="5" borderId="2" xfId="0" applyFont="1" applyFill="1" applyBorder="1" applyAlignment="1">
      <alignment horizontal="center" vertical="center" wrapText="1"/>
    </xf>
    <xf numFmtId="1" fontId="43" fillId="5" borderId="1" xfId="0" applyNumberFormat="1" applyFont="1" applyFill="1" applyBorder="1" applyAlignment="1">
      <alignment horizontal="center" vertical="center"/>
    </xf>
    <xf numFmtId="0" fontId="44" fillId="5" borderId="1" xfId="0" applyFont="1" applyFill="1" applyBorder="1" applyAlignment="1">
      <alignment horizontal="center" vertical="center" wrapText="1"/>
    </xf>
    <xf numFmtId="167" fontId="43" fillId="5" borderId="1" xfId="0" applyNumberFormat="1" applyFont="1" applyFill="1" applyBorder="1" applyAlignment="1">
      <alignment horizontal="center" vertical="center" wrapText="1"/>
    </xf>
    <xf numFmtId="9" fontId="43" fillId="5" borderId="1" xfId="0" applyNumberFormat="1"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3" fillId="5" borderId="22" xfId="0" applyFont="1" applyFill="1" applyBorder="1" applyAlignment="1">
      <alignment horizontal="center" vertical="center"/>
    </xf>
    <xf numFmtId="0" fontId="43" fillId="5" borderId="21" xfId="0" applyFont="1" applyFill="1" applyBorder="1" applyAlignment="1">
      <alignment horizontal="center" vertical="center"/>
    </xf>
    <xf numFmtId="0" fontId="43" fillId="5" borderId="2" xfId="0" applyFont="1" applyFill="1" applyBorder="1" applyAlignment="1">
      <alignment horizontal="center" vertical="center"/>
    </xf>
    <xf numFmtId="10" fontId="45" fillId="5" borderId="1" xfId="0" applyNumberFormat="1" applyFont="1" applyFill="1" applyBorder="1" applyAlignment="1">
      <alignment horizontal="center" vertical="center" wrapText="1"/>
    </xf>
    <xf numFmtId="9" fontId="43" fillId="5" borderId="22" xfId="6" applyFont="1" applyFill="1" applyBorder="1" applyAlignment="1">
      <alignment horizontal="center" vertical="center" wrapText="1"/>
    </xf>
    <xf numFmtId="9" fontId="43" fillId="5" borderId="21" xfId="6" applyFont="1" applyFill="1" applyBorder="1" applyAlignment="1">
      <alignment horizontal="center" vertical="center" wrapText="1"/>
    </xf>
    <xf numFmtId="9" fontId="43" fillId="5" borderId="2" xfId="6" applyFont="1" applyFill="1" applyBorder="1" applyAlignment="1">
      <alignment horizontal="center" vertical="center" wrapText="1"/>
    </xf>
    <xf numFmtId="3" fontId="43" fillId="5" borderId="1" xfId="0" applyNumberFormat="1" applyFont="1" applyFill="1" applyBorder="1" applyAlignment="1">
      <alignment horizontal="center" vertical="center"/>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12" fillId="5" borderId="17"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0" fillId="5" borderId="7" xfId="0" applyFont="1" applyFill="1" applyBorder="1" applyAlignment="1">
      <alignment horizontal="left" vertical="center" wrapText="1"/>
    </xf>
    <xf numFmtId="0" fontId="13" fillId="5" borderId="7" xfId="0" applyFont="1" applyFill="1" applyBorder="1" applyAlignment="1">
      <alignment horizontal="center" vertical="center" wrapText="1"/>
    </xf>
    <xf numFmtId="0" fontId="0" fillId="5" borderId="7" xfId="0" applyFill="1" applyBorder="1" applyAlignment="1">
      <alignment horizontal="center" vertical="center" wrapText="1"/>
    </xf>
    <xf numFmtId="14" fontId="22" fillId="5" borderId="7"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6" fillId="5" borderId="4" xfId="0" applyFont="1" applyFill="1" applyBorder="1" applyAlignment="1">
      <alignment horizontal="left" vertical="center" wrapText="1"/>
    </xf>
    <xf numFmtId="0" fontId="40" fillId="5" borderId="4" xfId="0" applyFont="1" applyFill="1" applyBorder="1" applyAlignment="1">
      <alignment horizontal="center" vertical="center" wrapText="1"/>
    </xf>
    <xf numFmtId="0" fontId="38" fillId="5" borderId="4" xfId="0" applyFont="1" applyFill="1" applyBorder="1" applyAlignment="1">
      <alignment horizontal="center" vertical="center" wrapText="1"/>
    </xf>
    <xf numFmtId="14" fontId="35" fillId="5" borderId="4" xfId="0" applyNumberFormat="1" applyFont="1" applyFill="1" applyBorder="1" applyAlignment="1">
      <alignment horizontal="center" vertical="center" wrapText="1"/>
    </xf>
    <xf numFmtId="0" fontId="35" fillId="5" borderId="4"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3" fillId="5" borderId="12"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22" fillId="5" borderId="18" xfId="0" applyFont="1" applyFill="1" applyBorder="1" applyAlignment="1">
      <alignment horizontal="center" vertical="center" wrapText="1"/>
    </xf>
    <xf numFmtId="14" fontId="22" fillId="5" borderId="18"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36" fillId="5" borderId="15" xfId="0" applyFont="1" applyFill="1" applyBorder="1" applyAlignment="1">
      <alignment horizontal="center" vertical="center" wrapText="1"/>
    </xf>
    <xf numFmtId="0" fontId="37" fillId="5" borderId="14" xfId="0" applyFont="1" applyFill="1" applyBorder="1" applyAlignment="1">
      <alignment horizontal="center" vertical="center" wrapText="1"/>
    </xf>
    <xf numFmtId="0" fontId="37" fillId="5" borderId="15" xfId="0" applyFont="1" applyFill="1" applyBorder="1" applyAlignment="1">
      <alignment horizontal="center" vertical="center" wrapText="1"/>
    </xf>
    <xf numFmtId="0" fontId="56" fillId="5" borderId="21"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9" fontId="43" fillId="6" borderId="22" xfId="6" applyFont="1" applyFill="1" applyBorder="1" applyAlignment="1">
      <alignment horizontal="center" vertical="center" wrapText="1"/>
    </xf>
    <xf numFmtId="9" fontId="43" fillId="6" borderId="21" xfId="6" applyFont="1" applyFill="1" applyBorder="1" applyAlignment="1">
      <alignment horizontal="center" vertical="center" wrapText="1"/>
    </xf>
    <xf numFmtId="9" fontId="43" fillId="6" borderId="2" xfId="6" applyFont="1" applyFill="1" applyBorder="1" applyAlignment="1">
      <alignment horizontal="center" vertical="center" wrapText="1"/>
    </xf>
    <xf numFmtId="171" fontId="43" fillId="5" borderId="22" xfId="6" applyNumberFormat="1" applyFont="1" applyFill="1" applyBorder="1" applyAlignment="1">
      <alignment horizontal="center" vertical="center"/>
    </xf>
    <xf numFmtId="171" fontId="43" fillId="5" borderId="21" xfId="6" applyNumberFormat="1" applyFont="1" applyFill="1" applyBorder="1" applyAlignment="1">
      <alignment horizontal="center" vertical="center"/>
    </xf>
    <xf numFmtId="171" fontId="43" fillId="5" borderId="2" xfId="6" applyNumberFormat="1" applyFont="1" applyFill="1" applyBorder="1" applyAlignment="1">
      <alignment horizontal="center" vertical="center"/>
    </xf>
    <xf numFmtId="49" fontId="4" fillId="0" borderId="1" xfId="2" applyBorder="1" applyAlignment="1" applyProtection="1">
      <alignment horizontal="left" vertical="center" wrapText="1"/>
    </xf>
    <xf numFmtId="0" fontId="3" fillId="2" borderId="1" xfId="1" applyBorder="1" applyProtection="1">
      <alignment horizontal="center" vertical="center"/>
    </xf>
    <xf numFmtId="0" fontId="43" fillId="6" borderId="1" xfId="6" applyNumberFormat="1" applyFont="1" applyFill="1" applyBorder="1" applyAlignment="1">
      <alignment horizontal="center" vertical="center" wrapText="1"/>
    </xf>
    <xf numFmtId="3" fontId="53" fillId="6" borderId="21" xfId="0" applyNumberFormat="1" applyFont="1" applyFill="1" applyBorder="1" applyAlignment="1">
      <alignment horizontal="center" vertical="center" wrapText="1"/>
    </xf>
    <xf numFmtId="3" fontId="53" fillId="6" borderId="2" xfId="0" applyNumberFormat="1" applyFont="1" applyFill="1" applyBorder="1" applyAlignment="1">
      <alignment horizontal="center" vertical="center" wrapText="1"/>
    </xf>
    <xf numFmtId="0" fontId="43" fillId="6" borderId="22" xfId="0" applyFont="1" applyFill="1" applyBorder="1" applyAlignment="1">
      <alignment horizontal="center" vertical="center"/>
    </xf>
    <xf numFmtId="0" fontId="43" fillId="6" borderId="21" xfId="0" applyFont="1" applyFill="1" applyBorder="1" applyAlignment="1">
      <alignment horizontal="center" vertical="center"/>
    </xf>
    <xf numFmtId="0" fontId="43" fillId="6" borderId="2" xfId="0" applyFont="1" applyFill="1" applyBorder="1" applyAlignment="1">
      <alignment horizontal="center" vertical="center"/>
    </xf>
    <xf numFmtId="165" fontId="43" fillId="6" borderId="21" xfId="0" applyNumberFormat="1" applyFont="1" applyFill="1" applyBorder="1" applyAlignment="1">
      <alignment horizontal="center" vertical="center" wrapText="1"/>
    </xf>
    <xf numFmtId="0" fontId="43" fillId="6" borderId="22" xfId="0" applyFont="1" applyFill="1" applyBorder="1" applyAlignment="1">
      <alignment horizontal="center" vertical="center" wrapText="1"/>
    </xf>
    <xf numFmtId="0" fontId="43" fillId="6" borderId="21" xfId="0" applyFont="1" applyFill="1" applyBorder="1" applyAlignment="1">
      <alignment horizontal="center" vertical="center" wrapText="1"/>
    </xf>
    <xf numFmtId="0" fontId="43" fillId="6" borderId="2" xfId="0" applyFont="1" applyFill="1" applyBorder="1" applyAlignment="1">
      <alignment horizontal="center" vertical="center" wrapText="1"/>
    </xf>
    <xf numFmtId="2" fontId="43" fillId="6" borderId="22" xfId="6" applyNumberFormat="1" applyFont="1" applyFill="1" applyBorder="1" applyAlignment="1">
      <alignment horizontal="center" vertical="center" wrapText="1"/>
    </xf>
    <xf numFmtId="3" fontId="43" fillId="6" borderId="22" xfId="0" applyNumberFormat="1" applyFont="1" applyFill="1" applyBorder="1" applyAlignment="1">
      <alignment horizontal="center" vertical="center" wrapText="1"/>
    </xf>
    <xf numFmtId="3" fontId="43" fillId="6" borderId="2" xfId="0" applyNumberFormat="1" applyFont="1" applyFill="1" applyBorder="1" applyAlignment="1">
      <alignment horizontal="center" vertical="center" wrapText="1"/>
    </xf>
    <xf numFmtId="3" fontId="43" fillId="6" borderId="21" xfId="0" applyNumberFormat="1" applyFont="1" applyFill="1" applyBorder="1" applyAlignment="1">
      <alignment horizontal="center" vertical="center" wrapText="1"/>
    </xf>
    <xf numFmtId="3" fontId="43" fillId="6" borderId="22" xfId="0" applyNumberFormat="1" applyFont="1" applyFill="1" applyBorder="1" applyAlignment="1">
      <alignment horizontal="center" vertical="center"/>
    </xf>
    <xf numFmtId="165" fontId="43" fillId="6" borderId="22" xfId="0" applyNumberFormat="1" applyFont="1" applyFill="1" applyBorder="1" applyAlignment="1">
      <alignment horizontal="center" vertical="center"/>
    </xf>
    <xf numFmtId="165" fontId="43" fillId="6" borderId="2" xfId="0" applyNumberFormat="1" applyFont="1" applyFill="1" applyBorder="1" applyAlignment="1">
      <alignment horizontal="center" vertical="center"/>
    </xf>
    <xf numFmtId="2" fontId="43" fillId="6" borderId="22" xfId="0" applyNumberFormat="1" applyFont="1" applyFill="1" applyBorder="1" applyAlignment="1">
      <alignment horizontal="center" vertical="center" wrapText="1"/>
    </xf>
    <xf numFmtId="2" fontId="43" fillId="6" borderId="21" xfId="0" applyNumberFormat="1" applyFont="1" applyFill="1" applyBorder="1" applyAlignment="1">
      <alignment horizontal="center" vertical="center" wrapText="1"/>
    </xf>
    <xf numFmtId="2" fontId="43" fillId="6" borderId="2" xfId="0" applyNumberFormat="1" applyFont="1" applyFill="1" applyBorder="1" applyAlignment="1">
      <alignment horizontal="center" vertical="center" wrapText="1"/>
    </xf>
    <xf numFmtId="0" fontId="43" fillId="6" borderId="21" xfId="6" applyNumberFormat="1" applyFont="1" applyFill="1" applyBorder="1" applyAlignment="1">
      <alignment horizontal="center" vertical="center" wrapText="1"/>
    </xf>
    <xf numFmtId="0" fontId="43" fillId="6" borderId="2" xfId="6" applyNumberFormat="1" applyFont="1" applyFill="1" applyBorder="1" applyAlignment="1">
      <alignment horizontal="center" vertical="center" wrapText="1"/>
    </xf>
  </cellXfs>
  <cellStyles count="7">
    <cellStyle name="BodyStyle" xfId="2"/>
    <cellStyle name="HeaderStyle" xfId="1"/>
    <cellStyle name="Moneda" xfId="5" builtinId="4"/>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6</xdr:row>
      <xdr:rowOff>178402</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14" zoomScale="80" zoomScaleNormal="80" workbookViewId="0">
      <selection activeCell="B22" sqref="B22:H22"/>
    </sheetView>
  </sheetViews>
  <sheetFormatPr baseColWidth="10" defaultColWidth="10.85546875" defaultRowHeight="15.75"/>
  <cols>
    <col min="1" max="1" width="26.5703125" style="16" customWidth="1"/>
    <col min="2" max="2" width="10.85546875" style="4"/>
    <col min="3" max="3" width="28.5703125" style="4" customWidth="1"/>
    <col min="4" max="4" width="21.5703125" style="4" customWidth="1"/>
    <col min="5" max="5" width="19.42578125" style="4" customWidth="1"/>
    <col min="6" max="6" width="27.5703125" style="4" customWidth="1"/>
    <col min="7" max="7" width="17.140625" style="4" customWidth="1"/>
    <col min="8" max="8" width="27.42578125" style="4" customWidth="1"/>
    <col min="9" max="9" width="15.7109375" style="4" customWidth="1"/>
    <col min="10" max="10" width="17.7109375" style="4" customWidth="1"/>
    <col min="11" max="11" width="19.42578125" style="4" customWidth="1"/>
    <col min="12" max="12" width="25.42578125" style="4" customWidth="1"/>
    <col min="13" max="13" width="20.7109375" style="4" customWidth="1"/>
    <col min="14" max="15" width="10.85546875" style="4"/>
    <col min="16" max="16" width="16.5703125" style="4" customWidth="1"/>
    <col min="17" max="17" width="20.5703125" style="4" customWidth="1"/>
    <col min="18" max="18" width="18.7109375" style="4" customWidth="1"/>
    <col min="19" max="19" width="22.85546875" style="4" customWidth="1"/>
    <col min="20" max="20" width="22.140625" style="4" customWidth="1"/>
    <col min="21" max="21" width="25.5703125" style="4" customWidth="1"/>
    <col min="22" max="22" width="21.140625" style="4" customWidth="1"/>
    <col min="23" max="23" width="19.140625" style="4" customWidth="1"/>
    <col min="24" max="24" width="17.42578125" style="4" customWidth="1"/>
    <col min="25" max="25" width="16.5703125" style="4" customWidth="1"/>
    <col min="26" max="26" width="16.42578125" style="4" customWidth="1"/>
    <col min="27" max="27" width="28.5703125" style="4" customWidth="1"/>
    <col min="28" max="28" width="19.5703125" style="4" customWidth="1"/>
    <col min="29" max="29" width="21.140625" style="4" customWidth="1"/>
    <col min="30" max="30" width="21.5703125" style="4" customWidth="1"/>
    <col min="31" max="31" width="25.5703125" style="4" customWidth="1"/>
    <col min="32" max="32" width="22.42578125" style="4" customWidth="1"/>
    <col min="33" max="33" width="29.7109375" style="4" customWidth="1"/>
    <col min="34" max="34" width="18.7109375" style="4" customWidth="1"/>
    <col min="35" max="35" width="18.28515625" style="4" customWidth="1"/>
    <col min="36" max="36" width="22.42578125" style="4" customWidth="1"/>
    <col min="37" max="16384" width="10.85546875" style="4"/>
  </cols>
  <sheetData>
    <row r="1" spans="1:50" ht="54.75" customHeight="1">
      <c r="A1" s="212" t="s">
        <v>155</v>
      </c>
      <c r="B1" s="212"/>
      <c r="C1" s="212"/>
      <c r="D1" s="212"/>
      <c r="E1" s="212"/>
      <c r="F1" s="212"/>
      <c r="G1" s="212"/>
      <c r="H1" s="212"/>
    </row>
    <row r="2" spans="1:50" ht="21">
      <c r="A2" s="13"/>
      <c r="B2" s="11"/>
      <c r="C2" s="11"/>
      <c r="D2" s="11"/>
      <c r="E2" s="11"/>
      <c r="F2" s="11"/>
      <c r="G2" s="11"/>
      <c r="H2" s="11"/>
    </row>
    <row r="3" spans="1:50" ht="33" customHeight="1">
      <c r="A3" s="207" t="s">
        <v>66</v>
      </c>
      <c r="B3" s="207"/>
      <c r="C3" s="207"/>
      <c r="D3" s="207"/>
      <c r="E3" s="207"/>
      <c r="F3" s="207"/>
      <c r="G3" s="207"/>
      <c r="H3" s="207"/>
      <c r="I3" s="5"/>
      <c r="J3" s="5"/>
      <c r="K3" s="5"/>
      <c r="L3" s="5"/>
      <c r="M3" s="5"/>
      <c r="N3" s="5"/>
      <c r="O3" s="5"/>
      <c r="P3" s="5"/>
      <c r="Q3" s="5"/>
      <c r="R3" s="5"/>
      <c r="S3" s="5"/>
      <c r="T3" s="5"/>
      <c r="U3" s="5"/>
      <c r="V3" s="5"/>
      <c r="W3" s="5"/>
      <c r="X3" s="5"/>
      <c r="Y3" s="5"/>
      <c r="Z3" s="5"/>
      <c r="AA3" s="6"/>
      <c r="AB3" s="6"/>
      <c r="AC3" s="6"/>
      <c r="AD3" s="6"/>
      <c r="AE3" s="6"/>
      <c r="AF3" s="6"/>
      <c r="AG3" s="7"/>
      <c r="AH3" s="7"/>
      <c r="AI3" s="7"/>
      <c r="AJ3" s="7"/>
      <c r="AK3" s="7"/>
      <c r="AL3" s="7"/>
      <c r="AM3" s="7"/>
      <c r="AN3" s="7"/>
      <c r="AO3" s="7"/>
      <c r="AP3" s="7"/>
      <c r="AQ3" s="5"/>
      <c r="AR3" s="5"/>
      <c r="AS3" s="5"/>
      <c r="AT3" s="5"/>
      <c r="AU3" s="5"/>
      <c r="AV3" s="5"/>
      <c r="AW3" s="8"/>
      <c r="AX3" s="8"/>
    </row>
    <row r="4" spans="1:50" ht="48" customHeight="1">
      <c r="A4" s="12" t="s">
        <v>71</v>
      </c>
      <c r="B4" s="200" t="s">
        <v>72</v>
      </c>
      <c r="C4" s="200"/>
      <c r="D4" s="200"/>
      <c r="E4" s="200"/>
      <c r="F4" s="200"/>
      <c r="G4" s="200"/>
      <c r="H4" s="200"/>
    </row>
    <row r="5" spans="1:50" ht="31.5" customHeight="1">
      <c r="A5" s="9" t="s">
        <v>1</v>
      </c>
      <c r="B5" s="200" t="s">
        <v>73</v>
      </c>
      <c r="C5" s="200"/>
      <c r="D5" s="200"/>
      <c r="E5" s="200"/>
      <c r="F5" s="200"/>
      <c r="G5" s="200"/>
      <c r="H5" s="200"/>
    </row>
    <row r="6" spans="1:50" ht="40.5" customHeight="1">
      <c r="A6" s="12" t="s">
        <v>2</v>
      </c>
      <c r="B6" s="200" t="s">
        <v>74</v>
      </c>
      <c r="C6" s="200"/>
      <c r="D6" s="200"/>
      <c r="E6" s="200"/>
      <c r="F6" s="200"/>
      <c r="G6" s="200"/>
      <c r="H6" s="200"/>
    </row>
    <row r="7" spans="1:50" ht="41.1" customHeight="1">
      <c r="A7" s="9" t="s">
        <v>3</v>
      </c>
      <c r="B7" s="200" t="s">
        <v>75</v>
      </c>
      <c r="C7" s="200"/>
      <c r="D7" s="200"/>
      <c r="E7" s="200"/>
      <c r="F7" s="200"/>
      <c r="G7" s="200"/>
      <c r="H7" s="200"/>
    </row>
    <row r="8" spans="1:50" ht="31.5">
      <c r="A8" s="9" t="s">
        <v>4</v>
      </c>
      <c r="B8" s="200" t="s">
        <v>76</v>
      </c>
      <c r="C8" s="200"/>
      <c r="D8" s="200"/>
      <c r="E8" s="200"/>
      <c r="F8" s="200"/>
      <c r="G8" s="200"/>
      <c r="H8" s="200"/>
    </row>
    <row r="9" spans="1:50" ht="31.5">
      <c r="A9" s="9" t="s">
        <v>63</v>
      </c>
      <c r="B9" s="200" t="s">
        <v>77</v>
      </c>
      <c r="C9" s="200"/>
      <c r="D9" s="200"/>
      <c r="E9" s="200"/>
      <c r="F9" s="200"/>
      <c r="G9" s="200"/>
      <c r="H9" s="200"/>
    </row>
    <row r="10" spans="1:50" ht="31.5">
      <c r="A10" s="12" t="s">
        <v>65</v>
      </c>
      <c r="B10" s="200" t="s">
        <v>78</v>
      </c>
      <c r="C10" s="200"/>
      <c r="D10" s="200"/>
      <c r="E10" s="200"/>
      <c r="F10" s="200"/>
      <c r="G10" s="200"/>
      <c r="H10" s="200"/>
    </row>
    <row r="11" spans="1:50" ht="31.5">
      <c r="A11" s="12" t="s">
        <v>64</v>
      </c>
      <c r="B11" s="200" t="s">
        <v>79</v>
      </c>
      <c r="C11" s="200"/>
      <c r="D11" s="200"/>
      <c r="E11" s="200"/>
      <c r="F11" s="200"/>
      <c r="G11" s="200"/>
      <c r="H11" s="200"/>
    </row>
    <row r="12" spans="1:50" ht="31.5">
      <c r="A12" s="12" t="s">
        <v>154</v>
      </c>
      <c r="B12" s="200" t="s">
        <v>80</v>
      </c>
      <c r="C12" s="200"/>
      <c r="D12" s="200"/>
      <c r="E12" s="200"/>
      <c r="F12" s="200"/>
      <c r="G12" s="200"/>
      <c r="H12" s="200"/>
    </row>
    <row r="13" spans="1:50" ht="58.5" customHeight="1">
      <c r="A13" s="9" t="s">
        <v>81</v>
      </c>
      <c r="B13" s="200" t="s">
        <v>82</v>
      </c>
      <c r="C13" s="200"/>
      <c r="D13" s="200"/>
      <c r="E13" s="200"/>
      <c r="F13" s="200"/>
      <c r="G13" s="200"/>
      <c r="H13" s="200"/>
    </row>
    <row r="14" spans="1:50" ht="31.5">
      <c r="A14" s="9" t="s">
        <v>6</v>
      </c>
      <c r="B14" s="200" t="s">
        <v>83</v>
      </c>
      <c r="C14" s="200"/>
      <c r="D14" s="200"/>
      <c r="E14" s="200"/>
      <c r="F14" s="200"/>
      <c r="G14" s="200"/>
      <c r="H14" s="200"/>
    </row>
    <row r="15" spans="1:50" ht="47.25">
      <c r="A15" s="9" t="s">
        <v>7</v>
      </c>
      <c r="B15" s="200" t="s">
        <v>84</v>
      </c>
      <c r="C15" s="200"/>
      <c r="D15" s="200"/>
      <c r="E15" s="200"/>
      <c r="F15" s="200"/>
      <c r="G15" s="200"/>
      <c r="H15" s="200"/>
    </row>
    <row r="16" spans="1:50" ht="45" customHeight="1">
      <c r="A16" s="9" t="s">
        <v>8</v>
      </c>
      <c r="B16" s="200" t="s">
        <v>85</v>
      </c>
      <c r="C16" s="200"/>
      <c r="D16" s="200"/>
      <c r="E16" s="200"/>
      <c r="F16" s="200"/>
      <c r="G16" s="200"/>
      <c r="H16" s="200"/>
    </row>
    <row r="17" spans="1:8" ht="47.25">
      <c r="A17" s="9" t="s">
        <v>9</v>
      </c>
      <c r="B17" s="200" t="s">
        <v>86</v>
      </c>
      <c r="C17" s="200"/>
      <c r="D17" s="200"/>
      <c r="E17" s="200"/>
      <c r="F17" s="200"/>
      <c r="G17" s="200"/>
      <c r="H17" s="200"/>
    </row>
    <row r="18" spans="1:8" ht="47.25">
      <c r="A18" s="12" t="s">
        <v>87</v>
      </c>
      <c r="B18" s="200" t="s">
        <v>88</v>
      </c>
      <c r="C18" s="200"/>
      <c r="D18" s="200"/>
      <c r="E18" s="200"/>
      <c r="F18" s="200"/>
      <c r="G18" s="200"/>
      <c r="H18" s="200"/>
    </row>
    <row r="19" spans="1:8" ht="60" customHeight="1">
      <c r="A19" s="12" t="s">
        <v>10</v>
      </c>
      <c r="B19" s="200" t="s">
        <v>89</v>
      </c>
      <c r="C19" s="200"/>
      <c r="D19" s="200"/>
      <c r="E19" s="200"/>
      <c r="F19" s="200"/>
      <c r="G19" s="200"/>
      <c r="H19" s="200"/>
    </row>
    <row r="20" spans="1:8" ht="31.5">
      <c r="A20" s="9" t="s">
        <v>11</v>
      </c>
      <c r="B20" s="200" t="s">
        <v>90</v>
      </c>
      <c r="C20" s="200"/>
      <c r="D20" s="200"/>
      <c r="E20" s="200"/>
      <c r="F20" s="200"/>
      <c r="G20" s="200"/>
      <c r="H20" s="200"/>
    </row>
    <row r="21" spans="1:8" ht="31.5">
      <c r="A21" s="9" t="s">
        <v>152</v>
      </c>
      <c r="B21" s="200" t="s">
        <v>91</v>
      </c>
      <c r="C21" s="200"/>
      <c r="D21" s="200"/>
      <c r="E21" s="200"/>
      <c r="F21" s="200"/>
      <c r="G21" s="200"/>
      <c r="H21" s="200"/>
    </row>
    <row r="22" spans="1:8" ht="31.5">
      <c r="A22" s="9" t="s">
        <v>153</v>
      </c>
      <c r="B22" s="200" t="s">
        <v>92</v>
      </c>
      <c r="C22" s="200"/>
      <c r="D22" s="200"/>
      <c r="E22" s="200"/>
      <c r="F22" s="200"/>
      <c r="G22" s="200"/>
      <c r="H22" s="200"/>
    </row>
    <row r="23" spans="1:8">
      <c r="A23" s="208"/>
      <c r="B23" s="209"/>
      <c r="C23" s="209"/>
      <c r="D23" s="209"/>
      <c r="E23" s="209"/>
      <c r="F23" s="209"/>
      <c r="G23" s="209"/>
      <c r="H23" s="209"/>
    </row>
    <row r="24" spans="1:8" ht="33" customHeight="1">
      <c r="A24" s="207" t="s">
        <v>93</v>
      </c>
      <c r="B24" s="207"/>
      <c r="C24" s="207"/>
      <c r="D24" s="207"/>
      <c r="E24" s="207"/>
      <c r="F24" s="207"/>
      <c r="G24" s="207"/>
      <c r="H24" s="207"/>
    </row>
    <row r="25" spans="1:8" ht="102" customHeight="1">
      <c r="A25" s="211" t="s">
        <v>94</v>
      </c>
      <c r="B25" s="211"/>
      <c r="C25" s="211"/>
      <c r="D25" s="211"/>
      <c r="E25" s="211"/>
      <c r="F25" s="211"/>
      <c r="G25" s="211"/>
      <c r="H25" s="211"/>
    </row>
    <row r="26" spans="1:8" ht="147.94999999999999" customHeight="1">
      <c r="A26" s="12" t="s">
        <v>95</v>
      </c>
      <c r="B26" s="200" t="s">
        <v>96</v>
      </c>
      <c r="C26" s="200"/>
      <c r="D26" s="200"/>
      <c r="E26" s="200"/>
      <c r="F26" s="200"/>
      <c r="G26" s="200"/>
      <c r="H26" s="200"/>
    </row>
    <row r="27" spans="1:8" ht="59.45" customHeight="1">
      <c r="A27" s="12" t="s">
        <v>97</v>
      </c>
      <c r="B27" s="200" t="s">
        <v>98</v>
      </c>
      <c r="C27" s="200"/>
      <c r="D27" s="200"/>
      <c r="E27" s="200"/>
      <c r="F27" s="200"/>
      <c r="G27" s="200"/>
      <c r="H27" s="200"/>
    </row>
    <row r="28" spans="1:8" ht="42" customHeight="1">
      <c r="A28" s="12" t="s">
        <v>99</v>
      </c>
      <c r="B28" s="200" t="s">
        <v>100</v>
      </c>
      <c r="C28" s="200"/>
      <c r="D28" s="200"/>
      <c r="E28" s="200"/>
      <c r="F28" s="200"/>
      <c r="G28" s="200"/>
      <c r="H28" s="200"/>
    </row>
    <row r="29" spans="1:8" ht="28.5" customHeight="1">
      <c r="A29" s="12" t="s">
        <v>101</v>
      </c>
      <c r="B29" s="200" t="s">
        <v>102</v>
      </c>
      <c r="C29" s="200"/>
      <c r="D29" s="200"/>
      <c r="E29" s="200"/>
      <c r="F29" s="200"/>
      <c r="G29" s="200"/>
      <c r="H29" s="200"/>
    </row>
    <row r="30" spans="1:8">
      <c r="A30" s="210"/>
      <c r="B30" s="210"/>
      <c r="C30" s="210"/>
      <c r="D30" s="210"/>
      <c r="E30" s="210"/>
      <c r="F30" s="210"/>
      <c r="G30" s="210"/>
      <c r="H30" s="210"/>
    </row>
    <row r="31" spans="1:8" ht="33" customHeight="1">
      <c r="A31" s="207" t="s">
        <v>103</v>
      </c>
      <c r="B31" s="207"/>
      <c r="C31" s="207"/>
      <c r="D31" s="207"/>
      <c r="E31" s="207"/>
      <c r="F31" s="207"/>
      <c r="G31" s="207"/>
      <c r="H31" s="207"/>
    </row>
    <row r="32" spans="1:8" ht="42" customHeight="1">
      <c r="A32" s="9" t="s">
        <v>12</v>
      </c>
      <c r="B32" s="196" t="s">
        <v>104</v>
      </c>
      <c r="C32" s="197"/>
      <c r="D32" s="197"/>
      <c r="E32" s="197"/>
      <c r="F32" s="197"/>
      <c r="G32" s="197"/>
      <c r="H32" s="198"/>
    </row>
    <row r="33" spans="1:8" ht="43.5" customHeight="1">
      <c r="A33" s="9" t="s">
        <v>13</v>
      </c>
      <c r="B33" s="196" t="s">
        <v>105</v>
      </c>
      <c r="C33" s="197"/>
      <c r="D33" s="197"/>
      <c r="E33" s="197"/>
      <c r="F33" s="197"/>
      <c r="G33" s="197"/>
      <c r="H33" s="198"/>
    </row>
    <row r="34" spans="1:8" ht="40.5" customHeight="1">
      <c r="A34" s="9" t="s">
        <v>14</v>
      </c>
      <c r="B34" s="196" t="s">
        <v>106</v>
      </c>
      <c r="C34" s="197"/>
      <c r="D34" s="197"/>
      <c r="E34" s="197"/>
      <c r="F34" s="197"/>
      <c r="G34" s="197"/>
      <c r="H34" s="198"/>
    </row>
    <row r="35" spans="1:8" ht="75.75" customHeight="1">
      <c r="A35" s="14" t="s">
        <v>107</v>
      </c>
      <c r="B35" s="203" t="s">
        <v>108</v>
      </c>
      <c r="C35" s="204"/>
      <c r="D35" s="204"/>
      <c r="E35" s="204"/>
      <c r="F35" s="204"/>
      <c r="G35" s="204"/>
      <c r="H35" s="205"/>
    </row>
    <row r="36" spans="1:8" ht="27.6" customHeight="1">
      <c r="A36" s="14" t="s">
        <v>15</v>
      </c>
      <c r="B36" s="186" t="s">
        <v>109</v>
      </c>
      <c r="C36" s="187"/>
      <c r="D36" s="187"/>
      <c r="E36" s="187"/>
      <c r="F36" s="187"/>
      <c r="G36" s="187"/>
      <c r="H36" s="188"/>
    </row>
    <row r="37" spans="1:8" ht="47.45" customHeight="1">
      <c r="A37" s="14" t="s">
        <v>135</v>
      </c>
      <c r="B37" s="186" t="s">
        <v>110</v>
      </c>
      <c r="C37" s="187"/>
      <c r="D37" s="187"/>
      <c r="E37" s="187"/>
      <c r="F37" s="187"/>
      <c r="G37" s="187"/>
      <c r="H37" s="188"/>
    </row>
    <row r="38" spans="1:8" ht="57.6" customHeight="1">
      <c r="A38" s="14" t="s">
        <v>68</v>
      </c>
      <c r="B38" s="186" t="s">
        <v>111</v>
      </c>
      <c r="C38" s="187"/>
      <c r="D38" s="187"/>
      <c r="E38" s="187"/>
      <c r="F38" s="187"/>
      <c r="G38" s="187"/>
      <c r="H38" s="188"/>
    </row>
    <row r="39" spans="1:8" ht="45.75" customHeight="1">
      <c r="A39" s="15" t="s">
        <v>16</v>
      </c>
      <c r="B39" s="186" t="s">
        <v>112</v>
      </c>
      <c r="C39" s="187"/>
      <c r="D39" s="187"/>
      <c r="E39" s="187"/>
      <c r="F39" s="187"/>
      <c r="G39" s="187"/>
      <c r="H39" s="188"/>
    </row>
    <row r="40" spans="1:8" ht="39.75" customHeight="1">
      <c r="A40" s="15" t="s">
        <v>17</v>
      </c>
      <c r="B40" s="186" t="s">
        <v>113</v>
      </c>
      <c r="C40" s="187"/>
      <c r="D40" s="187"/>
      <c r="E40" s="187"/>
      <c r="F40" s="187"/>
      <c r="G40" s="187"/>
      <c r="H40" s="188"/>
    </row>
    <row r="41" spans="1:8" ht="41.45" customHeight="1">
      <c r="A41" s="10" t="s">
        <v>18</v>
      </c>
      <c r="B41" s="190" t="s">
        <v>114</v>
      </c>
      <c r="C41" s="191"/>
      <c r="D41" s="191"/>
      <c r="E41" s="191"/>
      <c r="F41" s="191"/>
      <c r="G41" s="191"/>
      <c r="H41" s="192"/>
    </row>
    <row r="43" spans="1:8" ht="33" customHeight="1">
      <c r="A43" s="189" t="s">
        <v>67</v>
      </c>
      <c r="B43" s="189"/>
      <c r="C43" s="189"/>
      <c r="D43" s="189"/>
      <c r="E43" s="189"/>
      <c r="F43" s="189"/>
      <c r="G43" s="189"/>
      <c r="H43" s="189"/>
    </row>
    <row r="44" spans="1:8" ht="39.950000000000003" customHeight="1">
      <c r="A44" s="10" t="s">
        <v>19</v>
      </c>
      <c r="B44" s="190" t="s">
        <v>115</v>
      </c>
      <c r="C44" s="191"/>
      <c r="D44" s="191"/>
      <c r="E44" s="191"/>
      <c r="F44" s="191"/>
      <c r="G44" s="191"/>
      <c r="H44" s="192"/>
    </row>
    <row r="45" spans="1:8" ht="39.950000000000003" customHeight="1">
      <c r="A45" s="10" t="s">
        <v>20</v>
      </c>
      <c r="B45" s="190" t="s">
        <v>116</v>
      </c>
      <c r="C45" s="191"/>
      <c r="D45" s="191"/>
      <c r="E45" s="191"/>
      <c r="F45" s="191"/>
      <c r="G45" s="191"/>
      <c r="H45" s="192"/>
    </row>
    <row r="46" spans="1:8" ht="39.950000000000003" customHeight="1">
      <c r="A46" s="10" t="s">
        <v>21</v>
      </c>
      <c r="B46" s="190" t="s">
        <v>117</v>
      </c>
      <c r="C46" s="191"/>
      <c r="D46" s="191"/>
      <c r="E46" s="191"/>
      <c r="F46" s="191"/>
      <c r="G46" s="191"/>
      <c r="H46" s="192"/>
    </row>
    <row r="47" spans="1:8" ht="39.950000000000003" customHeight="1">
      <c r="A47" s="10" t="s">
        <v>22</v>
      </c>
      <c r="B47" s="190" t="s">
        <v>118</v>
      </c>
      <c r="C47" s="191"/>
      <c r="D47" s="191"/>
      <c r="E47" s="191"/>
      <c r="F47" s="191"/>
      <c r="G47" s="191"/>
      <c r="H47" s="192"/>
    </row>
    <row r="48" spans="1:8" ht="39.950000000000003" customHeight="1">
      <c r="A48" s="10" t="s">
        <v>23</v>
      </c>
      <c r="B48" s="190" t="s">
        <v>119</v>
      </c>
      <c r="C48" s="191"/>
      <c r="D48" s="191"/>
      <c r="E48" s="191"/>
      <c r="F48" s="191"/>
      <c r="G48" s="191"/>
      <c r="H48" s="192"/>
    </row>
    <row r="49" spans="1:8">
      <c r="A49" s="206"/>
      <c r="B49" s="206"/>
      <c r="C49" s="206"/>
      <c r="D49" s="206"/>
      <c r="E49" s="206"/>
      <c r="F49" s="206"/>
      <c r="G49" s="206"/>
      <c r="H49" s="206"/>
    </row>
    <row r="50" spans="1:8" ht="33" customHeight="1">
      <c r="A50" s="189" t="s">
        <v>0</v>
      </c>
      <c r="B50" s="189"/>
      <c r="C50" s="189"/>
      <c r="D50" s="189"/>
      <c r="E50" s="189"/>
      <c r="F50" s="189"/>
      <c r="G50" s="189"/>
      <c r="H50" s="189"/>
    </row>
    <row r="51" spans="1:8" ht="44.25" customHeight="1">
      <c r="A51" s="10" t="s">
        <v>24</v>
      </c>
      <c r="B51" s="193" t="s">
        <v>120</v>
      </c>
      <c r="C51" s="194"/>
      <c r="D51" s="194"/>
      <c r="E51" s="194"/>
      <c r="F51" s="194"/>
      <c r="G51" s="194"/>
      <c r="H51" s="195"/>
    </row>
    <row r="52" spans="1:8" ht="90.95" customHeight="1">
      <c r="A52" s="10" t="s">
        <v>25</v>
      </c>
      <c r="B52" s="196" t="s">
        <v>136</v>
      </c>
      <c r="C52" s="197"/>
      <c r="D52" s="197"/>
      <c r="E52" s="197"/>
      <c r="F52" s="197"/>
      <c r="G52" s="197"/>
      <c r="H52" s="198"/>
    </row>
    <row r="53" spans="1:8" ht="40.5" customHeight="1">
      <c r="A53" s="10" t="s">
        <v>26</v>
      </c>
      <c r="B53" s="193" t="s">
        <v>121</v>
      </c>
      <c r="C53" s="194"/>
      <c r="D53" s="194"/>
      <c r="E53" s="194"/>
      <c r="F53" s="194"/>
      <c r="G53" s="194"/>
      <c r="H53" s="195"/>
    </row>
    <row r="54" spans="1:8" ht="32.25" customHeight="1">
      <c r="A54" s="10" t="s">
        <v>27</v>
      </c>
      <c r="B54" s="193" t="s">
        <v>122</v>
      </c>
      <c r="C54" s="194"/>
      <c r="D54" s="194"/>
      <c r="E54" s="194"/>
      <c r="F54" s="194"/>
      <c r="G54" s="194"/>
      <c r="H54" s="195"/>
    </row>
    <row r="55" spans="1:8" ht="35.1" customHeight="1">
      <c r="A55" s="9" t="s">
        <v>28</v>
      </c>
      <c r="B55" s="193" t="s">
        <v>123</v>
      </c>
      <c r="C55" s="194"/>
      <c r="D55" s="194"/>
      <c r="E55" s="194"/>
      <c r="F55" s="194"/>
      <c r="G55" s="194"/>
      <c r="H55" s="195"/>
    </row>
    <row r="56" spans="1:8" ht="40.5" customHeight="1">
      <c r="A56" s="12" t="s">
        <v>29</v>
      </c>
      <c r="B56" s="193" t="s">
        <v>124</v>
      </c>
      <c r="C56" s="194"/>
      <c r="D56" s="194"/>
      <c r="E56" s="194"/>
      <c r="F56" s="194"/>
      <c r="G56" s="194"/>
      <c r="H56" s="195"/>
    </row>
    <row r="57" spans="1:8" ht="40.5" customHeight="1">
      <c r="A57" s="12" t="s">
        <v>30</v>
      </c>
      <c r="B57" s="193" t="s">
        <v>125</v>
      </c>
      <c r="C57" s="194"/>
      <c r="D57" s="194"/>
      <c r="E57" s="194"/>
      <c r="F57" s="194"/>
      <c r="G57" s="194"/>
      <c r="H57" s="195"/>
    </row>
    <row r="58" spans="1:8" ht="35.1" customHeight="1">
      <c r="A58" s="12" t="s">
        <v>31</v>
      </c>
      <c r="B58" s="193" t="s">
        <v>126</v>
      </c>
      <c r="C58" s="194"/>
      <c r="D58" s="194"/>
      <c r="E58" s="194"/>
      <c r="F58" s="194"/>
      <c r="G58" s="194"/>
      <c r="H58" s="195"/>
    </row>
    <row r="59" spans="1:8" ht="36" customHeight="1">
      <c r="A59" s="12" t="s">
        <v>32</v>
      </c>
      <c r="B59" s="193" t="s">
        <v>127</v>
      </c>
      <c r="C59" s="194"/>
      <c r="D59" s="194"/>
      <c r="E59" s="194"/>
      <c r="F59" s="194"/>
      <c r="G59" s="194"/>
      <c r="H59" s="195"/>
    </row>
    <row r="60" spans="1:8" ht="54.75" customHeight="1">
      <c r="A60" s="9" t="s">
        <v>128</v>
      </c>
      <c r="B60" s="193" t="s">
        <v>129</v>
      </c>
      <c r="C60" s="194"/>
      <c r="D60" s="194"/>
      <c r="E60" s="194"/>
      <c r="F60" s="194"/>
      <c r="G60" s="194"/>
      <c r="H60" s="195"/>
    </row>
    <row r="62" spans="1:8" ht="134.44999999999999" customHeight="1">
      <c r="A62" s="201" t="s">
        <v>130</v>
      </c>
      <c r="B62" s="202"/>
      <c r="C62" s="202"/>
      <c r="D62" s="202"/>
      <c r="E62" s="202"/>
      <c r="F62" s="202"/>
      <c r="G62" s="202"/>
      <c r="H62" s="202"/>
    </row>
    <row r="63" spans="1:8" ht="64.5" customHeight="1">
      <c r="A63" s="199" t="s">
        <v>131</v>
      </c>
      <c r="B63" s="199"/>
      <c r="C63" s="200" t="s">
        <v>132</v>
      </c>
      <c r="D63" s="200"/>
      <c r="E63" s="200"/>
      <c r="F63" s="200"/>
      <c r="G63" s="200"/>
      <c r="H63" s="200"/>
    </row>
    <row r="64" spans="1:8" ht="49.5" customHeight="1">
      <c r="A64" s="199" t="s">
        <v>133</v>
      </c>
      <c r="B64" s="199"/>
      <c r="C64" s="200" t="s">
        <v>134</v>
      </c>
      <c r="D64" s="200"/>
      <c r="E64" s="200"/>
      <c r="F64" s="200"/>
      <c r="G64" s="200"/>
      <c r="H64" s="200"/>
    </row>
  </sheetData>
  <mergeCells count="63">
    <mergeCell ref="B7:H7"/>
    <mergeCell ref="A1:H1"/>
    <mergeCell ref="A3:H3"/>
    <mergeCell ref="B4:H4"/>
    <mergeCell ref="B5:H5"/>
    <mergeCell ref="B6:H6"/>
    <mergeCell ref="B19:H19"/>
    <mergeCell ref="B8:H8"/>
    <mergeCell ref="B9:H9"/>
    <mergeCell ref="B10:H10"/>
    <mergeCell ref="B11:H11"/>
    <mergeCell ref="B12:H12"/>
    <mergeCell ref="B13:H13"/>
    <mergeCell ref="B14:H14"/>
    <mergeCell ref="B15:H15"/>
    <mergeCell ref="B16:H16"/>
    <mergeCell ref="B17:H17"/>
    <mergeCell ref="B18:H18"/>
    <mergeCell ref="A31:H31"/>
    <mergeCell ref="B28:H28"/>
    <mergeCell ref="B29:H29"/>
    <mergeCell ref="B20:H20"/>
    <mergeCell ref="B21:H21"/>
    <mergeCell ref="B22:H22"/>
    <mergeCell ref="A23:H23"/>
    <mergeCell ref="A24:H24"/>
    <mergeCell ref="A30:H30"/>
    <mergeCell ref="A25:H25"/>
    <mergeCell ref="B26:H26"/>
    <mergeCell ref="B27:H27"/>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64:B64"/>
    <mergeCell ref="C64:H64"/>
    <mergeCell ref="A62:H62"/>
    <mergeCell ref="A63:B63"/>
    <mergeCell ref="C63:H63"/>
    <mergeCell ref="B54:H54"/>
    <mergeCell ref="B53:H53"/>
    <mergeCell ref="B52:H52"/>
    <mergeCell ref="B51:H51"/>
    <mergeCell ref="B44:H44"/>
    <mergeCell ref="B38:H38"/>
    <mergeCell ref="B37:H37"/>
    <mergeCell ref="B36:H36"/>
    <mergeCell ref="A43:H43"/>
    <mergeCell ref="B39:H39"/>
    <mergeCell ref="B40:H40"/>
    <mergeCell ref="B41:H41"/>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03"/>
  <sheetViews>
    <sheetView tabSelected="1" topLeftCell="AC1" zoomScale="60" zoomScaleNormal="60" workbookViewId="0">
      <pane ySplit="8" topLeftCell="A95" activePane="bottomLeft" state="frozen"/>
      <selection activeCell="AW1" sqref="AW1"/>
      <selection pane="bottomLeft" activeCell="W84" sqref="W84:W85"/>
    </sheetView>
  </sheetViews>
  <sheetFormatPr baseColWidth="10" defaultColWidth="10.85546875" defaultRowHeight="15"/>
  <cols>
    <col min="1" max="1" width="20.85546875" style="17" customWidth="1"/>
    <col min="2" max="2" width="22.140625" style="19" customWidth="1"/>
    <col min="3" max="3" width="23.5703125" style="19" customWidth="1"/>
    <col min="4" max="4" width="24.5703125" style="19" customWidth="1"/>
    <col min="5" max="5" width="23.28515625" style="19" customWidth="1"/>
    <col min="6" max="6" width="26.7109375" style="19" customWidth="1"/>
    <col min="7" max="7" width="14.5703125" style="167" customWidth="1"/>
    <col min="8" max="8" width="17.5703125" style="19" customWidth="1"/>
    <col min="9" max="9" width="21.42578125" style="167" customWidth="1"/>
    <col min="10" max="10" width="16.85546875" style="168" customWidth="1"/>
    <col min="11" max="11" width="43.5703125" style="169" customWidth="1"/>
    <col min="12" max="12" width="18.7109375" style="19" customWidth="1"/>
    <col min="13" max="13" width="25.140625" style="19" customWidth="1"/>
    <col min="14" max="14" width="45.140625" style="169" customWidth="1"/>
    <col min="15" max="16" width="13.85546875" style="19" customWidth="1"/>
    <col min="17" max="17" width="20.5703125" style="19" customWidth="1"/>
    <col min="18" max="18" width="17.42578125" style="167" customWidth="1"/>
    <col min="19" max="24" width="16.85546875" style="171" customWidth="1"/>
    <col min="25" max="25" width="23.5703125" style="171" customWidth="1"/>
    <col min="26" max="26" width="18.5703125" style="172" customWidth="1"/>
    <col min="27" max="28" width="18.5703125" style="173" customWidth="1"/>
    <col min="29" max="29" width="23.5703125" style="174" customWidth="1"/>
    <col min="30" max="30" width="27.5703125" style="174" customWidth="1"/>
    <col min="31" max="31" width="36.140625" style="175" customWidth="1"/>
    <col min="32" max="32" width="18.42578125" style="176" customWidth="1"/>
    <col min="33" max="33" width="29.42578125" style="177" customWidth="1"/>
    <col min="34" max="34" width="61.42578125" style="178" customWidth="1"/>
    <col min="35" max="35" width="20.5703125" style="179" customWidth="1"/>
    <col min="36" max="41" width="17.5703125" style="180" customWidth="1"/>
    <col min="42" max="43" width="17.5703125" style="181" customWidth="1"/>
    <col min="44" max="44" width="17.5703125" style="182" customWidth="1"/>
    <col min="45" max="45" width="17.5703125" style="167" customWidth="1"/>
    <col min="46" max="46" width="17.5703125" style="183" customWidth="1"/>
    <col min="47" max="47" width="19.7109375" style="19" customWidth="1"/>
    <col min="48" max="48" width="19.7109375" style="17" customWidth="1"/>
    <col min="49" max="49" width="19.7109375" style="184" customWidth="1"/>
    <col min="50" max="50" width="22.42578125" style="184" customWidth="1"/>
    <col min="51" max="51" width="19.7109375" style="17" customWidth="1"/>
    <col min="52" max="52" width="23.42578125" style="17" customWidth="1"/>
    <col min="53" max="53" width="29.140625" style="17" customWidth="1"/>
    <col min="54" max="54" width="21.140625" style="19" customWidth="1"/>
    <col min="55" max="55" width="30.85546875" style="17" customWidth="1"/>
    <col min="56" max="56" width="28" style="17" customWidth="1"/>
    <col min="57" max="57" width="19.5703125" style="19" customWidth="1"/>
    <col min="58" max="58" width="26.28515625" style="19" customWidth="1"/>
    <col min="59" max="59" width="22.140625" style="19" customWidth="1"/>
    <col min="60" max="61" width="19.5703125" style="19" customWidth="1"/>
    <col min="62" max="62" width="28.140625" style="19" customWidth="1"/>
    <col min="63" max="63" width="27.7109375" style="19" customWidth="1"/>
    <col min="64" max="64" width="23.5703125" style="19" customWidth="1"/>
    <col min="65" max="65" width="25.28515625" style="19" customWidth="1"/>
    <col min="66" max="66" width="24.5703125" style="19" customWidth="1"/>
    <col min="67" max="67" width="23.140625" style="19" customWidth="1"/>
    <col min="68" max="68" width="41.5703125" style="185" customWidth="1"/>
    <col min="69" max="70" width="53" style="19" customWidth="1"/>
    <col min="71" max="71" width="103.85546875" style="169" customWidth="1"/>
    <col min="72" max="16384" width="10.85546875" style="23"/>
  </cols>
  <sheetData>
    <row r="1" spans="1:71" ht="9.9499999999999993" hidden="1" customHeight="1">
      <c r="B1" s="402" t="s">
        <v>137</v>
      </c>
      <c r="C1" s="402"/>
      <c r="D1" s="403" t="s">
        <v>151</v>
      </c>
      <c r="E1" s="404"/>
      <c r="F1" s="404"/>
      <c r="G1" s="404"/>
      <c r="H1" s="404"/>
      <c r="I1" s="404"/>
      <c r="J1" s="405"/>
      <c r="K1" s="406"/>
      <c r="L1" s="404"/>
      <c r="M1" s="404"/>
      <c r="N1" s="406"/>
      <c r="O1" s="404"/>
      <c r="P1" s="404"/>
      <c r="Q1" s="407"/>
      <c r="R1" s="404"/>
      <c r="S1" s="404"/>
      <c r="T1" s="404"/>
      <c r="U1" s="404"/>
      <c r="V1" s="404"/>
      <c r="W1" s="404"/>
      <c r="X1" s="404"/>
      <c r="Y1" s="404"/>
      <c r="Z1" s="404"/>
      <c r="AA1" s="408"/>
      <c r="AB1" s="408"/>
      <c r="AC1" s="407"/>
      <c r="AD1" s="407"/>
      <c r="AE1" s="405"/>
      <c r="AF1" s="405"/>
      <c r="AG1" s="404"/>
      <c r="AH1" s="406"/>
      <c r="AI1" s="407"/>
      <c r="AJ1" s="404"/>
      <c r="AK1" s="404"/>
      <c r="AL1" s="404"/>
      <c r="AM1" s="404"/>
      <c r="AN1" s="404"/>
      <c r="AO1" s="404"/>
      <c r="AP1" s="409"/>
      <c r="AQ1" s="409"/>
      <c r="AR1" s="410"/>
      <c r="AS1" s="410"/>
      <c r="AT1" s="410"/>
      <c r="AU1" s="405"/>
      <c r="AV1" s="405"/>
      <c r="AW1" s="404"/>
      <c r="AX1" s="405"/>
      <c r="AY1" s="405"/>
      <c r="AZ1" s="405"/>
      <c r="BA1" s="405"/>
      <c r="BB1" s="411"/>
      <c r="BC1" s="18" t="s">
        <v>138</v>
      </c>
      <c r="BP1" s="20"/>
      <c r="BQ1" s="21"/>
      <c r="BR1" s="21"/>
      <c r="BS1" s="22"/>
    </row>
    <row r="2" spans="1:71" ht="8.4499999999999993" hidden="1" customHeight="1">
      <c r="B2" s="402"/>
      <c r="C2" s="402"/>
      <c r="D2" s="403" t="s">
        <v>139</v>
      </c>
      <c r="E2" s="404"/>
      <c r="F2" s="404"/>
      <c r="G2" s="404"/>
      <c r="H2" s="404"/>
      <c r="I2" s="404"/>
      <c r="J2" s="405"/>
      <c r="K2" s="406"/>
      <c r="L2" s="404"/>
      <c r="M2" s="404"/>
      <c r="N2" s="406"/>
      <c r="O2" s="404"/>
      <c r="P2" s="404"/>
      <c r="Q2" s="407"/>
      <c r="R2" s="404"/>
      <c r="S2" s="404"/>
      <c r="T2" s="404"/>
      <c r="U2" s="404"/>
      <c r="V2" s="404"/>
      <c r="W2" s="404"/>
      <c r="X2" s="404"/>
      <c r="Y2" s="404"/>
      <c r="Z2" s="404"/>
      <c r="AA2" s="408"/>
      <c r="AB2" s="408"/>
      <c r="AC2" s="407"/>
      <c r="AD2" s="407"/>
      <c r="AE2" s="405"/>
      <c r="AF2" s="405"/>
      <c r="AG2" s="404"/>
      <c r="AH2" s="406"/>
      <c r="AI2" s="407"/>
      <c r="AJ2" s="404"/>
      <c r="AK2" s="404"/>
      <c r="AL2" s="404"/>
      <c r="AM2" s="404"/>
      <c r="AN2" s="404"/>
      <c r="AO2" s="404"/>
      <c r="AP2" s="409"/>
      <c r="AQ2" s="409"/>
      <c r="AR2" s="410"/>
      <c r="AS2" s="410"/>
      <c r="AT2" s="410"/>
      <c r="AU2" s="405"/>
      <c r="AV2" s="405"/>
      <c r="AW2" s="404"/>
      <c r="AX2" s="405"/>
      <c r="AY2" s="405"/>
      <c r="AZ2" s="405"/>
      <c r="BA2" s="405"/>
      <c r="BB2" s="411"/>
      <c r="BC2" s="18" t="s">
        <v>140</v>
      </c>
      <c r="BP2" s="20"/>
      <c r="BQ2" s="21"/>
      <c r="BR2" s="21"/>
      <c r="BS2" s="22"/>
    </row>
    <row r="3" spans="1:71" ht="13.5" hidden="1" customHeight="1">
      <c r="B3" s="402"/>
      <c r="C3" s="402"/>
      <c r="D3" s="403" t="s">
        <v>141</v>
      </c>
      <c r="E3" s="404"/>
      <c r="F3" s="404"/>
      <c r="G3" s="404"/>
      <c r="H3" s="404"/>
      <c r="I3" s="404"/>
      <c r="J3" s="405"/>
      <c r="K3" s="406"/>
      <c r="L3" s="404"/>
      <c r="M3" s="404"/>
      <c r="N3" s="406"/>
      <c r="O3" s="404"/>
      <c r="P3" s="404"/>
      <c r="Q3" s="407"/>
      <c r="R3" s="404"/>
      <c r="S3" s="404"/>
      <c r="T3" s="404"/>
      <c r="U3" s="404"/>
      <c r="V3" s="404"/>
      <c r="W3" s="404"/>
      <c r="X3" s="404"/>
      <c r="Y3" s="404"/>
      <c r="Z3" s="404"/>
      <c r="AA3" s="408"/>
      <c r="AB3" s="408"/>
      <c r="AC3" s="407"/>
      <c r="AD3" s="407"/>
      <c r="AE3" s="405"/>
      <c r="AF3" s="405"/>
      <c r="AG3" s="404"/>
      <c r="AH3" s="406"/>
      <c r="AI3" s="407"/>
      <c r="AJ3" s="404"/>
      <c r="AK3" s="404"/>
      <c r="AL3" s="404"/>
      <c r="AM3" s="404"/>
      <c r="AN3" s="404"/>
      <c r="AO3" s="404"/>
      <c r="AP3" s="409"/>
      <c r="AQ3" s="409"/>
      <c r="AR3" s="410"/>
      <c r="AS3" s="410"/>
      <c r="AT3" s="410"/>
      <c r="AU3" s="405"/>
      <c r="AV3" s="405"/>
      <c r="AW3" s="404"/>
      <c r="AX3" s="405"/>
      <c r="AY3" s="405"/>
      <c r="AZ3" s="405"/>
      <c r="BA3" s="405"/>
      <c r="BB3" s="411"/>
      <c r="BC3" s="18" t="s">
        <v>142</v>
      </c>
      <c r="BP3" s="20"/>
      <c r="BQ3" s="21"/>
      <c r="BR3" s="21"/>
      <c r="BS3" s="22"/>
    </row>
    <row r="4" spans="1:71" ht="21.95" hidden="1" customHeight="1">
      <c r="B4" s="402"/>
      <c r="C4" s="402"/>
      <c r="D4" s="403" t="s">
        <v>143</v>
      </c>
      <c r="E4" s="404"/>
      <c r="F4" s="404"/>
      <c r="G4" s="404"/>
      <c r="H4" s="404"/>
      <c r="I4" s="404"/>
      <c r="J4" s="405"/>
      <c r="K4" s="406"/>
      <c r="L4" s="404"/>
      <c r="M4" s="404"/>
      <c r="N4" s="406"/>
      <c r="O4" s="404"/>
      <c r="P4" s="404"/>
      <c r="Q4" s="407"/>
      <c r="R4" s="404"/>
      <c r="S4" s="404"/>
      <c r="T4" s="404"/>
      <c r="U4" s="404"/>
      <c r="V4" s="404"/>
      <c r="W4" s="404"/>
      <c r="X4" s="404"/>
      <c r="Y4" s="404"/>
      <c r="Z4" s="404"/>
      <c r="AA4" s="408"/>
      <c r="AB4" s="408"/>
      <c r="AC4" s="407"/>
      <c r="AD4" s="407"/>
      <c r="AE4" s="405"/>
      <c r="AF4" s="405"/>
      <c r="AG4" s="404"/>
      <c r="AH4" s="406"/>
      <c r="AI4" s="407"/>
      <c r="AJ4" s="404"/>
      <c r="AK4" s="404"/>
      <c r="AL4" s="404"/>
      <c r="AM4" s="404"/>
      <c r="AN4" s="404"/>
      <c r="AO4" s="404"/>
      <c r="AP4" s="409"/>
      <c r="AQ4" s="409"/>
      <c r="AR4" s="410"/>
      <c r="AS4" s="410"/>
      <c r="AT4" s="410"/>
      <c r="AU4" s="405"/>
      <c r="AV4" s="405"/>
      <c r="AW4" s="404"/>
      <c r="AX4" s="405"/>
      <c r="AY4" s="405"/>
      <c r="AZ4" s="405"/>
      <c r="BA4" s="405"/>
      <c r="BB4" s="411"/>
      <c r="BC4" s="18" t="s">
        <v>144</v>
      </c>
      <c r="BP4" s="20"/>
      <c r="BQ4" s="21"/>
      <c r="BR4" s="21"/>
      <c r="BS4" s="22"/>
    </row>
    <row r="5" spans="1:71" ht="11.1" hidden="1" customHeight="1" thickBot="1">
      <c r="B5" s="412" t="s">
        <v>145</v>
      </c>
      <c r="C5" s="412"/>
      <c r="D5" s="413" t="s">
        <v>157</v>
      </c>
      <c r="E5" s="414"/>
      <c r="F5" s="414"/>
      <c r="G5" s="414"/>
      <c r="H5" s="414"/>
      <c r="I5" s="414"/>
      <c r="J5" s="415"/>
      <c r="K5" s="416"/>
      <c r="L5" s="414"/>
      <c r="M5" s="414"/>
      <c r="N5" s="416"/>
      <c r="O5" s="414"/>
      <c r="P5" s="414"/>
      <c r="Q5" s="417"/>
      <c r="R5" s="414"/>
      <c r="S5" s="414"/>
      <c r="T5" s="414"/>
      <c r="U5" s="414"/>
      <c r="V5" s="414"/>
      <c r="W5" s="414"/>
      <c r="X5" s="414"/>
      <c r="Y5" s="414"/>
      <c r="Z5" s="414"/>
      <c r="AA5" s="418"/>
      <c r="AB5" s="418"/>
      <c r="AC5" s="417"/>
      <c r="AD5" s="417"/>
      <c r="AE5" s="415"/>
      <c r="AF5" s="415"/>
      <c r="AG5" s="414"/>
      <c r="AH5" s="416"/>
      <c r="AI5" s="417"/>
      <c r="AJ5" s="414"/>
      <c r="AK5" s="414"/>
      <c r="AL5" s="414"/>
      <c r="AM5" s="414"/>
      <c r="AN5" s="414"/>
      <c r="AO5" s="414"/>
      <c r="AP5" s="419"/>
      <c r="AQ5" s="419"/>
      <c r="AR5" s="420"/>
      <c r="AS5" s="420"/>
      <c r="AT5" s="420"/>
      <c r="AU5" s="415"/>
      <c r="AV5" s="415"/>
      <c r="AW5" s="414"/>
      <c r="AX5" s="415"/>
      <c r="AY5" s="415"/>
      <c r="AZ5" s="415"/>
      <c r="BA5" s="415"/>
      <c r="BB5" s="421"/>
      <c r="BC5" s="24"/>
      <c r="BP5" s="20"/>
      <c r="BQ5" s="21"/>
      <c r="BR5" s="21"/>
      <c r="BS5" s="22"/>
    </row>
    <row r="6" spans="1:71" ht="56.45" customHeight="1" thickBot="1">
      <c r="A6" s="425" t="s">
        <v>66</v>
      </c>
      <c r="B6" s="394"/>
      <c r="C6" s="394"/>
      <c r="D6" s="394"/>
      <c r="E6" s="394"/>
      <c r="F6" s="394"/>
      <c r="G6" s="393"/>
      <c r="H6" s="394"/>
      <c r="I6" s="393"/>
      <c r="J6" s="426"/>
      <c r="K6" s="427"/>
      <c r="L6" s="394"/>
      <c r="M6" s="394"/>
      <c r="N6" s="427"/>
      <c r="O6" s="394"/>
      <c r="P6" s="394"/>
      <c r="Q6" s="428"/>
      <c r="R6" s="393"/>
      <c r="S6" s="393"/>
      <c r="T6" s="393"/>
      <c r="U6" s="393"/>
      <c r="V6" s="393"/>
      <c r="W6" s="393"/>
      <c r="X6" s="393"/>
      <c r="Y6" s="393"/>
      <c r="Z6" s="393"/>
      <c r="AA6" s="429" t="s">
        <v>147</v>
      </c>
      <c r="AB6" s="430"/>
      <c r="AC6" s="431"/>
      <c r="AD6" s="432"/>
      <c r="AE6" s="429" t="s">
        <v>149</v>
      </c>
      <c r="AF6" s="433"/>
      <c r="AG6" s="434"/>
      <c r="AH6" s="435"/>
      <c r="AI6" s="431"/>
      <c r="AJ6" s="436"/>
      <c r="AK6" s="436"/>
      <c r="AL6" s="436"/>
      <c r="AM6" s="436"/>
      <c r="AN6" s="436"/>
      <c r="AO6" s="436"/>
      <c r="AP6" s="437"/>
      <c r="AQ6" s="437"/>
      <c r="AR6" s="436"/>
      <c r="AS6" s="436"/>
      <c r="AT6" s="436"/>
      <c r="AU6" s="438"/>
      <c r="AV6" s="439"/>
      <c r="AW6" s="392" t="s">
        <v>67</v>
      </c>
      <c r="AX6" s="393"/>
      <c r="AY6" s="394"/>
      <c r="AZ6" s="394"/>
      <c r="BA6" s="395"/>
      <c r="BB6" s="396" t="s">
        <v>0</v>
      </c>
      <c r="BC6" s="397"/>
      <c r="BD6" s="397"/>
      <c r="BE6" s="397"/>
      <c r="BF6" s="397"/>
      <c r="BG6" s="397"/>
      <c r="BH6" s="397"/>
      <c r="BI6" s="397"/>
      <c r="BJ6" s="398"/>
      <c r="BK6" s="398"/>
      <c r="BL6" s="398"/>
      <c r="BM6" s="398"/>
      <c r="BN6" s="398"/>
      <c r="BO6" s="399"/>
      <c r="BP6" s="25"/>
      <c r="BQ6" s="400" t="s">
        <v>148</v>
      </c>
      <c r="BR6" s="397"/>
      <c r="BS6" s="401"/>
    </row>
    <row r="7" spans="1:71" ht="57" customHeight="1" thickBot="1">
      <c r="A7" s="279" t="s">
        <v>71</v>
      </c>
      <c r="B7" s="279" t="s">
        <v>1</v>
      </c>
      <c r="C7" s="279" t="s">
        <v>2</v>
      </c>
      <c r="D7" s="279" t="s">
        <v>146</v>
      </c>
      <c r="E7" s="279" t="s">
        <v>4</v>
      </c>
      <c r="F7" s="279" t="s">
        <v>63</v>
      </c>
      <c r="G7" s="279" t="s">
        <v>65</v>
      </c>
      <c r="H7" s="279" t="s">
        <v>64</v>
      </c>
      <c r="I7" s="279" t="s">
        <v>154</v>
      </c>
      <c r="J7" s="279" t="s">
        <v>5</v>
      </c>
      <c r="K7" s="279" t="s">
        <v>6</v>
      </c>
      <c r="L7" s="279" t="s">
        <v>7</v>
      </c>
      <c r="M7" s="442" t="s">
        <v>8</v>
      </c>
      <c r="N7" s="442" t="s">
        <v>9</v>
      </c>
      <c r="O7" s="425" t="s">
        <v>70</v>
      </c>
      <c r="P7" s="395"/>
      <c r="Q7" s="446" t="s">
        <v>10</v>
      </c>
      <c r="R7" s="442" t="s">
        <v>11</v>
      </c>
      <c r="S7" s="442" t="s">
        <v>152</v>
      </c>
      <c r="T7" s="312" t="s">
        <v>158</v>
      </c>
      <c r="U7" s="312" t="s">
        <v>159</v>
      </c>
      <c r="V7" s="312" t="s">
        <v>160</v>
      </c>
      <c r="W7" s="312" t="s">
        <v>161</v>
      </c>
      <c r="X7" s="312" t="s">
        <v>486</v>
      </c>
      <c r="Y7" s="312" t="s">
        <v>487</v>
      </c>
      <c r="Z7" s="442" t="s">
        <v>153</v>
      </c>
      <c r="AA7" s="442" t="s">
        <v>95</v>
      </c>
      <c r="AB7" s="442" t="s">
        <v>97</v>
      </c>
      <c r="AC7" s="442" t="s">
        <v>99</v>
      </c>
      <c r="AD7" s="442" t="s">
        <v>101</v>
      </c>
      <c r="AE7" s="442" t="s">
        <v>12</v>
      </c>
      <c r="AF7" s="442" t="s">
        <v>13</v>
      </c>
      <c r="AG7" s="442" t="s">
        <v>14</v>
      </c>
      <c r="AH7" s="444" t="s">
        <v>69</v>
      </c>
      <c r="AI7" s="444" t="s">
        <v>15</v>
      </c>
      <c r="AJ7" s="444" t="s">
        <v>156</v>
      </c>
      <c r="AK7" s="444" t="s">
        <v>68</v>
      </c>
      <c r="AL7" s="312" t="s">
        <v>411</v>
      </c>
      <c r="AM7" s="312" t="s">
        <v>412</v>
      </c>
      <c r="AN7" s="312" t="s">
        <v>413</v>
      </c>
      <c r="AO7" s="312" t="s">
        <v>414</v>
      </c>
      <c r="AP7" s="444" t="s">
        <v>16</v>
      </c>
      <c r="AQ7" s="444" t="s">
        <v>17</v>
      </c>
      <c r="AR7" s="423" t="s">
        <v>18</v>
      </c>
      <c r="AS7" s="423" t="s">
        <v>19</v>
      </c>
      <c r="AT7" s="423" t="s">
        <v>415</v>
      </c>
      <c r="AU7" s="440" t="s">
        <v>21</v>
      </c>
      <c r="AV7" s="440" t="s">
        <v>22</v>
      </c>
      <c r="AW7" s="279" t="s">
        <v>23</v>
      </c>
      <c r="AX7" s="440" t="s">
        <v>24</v>
      </c>
      <c r="AY7" s="440" t="s">
        <v>25</v>
      </c>
      <c r="AZ7" s="440" t="s">
        <v>26</v>
      </c>
      <c r="BA7" s="440" t="s">
        <v>27</v>
      </c>
      <c r="BB7" s="279" t="s">
        <v>28</v>
      </c>
      <c r="BC7" s="279" t="s">
        <v>29</v>
      </c>
      <c r="BD7" s="279" t="s">
        <v>30</v>
      </c>
      <c r="BE7" s="279" t="s">
        <v>31</v>
      </c>
      <c r="BF7" s="232" t="s">
        <v>460</v>
      </c>
      <c r="BG7" s="232" t="s">
        <v>461</v>
      </c>
      <c r="BH7" s="232" t="s">
        <v>462</v>
      </c>
      <c r="BI7" s="234" t="s">
        <v>463</v>
      </c>
      <c r="BJ7" s="232" t="s">
        <v>497</v>
      </c>
      <c r="BK7" s="232" t="s">
        <v>498</v>
      </c>
      <c r="BL7" s="232" t="s">
        <v>499</v>
      </c>
      <c r="BM7" s="234" t="s">
        <v>495</v>
      </c>
      <c r="BN7" s="234" t="s">
        <v>496</v>
      </c>
      <c r="BO7" s="449" t="s">
        <v>32</v>
      </c>
      <c r="BP7" s="279" t="s">
        <v>128</v>
      </c>
      <c r="BQ7" s="279" t="s">
        <v>131</v>
      </c>
      <c r="BR7" s="279" t="s">
        <v>133</v>
      </c>
      <c r="BS7" s="448" t="s">
        <v>483</v>
      </c>
    </row>
    <row r="8" spans="1:71" ht="36.950000000000003" customHeight="1" thickBot="1">
      <c r="A8" s="422"/>
      <c r="B8" s="422"/>
      <c r="C8" s="422"/>
      <c r="D8" s="422"/>
      <c r="E8" s="422"/>
      <c r="F8" s="422"/>
      <c r="G8" s="422"/>
      <c r="H8" s="422"/>
      <c r="I8" s="422"/>
      <c r="J8" s="422"/>
      <c r="K8" s="422"/>
      <c r="L8" s="422"/>
      <c r="M8" s="443"/>
      <c r="N8" s="443"/>
      <c r="O8" s="26" t="s">
        <v>33</v>
      </c>
      <c r="P8" s="26" t="s">
        <v>150</v>
      </c>
      <c r="Q8" s="447"/>
      <c r="R8" s="443"/>
      <c r="S8" s="443"/>
      <c r="T8" s="312"/>
      <c r="U8" s="312"/>
      <c r="V8" s="312"/>
      <c r="W8" s="312"/>
      <c r="X8" s="312"/>
      <c r="Y8" s="312"/>
      <c r="Z8" s="443"/>
      <c r="AA8" s="443"/>
      <c r="AB8" s="443"/>
      <c r="AC8" s="443"/>
      <c r="AD8" s="443"/>
      <c r="AE8" s="443"/>
      <c r="AF8" s="443"/>
      <c r="AG8" s="443"/>
      <c r="AH8" s="445"/>
      <c r="AI8" s="445"/>
      <c r="AJ8" s="445"/>
      <c r="AK8" s="445"/>
      <c r="AL8" s="312"/>
      <c r="AM8" s="312"/>
      <c r="AN8" s="312"/>
      <c r="AO8" s="312"/>
      <c r="AP8" s="445"/>
      <c r="AQ8" s="445"/>
      <c r="AR8" s="424"/>
      <c r="AS8" s="424"/>
      <c r="AT8" s="424"/>
      <c r="AU8" s="441"/>
      <c r="AV8" s="441"/>
      <c r="AW8" s="422"/>
      <c r="AX8" s="441"/>
      <c r="AY8" s="441"/>
      <c r="AZ8" s="441"/>
      <c r="BA8" s="441"/>
      <c r="BB8" s="422"/>
      <c r="BC8" s="422"/>
      <c r="BD8" s="422"/>
      <c r="BE8" s="422"/>
      <c r="BF8" s="233"/>
      <c r="BG8" s="233"/>
      <c r="BH8" s="233"/>
      <c r="BI8" s="235"/>
      <c r="BJ8" s="233"/>
      <c r="BK8" s="233"/>
      <c r="BL8" s="233"/>
      <c r="BM8" s="235"/>
      <c r="BN8" s="235"/>
      <c r="BO8" s="450"/>
      <c r="BP8" s="422"/>
      <c r="BQ8" s="280"/>
      <c r="BR8" s="280"/>
      <c r="BS8" s="448"/>
    </row>
    <row r="9" spans="1:71">
      <c r="A9" s="27"/>
      <c r="B9" s="28"/>
      <c r="C9" s="28"/>
      <c r="D9" s="29"/>
      <c r="E9" s="30"/>
      <c r="F9" s="29"/>
      <c r="G9" s="31"/>
      <c r="H9" s="29"/>
      <c r="I9" s="31"/>
      <c r="J9" s="31"/>
      <c r="K9" s="32"/>
      <c r="L9" s="29"/>
      <c r="M9" s="29"/>
      <c r="N9" s="32"/>
      <c r="O9" s="29"/>
      <c r="P9" s="29"/>
      <c r="Q9" s="29"/>
      <c r="R9" s="31"/>
      <c r="S9" s="31"/>
      <c r="T9" s="31"/>
      <c r="U9" s="31"/>
      <c r="V9" s="31"/>
      <c r="W9" s="31"/>
      <c r="X9" s="31"/>
      <c r="Y9" s="31"/>
      <c r="Z9" s="31"/>
      <c r="AA9" s="33"/>
      <c r="AB9" s="33"/>
      <c r="AC9" s="29"/>
      <c r="AD9" s="29"/>
      <c r="AE9" s="31"/>
      <c r="AF9" s="29"/>
      <c r="AG9" s="29"/>
      <c r="AH9" s="32"/>
      <c r="AI9" s="29"/>
      <c r="AJ9" s="31"/>
      <c r="AK9" s="31"/>
      <c r="AL9" s="31"/>
      <c r="AM9" s="31"/>
      <c r="AN9" s="31"/>
      <c r="AO9" s="31"/>
      <c r="AP9" s="34"/>
      <c r="AQ9" s="34"/>
      <c r="AR9" s="33"/>
      <c r="AS9" s="31"/>
      <c r="AT9" s="33"/>
      <c r="AU9" s="29"/>
      <c r="AV9" s="29"/>
      <c r="AW9" s="33"/>
      <c r="AX9" s="33"/>
      <c r="AY9" s="29"/>
      <c r="AZ9" s="29"/>
      <c r="BA9" s="29"/>
      <c r="BB9" s="35"/>
      <c r="BC9" s="35"/>
      <c r="BD9" s="35"/>
      <c r="BE9" s="35"/>
      <c r="BF9" s="35"/>
      <c r="BG9" s="35"/>
      <c r="BH9" s="35"/>
      <c r="BI9" s="35"/>
      <c r="BJ9" s="35"/>
      <c r="BK9" s="35"/>
      <c r="BL9" s="35"/>
      <c r="BM9" s="35"/>
      <c r="BN9" s="35"/>
      <c r="BO9" s="35"/>
      <c r="BP9" s="36"/>
      <c r="BQ9" s="35"/>
      <c r="BR9" s="35"/>
      <c r="BS9" s="37"/>
    </row>
    <row r="10" spans="1:71" ht="62.1" customHeight="1">
      <c r="A10" s="334" t="s">
        <v>162</v>
      </c>
      <c r="B10" s="379" t="s">
        <v>163</v>
      </c>
      <c r="C10" s="379" t="s">
        <v>164</v>
      </c>
      <c r="D10" s="334" t="s">
        <v>165</v>
      </c>
      <c r="E10" s="334" t="s">
        <v>166</v>
      </c>
      <c r="F10" s="334" t="s">
        <v>167</v>
      </c>
      <c r="G10" s="381">
        <v>0.2</v>
      </c>
      <c r="H10" s="334" t="s">
        <v>168</v>
      </c>
      <c r="I10" s="387">
        <v>0.2</v>
      </c>
      <c r="J10" s="379" t="s">
        <v>169</v>
      </c>
      <c r="K10" s="334" t="s">
        <v>170</v>
      </c>
      <c r="L10" s="334" t="s">
        <v>171</v>
      </c>
      <c r="M10" s="334" t="s">
        <v>172</v>
      </c>
      <c r="N10" s="334" t="s">
        <v>173</v>
      </c>
      <c r="O10" s="334"/>
      <c r="P10" s="334" t="s">
        <v>174</v>
      </c>
      <c r="Q10" s="334" t="s">
        <v>175</v>
      </c>
      <c r="R10" s="391">
        <v>402978</v>
      </c>
      <c r="S10" s="391">
        <v>201092</v>
      </c>
      <c r="T10" s="391">
        <v>311</v>
      </c>
      <c r="U10" s="391">
        <v>384</v>
      </c>
      <c r="V10" s="391">
        <v>536</v>
      </c>
      <c r="W10" s="391">
        <f>T10+U10+V10</f>
        <v>1231</v>
      </c>
      <c r="X10" s="454">
        <f>W10/S10</f>
        <v>6.1215761939808645E-3</v>
      </c>
      <c r="Y10" s="454">
        <f>W10/S10</f>
        <v>6.1215761939808645E-3</v>
      </c>
      <c r="Z10" s="473">
        <v>201886</v>
      </c>
      <c r="AA10" s="350" t="s">
        <v>176</v>
      </c>
      <c r="AB10" s="350" t="s">
        <v>177</v>
      </c>
      <c r="AC10" s="340" t="s">
        <v>178</v>
      </c>
      <c r="AD10" s="374" t="s">
        <v>179</v>
      </c>
      <c r="AE10" s="296" t="s">
        <v>180</v>
      </c>
      <c r="AF10" s="376">
        <v>2020130010042</v>
      </c>
      <c r="AG10" s="296" t="s">
        <v>181</v>
      </c>
      <c r="AH10" s="39" t="s">
        <v>182</v>
      </c>
      <c r="AI10" s="40"/>
      <c r="AJ10" s="39">
        <v>18</v>
      </c>
      <c r="AK10" s="41">
        <v>9.7932994773853074E-2</v>
      </c>
      <c r="AL10" s="42">
        <v>18</v>
      </c>
      <c r="AM10" s="42">
        <v>18</v>
      </c>
      <c r="AN10" s="42">
        <v>18</v>
      </c>
      <c r="AO10" s="42">
        <v>18</v>
      </c>
      <c r="AP10" s="43" t="s">
        <v>183</v>
      </c>
      <c r="AQ10" s="44" t="s">
        <v>184</v>
      </c>
      <c r="AR10" s="39"/>
      <c r="AS10" s="39"/>
      <c r="AT10" s="39">
        <v>18</v>
      </c>
      <c r="AU10" s="273" t="s">
        <v>484</v>
      </c>
      <c r="AV10" s="273" t="s">
        <v>485</v>
      </c>
      <c r="AW10" s="277" t="s">
        <v>450</v>
      </c>
      <c r="AX10" s="45">
        <v>20000000</v>
      </c>
      <c r="AY10" s="296" t="s">
        <v>416</v>
      </c>
      <c r="AZ10" s="39" t="s">
        <v>417</v>
      </c>
      <c r="BA10" s="273" t="s">
        <v>418</v>
      </c>
      <c r="BB10" s="40" t="s">
        <v>419</v>
      </c>
      <c r="BC10" s="39"/>
      <c r="BD10" s="43"/>
      <c r="BE10" s="277" t="s">
        <v>450</v>
      </c>
      <c r="BF10" s="293">
        <v>740000000</v>
      </c>
      <c r="BG10" s="293">
        <f>BF10</f>
        <v>740000000</v>
      </c>
      <c r="BH10" s="293">
        <v>389700000</v>
      </c>
      <c r="BI10" s="239">
        <f>+BH10/BG10</f>
        <v>0.52662162162162163</v>
      </c>
      <c r="BJ10" s="236">
        <v>1477148935</v>
      </c>
      <c r="BK10" s="236">
        <v>320929077</v>
      </c>
      <c r="BL10" s="236">
        <v>260929077</v>
      </c>
      <c r="BM10" s="239">
        <f>BK10/BJ10</f>
        <v>0.21726250440684236</v>
      </c>
      <c r="BN10" s="239">
        <f>BL10/BJ10</f>
        <v>0.17664371602447793</v>
      </c>
      <c r="BO10" s="43"/>
      <c r="BP10" s="40"/>
      <c r="BQ10" s="273" t="s">
        <v>464</v>
      </c>
      <c r="BR10" s="273" t="s">
        <v>465</v>
      </c>
      <c r="BS10" s="46" t="s">
        <v>466</v>
      </c>
    </row>
    <row r="11" spans="1:71" ht="85.5">
      <c r="A11" s="334"/>
      <c r="B11" s="379"/>
      <c r="C11" s="379"/>
      <c r="D11" s="334"/>
      <c r="E11" s="334"/>
      <c r="F11" s="334"/>
      <c r="G11" s="334"/>
      <c r="H11" s="334"/>
      <c r="I11" s="332"/>
      <c r="J11" s="379"/>
      <c r="K11" s="334"/>
      <c r="L11" s="334"/>
      <c r="M11" s="334"/>
      <c r="N11" s="334"/>
      <c r="O11" s="334"/>
      <c r="P11" s="334"/>
      <c r="Q11" s="334"/>
      <c r="R11" s="391"/>
      <c r="S11" s="391"/>
      <c r="T11" s="391"/>
      <c r="U11" s="391"/>
      <c r="V11" s="391"/>
      <c r="W11" s="391"/>
      <c r="X11" s="455"/>
      <c r="Y11" s="455"/>
      <c r="Z11" s="463"/>
      <c r="AA11" s="350"/>
      <c r="AB11" s="350"/>
      <c r="AC11" s="373"/>
      <c r="AD11" s="375"/>
      <c r="AE11" s="296"/>
      <c r="AF11" s="376"/>
      <c r="AG11" s="296"/>
      <c r="AH11" s="39" t="s">
        <v>185</v>
      </c>
      <c r="AI11" s="40"/>
      <c r="AJ11" s="39">
        <v>18</v>
      </c>
      <c r="AK11" s="41">
        <v>6.5288663182568721E-2</v>
      </c>
      <c r="AL11" s="42">
        <v>18</v>
      </c>
      <c r="AM11" s="42">
        <v>18</v>
      </c>
      <c r="AN11" s="42">
        <v>18</v>
      </c>
      <c r="AO11" s="42">
        <v>18</v>
      </c>
      <c r="AP11" s="43" t="s">
        <v>183</v>
      </c>
      <c r="AQ11" s="44" t="s">
        <v>184</v>
      </c>
      <c r="AR11" s="39"/>
      <c r="AS11" s="39"/>
      <c r="AT11" s="39">
        <v>18</v>
      </c>
      <c r="AU11" s="276"/>
      <c r="AV11" s="276"/>
      <c r="AW11" s="277"/>
      <c r="AX11" s="45">
        <v>80000000</v>
      </c>
      <c r="AY11" s="296"/>
      <c r="AZ11" s="39" t="s">
        <v>420</v>
      </c>
      <c r="BA11" s="276"/>
      <c r="BB11" s="40" t="s">
        <v>419</v>
      </c>
      <c r="BC11" s="39"/>
      <c r="BD11" s="43"/>
      <c r="BE11" s="277"/>
      <c r="BF11" s="293"/>
      <c r="BG11" s="293"/>
      <c r="BH11" s="293"/>
      <c r="BI11" s="240"/>
      <c r="BJ11" s="237"/>
      <c r="BK11" s="237"/>
      <c r="BL11" s="237"/>
      <c r="BM11" s="240"/>
      <c r="BN11" s="240"/>
      <c r="BO11" s="43"/>
      <c r="BP11" s="40"/>
      <c r="BQ11" s="276"/>
      <c r="BR11" s="276"/>
      <c r="BS11" s="46" t="s">
        <v>467</v>
      </c>
    </row>
    <row r="12" spans="1:71" ht="60">
      <c r="A12" s="334"/>
      <c r="B12" s="379"/>
      <c r="C12" s="379"/>
      <c r="D12" s="334"/>
      <c r="E12" s="334"/>
      <c r="F12" s="334"/>
      <c r="G12" s="334"/>
      <c r="H12" s="334"/>
      <c r="I12" s="332"/>
      <c r="J12" s="379"/>
      <c r="K12" s="334"/>
      <c r="L12" s="334"/>
      <c r="M12" s="334"/>
      <c r="N12" s="334"/>
      <c r="O12" s="334"/>
      <c r="P12" s="334"/>
      <c r="Q12" s="334"/>
      <c r="R12" s="391"/>
      <c r="S12" s="391"/>
      <c r="T12" s="391"/>
      <c r="U12" s="391"/>
      <c r="V12" s="391"/>
      <c r="W12" s="391"/>
      <c r="X12" s="455"/>
      <c r="Y12" s="455"/>
      <c r="Z12" s="463"/>
      <c r="AA12" s="350"/>
      <c r="AB12" s="350"/>
      <c r="AC12" s="373"/>
      <c r="AD12" s="375"/>
      <c r="AE12" s="296"/>
      <c r="AF12" s="376"/>
      <c r="AG12" s="296"/>
      <c r="AH12" s="39" t="s">
        <v>186</v>
      </c>
      <c r="AI12" s="40"/>
      <c r="AJ12" s="39">
        <v>1</v>
      </c>
      <c r="AK12" s="41">
        <v>4.57020642277981E-2</v>
      </c>
      <c r="AL12" s="42">
        <v>0</v>
      </c>
      <c r="AM12" s="42">
        <v>0</v>
      </c>
      <c r="AN12" s="42">
        <v>0</v>
      </c>
      <c r="AO12" s="42">
        <f t="shared" ref="AO12:AO23" si="0">AL12+AM12+AN12</f>
        <v>0</v>
      </c>
      <c r="AP12" s="43" t="s">
        <v>187</v>
      </c>
      <c r="AQ12" s="44" t="s">
        <v>184</v>
      </c>
      <c r="AR12" s="39"/>
      <c r="AS12" s="40"/>
      <c r="AT12" s="40">
        <v>0</v>
      </c>
      <c r="AU12" s="276"/>
      <c r="AV12" s="276"/>
      <c r="AW12" s="277"/>
      <c r="AX12" s="45">
        <v>110000000</v>
      </c>
      <c r="AY12" s="296"/>
      <c r="AZ12" s="39" t="s">
        <v>421</v>
      </c>
      <c r="BA12" s="276"/>
      <c r="BB12" s="40" t="s">
        <v>419</v>
      </c>
      <c r="BC12" s="39"/>
      <c r="BD12" s="43"/>
      <c r="BE12" s="277"/>
      <c r="BF12" s="293"/>
      <c r="BG12" s="293"/>
      <c r="BH12" s="293"/>
      <c r="BI12" s="240"/>
      <c r="BJ12" s="237"/>
      <c r="BK12" s="237"/>
      <c r="BL12" s="237"/>
      <c r="BM12" s="240"/>
      <c r="BN12" s="240"/>
      <c r="BO12" s="43"/>
      <c r="BP12" s="40"/>
      <c r="BQ12" s="276"/>
      <c r="BR12" s="276"/>
      <c r="BS12" s="46" t="s">
        <v>468</v>
      </c>
    </row>
    <row r="13" spans="1:71" ht="75">
      <c r="A13" s="334"/>
      <c r="B13" s="379"/>
      <c r="C13" s="379"/>
      <c r="D13" s="334"/>
      <c r="E13" s="334"/>
      <c r="F13" s="334"/>
      <c r="G13" s="334"/>
      <c r="H13" s="334"/>
      <c r="I13" s="332"/>
      <c r="J13" s="379"/>
      <c r="K13" s="334"/>
      <c r="L13" s="334"/>
      <c r="M13" s="334"/>
      <c r="N13" s="334"/>
      <c r="O13" s="334"/>
      <c r="P13" s="334"/>
      <c r="Q13" s="334"/>
      <c r="R13" s="391"/>
      <c r="S13" s="391"/>
      <c r="T13" s="391"/>
      <c r="U13" s="391"/>
      <c r="V13" s="391"/>
      <c r="W13" s="391"/>
      <c r="X13" s="455"/>
      <c r="Y13" s="455"/>
      <c r="Z13" s="463"/>
      <c r="AA13" s="350"/>
      <c r="AB13" s="350"/>
      <c r="AC13" s="373"/>
      <c r="AD13" s="375"/>
      <c r="AE13" s="296"/>
      <c r="AF13" s="376"/>
      <c r="AG13" s="296"/>
      <c r="AH13" s="39" t="s">
        <v>188</v>
      </c>
      <c r="AI13" s="40"/>
      <c r="AJ13" s="39">
        <v>18</v>
      </c>
      <c r="AK13" s="41">
        <v>6.5288663182568721E-2</v>
      </c>
      <c r="AL13" s="42">
        <v>0</v>
      </c>
      <c r="AM13" s="42">
        <v>0</v>
      </c>
      <c r="AN13" s="42">
        <v>0</v>
      </c>
      <c r="AO13" s="42">
        <f t="shared" si="0"/>
        <v>0</v>
      </c>
      <c r="AP13" s="43" t="s">
        <v>183</v>
      </c>
      <c r="AQ13" s="44" t="s">
        <v>184</v>
      </c>
      <c r="AR13" s="39"/>
      <c r="AS13" s="40"/>
      <c r="AT13" s="40">
        <v>0</v>
      </c>
      <c r="AU13" s="276"/>
      <c r="AV13" s="276"/>
      <c r="AW13" s="277"/>
      <c r="AX13" s="45">
        <v>0</v>
      </c>
      <c r="AY13" s="296"/>
      <c r="AZ13" s="39" t="s">
        <v>421</v>
      </c>
      <c r="BA13" s="276"/>
      <c r="BB13" s="40" t="s">
        <v>419</v>
      </c>
      <c r="BC13" s="39"/>
      <c r="BD13" s="43"/>
      <c r="BE13" s="277"/>
      <c r="BF13" s="293"/>
      <c r="BG13" s="293"/>
      <c r="BH13" s="293"/>
      <c r="BI13" s="240"/>
      <c r="BJ13" s="237"/>
      <c r="BK13" s="237"/>
      <c r="BL13" s="237"/>
      <c r="BM13" s="240"/>
      <c r="BN13" s="240"/>
      <c r="BO13" s="43"/>
      <c r="BP13" s="40"/>
      <c r="BQ13" s="276"/>
      <c r="BR13" s="276"/>
      <c r="BS13" s="47"/>
    </row>
    <row r="14" spans="1:71" ht="228">
      <c r="A14" s="334"/>
      <c r="B14" s="379"/>
      <c r="C14" s="379"/>
      <c r="D14" s="334"/>
      <c r="E14" s="334"/>
      <c r="F14" s="334"/>
      <c r="G14" s="334"/>
      <c r="H14" s="334"/>
      <c r="I14" s="332"/>
      <c r="J14" s="379"/>
      <c r="K14" s="334"/>
      <c r="L14" s="334"/>
      <c r="M14" s="334"/>
      <c r="N14" s="334"/>
      <c r="O14" s="334"/>
      <c r="P14" s="334"/>
      <c r="Q14" s="334"/>
      <c r="R14" s="391"/>
      <c r="S14" s="391"/>
      <c r="T14" s="391"/>
      <c r="U14" s="391"/>
      <c r="V14" s="391"/>
      <c r="W14" s="391"/>
      <c r="X14" s="455"/>
      <c r="Y14" s="455"/>
      <c r="Z14" s="463"/>
      <c r="AA14" s="350"/>
      <c r="AB14" s="350"/>
      <c r="AC14" s="373"/>
      <c r="AD14" s="375"/>
      <c r="AE14" s="296"/>
      <c r="AF14" s="376"/>
      <c r="AG14" s="296"/>
      <c r="AH14" s="39" t="s">
        <v>189</v>
      </c>
      <c r="AI14" s="40"/>
      <c r="AJ14" s="39">
        <v>2</v>
      </c>
      <c r="AK14" s="41">
        <v>1.9586598954770617E-2</v>
      </c>
      <c r="AL14" s="42">
        <v>15</v>
      </c>
      <c r="AM14" s="42">
        <v>30</v>
      </c>
      <c r="AN14" s="42">
        <v>42</v>
      </c>
      <c r="AO14" s="42">
        <f>AL14+AM14+AN14</f>
        <v>87</v>
      </c>
      <c r="AP14" s="43" t="s">
        <v>190</v>
      </c>
      <c r="AQ14" s="44" t="s">
        <v>184</v>
      </c>
      <c r="AR14" s="39"/>
      <c r="AS14" s="40"/>
      <c r="AT14" s="40">
        <v>87</v>
      </c>
      <c r="AU14" s="276"/>
      <c r="AV14" s="276"/>
      <c r="AW14" s="277"/>
      <c r="AX14" s="45">
        <v>30000000</v>
      </c>
      <c r="AY14" s="296"/>
      <c r="AZ14" s="39" t="s">
        <v>417</v>
      </c>
      <c r="BA14" s="276"/>
      <c r="BB14" s="40" t="s">
        <v>419</v>
      </c>
      <c r="BC14" s="39"/>
      <c r="BD14" s="43"/>
      <c r="BE14" s="277"/>
      <c r="BF14" s="293"/>
      <c r="BG14" s="293"/>
      <c r="BH14" s="293"/>
      <c r="BI14" s="241"/>
      <c r="BJ14" s="237"/>
      <c r="BK14" s="237"/>
      <c r="BL14" s="237"/>
      <c r="BM14" s="240"/>
      <c r="BN14" s="240"/>
      <c r="BO14" s="43"/>
      <c r="BP14" s="40"/>
      <c r="BQ14" s="276"/>
      <c r="BR14" s="276"/>
      <c r="BS14" s="46" t="s">
        <v>469</v>
      </c>
    </row>
    <row r="15" spans="1:71" ht="256.5">
      <c r="A15" s="334"/>
      <c r="B15" s="379"/>
      <c r="C15" s="379"/>
      <c r="D15" s="334"/>
      <c r="E15" s="334"/>
      <c r="F15" s="334"/>
      <c r="G15" s="334"/>
      <c r="H15" s="334"/>
      <c r="I15" s="332"/>
      <c r="J15" s="379"/>
      <c r="K15" s="334"/>
      <c r="L15" s="334"/>
      <c r="M15" s="334"/>
      <c r="N15" s="334"/>
      <c r="O15" s="334"/>
      <c r="P15" s="334"/>
      <c r="Q15" s="334"/>
      <c r="R15" s="391"/>
      <c r="S15" s="391"/>
      <c r="T15" s="391"/>
      <c r="U15" s="391"/>
      <c r="V15" s="391"/>
      <c r="W15" s="391"/>
      <c r="X15" s="455"/>
      <c r="Y15" s="455"/>
      <c r="Z15" s="463"/>
      <c r="AA15" s="350"/>
      <c r="AB15" s="350"/>
      <c r="AC15" s="373"/>
      <c r="AD15" s="375"/>
      <c r="AE15" s="296"/>
      <c r="AF15" s="376"/>
      <c r="AG15" s="296"/>
      <c r="AH15" s="39" t="s">
        <v>191</v>
      </c>
      <c r="AI15" s="40"/>
      <c r="AJ15" s="39">
        <v>54</v>
      </c>
      <c r="AK15" s="41">
        <v>5.8759796864311847E-2</v>
      </c>
      <c r="AL15" s="42">
        <v>40</v>
      </c>
      <c r="AM15" s="42">
        <v>45</v>
      </c>
      <c r="AN15" s="42">
        <v>85</v>
      </c>
      <c r="AO15" s="42">
        <f t="shared" si="0"/>
        <v>170</v>
      </c>
      <c r="AP15" s="43" t="s">
        <v>183</v>
      </c>
      <c r="AQ15" s="44" t="s">
        <v>184</v>
      </c>
      <c r="AR15" s="39"/>
      <c r="AS15" s="40"/>
      <c r="AT15" s="40">
        <v>170</v>
      </c>
      <c r="AU15" s="276"/>
      <c r="AV15" s="276"/>
      <c r="AW15" s="277" t="s">
        <v>46</v>
      </c>
      <c r="AX15" s="45">
        <v>190000000</v>
      </c>
      <c r="AY15" s="296"/>
      <c r="AZ15" s="39" t="s">
        <v>417</v>
      </c>
      <c r="BA15" s="276"/>
      <c r="BB15" s="40" t="s">
        <v>419</v>
      </c>
      <c r="BC15" s="39"/>
      <c r="BD15" s="43"/>
      <c r="BE15" s="277" t="s">
        <v>46</v>
      </c>
      <c r="BF15" s="293">
        <v>467148935</v>
      </c>
      <c r="BG15" s="293">
        <v>467148935</v>
      </c>
      <c r="BH15" s="293">
        <v>0</v>
      </c>
      <c r="BI15" s="239">
        <f>+BH15/BG15</f>
        <v>0</v>
      </c>
      <c r="BJ15" s="237"/>
      <c r="BK15" s="237"/>
      <c r="BL15" s="237"/>
      <c r="BM15" s="240"/>
      <c r="BN15" s="240"/>
      <c r="BO15" s="43"/>
      <c r="BP15" s="40"/>
      <c r="BQ15" s="276"/>
      <c r="BR15" s="276"/>
      <c r="BS15" s="46" t="s">
        <v>470</v>
      </c>
    </row>
    <row r="16" spans="1:71" ht="128.25">
      <c r="A16" s="334"/>
      <c r="B16" s="379"/>
      <c r="C16" s="379"/>
      <c r="D16" s="334"/>
      <c r="E16" s="334"/>
      <c r="F16" s="334"/>
      <c r="G16" s="334"/>
      <c r="H16" s="334"/>
      <c r="I16" s="332"/>
      <c r="J16" s="379"/>
      <c r="K16" s="334"/>
      <c r="L16" s="334"/>
      <c r="M16" s="334"/>
      <c r="N16" s="334"/>
      <c r="O16" s="334"/>
      <c r="P16" s="334"/>
      <c r="Q16" s="334"/>
      <c r="R16" s="391"/>
      <c r="S16" s="391"/>
      <c r="T16" s="391"/>
      <c r="U16" s="391"/>
      <c r="V16" s="391"/>
      <c r="W16" s="391"/>
      <c r="X16" s="455"/>
      <c r="Y16" s="455"/>
      <c r="Z16" s="463"/>
      <c r="AA16" s="350"/>
      <c r="AB16" s="350"/>
      <c r="AC16" s="373"/>
      <c r="AD16" s="375"/>
      <c r="AE16" s="296"/>
      <c r="AF16" s="376"/>
      <c r="AG16" s="296"/>
      <c r="AH16" s="39" t="s">
        <v>192</v>
      </c>
      <c r="AI16" s="40"/>
      <c r="AJ16" s="39">
        <v>108</v>
      </c>
      <c r="AK16" s="41">
        <v>0.10446186109210995</v>
      </c>
      <c r="AL16" s="42">
        <v>82</v>
      </c>
      <c r="AM16" s="42">
        <v>120</v>
      </c>
      <c r="AN16" s="42">
        <v>215</v>
      </c>
      <c r="AO16" s="42">
        <f t="shared" si="0"/>
        <v>417</v>
      </c>
      <c r="AP16" s="43" t="s">
        <v>183</v>
      </c>
      <c r="AQ16" s="44" t="s">
        <v>184</v>
      </c>
      <c r="AR16" s="39"/>
      <c r="AS16" s="40"/>
      <c r="AT16" s="40">
        <v>417</v>
      </c>
      <c r="AU16" s="276"/>
      <c r="AV16" s="276"/>
      <c r="AW16" s="277"/>
      <c r="AX16" s="45">
        <v>160000000</v>
      </c>
      <c r="AY16" s="296"/>
      <c r="AZ16" s="39" t="s">
        <v>417</v>
      </c>
      <c r="BA16" s="276"/>
      <c r="BB16" s="40" t="s">
        <v>419</v>
      </c>
      <c r="BC16" s="39"/>
      <c r="BD16" s="43"/>
      <c r="BE16" s="277"/>
      <c r="BF16" s="293"/>
      <c r="BG16" s="293"/>
      <c r="BH16" s="293"/>
      <c r="BI16" s="240"/>
      <c r="BJ16" s="237"/>
      <c r="BK16" s="237"/>
      <c r="BL16" s="237"/>
      <c r="BM16" s="240"/>
      <c r="BN16" s="240"/>
      <c r="BO16" s="43"/>
      <c r="BP16" s="40"/>
      <c r="BQ16" s="276"/>
      <c r="BR16" s="276"/>
      <c r="BS16" s="46" t="s">
        <v>471</v>
      </c>
    </row>
    <row r="17" spans="1:71" ht="60">
      <c r="A17" s="334"/>
      <c r="B17" s="379"/>
      <c r="C17" s="379"/>
      <c r="D17" s="334"/>
      <c r="E17" s="334"/>
      <c r="F17" s="334"/>
      <c r="G17" s="334"/>
      <c r="H17" s="334"/>
      <c r="I17" s="332"/>
      <c r="J17" s="379"/>
      <c r="K17" s="334"/>
      <c r="L17" s="334"/>
      <c r="M17" s="334"/>
      <c r="N17" s="334"/>
      <c r="O17" s="334"/>
      <c r="P17" s="334"/>
      <c r="Q17" s="334"/>
      <c r="R17" s="391"/>
      <c r="S17" s="391"/>
      <c r="T17" s="391"/>
      <c r="U17" s="391"/>
      <c r="V17" s="391"/>
      <c r="W17" s="391"/>
      <c r="X17" s="455"/>
      <c r="Y17" s="455"/>
      <c r="Z17" s="463"/>
      <c r="AA17" s="350"/>
      <c r="AB17" s="350"/>
      <c r="AC17" s="373"/>
      <c r="AD17" s="375"/>
      <c r="AE17" s="296"/>
      <c r="AF17" s="376"/>
      <c r="AG17" s="296"/>
      <c r="AH17" s="39" t="s">
        <v>193</v>
      </c>
      <c r="AI17" s="40"/>
      <c r="AJ17" s="39">
        <v>54</v>
      </c>
      <c r="AK17" s="41">
        <v>0.10446186109210995</v>
      </c>
      <c r="AL17" s="42">
        <v>120</v>
      </c>
      <c r="AM17" s="42">
        <v>135</v>
      </c>
      <c r="AN17" s="42">
        <v>140</v>
      </c>
      <c r="AO17" s="42">
        <f t="shared" si="0"/>
        <v>395</v>
      </c>
      <c r="AP17" s="43" t="s">
        <v>183</v>
      </c>
      <c r="AQ17" s="44" t="s">
        <v>184</v>
      </c>
      <c r="AR17" s="39"/>
      <c r="AS17" s="40"/>
      <c r="AT17" s="40">
        <v>395</v>
      </c>
      <c r="AU17" s="276"/>
      <c r="AV17" s="276"/>
      <c r="AW17" s="277"/>
      <c r="AX17" s="45">
        <v>150000000</v>
      </c>
      <c r="AY17" s="296"/>
      <c r="AZ17" s="39" t="s">
        <v>417</v>
      </c>
      <c r="BA17" s="276"/>
      <c r="BB17" s="40" t="s">
        <v>419</v>
      </c>
      <c r="BC17" s="39"/>
      <c r="BD17" s="43"/>
      <c r="BE17" s="277"/>
      <c r="BF17" s="293"/>
      <c r="BG17" s="293"/>
      <c r="BH17" s="293"/>
      <c r="BI17" s="240"/>
      <c r="BJ17" s="237"/>
      <c r="BK17" s="237"/>
      <c r="BL17" s="237"/>
      <c r="BM17" s="240"/>
      <c r="BN17" s="240"/>
      <c r="BO17" s="43"/>
      <c r="BP17" s="40"/>
      <c r="BQ17" s="276"/>
      <c r="BR17" s="276"/>
      <c r="BS17" s="46" t="s">
        <v>472</v>
      </c>
    </row>
    <row r="18" spans="1:71" ht="213.75">
      <c r="A18" s="334"/>
      <c r="B18" s="379"/>
      <c r="C18" s="379"/>
      <c r="D18" s="334"/>
      <c r="E18" s="334"/>
      <c r="F18" s="334"/>
      <c r="G18" s="334"/>
      <c r="H18" s="334"/>
      <c r="I18" s="332"/>
      <c r="J18" s="379"/>
      <c r="K18" s="334"/>
      <c r="L18" s="334"/>
      <c r="M18" s="334"/>
      <c r="N18" s="334"/>
      <c r="O18" s="334"/>
      <c r="P18" s="334"/>
      <c r="Q18" s="334"/>
      <c r="R18" s="391"/>
      <c r="S18" s="391"/>
      <c r="T18" s="391"/>
      <c r="U18" s="391"/>
      <c r="V18" s="391"/>
      <c r="W18" s="391"/>
      <c r="X18" s="456"/>
      <c r="Y18" s="456"/>
      <c r="Z18" s="464"/>
      <c r="AA18" s="350"/>
      <c r="AB18" s="350"/>
      <c r="AC18" s="341"/>
      <c r="AD18" s="377"/>
      <c r="AE18" s="296"/>
      <c r="AF18" s="376"/>
      <c r="AG18" s="296"/>
      <c r="AH18" s="39" t="s">
        <v>194</v>
      </c>
      <c r="AI18" s="40"/>
      <c r="AJ18" s="39">
        <v>108</v>
      </c>
      <c r="AK18" s="41">
        <v>0.11099072741036682</v>
      </c>
      <c r="AL18" s="42">
        <v>18</v>
      </c>
      <c r="AM18" s="42">
        <v>18</v>
      </c>
      <c r="AN18" s="42">
        <v>18</v>
      </c>
      <c r="AO18" s="42">
        <v>18</v>
      </c>
      <c r="AP18" s="43" t="s">
        <v>183</v>
      </c>
      <c r="AQ18" s="44" t="s">
        <v>184</v>
      </c>
      <c r="AR18" s="39"/>
      <c r="AS18" s="40"/>
      <c r="AT18" s="40">
        <v>18</v>
      </c>
      <c r="AU18" s="276"/>
      <c r="AV18" s="276"/>
      <c r="AW18" s="277"/>
      <c r="AX18" s="45">
        <v>160000000</v>
      </c>
      <c r="AY18" s="296"/>
      <c r="AZ18" s="39" t="s">
        <v>417</v>
      </c>
      <c r="BA18" s="276"/>
      <c r="BB18" s="40" t="s">
        <v>419</v>
      </c>
      <c r="BC18" s="39"/>
      <c r="BD18" s="43"/>
      <c r="BE18" s="277"/>
      <c r="BF18" s="293"/>
      <c r="BG18" s="293"/>
      <c r="BH18" s="293"/>
      <c r="BI18" s="241"/>
      <c r="BJ18" s="237"/>
      <c r="BK18" s="237"/>
      <c r="BL18" s="237"/>
      <c r="BM18" s="240"/>
      <c r="BN18" s="240"/>
      <c r="BO18" s="43"/>
      <c r="BP18" s="40"/>
      <c r="BQ18" s="274"/>
      <c r="BR18" s="274"/>
      <c r="BS18" s="46" t="s">
        <v>473</v>
      </c>
    </row>
    <row r="19" spans="1:71" ht="62.1" customHeight="1">
      <c r="A19" s="334"/>
      <c r="B19" s="379"/>
      <c r="C19" s="379"/>
      <c r="D19" s="334"/>
      <c r="E19" s="334"/>
      <c r="F19" s="334"/>
      <c r="G19" s="334"/>
      <c r="H19" s="334"/>
      <c r="I19" s="332"/>
      <c r="J19" s="379"/>
      <c r="K19" s="334" t="s">
        <v>195</v>
      </c>
      <c r="L19" s="334" t="s">
        <v>171</v>
      </c>
      <c r="M19" s="334"/>
      <c r="N19" s="334" t="s">
        <v>196</v>
      </c>
      <c r="O19" s="334"/>
      <c r="P19" s="334" t="s">
        <v>174</v>
      </c>
      <c r="Q19" s="334" t="s">
        <v>197</v>
      </c>
      <c r="R19" s="363">
        <v>720</v>
      </c>
      <c r="S19" s="363">
        <v>284</v>
      </c>
      <c r="T19" s="363">
        <v>180</v>
      </c>
      <c r="U19" s="363">
        <v>152</v>
      </c>
      <c r="V19" s="363">
        <v>197</v>
      </c>
      <c r="W19" s="363">
        <f>T19+U19+V19</f>
        <v>529</v>
      </c>
      <c r="X19" s="260">
        <v>1</v>
      </c>
      <c r="Y19" s="260">
        <v>1</v>
      </c>
      <c r="Z19" s="474">
        <v>436</v>
      </c>
      <c r="AA19" s="350" t="s">
        <v>198</v>
      </c>
      <c r="AB19" s="350" t="s">
        <v>199</v>
      </c>
      <c r="AC19" s="340" t="s">
        <v>178</v>
      </c>
      <c r="AD19" s="374" t="s">
        <v>179</v>
      </c>
      <c r="AE19" s="296"/>
      <c r="AF19" s="376"/>
      <c r="AG19" s="296"/>
      <c r="AH19" s="39" t="s">
        <v>200</v>
      </c>
      <c r="AI19" s="40"/>
      <c r="AJ19" s="39">
        <v>180</v>
      </c>
      <c r="AK19" s="41">
        <v>8.4875262137339327E-2</v>
      </c>
      <c r="AL19" s="42">
        <v>105</v>
      </c>
      <c r="AM19" s="42">
        <v>85</v>
      </c>
      <c r="AN19" s="42">
        <v>145</v>
      </c>
      <c r="AO19" s="42">
        <f t="shared" si="0"/>
        <v>335</v>
      </c>
      <c r="AP19" s="43" t="s">
        <v>183</v>
      </c>
      <c r="AQ19" s="44" t="s">
        <v>184</v>
      </c>
      <c r="AR19" s="39"/>
      <c r="AS19" s="40"/>
      <c r="AT19" s="40">
        <v>335</v>
      </c>
      <c r="AU19" s="276"/>
      <c r="AV19" s="276"/>
      <c r="AW19" s="277" t="s">
        <v>451</v>
      </c>
      <c r="AX19" s="45">
        <v>200000000</v>
      </c>
      <c r="AY19" s="296"/>
      <c r="AZ19" s="39" t="s">
        <v>420</v>
      </c>
      <c r="BA19" s="276"/>
      <c r="BB19" s="40" t="s">
        <v>419</v>
      </c>
      <c r="BC19" s="39"/>
      <c r="BD19" s="43"/>
      <c r="BE19" s="277" t="s">
        <v>451</v>
      </c>
      <c r="BF19" s="293">
        <v>270000000</v>
      </c>
      <c r="BG19" s="293">
        <f>BF19</f>
        <v>270000000</v>
      </c>
      <c r="BH19" s="293">
        <v>0</v>
      </c>
      <c r="BI19" s="239">
        <f>+BH19/BG19</f>
        <v>0</v>
      </c>
      <c r="BJ19" s="237"/>
      <c r="BK19" s="237"/>
      <c r="BL19" s="237"/>
      <c r="BM19" s="240"/>
      <c r="BN19" s="240"/>
      <c r="BO19" s="43"/>
      <c r="BP19" s="40"/>
      <c r="BQ19" s="273" t="s">
        <v>464</v>
      </c>
      <c r="BR19" s="273" t="s">
        <v>465</v>
      </c>
      <c r="BS19" s="46" t="s">
        <v>474</v>
      </c>
    </row>
    <row r="20" spans="1:71" ht="171">
      <c r="A20" s="334"/>
      <c r="B20" s="379"/>
      <c r="C20" s="379"/>
      <c r="D20" s="334"/>
      <c r="E20" s="334"/>
      <c r="F20" s="334"/>
      <c r="G20" s="334"/>
      <c r="H20" s="334"/>
      <c r="I20" s="332"/>
      <c r="J20" s="379"/>
      <c r="K20" s="334"/>
      <c r="L20" s="334"/>
      <c r="M20" s="334"/>
      <c r="N20" s="334"/>
      <c r="O20" s="334"/>
      <c r="P20" s="334"/>
      <c r="Q20" s="334"/>
      <c r="R20" s="363"/>
      <c r="S20" s="363"/>
      <c r="T20" s="363"/>
      <c r="U20" s="363"/>
      <c r="V20" s="363"/>
      <c r="W20" s="363"/>
      <c r="X20" s="262"/>
      <c r="Y20" s="262"/>
      <c r="Z20" s="475"/>
      <c r="AA20" s="350"/>
      <c r="AB20" s="350"/>
      <c r="AC20" s="341"/>
      <c r="AD20" s="377"/>
      <c r="AE20" s="296"/>
      <c r="AF20" s="376"/>
      <c r="AG20" s="296"/>
      <c r="AH20" s="39" t="s">
        <v>201</v>
      </c>
      <c r="AI20" s="40"/>
      <c r="AJ20" s="39">
        <v>36</v>
      </c>
      <c r="AK20" s="41">
        <v>6.5288663182568721E-2</v>
      </c>
      <c r="AL20" s="42">
        <v>75</v>
      </c>
      <c r="AM20" s="42">
        <v>67</v>
      </c>
      <c r="AN20" s="42">
        <v>52</v>
      </c>
      <c r="AO20" s="42">
        <f t="shared" si="0"/>
        <v>194</v>
      </c>
      <c r="AP20" s="43" t="s">
        <v>183</v>
      </c>
      <c r="AQ20" s="44" t="s">
        <v>184</v>
      </c>
      <c r="AR20" s="39"/>
      <c r="AS20" s="40"/>
      <c r="AT20" s="40">
        <v>194</v>
      </c>
      <c r="AU20" s="276"/>
      <c r="AV20" s="276"/>
      <c r="AW20" s="277"/>
      <c r="AX20" s="45">
        <v>100000000</v>
      </c>
      <c r="AY20" s="296"/>
      <c r="AZ20" s="39" t="s">
        <v>421</v>
      </c>
      <c r="BA20" s="276"/>
      <c r="BB20" s="40" t="s">
        <v>419</v>
      </c>
      <c r="BC20" s="39"/>
      <c r="BD20" s="43"/>
      <c r="BE20" s="277"/>
      <c r="BF20" s="293"/>
      <c r="BG20" s="293"/>
      <c r="BH20" s="293"/>
      <c r="BI20" s="294" t="e">
        <f>+BH20/BF20</f>
        <v>#DIV/0!</v>
      </c>
      <c r="BJ20" s="237"/>
      <c r="BK20" s="237"/>
      <c r="BL20" s="237"/>
      <c r="BM20" s="240"/>
      <c r="BN20" s="240"/>
      <c r="BO20" s="43"/>
      <c r="BP20" s="40"/>
      <c r="BQ20" s="274"/>
      <c r="BR20" s="274"/>
      <c r="BS20" s="46" t="s">
        <v>475</v>
      </c>
    </row>
    <row r="21" spans="1:71" ht="62.1" customHeight="1">
      <c r="A21" s="334"/>
      <c r="B21" s="379"/>
      <c r="C21" s="379"/>
      <c r="D21" s="334"/>
      <c r="E21" s="334"/>
      <c r="F21" s="334"/>
      <c r="G21" s="334"/>
      <c r="H21" s="334"/>
      <c r="I21" s="332"/>
      <c r="J21" s="379"/>
      <c r="K21" s="334" t="s">
        <v>202</v>
      </c>
      <c r="L21" s="334" t="s">
        <v>171</v>
      </c>
      <c r="M21" s="334"/>
      <c r="N21" s="334" t="s">
        <v>203</v>
      </c>
      <c r="O21" s="334"/>
      <c r="P21" s="334" t="s">
        <v>174</v>
      </c>
      <c r="Q21" s="334" t="s">
        <v>204</v>
      </c>
      <c r="R21" s="363">
        <v>300</v>
      </c>
      <c r="S21" s="384">
        <v>60</v>
      </c>
      <c r="T21" s="384">
        <v>166</v>
      </c>
      <c r="U21" s="384">
        <v>315</v>
      </c>
      <c r="V21" s="384">
        <v>399</v>
      </c>
      <c r="W21" s="384">
        <f>T21+U21+V21</f>
        <v>880</v>
      </c>
      <c r="X21" s="260">
        <v>1</v>
      </c>
      <c r="Y21" s="260">
        <v>1</v>
      </c>
      <c r="Z21" s="462">
        <v>600</v>
      </c>
      <c r="AA21" s="350" t="s">
        <v>205</v>
      </c>
      <c r="AB21" s="350" t="s">
        <v>206</v>
      </c>
      <c r="AC21" s="340" t="s">
        <v>178</v>
      </c>
      <c r="AD21" s="374" t="s">
        <v>179</v>
      </c>
      <c r="AE21" s="296"/>
      <c r="AF21" s="376"/>
      <c r="AG21" s="296"/>
      <c r="AH21" s="39" t="s">
        <v>207</v>
      </c>
      <c r="AI21" s="40"/>
      <c r="AJ21" s="39">
        <v>108</v>
      </c>
      <c r="AK21" s="41">
        <v>5.9843250171010484E-2</v>
      </c>
      <c r="AL21" s="42">
        <v>80</v>
      </c>
      <c r="AM21" s="42">
        <v>120</v>
      </c>
      <c r="AN21" s="42">
        <v>187</v>
      </c>
      <c r="AO21" s="42">
        <f t="shared" si="0"/>
        <v>387</v>
      </c>
      <c r="AP21" s="43" t="s">
        <v>190</v>
      </c>
      <c r="AQ21" s="44" t="s">
        <v>184</v>
      </c>
      <c r="AR21" s="39"/>
      <c r="AS21" s="40"/>
      <c r="AT21" s="40">
        <v>387</v>
      </c>
      <c r="AU21" s="276"/>
      <c r="AV21" s="276"/>
      <c r="AW21" s="277"/>
      <c r="AX21" s="45">
        <v>97148935</v>
      </c>
      <c r="AY21" s="296"/>
      <c r="AZ21" s="39" t="s">
        <v>420</v>
      </c>
      <c r="BA21" s="276"/>
      <c r="BB21" s="40" t="s">
        <v>419</v>
      </c>
      <c r="BC21" s="39"/>
      <c r="BD21" s="43"/>
      <c r="BE21" s="277"/>
      <c r="BF21" s="293"/>
      <c r="BG21" s="293"/>
      <c r="BH21" s="293"/>
      <c r="BI21" s="240"/>
      <c r="BJ21" s="237"/>
      <c r="BK21" s="237"/>
      <c r="BL21" s="237"/>
      <c r="BM21" s="240"/>
      <c r="BN21" s="240"/>
      <c r="BO21" s="43"/>
      <c r="BP21" s="40"/>
      <c r="BQ21" s="273" t="s">
        <v>464</v>
      </c>
      <c r="BR21" s="273" t="s">
        <v>465</v>
      </c>
      <c r="BS21" s="46" t="s">
        <v>476</v>
      </c>
    </row>
    <row r="22" spans="1:71" ht="242.25">
      <c r="A22" s="334"/>
      <c r="B22" s="379"/>
      <c r="C22" s="379"/>
      <c r="D22" s="334"/>
      <c r="E22" s="334"/>
      <c r="F22" s="334"/>
      <c r="G22" s="334"/>
      <c r="H22" s="334"/>
      <c r="I22" s="332"/>
      <c r="J22" s="379"/>
      <c r="K22" s="334"/>
      <c r="L22" s="334"/>
      <c r="M22" s="334"/>
      <c r="N22" s="334"/>
      <c r="O22" s="334"/>
      <c r="P22" s="334"/>
      <c r="Q22" s="334"/>
      <c r="R22" s="363"/>
      <c r="S22" s="385"/>
      <c r="T22" s="385"/>
      <c r="U22" s="385"/>
      <c r="V22" s="385"/>
      <c r="W22" s="385"/>
      <c r="X22" s="261"/>
      <c r="Y22" s="261"/>
      <c r="Z22" s="463"/>
      <c r="AA22" s="350"/>
      <c r="AB22" s="350"/>
      <c r="AC22" s="373"/>
      <c r="AD22" s="375"/>
      <c r="AE22" s="296"/>
      <c r="AF22" s="376"/>
      <c r="AG22" s="296"/>
      <c r="AH22" s="39" t="s">
        <v>208</v>
      </c>
      <c r="AI22" s="40"/>
      <c r="AJ22" s="39">
        <v>18</v>
      </c>
      <c r="AK22" s="41">
        <v>5.8759796864311847E-2</v>
      </c>
      <c r="AL22" s="42">
        <v>32</v>
      </c>
      <c r="AM22" s="42">
        <v>85</v>
      </c>
      <c r="AN22" s="42">
        <v>92</v>
      </c>
      <c r="AO22" s="42">
        <f t="shared" si="0"/>
        <v>209</v>
      </c>
      <c r="AP22" s="43" t="s">
        <v>183</v>
      </c>
      <c r="AQ22" s="44" t="s">
        <v>184</v>
      </c>
      <c r="AR22" s="39"/>
      <c r="AS22" s="40"/>
      <c r="AT22" s="40">
        <v>209</v>
      </c>
      <c r="AU22" s="276"/>
      <c r="AV22" s="276"/>
      <c r="AW22" s="277"/>
      <c r="AX22" s="45">
        <v>90000000</v>
      </c>
      <c r="AY22" s="296"/>
      <c r="AZ22" s="39" t="s">
        <v>420</v>
      </c>
      <c r="BA22" s="276"/>
      <c r="BB22" s="40" t="s">
        <v>419</v>
      </c>
      <c r="BC22" s="39"/>
      <c r="BD22" s="43"/>
      <c r="BE22" s="277"/>
      <c r="BF22" s="293"/>
      <c r="BG22" s="293"/>
      <c r="BH22" s="293"/>
      <c r="BI22" s="240"/>
      <c r="BJ22" s="237"/>
      <c r="BK22" s="237"/>
      <c r="BL22" s="237"/>
      <c r="BM22" s="240"/>
      <c r="BN22" s="240"/>
      <c r="BO22" s="43"/>
      <c r="BP22" s="40"/>
      <c r="BQ22" s="276"/>
      <c r="BR22" s="276"/>
      <c r="BS22" s="46" t="s">
        <v>477</v>
      </c>
    </row>
    <row r="23" spans="1:71" ht="185.25">
      <c r="A23" s="334"/>
      <c r="B23" s="379"/>
      <c r="C23" s="379"/>
      <c r="D23" s="334"/>
      <c r="E23" s="334"/>
      <c r="F23" s="334"/>
      <c r="G23" s="334"/>
      <c r="H23" s="334"/>
      <c r="I23" s="332"/>
      <c r="J23" s="379"/>
      <c r="K23" s="334"/>
      <c r="L23" s="334"/>
      <c r="M23" s="334"/>
      <c r="N23" s="334"/>
      <c r="O23" s="334"/>
      <c r="P23" s="334"/>
      <c r="Q23" s="334"/>
      <c r="R23" s="363"/>
      <c r="S23" s="386"/>
      <c r="T23" s="386"/>
      <c r="U23" s="386"/>
      <c r="V23" s="386"/>
      <c r="W23" s="386"/>
      <c r="X23" s="262"/>
      <c r="Y23" s="262"/>
      <c r="Z23" s="464"/>
      <c r="AA23" s="350"/>
      <c r="AB23" s="350"/>
      <c r="AC23" s="341"/>
      <c r="AD23" s="377"/>
      <c r="AE23" s="296"/>
      <c r="AF23" s="376"/>
      <c r="AG23" s="296"/>
      <c r="AH23" s="39" t="s">
        <v>209</v>
      </c>
      <c r="AI23" s="40"/>
      <c r="AJ23" s="39">
        <v>54</v>
      </c>
      <c r="AK23" s="41">
        <v>5.8759796864311847E-2</v>
      </c>
      <c r="AL23" s="42">
        <v>54</v>
      </c>
      <c r="AM23" s="42">
        <v>110</v>
      </c>
      <c r="AN23" s="42">
        <v>120</v>
      </c>
      <c r="AO23" s="42">
        <f t="shared" si="0"/>
        <v>284</v>
      </c>
      <c r="AP23" s="43" t="s">
        <v>183</v>
      </c>
      <c r="AQ23" s="44" t="s">
        <v>184</v>
      </c>
      <c r="AR23" s="39"/>
      <c r="AS23" s="40"/>
      <c r="AT23" s="40">
        <v>284</v>
      </c>
      <c r="AU23" s="274"/>
      <c r="AV23" s="274"/>
      <c r="AW23" s="277"/>
      <c r="AX23" s="45">
        <v>90000000</v>
      </c>
      <c r="AY23" s="296"/>
      <c r="AZ23" s="39" t="s">
        <v>417</v>
      </c>
      <c r="BA23" s="274"/>
      <c r="BB23" s="40" t="s">
        <v>419</v>
      </c>
      <c r="BC23" s="39"/>
      <c r="BD23" s="43"/>
      <c r="BE23" s="277"/>
      <c r="BF23" s="293"/>
      <c r="BG23" s="293"/>
      <c r="BH23" s="293"/>
      <c r="BI23" s="241"/>
      <c r="BJ23" s="238"/>
      <c r="BK23" s="238"/>
      <c r="BL23" s="238"/>
      <c r="BM23" s="241"/>
      <c r="BN23" s="241"/>
      <c r="BO23" s="43"/>
      <c r="BP23" s="40"/>
      <c r="BQ23" s="274"/>
      <c r="BR23" s="274"/>
      <c r="BS23" s="46" t="s">
        <v>478</v>
      </c>
    </row>
    <row r="24" spans="1:71" ht="59.25" customHeight="1">
      <c r="A24" s="48"/>
      <c r="B24" s="379"/>
      <c r="C24" s="379"/>
      <c r="D24" s="49"/>
      <c r="E24" s="49"/>
      <c r="F24" s="49"/>
      <c r="G24" s="49"/>
      <c r="H24" s="49"/>
      <c r="I24" s="50"/>
      <c r="J24" s="51"/>
      <c r="K24" s="49"/>
      <c r="L24" s="49"/>
      <c r="M24" s="242" t="s">
        <v>488</v>
      </c>
      <c r="N24" s="243"/>
      <c r="O24" s="243"/>
      <c r="P24" s="243"/>
      <c r="Q24" s="243"/>
      <c r="R24" s="243"/>
      <c r="S24" s="243"/>
      <c r="T24" s="243"/>
      <c r="U24" s="243"/>
      <c r="V24" s="243"/>
      <c r="W24" s="244"/>
      <c r="X24" s="52">
        <f>(X10+X19+X21)/3</f>
        <v>0.66870719206466023</v>
      </c>
      <c r="Y24" s="52">
        <f>(Y10+Y19+Y21)/3</f>
        <v>0.66870719206466023</v>
      </c>
      <c r="Z24" s="38"/>
      <c r="AA24" s="53"/>
      <c r="AB24" s="53"/>
      <c r="AC24" s="54"/>
      <c r="AD24" s="55"/>
      <c r="AE24" s="56"/>
      <c r="AF24" s="57"/>
      <c r="AG24" s="56"/>
      <c r="AH24" s="39"/>
      <c r="AI24" s="40"/>
      <c r="AJ24" s="39"/>
      <c r="AK24" s="41"/>
      <c r="AL24" s="58"/>
      <c r="AM24" s="58"/>
      <c r="AN24" s="58"/>
      <c r="AO24" s="58"/>
      <c r="AP24" s="59"/>
      <c r="AQ24" s="60"/>
      <c r="AR24" s="61"/>
      <c r="AS24" s="62"/>
      <c r="AT24" s="62"/>
      <c r="AU24" s="63"/>
      <c r="AV24" s="63"/>
      <c r="AW24" s="59"/>
      <c r="AX24" s="45"/>
      <c r="AY24" s="56"/>
      <c r="AZ24" s="39"/>
      <c r="BA24" s="63"/>
      <c r="BB24" s="62"/>
      <c r="BC24" s="61"/>
      <c r="BD24" s="43"/>
      <c r="BE24" s="59"/>
      <c r="BF24" s="64"/>
      <c r="BG24" s="64"/>
      <c r="BH24" s="64"/>
      <c r="BI24" s="65"/>
      <c r="BJ24" s="66">
        <v>1477148935</v>
      </c>
      <c r="BK24" s="66">
        <v>320929077</v>
      </c>
      <c r="BL24" s="66">
        <v>260929077</v>
      </c>
      <c r="BM24" s="65">
        <f>BK24/BJ24</f>
        <v>0.21726250440684236</v>
      </c>
      <c r="BN24" s="65">
        <f>BL24/BJ24</f>
        <v>0.17664371602447793</v>
      </c>
      <c r="BO24" s="59"/>
      <c r="BP24" s="40"/>
      <c r="BQ24" s="63"/>
      <c r="BR24" s="63"/>
      <c r="BS24" s="46"/>
    </row>
    <row r="25" spans="1:71" ht="44.45" customHeight="1">
      <c r="A25" s="369" t="s">
        <v>210</v>
      </c>
      <c r="B25" s="379"/>
      <c r="C25" s="379"/>
      <c r="D25" s="334" t="s">
        <v>211</v>
      </c>
      <c r="E25" s="334" t="s">
        <v>212</v>
      </c>
      <c r="F25" s="334" t="s">
        <v>213</v>
      </c>
      <c r="G25" s="381">
        <v>1</v>
      </c>
      <c r="H25" s="334" t="s">
        <v>168</v>
      </c>
      <c r="I25" s="381">
        <v>1</v>
      </c>
      <c r="J25" s="382" t="s">
        <v>214</v>
      </c>
      <c r="K25" s="334" t="s">
        <v>215</v>
      </c>
      <c r="L25" s="334" t="s">
        <v>171</v>
      </c>
      <c r="M25" s="334" t="s">
        <v>216</v>
      </c>
      <c r="N25" s="334" t="s">
        <v>217</v>
      </c>
      <c r="O25" s="334" t="s">
        <v>174</v>
      </c>
      <c r="P25" s="334"/>
      <c r="Q25" s="334" t="s">
        <v>218</v>
      </c>
      <c r="R25" s="334">
        <v>21</v>
      </c>
      <c r="S25" s="334">
        <v>6</v>
      </c>
      <c r="T25" s="380">
        <v>0</v>
      </c>
      <c r="U25" s="380">
        <v>0</v>
      </c>
      <c r="V25" s="380">
        <v>0</v>
      </c>
      <c r="W25" s="380">
        <f>T25+U25+V25</f>
        <v>0</v>
      </c>
      <c r="X25" s="388">
        <v>0</v>
      </c>
      <c r="Y25" s="388">
        <v>0</v>
      </c>
      <c r="Z25" s="470">
        <v>15</v>
      </c>
      <c r="AA25" s="350" t="s">
        <v>219</v>
      </c>
      <c r="AB25" s="350" t="s">
        <v>220</v>
      </c>
      <c r="AC25" s="340" t="s">
        <v>221</v>
      </c>
      <c r="AD25" s="374" t="s">
        <v>222</v>
      </c>
      <c r="AE25" s="296" t="s">
        <v>223</v>
      </c>
      <c r="AF25" s="376">
        <v>2020130010218</v>
      </c>
      <c r="AG25" s="296" t="s">
        <v>224</v>
      </c>
      <c r="AH25" s="296" t="s">
        <v>225</v>
      </c>
      <c r="AI25" s="278"/>
      <c r="AJ25" s="278">
        <v>5</v>
      </c>
      <c r="AK25" s="322">
        <v>0.93330000000000002</v>
      </c>
      <c r="AL25" s="306">
        <f>AJ25*2%</f>
        <v>0.1</v>
      </c>
      <c r="AM25" s="306">
        <f>AJ25*2%</f>
        <v>0.1</v>
      </c>
      <c r="AN25" s="306">
        <f>AJ25*2%</f>
        <v>0.1</v>
      </c>
      <c r="AO25" s="306">
        <f>AL25+AM25+AN25</f>
        <v>0.30000000000000004</v>
      </c>
      <c r="AP25" s="263" t="s">
        <v>226</v>
      </c>
      <c r="AQ25" s="309" t="s">
        <v>227</v>
      </c>
      <c r="AR25" s="263"/>
      <c r="AS25" s="263"/>
      <c r="AT25" s="263"/>
      <c r="AU25" s="263" t="s">
        <v>484</v>
      </c>
      <c r="AV25" s="273" t="s">
        <v>485</v>
      </c>
      <c r="AW25" s="263" t="s">
        <v>450</v>
      </c>
      <c r="AX25" s="45">
        <v>2000000000</v>
      </c>
      <c r="AY25" s="296" t="s">
        <v>422</v>
      </c>
      <c r="AZ25" s="39" t="s">
        <v>417</v>
      </c>
      <c r="BA25" s="303" t="s">
        <v>423</v>
      </c>
      <c r="BB25" s="263" t="s">
        <v>419</v>
      </c>
      <c r="BC25" s="273"/>
      <c r="BD25" s="39"/>
      <c r="BE25" s="263" t="s">
        <v>450</v>
      </c>
      <c r="BF25" s="288">
        <v>2000000000</v>
      </c>
      <c r="BG25" s="288">
        <v>2000000000</v>
      </c>
      <c r="BH25" s="288">
        <v>204470000</v>
      </c>
      <c r="BI25" s="216">
        <f>+BH25/BG25</f>
        <v>0.10223500000000001</v>
      </c>
      <c r="BJ25" s="213">
        <v>5219342416.21</v>
      </c>
      <c r="BK25" s="213">
        <v>1052833248</v>
      </c>
      <c r="BL25" s="213">
        <v>619458797</v>
      </c>
      <c r="BM25" s="216">
        <f>BK25/BJ25</f>
        <v>0.2017176042579919</v>
      </c>
      <c r="BN25" s="216">
        <f>BL25/BJ25</f>
        <v>0.11868521886514144</v>
      </c>
      <c r="BO25" s="263"/>
      <c r="BP25" s="40"/>
      <c r="BQ25" s="273" t="s">
        <v>464</v>
      </c>
      <c r="BR25" s="273" t="s">
        <v>465</v>
      </c>
      <c r="BS25" s="67"/>
    </row>
    <row r="26" spans="1:71" ht="45.6" customHeight="1">
      <c r="A26" s="367"/>
      <c r="B26" s="379"/>
      <c r="C26" s="379"/>
      <c r="D26" s="334"/>
      <c r="E26" s="334"/>
      <c r="F26" s="334"/>
      <c r="G26" s="381"/>
      <c r="H26" s="334"/>
      <c r="I26" s="381"/>
      <c r="J26" s="383"/>
      <c r="K26" s="334"/>
      <c r="L26" s="334"/>
      <c r="M26" s="334"/>
      <c r="N26" s="334"/>
      <c r="O26" s="334"/>
      <c r="P26" s="334"/>
      <c r="Q26" s="334"/>
      <c r="R26" s="334"/>
      <c r="S26" s="334"/>
      <c r="T26" s="380"/>
      <c r="U26" s="380"/>
      <c r="V26" s="380"/>
      <c r="W26" s="334"/>
      <c r="X26" s="389"/>
      <c r="Y26" s="389"/>
      <c r="Z26" s="472"/>
      <c r="AA26" s="350"/>
      <c r="AB26" s="350"/>
      <c r="AC26" s="373"/>
      <c r="AD26" s="375"/>
      <c r="AE26" s="296"/>
      <c r="AF26" s="376"/>
      <c r="AG26" s="296"/>
      <c r="AH26" s="296"/>
      <c r="AI26" s="278"/>
      <c r="AJ26" s="278"/>
      <c r="AK26" s="278"/>
      <c r="AL26" s="307"/>
      <c r="AM26" s="307"/>
      <c r="AN26" s="307"/>
      <c r="AO26" s="307"/>
      <c r="AP26" s="275"/>
      <c r="AQ26" s="356"/>
      <c r="AR26" s="275"/>
      <c r="AS26" s="275"/>
      <c r="AT26" s="275"/>
      <c r="AU26" s="275"/>
      <c r="AV26" s="276"/>
      <c r="AW26" s="264"/>
      <c r="AX26" s="45">
        <v>445613000</v>
      </c>
      <c r="AY26" s="296"/>
      <c r="AZ26" s="39" t="s">
        <v>424</v>
      </c>
      <c r="BA26" s="304"/>
      <c r="BB26" s="275"/>
      <c r="BC26" s="275"/>
      <c r="BD26" s="39"/>
      <c r="BE26" s="264"/>
      <c r="BF26" s="289"/>
      <c r="BG26" s="289"/>
      <c r="BH26" s="289"/>
      <c r="BI26" s="295" t="e">
        <f>+BH26/BF26</f>
        <v>#DIV/0!</v>
      </c>
      <c r="BJ26" s="214"/>
      <c r="BK26" s="214"/>
      <c r="BL26" s="214"/>
      <c r="BM26" s="217"/>
      <c r="BN26" s="217"/>
      <c r="BO26" s="275"/>
      <c r="BP26" s="40"/>
      <c r="BQ26" s="276"/>
      <c r="BR26" s="276"/>
      <c r="BS26" s="67"/>
    </row>
    <row r="27" spans="1:71" ht="39" customHeight="1">
      <c r="A27" s="367"/>
      <c r="B27" s="379"/>
      <c r="C27" s="379"/>
      <c r="D27" s="334"/>
      <c r="E27" s="334"/>
      <c r="F27" s="334"/>
      <c r="G27" s="381"/>
      <c r="H27" s="334"/>
      <c r="I27" s="381"/>
      <c r="J27" s="383"/>
      <c r="K27" s="334"/>
      <c r="L27" s="334"/>
      <c r="M27" s="334"/>
      <c r="N27" s="334"/>
      <c r="O27" s="334"/>
      <c r="P27" s="334"/>
      <c r="Q27" s="334"/>
      <c r="R27" s="334"/>
      <c r="S27" s="334"/>
      <c r="T27" s="380"/>
      <c r="U27" s="380"/>
      <c r="V27" s="380"/>
      <c r="W27" s="334"/>
      <c r="X27" s="389"/>
      <c r="Y27" s="389"/>
      <c r="Z27" s="472"/>
      <c r="AA27" s="350"/>
      <c r="AB27" s="350"/>
      <c r="AC27" s="373"/>
      <c r="AD27" s="375"/>
      <c r="AE27" s="296"/>
      <c r="AF27" s="376"/>
      <c r="AG27" s="296"/>
      <c r="AH27" s="296"/>
      <c r="AI27" s="278"/>
      <c r="AJ27" s="278"/>
      <c r="AK27" s="278"/>
      <c r="AL27" s="307"/>
      <c r="AM27" s="307"/>
      <c r="AN27" s="307"/>
      <c r="AO27" s="307"/>
      <c r="AP27" s="275"/>
      <c r="AQ27" s="356"/>
      <c r="AR27" s="275"/>
      <c r="AS27" s="275"/>
      <c r="AT27" s="275"/>
      <c r="AU27" s="275"/>
      <c r="AV27" s="276"/>
      <c r="AW27" s="68" t="s">
        <v>451</v>
      </c>
      <c r="AX27" s="45">
        <v>166441117</v>
      </c>
      <c r="AY27" s="296"/>
      <c r="AZ27" s="39" t="s">
        <v>425</v>
      </c>
      <c r="BA27" s="304"/>
      <c r="BB27" s="275"/>
      <c r="BC27" s="275"/>
      <c r="BD27" s="39"/>
      <c r="BE27" s="68" t="s">
        <v>451</v>
      </c>
      <c r="BF27" s="69">
        <v>260500000</v>
      </c>
      <c r="BG27" s="69">
        <v>260500000</v>
      </c>
      <c r="BH27" s="69">
        <v>0</v>
      </c>
      <c r="BI27" s="70">
        <f>+BH27/BG27</f>
        <v>0</v>
      </c>
      <c r="BJ27" s="214"/>
      <c r="BK27" s="214"/>
      <c r="BL27" s="214"/>
      <c r="BM27" s="217"/>
      <c r="BN27" s="217"/>
      <c r="BO27" s="275"/>
      <c r="BP27" s="40"/>
      <c r="BQ27" s="276"/>
      <c r="BR27" s="276"/>
      <c r="BS27" s="67"/>
    </row>
    <row r="28" spans="1:71" ht="36.6" customHeight="1">
      <c r="A28" s="367"/>
      <c r="B28" s="379"/>
      <c r="C28" s="379"/>
      <c r="D28" s="334"/>
      <c r="E28" s="334"/>
      <c r="F28" s="334"/>
      <c r="G28" s="381"/>
      <c r="H28" s="334"/>
      <c r="I28" s="381"/>
      <c r="J28" s="383"/>
      <c r="K28" s="334"/>
      <c r="L28" s="334"/>
      <c r="M28" s="334"/>
      <c r="N28" s="334"/>
      <c r="O28" s="334"/>
      <c r="P28" s="334"/>
      <c r="Q28" s="334"/>
      <c r="R28" s="334"/>
      <c r="S28" s="334"/>
      <c r="T28" s="380"/>
      <c r="U28" s="380"/>
      <c r="V28" s="380"/>
      <c r="W28" s="334"/>
      <c r="X28" s="389"/>
      <c r="Y28" s="389"/>
      <c r="Z28" s="472"/>
      <c r="AA28" s="350"/>
      <c r="AB28" s="350"/>
      <c r="AC28" s="373"/>
      <c r="AD28" s="375"/>
      <c r="AE28" s="296"/>
      <c r="AF28" s="376"/>
      <c r="AG28" s="296"/>
      <c r="AH28" s="296"/>
      <c r="AI28" s="278"/>
      <c r="AJ28" s="278"/>
      <c r="AK28" s="278"/>
      <c r="AL28" s="307"/>
      <c r="AM28" s="307"/>
      <c r="AN28" s="307"/>
      <c r="AO28" s="307"/>
      <c r="AP28" s="275"/>
      <c r="AQ28" s="356"/>
      <c r="AR28" s="275"/>
      <c r="AS28" s="275"/>
      <c r="AT28" s="275"/>
      <c r="AU28" s="275"/>
      <c r="AV28" s="276"/>
      <c r="AW28" s="40" t="s">
        <v>452</v>
      </c>
      <c r="AX28" s="45">
        <v>233505565</v>
      </c>
      <c r="AY28" s="296"/>
      <c r="AZ28" s="39" t="s">
        <v>420</v>
      </c>
      <c r="BA28" s="304"/>
      <c r="BB28" s="275"/>
      <c r="BC28" s="275"/>
      <c r="BD28" s="39"/>
      <c r="BE28" s="40" t="s">
        <v>452</v>
      </c>
      <c r="BF28" s="71">
        <v>316999497</v>
      </c>
      <c r="BG28" s="69">
        <v>316999497</v>
      </c>
      <c r="BH28" s="71">
        <v>0</v>
      </c>
      <c r="BI28" s="72">
        <f>+BH28/BG28</f>
        <v>0</v>
      </c>
      <c r="BJ28" s="214"/>
      <c r="BK28" s="214"/>
      <c r="BL28" s="214"/>
      <c r="BM28" s="217"/>
      <c r="BN28" s="217"/>
      <c r="BO28" s="275"/>
      <c r="BP28" s="40"/>
      <c r="BQ28" s="276"/>
      <c r="BR28" s="276"/>
      <c r="BS28" s="67"/>
    </row>
    <row r="29" spans="1:71" ht="51.95" customHeight="1">
      <c r="A29" s="367"/>
      <c r="B29" s="379"/>
      <c r="C29" s="379"/>
      <c r="D29" s="334"/>
      <c r="E29" s="334"/>
      <c r="F29" s="334"/>
      <c r="G29" s="381"/>
      <c r="H29" s="334"/>
      <c r="I29" s="381"/>
      <c r="J29" s="383"/>
      <c r="K29" s="334"/>
      <c r="L29" s="334"/>
      <c r="M29" s="334"/>
      <c r="N29" s="334"/>
      <c r="O29" s="334"/>
      <c r="P29" s="334"/>
      <c r="Q29" s="334"/>
      <c r="R29" s="334"/>
      <c r="S29" s="334"/>
      <c r="T29" s="380"/>
      <c r="U29" s="380"/>
      <c r="V29" s="380"/>
      <c r="W29" s="334"/>
      <c r="X29" s="389"/>
      <c r="Y29" s="389"/>
      <c r="Z29" s="472"/>
      <c r="AA29" s="350"/>
      <c r="AB29" s="350"/>
      <c r="AC29" s="373"/>
      <c r="AD29" s="375"/>
      <c r="AE29" s="296"/>
      <c r="AF29" s="376"/>
      <c r="AG29" s="296"/>
      <c r="AH29" s="296"/>
      <c r="AI29" s="278"/>
      <c r="AJ29" s="278">
        <v>1</v>
      </c>
      <c r="AK29" s="278"/>
      <c r="AL29" s="308"/>
      <c r="AM29" s="308"/>
      <c r="AN29" s="308"/>
      <c r="AO29" s="308"/>
      <c r="AP29" s="264"/>
      <c r="AQ29" s="310"/>
      <c r="AR29" s="264"/>
      <c r="AS29" s="264"/>
      <c r="AT29" s="264"/>
      <c r="AU29" s="275"/>
      <c r="AV29" s="276"/>
      <c r="AW29" s="68" t="s">
        <v>453</v>
      </c>
      <c r="AX29" s="45">
        <v>213800000</v>
      </c>
      <c r="AY29" s="296"/>
      <c r="AZ29" s="39" t="s">
        <v>426</v>
      </c>
      <c r="BA29" s="304"/>
      <c r="BB29" s="264"/>
      <c r="BC29" s="264"/>
      <c r="BD29" s="39"/>
      <c r="BE29" s="68" t="s">
        <v>453</v>
      </c>
      <c r="BF29" s="71">
        <v>213800000</v>
      </c>
      <c r="BG29" s="69">
        <f>BF29</f>
        <v>213800000</v>
      </c>
      <c r="BH29" s="71">
        <v>0</v>
      </c>
      <c r="BI29" s="72">
        <f>+BH29/BG29</f>
        <v>0</v>
      </c>
      <c r="BJ29" s="214"/>
      <c r="BK29" s="214"/>
      <c r="BL29" s="214"/>
      <c r="BM29" s="217"/>
      <c r="BN29" s="217"/>
      <c r="BO29" s="264"/>
      <c r="BP29" s="40"/>
      <c r="BQ29" s="276"/>
      <c r="BR29" s="276"/>
      <c r="BS29" s="67"/>
    </row>
    <row r="30" spans="1:71" ht="96.6" customHeight="1">
      <c r="A30" s="367"/>
      <c r="B30" s="379"/>
      <c r="C30" s="379"/>
      <c r="D30" s="334"/>
      <c r="E30" s="334"/>
      <c r="F30" s="334"/>
      <c r="G30" s="381"/>
      <c r="H30" s="334"/>
      <c r="I30" s="381"/>
      <c r="J30" s="383"/>
      <c r="K30" s="334"/>
      <c r="L30" s="334"/>
      <c r="M30" s="334"/>
      <c r="N30" s="334"/>
      <c r="O30" s="334"/>
      <c r="P30" s="334"/>
      <c r="Q30" s="334"/>
      <c r="R30" s="334"/>
      <c r="S30" s="334"/>
      <c r="T30" s="380"/>
      <c r="U30" s="380"/>
      <c r="V30" s="380"/>
      <c r="W30" s="334"/>
      <c r="X30" s="390"/>
      <c r="Y30" s="390"/>
      <c r="Z30" s="471">
        <v>18</v>
      </c>
      <c r="AA30" s="350"/>
      <c r="AB30" s="350"/>
      <c r="AC30" s="341"/>
      <c r="AD30" s="377"/>
      <c r="AE30" s="296"/>
      <c r="AF30" s="376"/>
      <c r="AG30" s="296"/>
      <c r="AH30" s="56" t="s">
        <v>228</v>
      </c>
      <c r="AI30" s="56"/>
      <c r="AJ30" s="39">
        <v>1</v>
      </c>
      <c r="AK30" s="73">
        <v>3.3300000000000003E-2</v>
      </c>
      <c r="AL30" s="74">
        <v>0</v>
      </c>
      <c r="AM30" s="74">
        <v>0</v>
      </c>
      <c r="AN30" s="74">
        <v>0</v>
      </c>
      <c r="AO30" s="74">
        <f>AL30+AM30+AN30</f>
        <v>0</v>
      </c>
      <c r="AP30" s="40" t="s">
        <v>190</v>
      </c>
      <c r="AQ30" s="75" t="s">
        <v>184</v>
      </c>
      <c r="AR30" s="40"/>
      <c r="AS30" s="40"/>
      <c r="AT30" s="40"/>
      <c r="AU30" s="275"/>
      <c r="AV30" s="276"/>
      <c r="AW30" s="273" t="s">
        <v>454</v>
      </c>
      <c r="AX30" s="45">
        <v>260500000</v>
      </c>
      <c r="AY30" s="296"/>
      <c r="AZ30" s="39" t="s">
        <v>421</v>
      </c>
      <c r="BA30" s="304"/>
      <c r="BB30" s="40" t="s">
        <v>419</v>
      </c>
      <c r="BC30" s="40"/>
      <c r="BD30" s="39"/>
      <c r="BE30" s="273" t="s">
        <v>454</v>
      </c>
      <c r="BF30" s="288">
        <v>612054117</v>
      </c>
      <c r="BG30" s="288">
        <v>612054117</v>
      </c>
      <c r="BH30" s="288">
        <v>145644677</v>
      </c>
      <c r="BI30" s="216">
        <f>+BH30/BG30</f>
        <v>0.23796045636271734</v>
      </c>
      <c r="BJ30" s="214"/>
      <c r="BK30" s="214"/>
      <c r="BL30" s="214"/>
      <c r="BM30" s="217"/>
      <c r="BN30" s="217"/>
      <c r="BO30" s="40"/>
      <c r="BP30" s="40"/>
      <c r="BQ30" s="276"/>
      <c r="BR30" s="276"/>
      <c r="BS30" s="67"/>
    </row>
    <row r="31" spans="1:71" ht="101.45" customHeight="1">
      <c r="A31" s="367"/>
      <c r="B31" s="379"/>
      <c r="C31" s="379"/>
      <c r="D31" s="334"/>
      <c r="E31" s="334"/>
      <c r="F31" s="334"/>
      <c r="G31" s="381"/>
      <c r="H31" s="334"/>
      <c r="I31" s="381"/>
      <c r="J31" s="383"/>
      <c r="K31" s="49" t="s">
        <v>229</v>
      </c>
      <c r="L31" s="49" t="s">
        <v>171</v>
      </c>
      <c r="M31" s="334"/>
      <c r="N31" s="49" t="s">
        <v>230</v>
      </c>
      <c r="O31" s="49" t="s">
        <v>174</v>
      </c>
      <c r="P31" s="49"/>
      <c r="Q31" s="49" t="s">
        <v>231</v>
      </c>
      <c r="R31" s="76">
        <v>6</v>
      </c>
      <c r="S31" s="76">
        <v>4</v>
      </c>
      <c r="T31" s="77">
        <v>0</v>
      </c>
      <c r="U31" s="77">
        <v>0</v>
      </c>
      <c r="V31" s="77">
        <v>0</v>
      </c>
      <c r="W31" s="77">
        <f>T31+U31+V31</f>
        <v>0</v>
      </c>
      <c r="X31" s="78">
        <v>0</v>
      </c>
      <c r="Y31" s="78">
        <v>0</v>
      </c>
      <c r="Z31" s="97">
        <v>18</v>
      </c>
      <c r="AA31" s="53" t="s">
        <v>205</v>
      </c>
      <c r="AB31" s="53" t="s">
        <v>232</v>
      </c>
      <c r="AC31" s="79" t="s">
        <v>233</v>
      </c>
      <c r="AD31" s="80" t="s">
        <v>234</v>
      </c>
      <c r="AE31" s="296"/>
      <c r="AF31" s="376"/>
      <c r="AG31" s="296"/>
      <c r="AH31" s="56" t="s">
        <v>235</v>
      </c>
      <c r="AI31" s="56"/>
      <c r="AJ31" s="39">
        <v>4</v>
      </c>
      <c r="AK31" s="73">
        <v>3.3300000000000003E-2</v>
      </c>
      <c r="AL31" s="74">
        <f>AJ31*1.4%</f>
        <v>5.5999999999999994E-2</v>
      </c>
      <c r="AM31" s="74">
        <f>AJ31*1.4%</f>
        <v>5.5999999999999994E-2</v>
      </c>
      <c r="AN31" s="74">
        <f>AJ31*1.4%</f>
        <v>5.5999999999999994E-2</v>
      </c>
      <c r="AO31" s="74">
        <f>AL31+AM31+AN31</f>
        <v>0.16799999999999998</v>
      </c>
      <c r="AP31" s="40" t="s">
        <v>190</v>
      </c>
      <c r="AQ31" s="75" t="s">
        <v>184</v>
      </c>
      <c r="AR31" s="40"/>
      <c r="AS31" s="40"/>
      <c r="AT31" s="40"/>
      <c r="AU31" s="264"/>
      <c r="AV31" s="274"/>
      <c r="AW31" s="274"/>
      <c r="AX31" s="45">
        <v>83493932</v>
      </c>
      <c r="AY31" s="296"/>
      <c r="AZ31" s="39" t="s">
        <v>427</v>
      </c>
      <c r="BA31" s="305"/>
      <c r="BB31" s="40" t="s">
        <v>419</v>
      </c>
      <c r="BC31" s="40"/>
      <c r="BD31" s="39"/>
      <c r="BE31" s="274"/>
      <c r="BF31" s="289"/>
      <c r="BG31" s="289"/>
      <c r="BH31" s="289"/>
      <c r="BI31" s="218"/>
      <c r="BJ31" s="215"/>
      <c r="BK31" s="215"/>
      <c r="BL31" s="215"/>
      <c r="BM31" s="218"/>
      <c r="BN31" s="218"/>
      <c r="BO31" s="40"/>
      <c r="BP31" s="40"/>
      <c r="BQ31" s="39" t="s">
        <v>479</v>
      </c>
      <c r="BR31" s="39" t="s">
        <v>480</v>
      </c>
      <c r="BS31" s="67"/>
    </row>
    <row r="32" spans="1:71" ht="57" customHeight="1">
      <c r="A32" s="81"/>
      <c r="B32" s="379"/>
      <c r="C32" s="379"/>
      <c r="D32" s="48"/>
      <c r="E32" s="48"/>
      <c r="F32" s="48"/>
      <c r="G32" s="82"/>
      <c r="H32" s="48"/>
      <c r="I32" s="82"/>
      <c r="J32" s="83"/>
      <c r="K32" s="49"/>
      <c r="L32" s="49"/>
      <c r="M32" s="242" t="s">
        <v>489</v>
      </c>
      <c r="N32" s="243"/>
      <c r="O32" s="243"/>
      <c r="P32" s="243"/>
      <c r="Q32" s="243"/>
      <c r="R32" s="243"/>
      <c r="S32" s="243"/>
      <c r="T32" s="243"/>
      <c r="U32" s="243"/>
      <c r="V32" s="243"/>
      <c r="W32" s="244"/>
      <c r="X32" s="84">
        <v>0</v>
      </c>
      <c r="Y32" s="84">
        <v>0</v>
      </c>
      <c r="Z32" s="97"/>
      <c r="AA32" s="53"/>
      <c r="AB32" s="53"/>
      <c r="AC32" s="85"/>
      <c r="AD32" s="86"/>
      <c r="AE32" s="56"/>
      <c r="AF32" s="57"/>
      <c r="AG32" s="56"/>
      <c r="AH32" s="56"/>
      <c r="AI32" s="56"/>
      <c r="AJ32" s="39"/>
      <c r="AK32" s="73"/>
      <c r="AL32" s="74"/>
      <c r="AM32" s="74"/>
      <c r="AN32" s="74"/>
      <c r="AO32" s="74"/>
      <c r="AP32" s="40"/>
      <c r="AQ32" s="75"/>
      <c r="AR32" s="40"/>
      <c r="AS32" s="40"/>
      <c r="AT32" s="40"/>
      <c r="AU32" s="87"/>
      <c r="AV32" s="63"/>
      <c r="AW32" s="63"/>
      <c r="AX32" s="45"/>
      <c r="AY32" s="56"/>
      <c r="AZ32" s="39"/>
      <c r="BA32" s="88"/>
      <c r="BB32" s="40"/>
      <c r="BC32" s="40"/>
      <c r="BD32" s="39"/>
      <c r="BE32" s="63"/>
      <c r="BF32" s="89"/>
      <c r="BG32" s="89"/>
      <c r="BH32" s="89"/>
      <c r="BI32" s="90"/>
      <c r="BJ32" s="91">
        <v>5219342416.21</v>
      </c>
      <c r="BK32" s="91">
        <v>1052833248</v>
      </c>
      <c r="BL32" s="92">
        <v>619458797</v>
      </c>
      <c r="BM32" s="90">
        <f>BK32/BJ32</f>
        <v>0.2017176042579919</v>
      </c>
      <c r="BN32" s="90">
        <f>BL32/BJ32</f>
        <v>0.11868521886514144</v>
      </c>
      <c r="BO32" s="40"/>
      <c r="BP32" s="40"/>
      <c r="BQ32" s="61"/>
      <c r="BR32" s="61"/>
      <c r="BS32" s="67"/>
    </row>
    <row r="33" spans="1:71" ht="62.1" customHeight="1">
      <c r="A33" s="369" t="s">
        <v>236</v>
      </c>
      <c r="B33" s="379"/>
      <c r="C33" s="379"/>
      <c r="D33" s="369" t="s">
        <v>237</v>
      </c>
      <c r="E33" s="369" t="s">
        <v>238</v>
      </c>
      <c r="F33" s="369" t="s">
        <v>239</v>
      </c>
      <c r="G33" s="365">
        <v>1</v>
      </c>
      <c r="H33" s="369" t="s">
        <v>168</v>
      </c>
      <c r="I33" s="365">
        <v>1</v>
      </c>
      <c r="J33" s="379" t="s">
        <v>240</v>
      </c>
      <c r="K33" s="332" t="s">
        <v>241</v>
      </c>
      <c r="L33" s="332" t="s">
        <v>171</v>
      </c>
      <c r="M33" s="369" t="s">
        <v>242</v>
      </c>
      <c r="N33" s="334" t="s">
        <v>243</v>
      </c>
      <c r="O33" s="334"/>
      <c r="P33" s="334" t="s">
        <v>174</v>
      </c>
      <c r="Q33" s="332" t="s">
        <v>244</v>
      </c>
      <c r="R33" s="363">
        <v>240</v>
      </c>
      <c r="S33" s="364">
        <v>80</v>
      </c>
      <c r="T33" s="364">
        <v>6</v>
      </c>
      <c r="U33" s="364">
        <v>25</v>
      </c>
      <c r="V33" s="364">
        <v>49</v>
      </c>
      <c r="W33" s="364">
        <v>115</v>
      </c>
      <c r="X33" s="451">
        <v>1</v>
      </c>
      <c r="Y33" s="451">
        <v>1</v>
      </c>
      <c r="Z33" s="466">
        <v>767</v>
      </c>
      <c r="AA33" s="350" t="s">
        <v>245</v>
      </c>
      <c r="AB33" s="350" t="s">
        <v>246</v>
      </c>
      <c r="AC33" s="325" t="s">
        <v>178</v>
      </c>
      <c r="AD33" s="325" t="s">
        <v>179</v>
      </c>
      <c r="AE33" s="296" t="s">
        <v>247</v>
      </c>
      <c r="AF33" s="376">
        <v>2020130010043</v>
      </c>
      <c r="AG33" s="296" t="s">
        <v>248</v>
      </c>
      <c r="AH33" s="39" t="s">
        <v>249</v>
      </c>
      <c r="AI33" s="40"/>
      <c r="AJ33" s="39">
        <v>1</v>
      </c>
      <c r="AK33" s="73">
        <v>0.17994430104281572</v>
      </c>
      <c r="AL33" s="56">
        <v>4</v>
      </c>
      <c r="AM33" s="56">
        <v>3</v>
      </c>
      <c r="AN33" s="56">
        <v>1</v>
      </c>
      <c r="AO33" s="56">
        <f>AL33+AM33+AN33</f>
        <v>8</v>
      </c>
      <c r="AP33" s="39" t="s">
        <v>183</v>
      </c>
      <c r="AQ33" s="75" t="s">
        <v>184</v>
      </c>
      <c r="AR33" s="40"/>
      <c r="AS33" s="40"/>
      <c r="AT33" s="40"/>
      <c r="AU33" s="263" t="s">
        <v>484</v>
      </c>
      <c r="AV33" s="273" t="s">
        <v>485</v>
      </c>
      <c r="AW33" s="273" t="s">
        <v>450</v>
      </c>
      <c r="AX33" s="93">
        <v>410000000</v>
      </c>
      <c r="AY33" s="296" t="s">
        <v>428</v>
      </c>
      <c r="AZ33" s="39" t="s">
        <v>417</v>
      </c>
      <c r="BA33" s="300" t="s">
        <v>418</v>
      </c>
      <c r="BB33" s="40" t="s">
        <v>419</v>
      </c>
      <c r="BC33" s="39"/>
      <c r="BD33" s="39"/>
      <c r="BE33" s="273" t="s">
        <v>450</v>
      </c>
      <c r="BF33" s="282">
        <v>270000000</v>
      </c>
      <c r="BG33" s="282">
        <f>BF33</f>
        <v>270000000</v>
      </c>
      <c r="BH33" s="282">
        <v>65600000</v>
      </c>
      <c r="BI33" s="222">
        <f>+BH33/BG33</f>
        <v>0.24296296296296296</v>
      </c>
      <c r="BJ33" s="219">
        <v>766264733</v>
      </c>
      <c r="BK33" s="219">
        <v>176243151</v>
      </c>
      <c r="BL33" s="219">
        <v>122243151</v>
      </c>
      <c r="BM33" s="222">
        <f>BK33/BJ33</f>
        <v>0.23000295251745587</v>
      </c>
      <c r="BN33" s="222">
        <f>BL33/BJ33</f>
        <v>0.1595312243086098</v>
      </c>
      <c r="BO33" s="39"/>
      <c r="BP33" s="40"/>
      <c r="BQ33" s="273" t="s">
        <v>464</v>
      </c>
      <c r="BR33" s="273" t="s">
        <v>465</v>
      </c>
      <c r="BS33" s="67"/>
    </row>
    <row r="34" spans="1:71" ht="45">
      <c r="A34" s="367"/>
      <c r="B34" s="379"/>
      <c r="C34" s="379"/>
      <c r="D34" s="367"/>
      <c r="E34" s="367"/>
      <c r="F34" s="367"/>
      <c r="G34" s="366"/>
      <c r="H34" s="367"/>
      <c r="I34" s="366"/>
      <c r="J34" s="379"/>
      <c r="K34" s="332"/>
      <c r="L34" s="332"/>
      <c r="M34" s="367"/>
      <c r="N34" s="334"/>
      <c r="O34" s="334"/>
      <c r="P34" s="334"/>
      <c r="Q34" s="332"/>
      <c r="R34" s="363"/>
      <c r="S34" s="364"/>
      <c r="T34" s="364"/>
      <c r="U34" s="364"/>
      <c r="V34" s="364"/>
      <c r="W34" s="364"/>
      <c r="X34" s="452"/>
      <c r="Y34" s="452"/>
      <c r="Z34" s="467"/>
      <c r="AA34" s="350"/>
      <c r="AB34" s="350"/>
      <c r="AC34" s="352"/>
      <c r="AD34" s="352"/>
      <c r="AE34" s="296"/>
      <c r="AF34" s="376"/>
      <c r="AG34" s="296"/>
      <c r="AH34" s="39" t="s">
        <v>250</v>
      </c>
      <c r="AI34" s="40"/>
      <c r="AJ34" s="39">
        <v>1</v>
      </c>
      <c r="AK34" s="73">
        <v>0.10584958884871513</v>
      </c>
      <c r="AL34" s="56">
        <v>4</v>
      </c>
      <c r="AM34" s="56">
        <v>3</v>
      </c>
      <c r="AN34" s="56">
        <v>1</v>
      </c>
      <c r="AO34" s="56">
        <f t="shared" ref="AO34:AO40" si="1">AL34+AM34+AN34</f>
        <v>8</v>
      </c>
      <c r="AP34" s="39" t="s">
        <v>183</v>
      </c>
      <c r="AQ34" s="75" t="s">
        <v>184</v>
      </c>
      <c r="AR34" s="40"/>
      <c r="AS34" s="40"/>
      <c r="AT34" s="40"/>
      <c r="AU34" s="275"/>
      <c r="AV34" s="276"/>
      <c r="AW34" s="274"/>
      <c r="AX34" s="93">
        <v>140000000</v>
      </c>
      <c r="AY34" s="296"/>
      <c r="AZ34" s="39" t="s">
        <v>420</v>
      </c>
      <c r="BA34" s="301"/>
      <c r="BB34" s="40" t="s">
        <v>429</v>
      </c>
      <c r="BC34" s="39"/>
      <c r="BD34" s="39"/>
      <c r="BE34" s="274"/>
      <c r="BF34" s="283"/>
      <c r="BG34" s="283"/>
      <c r="BH34" s="283"/>
      <c r="BI34" s="224"/>
      <c r="BJ34" s="220"/>
      <c r="BK34" s="220"/>
      <c r="BL34" s="220"/>
      <c r="BM34" s="223"/>
      <c r="BN34" s="223"/>
      <c r="BO34" s="39"/>
      <c r="BP34" s="40"/>
      <c r="BQ34" s="276"/>
      <c r="BR34" s="276"/>
      <c r="BS34" s="67"/>
    </row>
    <row r="35" spans="1:71" ht="30">
      <c r="A35" s="367"/>
      <c r="B35" s="379"/>
      <c r="C35" s="379"/>
      <c r="D35" s="367"/>
      <c r="E35" s="367"/>
      <c r="F35" s="367"/>
      <c r="G35" s="366"/>
      <c r="H35" s="367"/>
      <c r="I35" s="366"/>
      <c r="J35" s="379"/>
      <c r="K35" s="332"/>
      <c r="L35" s="332"/>
      <c r="M35" s="367"/>
      <c r="N35" s="334"/>
      <c r="O35" s="334"/>
      <c r="P35" s="334"/>
      <c r="Q35" s="332"/>
      <c r="R35" s="363"/>
      <c r="S35" s="364"/>
      <c r="T35" s="364"/>
      <c r="U35" s="364"/>
      <c r="V35" s="364"/>
      <c r="W35" s="364"/>
      <c r="X35" s="452"/>
      <c r="Y35" s="452"/>
      <c r="Z35" s="472">
        <v>411</v>
      </c>
      <c r="AA35" s="350"/>
      <c r="AB35" s="350"/>
      <c r="AC35" s="352"/>
      <c r="AD35" s="352"/>
      <c r="AE35" s="296"/>
      <c r="AF35" s="376"/>
      <c r="AG35" s="296"/>
      <c r="AH35" s="39" t="s">
        <v>251</v>
      </c>
      <c r="AI35" s="40"/>
      <c r="AJ35" s="39">
        <v>1</v>
      </c>
      <c r="AK35" s="73">
        <v>0.14409292835713017</v>
      </c>
      <c r="AL35" s="56">
        <v>3</v>
      </c>
      <c r="AM35" s="56">
        <v>2</v>
      </c>
      <c r="AN35" s="56">
        <v>1</v>
      </c>
      <c r="AO35" s="56">
        <f t="shared" si="1"/>
        <v>6</v>
      </c>
      <c r="AP35" s="39" t="s">
        <v>190</v>
      </c>
      <c r="AQ35" s="75" t="s">
        <v>184</v>
      </c>
      <c r="AR35" s="40"/>
      <c r="AS35" s="40"/>
      <c r="AT35" s="40"/>
      <c r="AU35" s="275"/>
      <c r="AV35" s="276"/>
      <c r="AW35" s="273" t="s">
        <v>46</v>
      </c>
      <c r="AX35" s="93">
        <v>214917816</v>
      </c>
      <c r="AY35" s="296"/>
      <c r="AZ35" s="39" t="s">
        <v>420</v>
      </c>
      <c r="BA35" s="301"/>
      <c r="BB35" s="40" t="s">
        <v>429</v>
      </c>
      <c r="BC35" s="39"/>
      <c r="BD35" s="39"/>
      <c r="BE35" s="273" t="s">
        <v>46</v>
      </c>
      <c r="BF35" s="282">
        <v>494917816</v>
      </c>
      <c r="BG35" s="282">
        <f>BF35</f>
        <v>494917816</v>
      </c>
      <c r="BH35" s="282">
        <v>247600000</v>
      </c>
      <c r="BI35" s="222">
        <f>+BH35/BG35</f>
        <v>0.50028508167505537</v>
      </c>
      <c r="BJ35" s="220"/>
      <c r="BK35" s="220"/>
      <c r="BL35" s="220"/>
      <c r="BM35" s="223"/>
      <c r="BN35" s="223"/>
      <c r="BO35" s="39"/>
      <c r="BP35" s="40"/>
      <c r="BQ35" s="276"/>
      <c r="BR35" s="276"/>
      <c r="BS35" s="67"/>
    </row>
    <row r="36" spans="1:71" ht="30.95" customHeight="1">
      <c r="A36" s="367"/>
      <c r="B36" s="379"/>
      <c r="C36" s="379"/>
      <c r="D36" s="367"/>
      <c r="E36" s="367"/>
      <c r="F36" s="367"/>
      <c r="G36" s="366"/>
      <c r="H36" s="367"/>
      <c r="I36" s="366"/>
      <c r="J36" s="379"/>
      <c r="K36" s="332"/>
      <c r="L36" s="332"/>
      <c r="M36" s="368"/>
      <c r="N36" s="334"/>
      <c r="O36" s="334"/>
      <c r="P36" s="334"/>
      <c r="Q36" s="332" t="s">
        <v>252</v>
      </c>
      <c r="R36" s="363"/>
      <c r="S36" s="364"/>
      <c r="T36" s="364"/>
      <c r="U36" s="364"/>
      <c r="V36" s="364"/>
      <c r="W36" s="364"/>
      <c r="X36" s="453"/>
      <c r="Y36" s="453"/>
      <c r="Z36" s="468"/>
      <c r="AA36" s="350"/>
      <c r="AB36" s="350"/>
      <c r="AC36" s="326"/>
      <c r="AD36" s="326"/>
      <c r="AE36" s="296"/>
      <c r="AF36" s="376"/>
      <c r="AG36" s="296"/>
      <c r="AH36" s="39" t="s">
        <v>253</v>
      </c>
      <c r="AI36" s="40"/>
      <c r="AJ36" s="39">
        <v>1</v>
      </c>
      <c r="AK36" s="73">
        <v>0.21169917769743027</v>
      </c>
      <c r="AL36" s="56">
        <v>0</v>
      </c>
      <c r="AM36" s="56">
        <v>0</v>
      </c>
      <c r="AN36" s="56">
        <v>1</v>
      </c>
      <c r="AO36" s="56">
        <f t="shared" si="1"/>
        <v>1</v>
      </c>
      <c r="AP36" s="39" t="s">
        <v>254</v>
      </c>
      <c r="AQ36" s="75" t="s">
        <v>184</v>
      </c>
      <c r="AR36" s="40"/>
      <c r="AS36" s="94"/>
      <c r="AT36" s="94"/>
      <c r="AU36" s="275"/>
      <c r="AV36" s="276"/>
      <c r="AW36" s="274"/>
      <c r="AX36" s="93"/>
      <c r="AY36" s="296"/>
      <c r="AZ36" s="39" t="s">
        <v>420</v>
      </c>
      <c r="BA36" s="301"/>
      <c r="BB36" s="40" t="s">
        <v>419</v>
      </c>
      <c r="BC36" s="39"/>
      <c r="BD36" s="39"/>
      <c r="BE36" s="274"/>
      <c r="BF36" s="283"/>
      <c r="BG36" s="283"/>
      <c r="BH36" s="283"/>
      <c r="BI36" s="224"/>
      <c r="BJ36" s="220"/>
      <c r="BK36" s="220"/>
      <c r="BL36" s="220"/>
      <c r="BM36" s="223"/>
      <c r="BN36" s="223"/>
      <c r="BO36" s="39"/>
      <c r="BP36" s="40"/>
      <c r="BQ36" s="274"/>
      <c r="BR36" s="274"/>
      <c r="BS36" s="67"/>
    </row>
    <row r="37" spans="1:71" ht="62.1" customHeight="1">
      <c r="A37" s="367"/>
      <c r="B37" s="379"/>
      <c r="C37" s="379"/>
      <c r="D37" s="367"/>
      <c r="E37" s="367"/>
      <c r="F37" s="367"/>
      <c r="G37" s="366"/>
      <c r="H37" s="367"/>
      <c r="I37" s="366"/>
      <c r="J37" s="379"/>
      <c r="K37" s="332"/>
      <c r="L37" s="332"/>
      <c r="M37" s="369">
        <v>120</v>
      </c>
      <c r="N37" s="334" t="s">
        <v>255</v>
      </c>
      <c r="O37" s="334"/>
      <c r="P37" s="334" t="s">
        <v>174</v>
      </c>
      <c r="Q37" s="332"/>
      <c r="R37" s="363">
        <v>240</v>
      </c>
      <c r="S37" s="364">
        <v>40</v>
      </c>
      <c r="T37" s="364">
        <v>0</v>
      </c>
      <c r="U37" s="364">
        <v>17</v>
      </c>
      <c r="V37" s="364">
        <v>0</v>
      </c>
      <c r="W37" s="364">
        <v>17</v>
      </c>
      <c r="X37" s="451">
        <f>W37/S37</f>
        <v>0.42499999999999999</v>
      </c>
      <c r="Y37" s="451">
        <f>W37/S37</f>
        <v>0.42499999999999999</v>
      </c>
      <c r="Z37" s="466">
        <v>411</v>
      </c>
      <c r="AA37" s="350" t="s">
        <v>245</v>
      </c>
      <c r="AB37" s="350" t="s">
        <v>246</v>
      </c>
      <c r="AC37" s="325" t="s">
        <v>178</v>
      </c>
      <c r="AD37" s="325" t="s">
        <v>179</v>
      </c>
      <c r="AE37" s="296"/>
      <c r="AF37" s="376"/>
      <c r="AG37" s="296"/>
      <c r="AH37" s="39" t="s">
        <v>256</v>
      </c>
      <c r="AI37" s="40"/>
      <c r="AJ37" s="39">
        <v>1</v>
      </c>
      <c r="AK37" s="73">
        <v>0.27373433297493666</v>
      </c>
      <c r="AL37" s="56">
        <v>0</v>
      </c>
      <c r="AM37" s="56">
        <v>0</v>
      </c>
      <c r="AN37" s="56">
        <v>1</v>
      </c>
      <c r="AO37" s="56">
        <f t="shared" si="1"/>
        <v>1</v>
      </c>
      <c r="AP37" s="39" t="s">
        <v>257</v>
      </c>
      <c r="AQ37" s="75" t="s">
        <v>184</v>
      </c>
      <c r="AR37" s="40"/>
      <c r="AS37" s="94"/>
      <c r="AT37" s="94"/>
      <c r="AU37" s="275"/>
      <c r="AV37" s="276"/>
      <c r="AW37" s="273" t="s">
        <v>451</v>
      </c>
      <c r="AX37" s="93">
        <v>1346917</v>
      </c>
      <c r="AY37" s="296"/>
      <c r="AZ37" s="39" t="s">
        <v>421</v>
      </c>
      <c r="BA37" s="301"/>
      <c r="BB37" s="40" t="s">
        <v>429</v>
      </c>
      <c r="BC37" s="39"/>
      <c r="BD37" s="39"/>
      <c r="BE37" s="273" t="s">
        <v>451</v>
      </c>
      <c r="BF37" s="282">
        <v>1346917</v>
      </c>
      <c r="BG37" s="282">
        <v>1346917</v>
      </c>
      <c r="BH37" s="282">
        <v>0</v>
      </c>
      <c r="BI37" s="222">
        <f>+BH37/BG37</f>
        <v>0</v>
      </c>
      <c r="BJ37" s="220"/>
      <c r="BK37" s="220"/>
      <c r="BL37" s="220"/>
      <c r="BM37" s="223"/>
      <c r="BN37" s="223"/>
      <c r="BO37" s="39"/>
      <c r="BP37" s="40"/>
      <c r="BQ37" s="273" t="s">
        <v>464</v>
      </c>
      <c r="BR37" s="273" t="s">
        <v>465</v>
      </c>
      <c r="BS37" s="67"/>
    </row>
    <row r="38" spans="1:71" ht="45">
      <c r="A38" s="368"/>
      <c r="B38" s="379"/>
      <c r="C38" s="379"/>
      <c r="D38" s="368"/>
      <c r="E38" s="368"/>
      <c r="F38" s="368"/>
      <c r="G38" s="371"/>
      <c r="H38" s="368"/>
      <c r="I38" s="371"/>
      <c r="J38" s="379"/>
      <c r="K38" s="332"/>
      <c r="L38" s="332"/>
      <c r="M38" s="368"/>
      <c r="N38" s="334"/>
      <c r="O38" s="334"/>
      <c r="P38" s="334"/>
      <c r="Q38" s="332"/>
      <c r="R38" s="363"/>
      <c r="S38" s="364"/>
      <c r="T38" s="364"/>
      <c r="U38" s="364"/>
      <c r="V38" s="364"/>
      <c r="W38" s="364"/>
      <c r="X38" s="453"/>
      <c r="Y38" s="453"/>
      <c r="Z38" s="468"/>
      <c r="AA38" s="350"/>
      <c r="AB38" s="350"/>
      <c r="AC38" s="326"/>
      <c r="AD38" s="326"/>
      <c r="AE38" s="296"/>
      <c r="AF38" s="376"/>
      <c r="AG38" s="296"/>
      <c r="AH38" s="39" t="s">
        <v>258</v>
      </c>
      <c r="AI38" s="40"/>
      <c r="AJ38" s="39">
        <v>1</v>
      </c>
      <c r="AK38" s="73">
        <v>8.4679671078972105E-2</v>
      </c>
      <c r="AL38" s="56">
        <v>0</v>
      </c>
      <c r="AM38" s="56">
        <v>0</v>
      </c>
      <c r="AN38" s="56">
        <v>1</v>
      </c>
      <c r="AO38" s="56">
        <f t="shared" si="1"/>
        <v>1</v>
      </c>
      <c r="AP38" s="39" t="s">
        <v>190</v>
      </c>
      <c r="AQ38" s="75" t="s">
        <v>184</v>
      </c>
      <c r="AR38" s="40"/>
      <c r="AS38" s="40"/>
      <c r="AT38" s="40"/>
      <c r="AU38" s="264"/>
      <c r="AV38" s="274"/>
      <c r="AW38" s="274"/>
      <c r="AX38" s="93"/>
      <c r="AY38" s="296"/>
      <c r="AZ38" s="39" t="s">
        <v>417</v>
      </c>
      <c r="BA38" s="302"/>
      <c r="BB38" s="40" t="s">
        <v>419</v>
      </c>
      <c r="BC38" s="39"/>
      <c r="BD38" s="39"/>
      <c r="BE38" s="274"/>
      <c r="BF38" s="283"/>
      <c r="BG38" s="283"/>
      <c r="BH38" s="283"/>
      <c r="BI38" s="224"/>
      <c r="BJ38" s="220"/>
      <c r="BK38" s="220"/>
      <c r="BL38" s="220"/>
      <c r="BM38" s="223"/>
      <c r="BN38" s="223"/>
      <c r="BO38" s="39"/>
      <c r="BP38" s="40"/>
      <c r="BQ38" s="274"/>
      <c r="BR38" s="274"/>
      <c r="BS38" s="67"/>
    </row>
    <row r="39" spans="1:71" ht="75.75" customHeight="1">
      <c r="A39" s="81"/>
      <c r="B39" s="379"/>
      <c r="C39" s="379"/>
      <c r="D39" s="81"/>
      <c r="E39" s="81"/>
      <c r="F39" s="81"/>
      <c r="G39" s="95"/>
      <c r="H39" s="81"/>
      <c r="I39" s="95"/>
      <c r="J39" s="379"/>
      <c r="K39" s="50"/>
      <c r="L39" s="50"/>
      <c r="M39" s="242" t="s">
        <v>489</v>
      </c>
      <c r="N39" s="243"/>
      <c r="O39" s="243"/>
      <c r="P39" s="243"/>
      <c r="Q39" s="243"/>
      <c r="R39" s="243"/>
      <c r="S39" s="243"/>
      <c r="T39" s="243"/>
      <c r="U39" s="243"/>
      <c r="V39" s="243"/>
      <c r="W39" s="244"/>
      <c r="X39" s="96">
        <f>((Y25+Y31)+(Y33+Y37)/2)/2</f>
        <v>0.35625000000000001</v>
      </c>
      <c r="Y39" s="96">
        <f>((Y25+Y31)+(Y33+Y37)/2)/2</f>
        <v>0.35625000000000001</v>
      </c>
      <c r="Z39" s="97"/>
      <c r="AA39" s="53"/>
      <c r="AB39" s="53"/>
      <c r="AC39" s="98"/>
      <c r="AD39" s="98"/>
      <c r="AE39" s="56"/>
      <c r="AF39" s="57"/>
      <c r="AG39" s="56"/>
      <c r="AH39" s="39"/>
      <c r="AI39" s="40"/>
      <c r="AJ39" s="39"/>
      <c r="AK39" s="73"/>
      <c r="AL39" s="56"/>
      <c r="AM39" s="56"/>
      <c r="AN39" s="56"/>
      <c r="AO39" s="56"/>
      <c r="AP39" s="39"/>
      <c r="AQ39" s="75"/>
      <c r="AR39" s="40"/>
      <c r="AS39" s="40"/>
      <c r="AT39" s="40"/>
      <c r="AU39" s="87"/>
      <c r="AV39" s="63"/>
      <c r="AW39" s="63"/>
      <c r="AX39" s="93"/>
      <c r="AY39" s="56"/>
      <c r="AZ39" s="39"/>
      <c r="BA39" s="99"/>
      <c r="BB39" s="40"/>
      <c r="BC39" s="39"/>
      <c r="BD39" s="39"/>
      <c r="BE39" s="63"/>
      <c r="BF39" s="100"/>
      <c r="BG39" s="100"/>
      <c r="BH39" s="100"/>
      <c r="BI39" s="101"/>
      <c r="BJ39" s="221"/>
      <c r="BK39" s="221"/>
      <c r="BL39" s="221"/>
      <c r="BM39" s="224"/>
      <c r="BN39" s="224"/>
      <c r="BO39" s="39"/>
      <c r="BP39" s="40"/>
      <c r="BQ39" s="63"/>
      <c r="BR39" s="63"/>
      <c r="BS39" s="67"/>
    </row>
    <row r="40" spans="1:71" ht="62.1" customHeight="1">
      <c r="A40" s="369" t="s">
        <v>162</v>
      </c>
      <c r="B40" s="379"/>
      <c r="C40" s="379"/>
      <c r="D40" s="369" t="s">
        <v>237</v>
      </c>
      <c r="E40" s="369" t="s">
        <v>238</v>
      </c>
      <c r="F40" s="369" t="s">
        <v>239</v>
      </c>
      <c r="G40" s="365">
        <v>1</v>
      </c>
      <c r="H40" s="369" t="s">
        <v>168</v>
      </c>
      <c r="I40" s="365">
        <v>1</v>
      </c>
      <c r="J40" s="379"/>
      <c r="K40" s="332" t="s">
        <v>259</v>
      </c>
      <c r="L40" s="332" t="s">
        <v>171</v>
      </c>
      <c r="M40" s="369">
        <v>38.061999999999998</v>
      </c>
      <c r="N40" s="334" t="s">
        <v>260</v>
      </c>
      <c r="O40" s="334"/>
      <c r="P40" s="334" t="s">
        <v>174</v>
      </c>
      <c r="Q40" s="332" t="s">
        <v>261</v>
      </c>
      <c r="R40" s="363">
        <v>53286</v>
      </c>
      <c r="S40" s="363">
        <f>R40-Z40</f>
        <v>26632</v>
      </c>
      <c r="T40" s="378">
        <v>0</v>
      </c>
      <c r="U40" s="378">
        <v>0</v>
      </c>
      <c r="V40" s="378">
        <v>0</v>
      </c>
      <c r="W40" s="378">
        <f>T40+U40+V40</f>
        <v>0</v>
      </c>
      <c r="X40" s="257">
        <f>W40/S40</f>
        <v>0</v>
      </c>
      <c r="Y40" s="260">
        <f>W40/S40</f>
        <v>0</v>
      </c>
      <c r="Z40" s="466">
        <v>26654</v>
      </c>
      <c r="AA40" s="350" t="s">
        <v>245</v>
      </c>
      <c r="AB40" s="350" t="s">
        <v>246</v>
      </c>
      <c r="AC40" s="340" t="s">
        <v>178</v>
      </c>
      <c r="AD40" s="374" t="s">
        <v>179</v>
      </c>
      <c r="AE40" s="296" t="s">
        <v>262</v>
      </c>
      <c r="AF40" s="376">
        <v>2020130010045</v>
      </c>
      <c r="AG40" s="296" t="s">
        <v>263</v>
      </c>
      <c r="AH40" s="39" t="s">
        <v>264</v>
      </c>
      <c r="AI40" s="40"/>
      <c r="AJ40" s="39">
        <v>1</v>
      </c>
      <c r="AK40" s="102">
        <v>1.5106451736220602E-2</v>
      </c>
      <c r="AL40" s="103">
        <v>0</v>
      </c>
      <c r="AM40" s="103">
        <v>0</v>
      </c>
      <c r="AN40" s="103">
        <v>0</v>
      </c>
      <c r="AO40" s="103">
        <f t="shared" si="1"/>
        <v>0</v>
      </c>
      <c r="AP40" s="40" t="s">
        <v>226</v>
      </c>
      <c r="AQ40" s="75" t="s">
        <v>184</v>
      </c>
      <c r="AR40" s="40"/>
      <c r="AS40" s="40"/>
      <c r="AT40" s="40"/>
      <c r="AU40" s="263" t="s">
        <v>484</v>
      </c>
      <c r="AV40" s="273" t="s">
        <v>485</v>
      </c>
      <c r="AW40" s="263" t="s">
        <v>450</v>
      </c>
      <c r="AX40" s="93">
        <v>60000000</v>
      </c>
      <c r="AY40" s="296" t="s">
        <v>430</v>
      </c>
      <c r="AZ40" s="39" t="s">
        <v>420</v>
      </c>
      <c r="BA40" s="273" t="s">
        <v>431</v>
      </c>
      <c r="BB40" s="104" t="s">
        <v>419</v>
      </c>
      <c r="BC40" s="39"/>
      <c r="BD40" s="39"/>
      <c r="BE40" s="263" t="s">
        <v>450</v>
      </c>
      <c r="BF40" s="288">
        <v>190000000</v>
      </c>
      <c r="BG40" s="288">
        <v>190000000</v>
      </c>
      <c r="BH40" s="288">
        <v>15000000</v>
      </c>
      <c r="BI40" s="216">
        <f>+BH40/BG40</f>
        <v>7.8947368421052627E-2</v>
      </c>
      <c r="BJ40" s="213">
        <v>965736164</v>
      </c>
      <c r="BK40" s="213">
        <v>171288818</v>
      </c>
      <c r="BL40" s="213">
        <v>95144409</v>
      </c>
      <c r="BM40" s="216">
        <f>BK40/BJ40</f>
        <v>0.17736605957732365</v>
      </c>
      <c r="BN40" s="216">
        <f>BL40/BJ40</f>
        <v>9.8520085036393021E-2</v>
      </c>
      <c r="BO40" s="40"/>
      <c r="BP40" s="40"/>
      <c r="BQ40" s="273" t="s">
        <v>464</v>
      </c>
      <c r="BR40" s="273" t="s">
        <v>465</v>
      </c>
      <c r="BS40" s="67"/>
    </row>
    <row r="41" spans="1:71" ht="33" customHeight="1">
      <c r="A41" s="367"/>
      <c r="B41" s="379"/>
      <c r="C41" s="379"/>
      <c r="D41" s="367"/>
      <c r="E41" s="367"/>
      <c r="F41" s="367"/>
      <c r="G41" s="366"/>
      <c r="H41" s="367"/>
      <c r="I41" s="366"/>
      <c r="J41" s="379"/>
      <c r="K41" s="332"/>
      <c r="L41" s="332"/>
      <c r="M41" s="367"/>
      <c r="N41" s="334"/>
      <c r="O41" s="334"/>
      <c r="P41" s="334"/>
      <c r="Q41" s="332"/>
      <c r="R41" s="363"/>
      <c r="S41" s="363"/>
      <c r="T41" s="378"/>
      <c r="U41" s="378"/>
      <c r="V41" s="378"/>
      <c r="W41" s="363"/>
      <c r="X41" s="258"/>
      <c r="Y41" s="261"/>
      <c r="Z41" s="467"/>
      <c r="AA41" s="350"/>
      <c r="AB41" s="350"/>
      <c r="AC41" s="373"/>
      <c r="AD41" s="375"/>
      <c r="AE41" s="296"/>
      <c r="AF41" s="376"/>
      <c r="AG41" s="296"/>
      <c r="AH41" s="273" t="s">
        <v>265</v>
      </c>
      <c r="AI41" s="263"/>
      <c r="AJ41" s="273">
        <v>1</v>
      </c>
      <c r="AK41" s="320">
        <v>0.31421419611338852</v>
      </c>
      <c r="AL41" s="105">
        <f>AJ41*0.6%</f>
        <v>6.0000000000000001E-3</v>
      </c>
      <c r="AM41" s="105">
        <f>AJ41*0.6%</f>
        <v>6.0000000000000001E-3</v>
      </c>
      <c r="AN41" s="105">
        <f>AJ41*0.6%</f>
        <v>6.0000000000000001E-3</v>
      </c>
      <c r="AO41" s="105">
        <f>AL41+AM41+AN41</f>
        <v>1.8000000000000002E-2</v>
      </c>
      <c r="AP41" s="263" t="s">
        <v>266</v>
      </c>
      <c r="AQ41" s="309" t="s">
        <v>184</v>
      </c>
      <c r="AR41" s="263"/>
      <c r="AS41" s="62"/>
      <c r="AT41" s="62"/>
      <c r="AU41" s="275"/>
      <c r="AV41" s="276"/>
      <c r="AW41" s="275"/>
      <c r="AX41" s="93">
        <v>158606893</v>
      </c>
      <c r="AY41" s="296"/>
      <c r="AZ41" s="39" t="s">
        <v>421</v>
      </c>
      <c r="BA41" s="276"/>
      <c r="BB41" s="104" t="s">
        <v>419</v>
      </c>
      <c r="BC41" s="273"/>
      <c r="BD41" s="273"/>
      <c r="BE41" s="275"/>
      <c r="BF41" s="291"/>
      <c r="BG41" s="291"/>
      <c r="BH41" s="291"/>
      <c r="BI41" s="217"/>
      <c r="BJ41" s="214"/>
      <c r="BK41" s="214"/>
      <c r="BL41" s="214"/>
      <c r="BM41" s="217"/>
      <c r="BN41" s="217"/>
      <c r="BO41" s="263"/>
      <c r="BP41" s="40"/>
      <c r="BQ41" s="276"/>
      <c r="BR41" s="276"/>
      <c r="BS41" s="67"/>
    </row>
    <row r="42" spans="1:71" ht="32.1" customHeight="1">
      <c r="A42" s="367"/>
      <c r="B42" s="379"/>
      <c r="C42" s="379"/>
      <c r="D42" s="367"/>
      <c r="E42" s="367"/>
      <c r="F42" s="367"/>
      <c r="G42" s="366"/>
      <c r="H42" s="367"/>
      <c r="I42" s="366"/>
      <c r="J42" s="379"/>
      <c r="K42" s="332"/>
      <c r="L42" s="332"/>
      <c r="M42" s="367"/>
      <c r="N42" s="334"/>
      <c r="O42" s="334"/>
      <c r="P42" s="334"/>
      <c r="Q42" s="332"/>
      <c r="R42" s="363"/>
      <c r="S42" s="363"/>
      <c r="T42" s="378"/>
      <c r="U42" s="378"/>
      <c r="V42" s="378"/>
      <c r="W42" s="363"/>
      <c r="X42" s="258"/>
      <c r="Y42" s="261"/>
      <c r="Z42" s="467"/>
      <c r="AA42" s="350"/>
      <c r="AB42" s="350"/>
      <c r="AC42" s="373"/>
      <c r="AD42" s="375"/>
      <c r="AE42" s="296"/>
      <c r="AF42" s="376"/>
      <c r="AG42" s="296"/>
      <c r="AH42" s="274"/>
      <c r="AI42" s="264"/>
      <c r="AJ42" s="274"/>
      <c r="AK42" s="321"/>
      <c r="AL42" s="106"/>
      <c r="AM42" s="106"/>
      <c r="AN42" s="106"/>
      <c r="AO42" s="107"/>
      <c r="AP42" s="264"/>
      <c r="AQ42" s="310"/>
      <c r="AR42" s="264"/>
      <c r="AS42" s="68"/>
      <c r="AT42" s="68"/>
      <c r="AU42" s="275"/>
      <c r="AV42" s="276"/>
      <c r="AW42" s="264"/>
      <c r="AX42" s="93">
        <v>70000000</v>
      </c>
      <c r="AY42" s="296"/>
      <c r="AZ42" s="39" t="s">
        <v>420</v>
      </c>
      <c r="BA42" s="276"/>
      <c r="BB42" s="104" t="s">
        <v>419</v>
      </c>
      <c r="BC42" s="274"/>
      <c r="BD42" s="274"/>
      <c r="BE42" s="264"/>
      <c r="BF42" s="289"/>
      <c r="BG42" s="289"/>
      <c r="BH42" s="289"/>
      <c r="BI42" s="218"/>
      <c r="BJ42" s="214"/>
      <c r="BK42" s="214"/>
      <c r="BL42" s="214"/>
      <c r="BM42" s="217"/>
      <c r="BN42" s="217"/>
      <c r="BO42" s="264"/>
      <c r="BP42" s="40"/>
      <c r="BQ42" s="276"/>
      <c r="BR42" s="276"/>
      <c r="BS42" s="67"/>
    </row>
    <row r="43" spans="1:71" ht="15.6" customHeight="1">
      <c r="A43" s="367"/>
      <c r="B43" s="379"/>
      <c r="C43" s="379"/>
      <c r="D43" s="367"/>
      <c r="E43" s="367"/>
      <c r="F43" s="367"/>
      <c r="G43" s="366"/>
      <c r="H43" s="367"/>
      <c r="I43" s="366"/>
      <c r="J43" s="379"/>
      <c r="K43" s="332"/>
      <c r="L43" s="332"/>
      <c r="M43" s="367"/>
      <c r="N43" s="334"/>
      <c r="O43" s="334"/>
      <c r="P43" s="334"/>
      <c r="Q43" s="332"/>
      <c r="R43" s="363"/>
      <c r="S43" s="363"/>
      <c r="T43" s="378"/>
      <c r="U43" s="378"/>
      <c r="V43" s="378"/>
      <c r="W43" s="363"/>
      <c r="X43" s="258"/>
      <c r="Y43" s="261"/>
      <c r="Z43" s="467">
        <v>7</v>
      </c>
      <c r="AA43" s="350"/>
      <c r="AB43" s="350"/>
      <c r="AC43" s="373"/>
      <c r="AD43" s="375"/>
      <c r="AE43" s="296"/>
      <c r="AF43" s="376"/>
      <c r="AG43" s="296"/>
      <c r="AH43" s="273" t="s">
        <v>267</v>
      </c>
      <c r="AI43" s="263"/>
      <c r="AJ43" s="273">
        <v>2</v>
      </c>
      <c r="AK43" s="320">
        <v>0.30212903472441205</v>
      </c>
      <c r="AL43" s="265">
        <v>0</v>
      </c>
      <c r="AM43" s="265">
        <v>0</v>
      </c>
      <c r="AN43" s="265">
        <v>0</v>
      </c>
      <c r="AO43" s="265">
        <f>AL43+AM43+AN43</f>
        <v>0</v>
      </c>
      <c r="AP43" s="263" t="s">
        <v>183</v>
      </c>
      <c r="AQ43" s="309" t="s">
        <v>184</v>
      </c>
      <c r="AR43" s="263"/>
      <c r="AS43" s="62"/>
      <c r="AT43" s="62"/>
      <c r="AU43" s="275"/>
      <c r="AV43" s="276"/>
      <c r="AW43" s="263" t="s">
        <v>46</v>
      </c>
      <c r="AX43" s="93">
        <v>79393106.590000004</v>
      </c>
      <c r="AY43" s="296"/>
      <c r="AZ43" s="39" t="s">
        <v>420</v>
      </c>
      <c r="BA43" s="276"/>
      <c r="BB43" s="104" t="s">
        <v>419</v>
      </c>
      <c r="BC43" s="273"/>
      <c r="BD43" s="273"/>
      <c r="BE43" s="263" t="s">
        <v>46</v>
      </c>
      <c r="BF43" s="288">
        <v>457732907.59000003</v>
      </c>
      <c r="BG43" s="288">
        <v>457732907.59000003</v>
      </c>
      <c r="BH43" s="288">
        <v>0</v>
      </c>
      <c r="BI43" s="216">
        <f>+BH43/BG43</f>
        <v>0</v>
      </c>
      <c r="BJ43" s="214"/>
      <c r="BK43" s="214"/>
      <c r="BL43" s="214"/>
      <c r="BM43" s="217"/>
      <c r="BN43" s="217"/>
      <c r="BO43" s="263"/>
      <c r="BP43" s="40"/>
      <c r="BQ43" s="276"/>
      <c r="BR43" s="276"/>
      <c r="BS43" s="67"/>
    </row>
    <row r="44" spans="1:71" ht="39" customHeight="1">
      <c r="A44" s="367"/>
      <c r="B44" s="379"/>
      <c r="C44" s="379"/>
      <c r="D44" s="367"/>
      <c r="E44" s="367"/>
      <c r="F44" s="367"/>
      <c r="G44" s="366"/>
      <c r="H44" s="367"/>
      <c r="I44" s="366"/>
      <c r="J44" s="379"/>
      <c r="K44" s="332"/>
      <c r="L44" s="332"/>
      <c r="M44" s="367"/>
      <c r="N44" s="334"/>
      <c r="O44" s="334"/>
      <c r="P44" s="334"/>
      <c r="Q44" s="332"/>
      <c r="R44" s="363"/>
      <c r="S44" s="363"/>
      <c r="T44" s="378"/>
      <c r="U44" s="378"/>
      <c r="V44" s="378"/>
      <c r="W44" s="363"/>
      <c r="X44" s="258"/>
      <c r="Y44" s="261"/>
      <c r="Z44" s="467"/>
      <c r="AA44" s="350"/>
      <c r="AB44" s="350"/>
      <c r="AC44" s="373"/>
      <c r="AD44" s="375"/>
      <c r="AE44" s="296"/>
      <c r="AF44" s="376"/>
      <c r="AG44" s="296"/>
      <c r="AH44" s="274"/>
      <c r="AI44" s="264"/>
      <c r="AJ44" s="274"/>
      <c r="AK44" s="321"/>
      <c r="AL44" s="266"/>
      <c r="AM44" s="266"/>
      <c r="AN44" s="266"/>
      <c r="AO44" s="266"/>
      <c r="AP44" s="264"/>
      <c r="AQ44" s="310"/>
      <c r="AR44" s="264"/>
      <c r="AS44" s="68"/>
      <c r="AT44" s="68"/>
      <c r="AU44" s="275"/>
      <c r="AV44" s="276"/>
      <c r="AW44" s="275"/>
      <c r="AX44" s="93">
        <v>100000000</v>
      </c>
      <c r="AY44" s="296"/>
      <c r="AZ44" s="39" t="s">
        <v>417</v>
      </c>
      <c r="BA44" s="276"/>
      <c r="BB44" s="104" t="s">
        <v>419</v>
      </c>
      <c r="BC44" s="274"/>
      <c r="BD44" s="274"/>
      <c r="BE44" s="275"/>
      <c r="BF44" s="291"/>
      <c r="BG44" s="291"/>
      <c r="BH44" s="291"/>
      <c r="BI44" s="217"/>
      <c r="BJ44" s="214"/>
      <c r="BK44" s="214"/>
      <c r="BL44" s="214"/>
      <c r="BM44" s="217"/>
      <c r="BN44" s="217"/>
      <c r="BO44" s="264"/>
      <c r="BP44" s="40"/>
      <c r="BQ44" s="276"/>
      <c r="BR44" s="276"/>
      <c r="BS44" s="67"/>
    </row>
    <row r="45" spans="1:71" ht="60">
      <c r="A45" s="367"/>
      <c r="B45" s="379"/>
      <c r="C45" s="379"/>
      <c r="D45" s="367"/>
      <c r="E45" s="367"/>
      <c r="F45" s="367"/>
      <c r="G45" s="366"/>
      <c r="H45" s="367"/>
      <c r="I45" s="366"/>
      <c r="J45" s="379"/>
      <c r="K45" s="332"/>
      <c r="L45" s="332"/>
      <c r="M45" s="367"/>
      <c r="N45" s="334"/>
      <c r="O45" s="334"/>
      <c r="P45" s="334"/>
      <c r="Q45" s="332"/>
      <c r="R45" s="363"/>
      <c r="S45" s="363"/>
      <c r="T45" s="378"/>
      <c r="U45" s="378"/>
      <c r="V45" s="378"/>
      <c r="W45" s="363"/>
      <c r="X45" s="259"/>
      <c r="Y45" s="262"/>
      <c r="Z45" s="468">
        <v>4</v>
      </c>
      <c r="AA45" s="350"/>
      <c r="AB45" s="350"/>
      <c r="AC45" s="373"/>
      <c r="AD45" s="375"/>
      <c r="AE45" s="296"/>
      <c r="AF45" s="376"/>
      <c r="AG45" s="296"/>
      <c r="AH45" s="39" t="s">
        <v>268</v>
      </c>
      <c r="AI45" s="40"/>
      <c r="AJ45" s="39">
        <v>1</v>
      </c>
      <c r="AK45" s="102">
        <v>0.21451161465433255</v>
      </c>
      <c r="AL45" s="103">
        <v>0</v>
      </c>
      <c r="AM45" s="103">
        <v>0</v>
      </c>
      <c r="AN45" s="103">
        <v>0</v>
      </c>
      <c r="AO45" s="103">
        <f>AL45+AM45+AN45</f>
        <v>0</v>
      </c>
      <c r="AP45" s="40" t="s">
        <v>226</v>
      </c>
      <c r="AQ45" s="75" t="s">
        <v>184</v>
      </c>
      <c r="AR45" s="40"/>
      <c r="AS45" s="40"/>
      <c r="AT45" s="40"/>
      <c r="AU45" s="275"/>
      <c r="AV45" s="276"/>
      <c r="AW45" s="264"/>
      <c r="AX45" s="93">
        <v>248339801</v>
      </c>
      <c r="AY45" s="296"/>
      <c r="AZ45" s="39" t="s">
        <v>420</v>
      </c>
      <c r="BA45" s="276"/>
      <c r="BB45" s="104" t="s">
        <v>419</v>
      </c>
      <c r="BC45" s="39"/>
      <c r="BD45" s="39"/>
      <c r="BE45" s="264"/>
      <c r="BF45" s="289"/>
      <c r="BG45" s="289"/>
      <c r="BH45" s="289"/>
      <c r="BI45" s="218"/>
      <c r="BJ45" s="214"/>
      <c r="BK45" s="214"/>
      <c r="BL45" s="214"/>
      <c r="BM45" s="217"/>
      <c r="BN45" s="217"/>
      <c r="BO45" s="40"/>
      <c r="BP45" s="40"/>
      <c r="BQ45" s="276"/>
      <c r="BR45" s="276"/>
      <c r="BS45" s="67"/>
    </row>
    <row r="46" spans="1:71" ht="93" customHeight="1">
      <c r="A46" s="367"/>
      <c r="B46" s="379"/>
      <c r="C46" s="379"/>
      <c r="D46" s="367"/>
      <c r="E46" s="367"/>
      <c r="F46" s="367"/>
      <c r="G46" s="366"/>
      <c r="H46" s="367"/>
      <c r="I46" s="366"/>
      <c r="J46" s="379"/>
      <c r="K46" s="332" t="s">
        <v>269</v>
      </c>
      <c r="L46" s="332" t="s">
        <v>171</v>
      </c>
      <c r="M46" s="369" t="s">
        <v>270</v>
      </c>
      <c r="N46" s="334" t="s">
        <v>271</v>
      </c>
      <c r="O46" s="334"/>
      <c r="P46" s="334" t="s">
        <v>174</v>
      </c>
      <c r="Q46" s="332" t="s">
        <v>272</v>
      </c>
      <c r="R46" s="363">
        <v>12</v>
      </c>
      <c r="S46" s="363">
        <v>5</v>
      </c>
      <c r="T46" s="363">
        <v>0</v>
      </c>
      <c r="U46" s="363">
        <v>0</v>
      </c>
      <c r="V46" s="363">
        <v>0</v>
      </c>
      <c r="W46" s="363">
        <f>T46+U46+V46</f>
        <v>0</v>
      </c>
      <c r="X46" s="260">
        <v>0</v>
      </c>
      <c r="Y46" s="260">
        <v>0</v>
      </c>
      <c r="Z46" s="466">
        <v>7</v>
      </c>
      <c r="AA46" s="350" t="s">
        <v>273</v>
      </c>
      <c r="AB46" s="350" t="s">
        <v>274</v>
      </c>
      <c r="AC46" s="340" t="s">
        <v>178</v>
      </c>
      <c r="AD46" s="374" t="s">
        <v>179</v>
      </c>
      <c r="AE46" s="296"/>
      <c r="AF46" s="376"/>
      <c r="AG46" s="296"/>
      <c r="AH46" s="39" t="s">
        <v>275</v>
      </c>
      <c r="AI46" s="40"/>
      <c r="AJ46" s="39">
        <v>1</v>
      </c>
      <c r="AK46" s="102">
        <v>0.15403870277164627</v>
      </c>
      <c r="AL46" s="103">
        <v>0</v>
      </c>
      <c r="AM46" s="103">
        <v>0</v>
      </c>
      <c r="AN46" s="103">
        <v>0</v>
      </c>
      <c r="AO46" s="103">
        <f t="shared" ref="AO46:AO47" si="2">AL46+AM46+AN46</f>
        <v>0</v>
      </c>
      <c r="AP46" s="40" t="s">
        <v>190</v>
      </c>
      <c r="AQ46" s="75" t="s">
        <v>184</v>
      </c>
      <c r="AR46" s="40"/>
      <c r="AS46" s="94"/>
      <c r="AT46" s="94"/>
      <c r="AU46" s="275"/>
      <c r="AV46" s="276"/>
      <c r="AW46" s="263" t="s">
        <v>451</v>
      </c>
      <c r="AX46" s="93">
        <v>0</v>
      </c>
      <c r="AY46" s="296"/>
      <c r="AZ46" s="39" t="s">
        <v>420</v>
      </c>
      <c r="BA46" s="276"/>
      <c r="BB46" s="104" t="s">
        <v>419</v>
      </c>
      <c r="BC46" s="39"/>
      <c r="BD46" s="39"/>
      <c r="BE46" s="263" t="s">
        <v>451</v>
      </c>
      <c r="BF46" s="288">
        <v>158606893</v>
      </c>
      <c r="BG46" s="288">
        <v>158606893</v>
      </c>
      <c r="BH46" s="288">
        <v>0</v>
      </c>
      <c r="BI46" s="216">
        <f>+BH46/BG46</f>
        <v>0</v>
      </c>
      <c r="BJ46" s="214"/>
      <c r="BK46" s="214"/>
      <c r="BL46" s="214"/>
      <c r="BM46" s="217"/>
      <c r="BN46" s="217"/>
      <c r="BO46" s="40"/>
      <c r="BP46" s="40"/>
      <c r="BQ46" s="273" t="s">
        <v>464</v>
      </c>
      <c r="BR46" s="273" t="s">
        <v>465</v>
      </c>
      <c r="BS46" s="67"/>
    </row>
    <row r="47" spans="1:71" ht="75">
      <c r="A47" s="368"/>
      <c r="B47" s="379"/>
      <c r="C47" s="379"/>
      <c r="D47" s="368"/>
      <c r="E47" s="368"/>
      <c r="F47" s="368"/>
      <c r="G47" s="371"/>
      <c r="H47" s="368"/>
      <c r="I47" s="371"/>
      <c r="J47" s="379"/>
      <c r="K47" s="332"/>
      <c r="L47" s="332"/>
      <c r="M47" s="368"/>
      <c r="N47" s="334"/>
      <c r="O47" s="334"/>
      <c r="P47" s="334"/>
      <c r="Q47" s="332"/>
      <c r="R47" s="363"/>
      <c r="S47" s="363"/>
      <c r="T47" s="363"/>
      <c r="U47" s="363"/>
      <c r="V47" s="363"/>
      <c r="W47" s="363"/>
      <c r="X47" s="262"/>
      <c r="Y47" s="262"/>
      <c r="Z47" s="468"/>
      <c r="AA47" s="350"/>
      <c r="AB47" s="350"/>
      <c r="AC47" s="341"/>
      <c r="AD47" s="377"/>
      <c r="AE47" s="296"/>
      <c r="AF47" s="376"/>
      <c r="AG47" s="296"/>
      <c r="AH47" s="39" t="s">
        <v>276</v>
      </c>
      <c r="AI47" s="40"/>
      <c r="AJ47" s="39">
        <v>1</v>
      </c>
      <c r="AK47" s="102">
        <v>0</v>
      </c>
      <c r="AL47" s="103">
        <v>0</v>
      </c>
      <c r="AM47" s="103">
        <v>0</v>
      </c>
      <c r="AN47" s="103">
        <v>0</v>
      </c>
      <c r="AO47" s="103">
        <f t="shared" si="2"/>
        <v>0</v>
      </c>
      <c r="AP47" s="40" t="s">
        <v>183</v>
      </c>
      <c r="AQ47" s="75" t="s">
        <v>184</v>
      </c>
      <c r="AR47" s="40"/>
      <c r="AS47" s="40"/>
      <c r="AT47" s="40"/>
      <c r="AU47" s="264"/>
      <c r="AV47" s="274"/>
      <c r="AW47" s="264"/>
      <c r="AX47" s="93">
        <v>90000000</v>
      </c>
      <c r="AY47" s="296"/>
      <c r="AZ47" s="39" t="s">
        <v>417</v>
      </c>
      <c r="BA47" s="274"/>
      <c r="BB47" s="104" t="s">
        <v>419</v>
      </c>
      <c r="BC47" s="40"/>
      <c r="BD47" s="39"/>
      <c r="BE47" s="264"/>
      <c r="BF47" s="289"/>
      <c r="BG47" s="289"/>
      <c r="BH47" s="289"/>
      <c r="BI47" s="218"/>
      <c r="BJ47" s="215"/>
      <c r="BK47" s="215"/>
      <c r="BL47" s="215"/>
      <c r="BM47" s="218"/>
      <c r="BN47" s="218"/>
      <c r="BO47" s="40"/>
      <c r="BP47" s="40"/>
      <c r="BQ47" s="274"/>
      <c r="BR47" s="274"/>
      <c r="BS47" s="67"/>
    </row>
    <row r="48" spans="1:71" ht="45.75" customHeight="1">
      <c r="A48" s="81"/>
      <c r="B48" s="379"/>
      <c r="C48" s="379"/>
      <c r="D48" s="81"/>
      <c r="E48" s="81"/>
      <c r="F48" s="81"/>
      <c r="G48" s="95"/>
      <c r="H48" s="81"/>
      <c r="I48" s="95"/>
      <c r="J48" s="108"/>
      <c r="K48" s="50"/>
      <c r="L48" s="50"/>
      <c r="M48" s="242" t="s">
        <v>490</v>
      </c>
      <c r="N48" s="243"/>
      <c r="O48" s="243"/>
      <c r="P48" s="243"/>
      <c r="Q48" s="243"/>
      <c r="R48" s="243"/>
      <c r="S48" s="243"/>
      <c r="T48" s="243"/>
      <c r="U48" s="243"/>
      <c r="V48" s="243"/>
      <c r="W48" s="244"/>
      <c r="X48" s="52">
        <f>(X40+X46)/2</f>
        <v>0</v>
      </c>
      <c r="Y48" s="52">
        <f>(Y40+Y46)/2</f>
        <v>0</v>
      </c>
      <c r="Z48" s="97"/>
      <c r="AA48" s="53"/>
      <c r="AB48" s="53"/>
      <c r="AC48" s="109"/>
      <c r="AD48" s="110"/>
      <c r="AE48" s="56"/>
      <c r="AF48" s="57"/>
      <c r="AG48" s="56"/>
      <c r="AH48" s="39"/>
      <c r="AI48" s="40"/>
      <c r="AJ48" s="39"/>
      <c r="AK48" s="102"/>
      <c r="AL48" s="103"/>
      <c r="AM48" s="103"/>
      <c r="AN48" s="103"/>
      <c r="AO48" s="103"/>
      <c r="AP48" s="40"/>
      <c r="AQ48" s="75"/>
      <c r="AR48" s="40"/>
      <c r="AS48" s="40"/>
      <c r="AT48" s="40"/>
      <c r="AU48" s="87"/>
      <c r="AV48" s="63"/>
      <c r="AW48" s="68"/>
      <c r="AX48" s="93"/>
      <c r="AY48" s="56"/>
      <c r="AZ48" s="39"/>
      <c r="BA48" s="63"/>
      <c r="BB48" s="104"/>
      <c r="BC48" s="40"/>
      <c r="BD48" s="39"/>
      <c r="BE48" s="68"/>
      <c r="BF48" s="69"/>
      <c r="BG48" s="69"/>
      <c r="BH48" s="69"/>
      <c r="BI48" s="70"/>
      <c r="BJ48" s="111">
        <f>BJ33+BJ40</f>
        <v>1732000897</v>
      </c>
      <c r="BK48" s="111">
        <f>BK33+BK40</f>
        <v>347531969</v>
      </c>
      <c r="BL48" s="111">
        <f>BL33+BL40</f>
        <v>217387560</v>
      </c>
      <c r="BM48" s="70">
        <f>BK48/BJ48</f>
        <v>0.20065345786018954</v>
      </c>
      <c r="BN48" s="70">
        <f>BL48/BJ48</f>
        <v>0.12551238303429124</v>
      </c>
      <c r="BO48" s="40"/>
      <c r="BP48" s="40"/>
      <c r="BQ48" s="63"/>
      <c r="BR48" s="63"/>
      <c r="BS48" s="67"/>
    </row>
    <row r="49" spans="1:71" ht="77.45" customHeight="1">
      <c r="A49" s="369" t="s">
        <v>277</v>
      </c>
      <c r="B49" s="379"/>
      <c r="C49" s="379"/>
      <c r="D49" s="369"/>
      <c r="E49" s="369"/>
      <c r="F49" s="369"/>
      <c r="G49" s="365"/>
      <c r="H49" s="369"/>
      <c r="I49" s="369"/>
      <c r="J49" s="334" t="s">
        <v>278</v>
      </c>
      <c r="K49" s="332" t="s">
        <v>279</v>
      </c>
      <c r="L49" s="332" t="s">
        <v>171</v>
      </c>
      <c r="M49" s="369">
        <v>0</v>
      </c>
      <c r="N49" s="332" t="s">
        <v>280</v>
      </c>
      <c r="O49" s="332"/>
      <c r="P49" s="332" t="s">
        <v>174</v>
      </c>
      <c r="Q49" s="332" t="s">
        <v>281</v>
      </c>
      <c r="R49" s="332">
        <v>4</v>
      </c>
      <c r="S49" s="332">
        <v>4</v>
      </c>
      <c r="T49" s="332">
        <v>0</v>
      </c>
      <c r="U49" s="332">
        <v>0</v>
      </c>
      <c r="V49" s="332">
        <v>0</v>
      </c>
      <c r="W49" s="332">
        <f>T49+U49+V49</f>
        <v>0</v>
      </c>
      <c r="X49" s="251">
        <v>0</v>
      </c>
      <c r="Y49" s="251">
        <v>0</v>
      </c>
      <c r="Z49" s="476">
        <v>4</v>
      </c>
      <c r="AA49" s="350" t="s">
        <v>282</v>
      </c>
      <c r="AB49" s="350" t="s">
        <v>283</v>
      </c>
      <c r="AC49" s="350" t="s">
        <v>178</v>
      </c>
      <c r="AD49" s="350" t="s">
        <v>179</v>
      </c>
      <c r="AE49" s="297" t="s">
        <v>284</v>
      </c>
      <c r="AF49" s="357">
        <v>2021130010291</v>
      </c>
      <c r="AG49" s="297" t="s">
        <v>285</v>
      </c>
      <c r="AH49" s="112" t="s">
        <v>286</v>
      </c>
      <c r="AI49" s="112"/>
      <c r="AJ49" s="39">
        <v>4</v>
      </c>
      <c r="AK49" s="113">
        <v>0.25426234744864318</v>
      </c>
      <c r="AL49" s="114">
        <v>0</v>
      </c>
      <c r="AM49" s="114">
        <v>0</v>
      </c>
      <c r="AN49" s="114">
        <v>0</v>
      </c>
      <c r="AO49" s="114">
        <f>AL49+AM49+AN49</f>
        <v>0</v>
      </c>
      <c r="AP49" s="40" t="s">
        <v>287</v>
      </c>
      <c r="AQ49" s="75" t="s">
        <v>184</v>
      </c>
      <c r="AR49" s="40"/>
      <c r="AS49" s="40"/>
      <c r="AT49" s="40"/>
      <c r="AU49" s="263" t="s">
        <v>484</v>
      </c>
      <c r="AV49" s="273" t="s">
        <v>485</v>
      </c>
      <c r="AW49" s="278" t="s">
        <v>450</v>
      </c>
      <c r="AX49" s="93">
        <v>50000000</v>
      </c>
      <c r="AY49" s="296" t="s">
        <v>432</v>
      </c>
      <c r="AZ49" s="39" t="s">
        <v>420</v>
      </c>
      <c r="BA49" s="270" t="s">
        <v>433</v>
      </c>
      <c r="BB49" s="40" t="s">
        <v>419</v>
      </c>
      <c r="BC49" s="40"/>
      <c r="BD49" s="39"/>
      <c r="BE49" s="278" t="s">
        <v>450</v>
      </c>
      <c r="BF49" s="281">
        <v>100000000</v>
      </c>
      <c r="BG49" s="281">
        <v>100000000</v>
      </c>
      <c r="BH49" s="281">
        <v>0</v>
      </c>
      <c r="BI49" s="290">
        <f>+BH49/BG49</f>
        <v>0</v>
      </c>
      <c r="BJ49" s="213">
        <v>555389585</v>
      </c>
      <c r="BK49" s="213">
        <v>72172656</v>
      </c>
      <c r="BL49" s="213">
        <v>41086328</v>
      </c>
      <c r="BM49" s="216">
        <f>BK49/BJ49</f>
        <v>0.12994960285400384</v>
      </c>
      <c r="BN49" s="216">
        <f>BL49/BJ49</f>
        <v>7.3977490953489877E-2</v>
      </c>
      <c r="BO49" s="40"/>
      <c r="BP49" s="40"/>
      <c r="BQ49" s="273" t="s">
        <v>464</v>
      </c>
      <c r="BR49" s="273" t="s">
        <v>465</v>
      </c>
      <c r="BS49" s="67"/>
    </row>
    <row r="50" spans="1:71" ht="30">
      <c r="A50" s="367"/>
      <c r="B50" s="379"/>
      <c r="C50" s="379"/>
      <c r="D50" s="367"/>
      <c r="E50" s="367"/>
      <c r="F50" s="367"/>
      <c r="G50" s="367"/>
      <c r="H50" s="367"/>
      <c r="I50" s="367"/>
      <c r="J50" s="334"/>
      <c r="K50" s="332"/>
      <c r="L50" s="332"/>
      <c r="M50" s="367"/>
      <c r="N50" s="332"/>
      <c r="O50" s="332"/>
      <c r="P50" s="332"/>
      <c r="Q50" s="332"/>
      <c r="R50" s="332"/>
      <c r="S50" s="332"/>
      <c r="T50" s="332"/>
      <c r="U50" s="332"/>
      <c r="V50" s="332"/>
      <c r="W50" s="332"/>
      <c r="X50" s="252"/>
      <c r="Y50" s="252"/>
      <c r="Z50" s="477"/>
      <c r="AA50" s="350"/>
      <c r="AB50" s="350"/>
      <c r="AC50" s="350"/>
      <c r="AD50" s="350"/>
      <c r="AE50" s="297"/>
      <c r="AF50" s="357"/>
      <c r="AG50" s="297"/>
      <c r="AH50" s="112" t="s">
        <v>288</v>
      </c>
      <c r="AI50" s="112"/>
      <c r="AJ50" s="39">
        <v>1</v>
      </c>
      <c r="AK50" s="113">
        <v>0.24857921751711892</v>
      </c>
      <c r="AL50" s="114">
        <v>0</v>
      </c>
      <c r="AM50" s="114">
        <v>0</v>
      </c>
      <c r="AN50" s="114">
        <v>0</v>
      </c>
      <c r="AO50" s="114">
        <f t="shared" ref="AO50:AO52" si="3">AL50+AM50+AN50</f>
        <v>0</v>
      </c>
      <c r="AP50" s="40" t="s">
        <v>190</v>
      </c>
      <c r="AQ50" s="75" t="s">
        <v>184</v>
      </c>
      <c r="AR50" s="40"/>
      <c r="AS50" s="40"/>
      <c r="AT50" s="40"/>
      <c r="AU50" s="275"/>
      <c r="AV50" s="276"/>
      <c r="AW50" s="278"/>
      <c r="AX50" s="93">
        <v>100000000</v>
      </c>
      <c r="AY50" s="296"/>
      <c r="AZ50" s="39" t="s">
        <v>417</v>
      </c>
      <c r="BA50" s="271"/>
      <c r="BB50" s="40" t="s">
        <v>419</v>
      </c>
      <c r="BC50" s="40"/>
      <c r="BD50" s="39"/>
      <c r="BE50" s="278"/>
      <c r="BF50" s="281"/>
      <c r="BG50" s="281"/>
      <c r="BH50" s="281"/>
      <c r="BI50" s="290"/>
      <c r="BJ50" s="214"/>
      <c r="BK50" s="214"/>
      <c r="BL50" s="214"/>
      <c r="BM50" s="217"/>
      <c r="BN50" s="217"/>
      <c r="BO50" s="40"/>
      <c r="BP50" s="40"/>
      <c r="BQ50" s="276"/>
      <c r="BR50" s="276"/>
      <c r="BS50" s="67"/>
    </row>
    <row r="51" spans="1:71" ht="93" customHeight="1">
      <c r="A51" s="367"/>
      <c r="B51" s="379"/>
      <c r="C51" s="379"/>
      <c r="D51" s="367"/>
      <c r="E51" s="367"/>
      <c r="F51" s="367"/>
      <c r="G51" s="367"/>
      <c r="H51" s="367"/>
      <c r="I51" s="367"/>
      <c r="J51" s="334"/>
      <c r="K51" s="332"/>
      <c r="L51" s="332"/>
      <c r="M51" s="367"/>
      <c r="N51" s="332"/>
      <c r="O51" s="332"/>
      <c r="P51" s="332"/>
      <c r="Q51" s="332" t="s">
        <v>289</v>
      </c>
      <c r="R51" s="332"/>
      <c r="S51" s="332"/>
      <c r="T51" s="332"/>
      <c r="U51" s="332"/>
      <c r="V51" s="332"/>
      <c r="W51" s="332"/>
      <c r="X51" s="252"/>
      <c r="Y51" s="252"/>
      <c r="Z51" s="477"/>
      <c r="AA51" s="350"/>
      <c r="AB51" s="350"/>
      <c r="AC51" s="350"/>
      <c r="AD51" s="350"/>
      <c r="AE51" s="297"/>
      <c r="AF51" s="357"/>
      <c r="AG51" s="297"/>
      <c r="AH51" s="112" t="s">
        <v>290</v>
      </c>
      <c r="AI51" s="112"/>
      <c r="AJ51" s="39">
        <v>4</v>
      </c>
      <c r="AK51" s="113">
        <v>0.24857921751711892</v>
      </c>
      <c r="AL51" s="114">
        <v>0</v>
      </c>
      <c r="AM51" s="114">
        <v>0</v>
      </c>
      <c r="AN51" s="114">
        <v>0</v>
      </c>
      <c r="AO51" s="114">
        <f t="shared" si="3"/>
        <v>0</v>
      </c>
      <c r="AP51" s="40" t="s">
        <v>291</v>
      </c>
      <c r="AQ51" s="75" t="s">
        <v>184</v>
      </c>
      <c r="AR51" s="40"/>
      <c r="AS51" s="40"/>
      <c r="AT51" s="40"/>
      <c r="AU51" s="275"/>
      <c r="AV51" s="276"/>
      <c r="AW51" s="40" t="s">
        <v>46</v>
      </c>
      <c r="AX51" s="93">
        <v>83035945</v>
      </c>
      <c r="AY51" s="296"/>
      <c r="AZ51" s="39" t="s">
        <v>417</v>
      </c>
      <c r="BA51" s="271"/>
      <c r="BB51" s="40" t="s">
        <v>419</v>
      </c>
      <c r="BC51" s="40"/>
      <c r="BD51" s="39"/>
      <c r="BE51" s="40" t="s">
        <v>46</v>
      </c>
      <c r="BF51" s="71">
        <v>133035945</v>
      </c>
      <c r="BG51" s="71">
        <v>133035945</v>
      </c>
      <c r="BH51" s="71">
        <v>0</v>
      </c>
      <c r="BI51" s="72">
        <f>BH51/BG51</f>
        <v>0</v>
      </c>
      <c r="BJ51" s="214"/>
      <c r="BK51" s="214"/>
      <c r="BL51" s="214"/>
      <c r="BM51" s="217"/>
      <c r="BN51" s="217"/>
      <c r="BO51" s="40"/>
      <c r="BP51" s="40"/>
      <c r="BQ51" s="276"/>
      <c r="BR51" s="276"/>
      <c r="BS51" s="67"/>
    </row>
    <row r="52" spans="1:71" ht="90">
      <c r="A52" s="368"/>
      <c r="B52" s="379"/>
      <c r="C52" s="379"/>
      <c r="D52" s="368"/>
      <c r="E52" s="368"/>
      <c r="F52" s="368"/>
      <c r="G52" s="368"/>
      <c r="H52" s="368"/>
      <c r="I52" s="368"/>
      <c r="J52" s="334"/>
      <c r="K52" s="332"/>
      <c r="L52" s="332"/>
      <c r="M52" s="368"/>
      <c r="N52" s="332"/>
      <c r="O52" s="332"/>
      <c r="P52" s="332"/>
      <c r="Q52" s="332"/>
      <c r="R52" s="332"/>
      <c r="S52" s="332"/>
      <c r="T52" s="332"/>
      <c r="U52" s="332"/>
      <c r="V52" s="332"/>
      <c r="W52" s="332"/>
      <c r="X52" s="253"/>
      <c r="Y52" s="253"/>
      <c r="Z52" s="478"/>
      <c r="AA52" s="350"/>
      <c r="AB52" s="350"/>
      <c r="AC52" s="350"/>
      <c r="AD52" s="350"/>
      <c r="AE52" s="297"/>
      <c r="AF52" s="357"/>
      <c r="AG52" s="297"/>
      <c r="AH52" s="112" t="s">
        <v>292</v>
      </c>
      <c r="AI52" s="112"/>
      <c r="AJ52" s="39">
        <v>1</v>
      </c>
      <c r="AK52" s="113">
        <v>0.24857921751711892</v>
      </c>
      <c r="AL52" s="114">
        <v>0</v>
      </c>
      <c r="AM52" s="114">
        <v>0</v>
      </c>
      <c r="AN52" s="114">
        <v>0</v>
      </c>
      <c r="AO52" s="114">
        <f t="shared" si="3"/>
        <v>0</v>
      </c>
      <c r="AP52" s="40" t="s">
        <v>184</v>
      </c>
      <c r="AQ52" s="75" t="s">
        <v>184</v>
      </c>
      <c r="AR52" s="40"/>
      <c r="AS52" s="40"/>
      <c r="AT52" s="40"/>
      <c r="AU52" s="264"/>
      <c r="AV52" s="274"/>
      <c r="AW52" s="40" t="s">
        <v>451</v>
      </c>
      <c r="AX52" s="93">
        <v>322353640</v>
      </c>
      <c r="AY52" s="296"/>
      <c r="AZ52" s="39" t="s">
        <v>421</v>
      </c>
      <c r="BA52" s="272"/>
      <c r="BB52" s="40" t="s">
        <v>419</v>
      </c>
      <c r="BC52" s="40"/>
      <c r="BD52" s="39"/>
      <c r="BE52" s="40" t="s">
        <v>451</v>
      </c>
      <c r="BF52" s="71">
        <v>322353640</v>
      </c>
      <c r="BG52" s="71">
        <v>322353640</v>
      </c>
      <c r="BH52" s="71">
        <v>0</v>
      </c>
      <c r="BI52" s="72">
        <f>BH52/BG52</f>
        <v>0</v>
      </c>
      <c r="BJ52" s="215"/>
      <c r="BK52" s="215"/>
      <c r="BL52" s="215"/>
      <c r="BM52" s="218"/>
      <c r="BN52" s="218"/>
      <c r="BO52" s="40"/>
      <c r="BP52" s="40"/>
      <c r="BQ52" s="274"/>
      <c r="BR52" s="274"/>
      <c r="BS52" s="67"/>
    </row>
    <row r="53" spans="1:71" ht="39.6" customHeight="1">
      <c r="A53" s="369" t="s">
        <v>293</v>
      </c>
      <c r="B53" s="379"/>
      <c r="C53" s="379"/>
      <c r="D53" s="335"/>
      <c r="E53" s="335"/>
      <c r="F53" s="332"/>
      <c r="G53" s="332"/>
      <c r="H53" s="332"/>
      <c r="I53" s="332"/>
      <c r="J53" s="334"/>
      <c r="K53" s="332" t="s">
        <v>294</v>
      </c>
      <c r="L53" s="332" t="s">
        <v>171</v>
      </c>
      <c r="M53" s="332">
        <v>0</v>
      </c>
      <c r="N53" s="332" t="s">
        <v>295</v>
      </c>
      <c r="O53" s="332"/>
      <c r="P53" s="332" t="s">
        <v>174</v>
      </c>
      <c r="Q53" s="332" t="s">
        <v>281</v>
      </c>
      <c r="R53" s="332">
        <v>1</v>
      </c>
      <c r="S53" s="332">
        <v>0.25</v>
      </c>
      <c r="T53" s="370">
        <v>0</v>
      </c>
      <c r="U53" s="370">
        <v>0</v>
      </c>
      <c r="V53" s="370">
        <v>0</v>
      </c>
      <c r="W53" s="370">
        <f>T53+U53+V53</f>
        <v>0</v>
      </c>
      <c r="X53" s="251">
        <f>W53/S53</f>
        <v>0</v>
      </c>
      <c r="Y53" s="251">
        <f>W53/S53</f>
        <v>0</v>
      </c>
      <c r="Z53" s="469">
        <v>0.75</v>
      </c>
      <c r="AA53" s="350" t="s">
        <v>205</v>
      </c>
      <c r="AB53" s="350" t="s">
        <v>296</v>
      </c>
      <c r="AC53" s="350" t="s">
        <v>297</v>
      </c>
      <c r="AD53" s="350" t="s">
        <v>297</v>
      </c>
      <c r="AE53" s="297" t="s">
        <v>298</v>
      </c>
      <c r="AF53" s="357">
        <v>2021130010005</v>
      </c>
      <c r="AG53" s="297" t="s">
        <v>299</v>
      </c>
      <c r="AH53" s="112" t="s">
        <v>300</v>
      </c>
      <c r="AI53" s="112"/>
      <c r="AJ53" s="39" t="s">
        <v>301</v>
      </c>
      <c r="AK53" s="113">
        <v>0</v>
      </c>
      <c r="AL53" s="114" t="s">
        <v>301</v>
      </c>
      <c r="AM53" s="114" t="s">
        <v>301</v>
      </c>
      <c r="AN53" s="114" t="s">
        <v>301</v>
      </c>
      <c r="AO53" s="114" t="s">
        <v>301</v>
      </c>
      <c r="AP53" s="40" t="s">
        <v>266</v>
      </c>
      <c r="AQ53" s="75" t="s">
        <v>184</v>
      </c>
      <c r="AR53" s="40"/>
      <c r="AS53" s="40"/>
      <c r="AT53" s="40"/>
      <c r="AU53" s="263" t="s">
        <v>484</v>
      </c>
      <c r="AV53" s="273" t="s">
        <v>485</v>
      </c>
      <c r="AW53" s="263" t="s">
        <v>46</v>
      </c>
      <c r="AX53" s="93">
        <v>0</v>
      </c>
      <c r="AY53" s="296" t="s">
        <v>434</v>
      </c>
      <c r="AZ53" s="39"/>
      <c r="BA53" s="270" t="s">
        <v>435</v>
      </c>
      <c r="BB53" s="40" t="s">
        <v>429</v>
      </c>
      <c r="BC53" s="40"/>
      <c r="BD53" s="39"/>
      <c r="BE53" s="263" t="s">
        <v>46</v>
      </c>
      <c r="BF53" s="288">
        <v>190090851</v>
      </c>
      <c r="BG53" s="288">
        <v>190090851</v>
      </c>
      <c r="BH53" s="288">
        <v>0</v>
      </c>
      <c r="BI53" s="216">
        <f>+BH53/BG53</f>
        <v>0</v>
      </c>
      <c r="BJ53" s="213">
        <v>290090851</v>
      </c>
      <c r="BK53" s="213">
        <v>81681808</v>
      </c>
      <c r="BL53" s="213">
        <v>45840904</v>
      </c>
      <c r="BM53" s="216">
        <f>BK53/BJ53</f>
        <v>0.28157319583994739</v>
      </c>
      <c r="BN53" s="216">
        <f>BL53/BJ53</f>
        <v>0.15802257755450549</v>
      </c>
      <c r="BO53" s="40"/>
      <c r="BP53" s="40"/>
      <c r="BQ53" s="273" t="s">
        <v>297</v>
      </c>
      <c r="BR53" s="273" t="s">
        <v>297</v>
      </c>
      <c r="BS53" s="67"/>
    </row>
    <row r="54" spans="1:71" ht="29.1" customHeight="1">
      <c r="A54" s="367"/>
      <c r="B54" s="379"/>
      <c r="C54" s="379"/>
      <c r="D54" s="332"/>
      <c r="E54" s="332"/>
      <c r="F54" s="332"/>
      <c r="G54" s="332"/>
      <c r="H54" s="332"/>
      <c r="I54" s="332"/>
      <c r="J54" s="334"/>
      <c r="K54" s="332"/>
      <c r="L54" s="332"/>
      <c r="M54" s="332"/>
      <c r="N54" s="332"/>
      <c r="O54" s="332"/>
      <c r="P54" s="332"/>
      <c r="Q54" s="332"/>
      <c r="R54" s="332"/>
      <c r="S54" s="332"/>
      <c r="T54" s="370"/>
      <c r="U54" s="370"/>
      <c r="V54" s="370"/>
      <c r="W54" s="332"/>
      <c r="X54" s="252"/>
      <c r="Y54" s="252"/>
      <c r="Z54" s="479">
        <v>694</v>
      </c>
      <c r="AA54" s="350"/>
      <c r="AB54" s="350"/>
      <c r="AC54" s="350"/>
      <c r="AD54" s="350"/>
      <c r="AE54" s="297"/>
      <c r="AF54" s="357"/>
      <c r="AG54" s="297"/>
      <c r="AH54" s="112" t="s">
        <v>302</v>
      </c>
      <c r="AI54" s="112"/>
      <c r="AJ54" s="39" t="s">
        <v>301</v>
      </c>
      <c r="AK54" s="113">
        <v>0</v>
      </c>
      <c r="AL54" s="114" t="s">
        <v>301</v>
      </c>
      <c r="AM54" s="114" t="s">
        <v>301</v>
      </c>
      <c r="AN54" s="114" t="s">
        <v>301</v>
      </c>
      <c r="AO54" s="114" t="s">
        <v>301</v>
      </c>
      <c r="AP54" s="40" t="s">
        <v>266</v>
      </c>
      <c r="AQ54" s="75" t="s">
        <v>184</v>
      </c>
      <c r="AR54" s="40"/>
      <c r="AS54" s="40"/>
      <c r="AT54" s="40"/>
      <c r="AU54" s="275"/>
      <c r="AV54" s="276"/>
      <c r="AW54" s="275"/>
      <c r="AX54" s="93">
        <v>0</v>
      </c>
      <c r="AY54" s="296"/>
      <c r="AZ54" s="39"/>
      <c r="BA54" s="271"/>
      <c r="BB54" s="40" t="s">
        <v>429</v>
      </c>
      <c r="BC54" s="40"/>
      <c r="BD54" s="39"/>
      <c r="BE54" s="275"/>
      <c r="BF54" s="291"/>
      <c r="BG54" s="291"/>
      <c r="BH54" s="291"/>
      <c r="BI54" s="292" t="e">
        <f>+BH54/BF54</f>
        <v>#DIV/0!</v>
      </c>
      <c r="BJ54" s="214"/>
      <c r="BK54" s="214"/>
      <c r="BL54" s="214"/>
      <c r="BM54" s="217"/>
      <c r="BN54" s="217"/>
      <c r="BO54" s="40"/>
      <c r="BP54" s="40"/>
      <c r="BQ54" s="276"/>
      <c r="BR54" s="276"/>
      <c r="BS54" s="67"/>
    </row>
    <row r="55" spans="1:71" ht="38.1" customHeight="1">
      <c r="A55" s="367"/>
      <c r="B55" s="379"/>
      <c r="C55" s="379"/>
      <c r="D55" s="332"/>
      <c r="E55" s="332"/>
      <c r="F55" s="332"/>
      <c r="G55" s="332"/>
      <c r="H55" s="332"/>
      <c r="I55" s="332"/>
      <c r="J55" s="334"/>
      <c r="K55" s="332"/>
      <c r="L55" s="332"/>
      <c r="M55" s="332"/>
      <c r="N55" s="332"/>
      <c r="O55" s="332"/>
      <c r="P55" s="332"/>
      <c r="Q55" s="332"/>
      <c r="R55" s="332"/>
      <c r="S55" s="332"/>
      <c r="T55" s="370"/>
      <c r="U55" s="370"/>
      <c r="V55" s="370"/>
      <c r="W55" s="332"/>
      <c r="X55" s="252"/>
      <c r="Y55" s="252"/>
      <c r="Z55" s="479"/>
      <c r="AA55" s="350"/>
      <c r="AB55" s="350"/>
      <c r="AC55" s="350"/>
      <c r="AD55" s="350"/>
      <c r="AE55" s="297"/>
      <c r="AF55" s="357"/>
      <c r="AG55" s="297"/>
      <c r="AH55" s="115" t="s">
        <v>303</v>
      </c>
      <c r="AI55" s="115"/>
      <c r="AJ55" s="115">
        <v>1</v>
      </c>
      <c r="AK55" s="113">
        <v>0.30766740505970741</v>
      </c>
      <c r="AL55" s="114">
        <v>0</v>
      </c>
      <c r="AM55" s="114">
        <v>0</v>
      </c>
      <c r="AN55" s="114">
        <v>0</v>
      </c>
      <c r="AO55" s="114">
        <f t="shared" ref="AO55:AO63" si="4">AL55+AM55+AN55</f>
        <v>0</v>
      </c>
      <c r="AP55" s="40" t="s">
        <v>266</v>
      </c>
      <c r="AQ55" s="75" t="s">
        <v>184</v>
      </c>
      <c r="AR55" s="40"/>
      <c r="AS55" s="40"/>
      <c r="AT55" s="40"/>
      <c r="AU55" s="275"/>
      <c r="AV55" s="276"/>
      <c r="AW55" s="264"/>
      <c r="AX55" s="93">
        <v>0</v>
      </c>
      <c r="AY55" s="296"/>
      <c r="AZ55" s="39"/>
      <c r="BA55" s="271"/>
      <c r="BB55" s="40" t="s">
        <v>419</v>
      </c>
      <c r="BC55" s="40"/>
      <c r="BD55" s="39"/>
      <c r="BE55" s="264"/>
      <c r="BF55" s="289"/>
      <c r="BG55" s="289"/>
      <c r="BH55" s="289"/>
      <c r="BI55" s="218"/>
      <c r="BJ55" s="214"/>
      <c r="BK55" s="214"/>
      <c r="BL55" s="214"/>
      <c r="BM55" s="217"/>
      <c r="BN55" s="217"/>
      <c r="BO55" s="40"/>
      <c r="BP55" s="40"/>
      <c r="BQ55" s="276"/>
      <c r="BR55" s="276"/>
      <c r="BS55" s="67"/>
    </row>
    <row r="56" spans="1:71" ht="54" customHeight="1">
      <c r="A56" s="367"/>
      <c r="B56" s="379"/>
      <c r="C56" s="379"/>
      <c r="D56" s="332"/>
      <c r="E56" s="332"/>
      <c r="F56" s="332"/>
      <c r="G56" s="332"/>
      <c r="H56" s="332"/>
      <c r="I56" s="332"/>
      <c r="J56" s="334"/>
      <c r="K56" s="332"/>
      <c r="L56" s="332"/>
      <c r="M56" s="332"/>
      <c r="N56" s="332"/>
      <c r="O56" s="332"/>
      <c r="P56" s="332"/>
      <c r="Q56" s="332"/>
      <c r="R56" s="332"/>
      <c r="S56" s="332"/>
      <c r="T56" s="370"/>
      <c r="U56" s="370"/>
      <c r="V56" s="370"/>
      <c r="W56" s="332"/>
      <c r="X56" s="252"/>
      <c r="Y56" s="252"/>
      <c r="Z56" s="479"/>
      <c r="AA56" s="350"/>
      <c r="AB56" s="350"/>
      <c r="AC56" s="350"/>
      <c r="AD56" s="350"/>
      <c r="AE56" s="297"/>
      <c r="AF56" s="357"/>
      <c r="AG56" s="297"/>
      <c r="AH56" s="112" t="s">
        <v>304</v>
      </c>
      <c r="AI56" s="112"/>
      <c r="AJ56" s="39">
        <v>1</v>
      </c>
      <c r="AK56" s="113">
        <v>0.38466518988058518</v>
      </c>
      <c r="AL56" s="114">
        <v>0</v>
      </c>
      <c r="AM56" s="114">
        <v>0</v>
      </c>
      <c r="AN56" s="114">
        <v>0</v>
      </c>
      <c r="AO56" s="114">
        <f t="shared" si="4"/>
        <v>0</v>
      </c>
      <c r="AP56" s="40" t="s">
        <v>226</v>
      </c>
      <c r="AQ56" s="75" t="s">
        <v>184</v>
      </c>
      <c r="AR56" s="40"/>
      <c r="AS56" s="40"/>
      <c r="AT56" s="40"/>
      <c r="AU56" s="275"/>
      <c r="AV56" s="276"/>
      <c r="AW56" s="263" t="s">
        <v>450</v>
      </c>
      <c r="AX56" s="93">
        <v>190090851</v>
      </c>
      <c r="AY56" s="296"/>
      <c r="AZ56" s="61" t="s">
        <v>420</v>
      </c>
      <c r="BA56" s="271"/>
      <c r="BB56" s="40" t="s">
        <v>419</v>
      </c>
      <c r="BC56" s="40"/>
      <c r="BD56" s="39"/>
      <c r="BE56" s="263" t="s">
        <v>450</v>
      </c>
      <c r="BF56" s="288">
        <v>100000000</v>
      </c>
      <c r="BG56" s="288">
        <v>100000000</v>
      </c>
      <c r="BH56" s="288">
        <v>49500000</v>
      </c>
      <c r="BI56" s="216">
        <f>+BH56/BG56</f>
        <v>0.495</v>
      </c>
      <c r="BJ56" s="214"/>
      <c r="BK56" s="214"/>
      <c r="BL56" s="214"/>
      <c r="BM56" s="217"/>
      <c r="BN56" s="217"/>
      <c r="BO56" s="40"/>
      <c r="BP56" s="40"/>
      <c r="BQ56" s="276"/>
      <c r="BR56" s="276"/>
      <c r="BS56" s="67"/>
    </row>
    <row r="57" spans="1:71" ht="87.6" customHeight="1">
      <c r="A57" s="368"/>
      <c r="B57" s="379"/>
      <c r="C57" s="379"/>
      <c r="D57" s="332"/>
      <c r="E57" s="332"/>
      <c r="F57" s="332"/>
      <c r="G57" s="332"/>
      <c r="H57" s="332"/>
      <c r="I57" s="332"/>
      <c r="J57" s="334"/>
      <c r="K57" s="332"/>
      <c r="L57" s="332"/>
      <c r="M57" s="332"/>
      <c r="N57" s="332"/>
      <c r="O57" s="332"/>
      <c r="P57" s="332"/>
      <c r="Q57" s="332"/>
      <c r="R57" s="332"/>
      <c r="S57" s="332"/>
      <c r="T57" s="370"/>
      <c r="U57" s="370"/>
      <c r="V57" s="370"/>
      <c r="W57" s="332"/>
      <c r="X57" s="253"/>
      <c r="Y57" s="253"/>
      <c r="Z57" s="480"/>
      <c r="AA57" s="350"/>
      <c r="AB57" s="350"/>
      <c r="AC57" s="350"/>
      <c r="AD57" s="350"/>
      <c r="AE57" s="297"/>
      <c r="AF57" s="357"/>
      <c r="AG57" s="297"/>
      <c r="AH57" s="112" t="s">
        <v>305</v>
      </c>
      <c r="AI57" s="112"/>
      <c r="AJ57" s="39">
        <v>1</v>
      </c>
      <c r="AK57" s="113">
        <v>0.30766740505970741</v>
      </c>
      <c r="AL57" s="116">
        <f>AJ57*5.7%</f>
        <v>5.7000000000000002E-2</v>
      </c>
      <c r="AM57" s="116">
        <f>AJ57*5.7%</f>
        <v>5.7000000000000002E-2</v>
      </c>
      <c r="AN57" s="116">
        <f>AJ57*5.7%</f>
        <v>5.7000000000000002E-2</v>
      </c>
      <c r="AO57" s="116">
        <f t="shared" si="4"/>
        <v>0.17100000000000001</v>
      </c>
      <c r="AP57" s="40" t="s">
        <v>226</v>
      </c>
      <c r="AQ57" s="75" t="s">
        <v>184</v>
      </c>
      <c r="AR57" s="40"/>
      <c r="AS57" s="40"/>
      <c r="AT57" s="40"/>
      <c r="AU57" s="264"/>
      <c r="AV57" s="274"/>
      <c r="AW57" s="264"/>
      <c r="AX57" s="93">
        <v>100000000</v>
      </c>
      <c r="AY57" s="296"/>
      <c r="AZ57" s="39" t="s">
        <v>417</v>
      </c>
      <c r="BA57" s="272"/>
      <c r="BB57" s="40" t="s">
        <v>419</v>
      </c>
      <c r="BC57" s="40"/>
      <c r="BD57" s="39"/>
      <c r="BE57" s="264"/>
      <c r="BF57" s="289"/>
      <c r="BG57" s="289"/>
      <c r="BH57" s="289"/>
      <c r="BI57" s="218"/>
      <c r="BJ57" s="215"/>
      <c r="BK57" s="215"/>
      <c r="BL57" s="215"/>
      <c r="BM57" s="218"/>
      <c r="BN57" s="218"/>
      <c r="BO57" s="40"/>
      <c r="BP57" s="40"/>
      <c r="BQ57" s="274"/>
      <c r="BR57" s="274"/>
      <c r="BS57" s="67"/>
    </row>
    <row r="58" spans="1:71" ht="63" customHeight="1">
      <c r="A58" s="117"/>
      <c r="B58" s="379"/>
      <c r="C58" s="379"/>
      <c r="D58" s="118"/>
      <c r="E58" s="118"/>
      <c r="F58" s="118"/>
      <c r="G58" s="118"/>
      <c r="H58" s="118"/>
      <c r="I58" s="118"/>
      <c r="J58" s="49"/>
      <c r="K58" s="50"/>
      <c r="L58" s="50"/>
      <c r="M58" s="245" t="s">
        <v>488</v>
      </c>
      <c r="N58" s="246"/>
      <c r="O58" s="246"/>
      <c r="P58" s="246"/>
      <c r="Q58" s="246"/>
      <c r="R58" s="246"/>
      <c r="S58" s="246"/>
      <c r="T58" s="246"/>
      <c r="U58" s="246"/>
      <c r="V58" s="246"/>
      <c r="W58" s="247"/>
      <c r="X58" s="119">
        <f>(X49+X53)/2</f>
        <v>0</v>
      </c>
      <c r="Y58" s="119">
        <f>(Y49+Y53)/2</f>
        <v>0</v>
      </c>
      <c r="Z58" s="459"/>
      <c r="AA58" s="53"/>
      <c r="AB58" s="53"/>
      <c r="AC58" s="120"/>
      <c r="AD58" s="120"/>
      <c r="AE58" s="39"/>
      <c r="AF58" s="121"/>
      <c r="AG58" s="39"/>
      <c r="AH58" s="122"/>
      <c r="AI58" s="112"/>
      <c r="AJ58" s="123"/>
      <c r="AK58" s="113"/>
      <c r="AL58" s="116"/>
      <c r="AM58" s="116"/>
      <c r="AN58" s="116"/>
      <c r="AO58" s="116"/>
      <c r="AP58" s="40"/>
      <c r="AQ58" s="75"/>
      <c r="AR58" s="40"/>
      <c r="AS58" s="40"/>
      <c r="AT58" s="40"/>
      <c r="AU58" s="87"/>
      <c r="AV58" s="63"/>
      <c r="AW58" s="87"/>
      <c r="AX58" s="124"/>
      <c r="AY58" s="56"/>
      <c r="AZ58" s="61"/>
      <c r="BA58" s="125"/>
      <c r="BB58" s="40"/>
      <c r="BC58" s="40"/>
      <c r="BD58" s="39"/>
      <c r="BE58" s="87"/>
      <c r="BF58" s="89"/>
      <c r="BG58" s="89"/>
      <c r="BH58" s="89"/>
      <c r="BI58" s="90"/>
      <c r="BJ58" s="126">
        <f>BJ49+BJ53</f>
        <v>845480436</v>
      </c>
      <c r="BK58" s="126">
        <f>BK49+BK53</f>
        <v>153854464</v>
      </c>
      <c r="BL58" s="126">
        <f>BL49+BL53</f>
        <v>86927232</v>
      </c>
      <c r="BM58" s="90">
        <f>BK58/BJ58</f>
        <v>0.18197282568463832</v>
      </c>
      <c r="BN58" s="90">
        <f>BL58/BJ58</f>
        <v>0.10281400763246046</v>
      </c>
      <c r="BO58" s="40"/>
      <c r="BP58" s="40"/>
      <c r="BQ58" s="63"/>
      <c r="BR58" s="63"/>
      <c r="BS58" s="67"/>
    </row>
    <row r="59" spans="1:71" ht="39" customHeight="1">
      <c r="A59" s="334" t="s">
        <v>277</v>
      </c>
      <c r="B59" s="379"/>
      <c r="C59" s="379"/>
      <c r="D59" s="369" t="s">
        <v>306</v>
      </c>
      <c r="E59" s="365" t="s">
        <v>307</v>
      </c>
      <c r="F59" s="369" t="s">
        <v>308</v>
      </c>
      <c r="G59" s="365">
        <v>0.8</v>
      </c>
      <c r="H59" s="369" t="s">
        <v>168</v>
      </c>
      <c r="I59" s="365">
        <v>0.8</v>
      </c>
      <c r="J59" s="334" t="s">
        <v>309</v>
      </c>
      <c r="K59" s="333" t="s">
        <v>310</v>
      </c>
      <c r="L59" s="333" t="s">
        <v>171</v>
      </c>
      <c r="M59" s="369" t="s">
        <v>311</v>
      </c>
      <c r="N59" s="332" t="s">
        <v>312</v>
      </c>
      <c r="O59" s="332"/>
      <c r="P59" s="332" t="s">
        <v>174</v>
      </c>
      <c r="Q59" s="333" t="s">
        <v>313</v>
      </c>
      <c r="R59" s="333">
        <v>237</v>
      </c>
      <c r="S59" s="343">
        <v>80</v>
      </c>
      <c r="T59" s="343">
        <v>0</v>
      </c>
      <c r="U59" s="343">
        <v>0</v>
      </c>
      <c r="V59" s="343">
        <v>0</v>
      </c>
      <c r="W59" s="343">
        <f>T59+U59+V59</f>
        <v>0</v>
      </c>
      <c r="X59" s="330">
        <f>W59/S59</f>
        <v>0</v>
      </c>
      <c r="Y59" s="330">
        <f>W59/S59</f>
        <v>0</v>
      </c>
      <c r="Z59" s="466">
        <v>694</v>
      </c>
      <c r="AA59" s="350" t="s">
        <v>314</v>
      </c>
      <c r="AB59" s="350" t="s">
        <v>274</v>
      </c>
      <c r="AC59" s="325" t="s">
        <v>178</v>
      </c>
      <c r="AD59" s="325" t="s">
        <v>179</v>
      </c>
      <c r="AE59" s="296" t="s">
        <v>315</v>
      </c>
      <c r="AF59" s="311">
        <v>2021130010255</v>
      </c>
      <c r="AG59" s="297" t="s">
        <v>316</v>
      </c>
      <c r="AH59" s="273" t="s">
        <v>317</v>
      </c>
      <c r="AI59" s="39"/>
      <c r="AJ59" s="127">
        <v>1</v>
      </c>
      <c r="AK59" s="41">
        <v>1.6070166643140923E-2</v>
      </c>
      <c r="AL59" s="42">
        <f>AJ59*12%</f>
        <v>0.12</v>
      </c>
      <c r="AM59" s="42">
        <f>AJ59*12%</f>
        <v>0.12</v>
      </c>
      <c r="AN59" s="42">
        <f>AJ59*12%</f>
        <v>0.12</v>
      </c>
      <c r="AO59" s="42">
        <f t="shared" si="4"/>
        <v>0.36</v>
      </c>
      <c r="AP59" s="112" t="s">
        <v>226</v>
      </c>
      <c r="AQ59" s="75" t="s">
        <v>184</v>
      </c>
      <c r="AR59" s="40"/>
      <c r="AS59" s="40"/>
      <c r="AT59" s="40"/>
      <c r="AU59" s="263" t="s">
        <v>484</v>
      </c>
      <c r="AV59" s="273" t="s">
        <v>485</v>
      </c>
      <c r="AW59" s="270" t="s">
        <v>450</v>
      </c>
      <c r="AX59" s="298">
        <v>30000000</v>
      </c>
      <c r="AY59" s="296" t="s">
        <v>315</v>
      </c>
      <c r="AZ59" s="273" t="s">
        <v>421</v>
      </c>
      <c r="BA59" s="270" t="s">
        <v>436</v>
      </c>
      <c r="BB59" s="40" t="s">
        <v>419</v>
      </c>
      <c r="BC59" s="112"/>
      <c r="BD59" s="112"/>
      <c r="BE59" s="270" t="s">
        <v>450</v>
      </c>
      <c r="BF59" s="284">
        <v>400000000</v>
      </c>
      <c r="BG59" s="284">
        <v>400000000</v>
      </c>
      <c r="BH59" s="284">
        <v>373765143</v>
      </c>
      <c r="BI59" s="228">
        <f>+BH59/BG59</f>
        <v>0.93441285750000003</v>
      </c>
      <c r="BJ59" s="225">
        <v>1070267249</v>
      </c>
      <c r="BK59" s="225">
        <v>248509212</v>
      </c>
      <c r="BL59" s="225">
        <v>144254606</v>
      </c>
      <c r="BM59" s="228">
        <f>BK59/BJ59</f>
        <v>0.23219360606632933</v>
      </c>
      <c r="BN59" s="228">
        <f>BL59/BJ59</f>
        <v>0.13478372447141937</v>
      </c>
      <c r="BO59" s="112"/>
      <c r="BP59" s="40"/>
      <c r="BQ59" s="273" t="s">
        <v>464</v>
      </c>
      <c r="BR59" s="273" t="s">
        <v>465</v>
      </c>
      <c r="BS59" s="67"/>
    </row>
    <row r="60" spans="1:71" ht="32.1" customHeight="1">
      <c r="A60" s="334"/>
      <c r="B60" s="379"/>
      <c r="C60" s="379"/>
      <c r="D60" s="367"/>
      <c r="E60" s="366"/>
      <c r="F60" s="367"/>
      <c r="G60" s="367"/>
      <c r="H60" s="367"/>
      <c r="I60" s="367"/>
      <c r="J60" s="334"/>
      <c r="K60" s="333"/>
      <c r="L60" s="333"/>
      <c r="M60" s="367"/>
      <c r="N60" s="332"/>
      <c r="O60" s="332"/>
      <c r="P60" s="332"/>
      <c r="Q60" s="333"/>
      <c r="R60" s="333"/>
      <c r="S60" s="351"/>
      <c r="T60" s="351"/>
      <c r="U60" s="351"/>
      <c r="V60" s="351"/>
      <c r="W60" s="351"/>
      <c r="X60" s="372"/>
      <c r="Y60" s="372"/>
      <c r="Z60" s="467"/>
      <c r="AA60" s="350"/>
      <c r="AB60" s="350"/>
      <c r="AC60" s="352"/>
      <c r="AD60" s="352"/>
      <c r="AE60" s="296"/>
      <c r="AF60" s="311"/>
      <c r="AG60" s="297"/>
      <c r="AH60" s="274"/>
      <c r="AI60" s="39"/>
      <c r="AJ60" s="43">
        <v>8</v>
      </c>
      <c r="AK60" s="41">
        <v>2.1426888857521233E-2</v>
      </c>
      <c r="AL60" s="42">
        <f>AJ60*12%</f>
        <v>0.96</v>
      </c>
      <c r="AM60" s="42">
        <f>AJ60*12%</f>
        <v>0.96</v>
      </c>
      <c r="AN60" s="42">
        <f>AJ60*12%</f>
        <v>0.96</v>
      </c>
      <c r="AO60" s="42">
        <f t="shared" si="4"/>
        <v>2.88</v>
      </c>
      <c r="AP60" s="112" t="s">
        <v>183</v>
      </c>
      <c r="AQ60" s="75" t="s">
        <v>184</v>
      </c>
      <c r="AR60" s="40"/>
      <c r="AS60" s="40"/>
      <c r="AT60" s="40"/>
      <c r="AU60" s="275"/>
      <c r="AV60" s="276"/>
      <c r="AW60" s="271"/>
      <c r="AX60" s="299"/>
      <c r="AY60" s="296"/>
      <c r="AZ60" s="274"/>
      <c r="BA60" s="271"/>
      <c r="BB60" s="40" t="s">
        <v>419</v>
      </c>
      <c r="BC60" s="39"/>
      <c r="BD60" s="112"/>
      <c r="BE60" s="271"/>
      <c r="BF60" s="285"/>
      <c r="BG60" s="285"/>
      <c r="BH60" s="285"/>
      <c r="BI60" s="287" t="e">
        <f>+BH60/BF60</f>
        <v>#DIV/0!</v>
      </c>
      <c r="BJ60" s="226"/>
      <c r="BK60" s="226"/>
      <c r="BL60" s="226"/>
      <c r="BM60" s="229"/>
      <c r="BN60" s="229"/>
      <c r="BO60" s="112"/>
      <c r="BP60" s="40"/>
      <c r="BQ60" s="276"/>
      <c r="BR60" s="276"/>
      <c r="BS60" s="67"/>
    </row>
    <row r="61" spans="1:71" ht="105">
      <c r="A61" s="334"/>
      <c r="B61" s="379"/>
      <c r="C61" s="379"/>
      <c r="D61" s="367"/>
      <c r="E61" s="366"/>
      <c r="F61" s="367"/>
      <c r="G61" s="367"/>
      <c r="H61" s="367"/>
      <c r="I61" s="367"/>
      <c r="J61" s="334"/>
      <c r="K61" s="333"/>
      <c r="L61" s="333"/>
      <c r="M61" s="367"/>
      <c r="N61" s="332"/>
      <c r="O61" s="332"/>
      <c r="P61" s="332"/>
      <c r="Q61" s="333"/>
      <c r="R61" s="333"/>
      <c r="S61" s="351"/>
      <c r="T61" s="351"/>
      <c r="U61" s="351"/>
      <c r="V61" s="351"/>
      <c r="W61" s="351"/>
      <c r="X61" s="372"/>
      <c r="Y61" s="372"/>
      <c r="Z61" s="465">
        <v>56</v>
      </c>
      <c r="AA61" s="350"/>
      <c r="AB61" s="350"/>
      <c r="AC61" s="352"/>
      <c r="AD61" s="352"/>
      <c r="AE61" s="296"/>
      <c r="AF61" s="311"/>
      <c r="AG61" s="297"/>
      <c r="AH61" s="112" t="s">
        <v>318</v>
      </c>
      <c r="AI61" s="39"/>
      <c r="AJ61" s="43">
        <v>1</v>
      </c>
      <c r="AK61" s="41">
        <v>4.6065982692601162E-2</v>
      </c>
      <c r="AL61" s="42">
        <f>AJ61*12%</f>
        <v>0.12</v>
      </c>
      <c r="AM61" s="42">
        <f>AJ61*12%</f>
        <v>0.12</v>
      </c>
      <c r="AN61" s="42">
        <f>AJ61*12%</f>
        <v>0.12</v>
      </c>
      <c r="AO61" s="42">
        <f t="shared" si="4"/>
        <v>0.36</v>
      </c>
      <c r="AP61" s="112" t="s">
        <v>319</v>
      </c>
      <c r="AQ61" s="75" t="s">
        <v>184</v>
      </c>
      <c r="AR61" s="40"/>
      <c r="AS61" s="40"/>
      <c r="AT61" s="40"/>
      <c r="AU61" s="275"/>
      <c r="AV61" s="276"/>
      <c r="AW61" s="271"/>
      <c r="AX61" s="93">
        <v>20000000</v>
      </c>
      <c r="AY61" s="296"/>
      <c r="AZ61" s="39" t="s">
        <v>420</v>
      </c>
      <c r="BA61" s="271"/>
      <c r="BB61" s="40" t="s">
        <v>419</v>
      </c>
      <c r="BC61" s="112"/>
      <c r="BD61" s="112"/>
      <c r="BE61" s="271"/>
      <c r="BF61" s="285"/>
      <c r="BG61" s="285"/>
      <c r="BH61" s="285"/>
      <c r="BI61" s="229"/>
      <c r="BJ61" s="226"/>
      <c r="BK61" s="226"/>
      <c r="BL61" s="226"/>
      <c r="BM61" s="229"/>
      <c r="BN61" s="229"/>
      <c r="BO61" s="112"/>
      <c r="BP61" s="40"/>
      <c r="BQ61" s="276"/>
      <c r="BR61" s="276"/>
      <c r="BS61" s="67"/>
    </row>
    <row r="62" spans="1:71" ht="60">
      <c r="A62" s="334"/>
      <c r="B62" s="379"/>
      <c r="C62" s="379"/>
      <c r="D62" s="367"/>
      <c r="E62" s="366"/>
      <c r="F62" s="367"/>
      <c r="G62" s="367"/>
      <c r="H62" s="367"/>
      <c r="I62" s="367"/>
      <c r="J62" s="334"/>
      <c r="K62" s="333"/>
      <c r="L62" s="333"/>
      <c r="M62" s="367"/>
      <c r="N62" s="332"/>
      <c r="O62" s="332"/>
      <c r="P62" s="332"/>
      <c r="Q62" s="333"/>
      <c r="R62" s="333"/>
      <c r="S62" s="351"/>
      <c r="T62" s="351"/>
      <c r="U62" s="351"/>
      <c r="V62" s="351"/>
      <c r="W62" s="351"/>
      <c r="X62" s="372"/>
      <c r="Y62" s="372"/>
      <c r="Z62" s="465"/>
      <c r="AA62" s="350"/>
      <c r="AB62" s="350"/>
      <c r="AC62" s="352"/>
      <c r="AD62" s="352"/>
      <c r="AE62" s="296"/>
      <c r="AF62" s="311"/>
      <c r="AG62" s="297"/>
      <c r="AH62" s="112" t="s">
        <v>320</v>
      </c>
      <c r="AI62" s="39"/>
      <c r="AJ62" s="43">
        <v>1</v>
      </c>
      <c r="AK62" s="41">
        <v>1.6070166643140923E-2</v>
      </c>
      <c r="AL62" s="42">
        <f>AJ62*12%</f>
        <v>0.12</v>
      </c>
      <c r="AM62" s="42">
        <f>AJ62*12%</f>
        <v>0.12</v>
      </c>
      <c r="AN62" s="42">
        <f>AJ62*12%</f>
        <v>0.12</v>
      </c>
      <c r="AO62" s="42">
        <f t="shared" si="4"/>
        <v>0.36</v>
      </c>
      <c r="AP62" s="112" t="s">
        <v>190</v>
      </c>
      <c r="AQ62" s="75" t="s">
        <v>184</v>
      </c>
      <c r="AR62" s="40"/>
      <c r="AS62" s="40"/>
      <c r="AT62" s="40"/>
      <c r="AU62" s="275"/>
      <c r="AV62" s="276"/>
      <c r="AW62" s="272"/>
      <c r="AX62" s="93">
        <v>30000000</v>
      </c>
      <c r="AY62" s="296"/>
      <c r="AZ62" s="39" t="s">
        <v>420</v>
      </c>
      <c r="BA62" s="271"/>
      <c r="BB62" s="40" t="s">
        <v>419</v>
      </c>
      <c r="BC62" s="39"/>
      <c r="BD62" s="112"/>
      <c r="BE62" s="272"/>
      <c r="BF62" s="286"/>
      <c r="BG62" s="286"/>
      <c r="BH62" s="286"/>
      <c r="BI62" s="230"/>
      <c r="BJ62" s="226"/>
      <c r="BK62" s="226"/>
      <c r="BL62" s="226"/>
      <c r="BM62" s="229"/>
      <c r="BN62" s="229"/>
      <c r="BO62" s="112"/>
      <c r="BP62" s="40"/>
      <c r="BQ62" s="276"/>
      <c r="BR62" s="276"/>
      <c r="BS62" s="67"/>
    </row>
    <row r="63" spans="1:71" ht="49.5" customHeight="1">
      <c r="A63" s="334"/>
      <c r="B63" s="379"/>
      <c r="C63" s="379"/>
      <c r="D63" s="367"/>
      <c r="E63" s="366"/>
      <c r="F63" s="367"/>
      <c r="G63" s="367"/>
      <c r="H63" s="367"/>
      <c r="I63" s="367"/>
      <c r="J63" s="334"/>
      <c r="K63" s="333"/>
      <c r="L63" s="333"/>
      <c r="M63" s="367"/>
      <c r="N63" s="332"/>
      <c r="O63" s="332"/>
      <c r="P63" s="332"/>
      <c r="Q63" s="333"/>
      <c r="R63" s="333"/>
      <c r="S63" s="351"/>
      <c r="T63" s="351"/>
      <c r="U63" s="351"/>
      <c r="V63" s="351"/>
      <c r="W63" s="351"/>
      <c r="X63" s="372"/>
      <c r="Y63" s="372"/>
      <c r="Z63" s="467"/>
      <c r="AA63" s="350"/>
      <c r="AB63" s="350"/>
      <c r="AC63" s="352"/>
      <c r="AD63" s="352"/>
      <c r="AE63" s="296"/>
      <c r="AF63" s="311"/>
      <c r="AG63" s="297"/>
      <c r="AH63" s="273" t="s">
        <v>321</v>
      </c>
      <c r="AI63" s="273"/>
      <c r="AJ63" s="273">
        <v>1</v>
      </c>
      <c r="AK63" s="313">
        <v>0.43684766032159283</v>
      </c>
      <c r="AL63" s="267">
        <f>AJ63*6%</f>
        <v>0.06</v>
      </c>
      <c r="AM63" s="267">
        <f>AJ63*6%</f>
        <v>0.06</v>
      </c>
      <c r="AN63" s="267">
        <f>AJ63*6%</f>
        <v>0.06</v>
      </c>
      <c r="AO63" s="267">
        <f t="shared" si="4"/>
        <v>0.18</v>
      </c>
      <c r="AP63" s="270" t="s">
        <v>322</v>
      </c>
      <c r="AQ63" s="309" t="s">
        <v>184</v>
      </c>
      <c r="AR63" s="263"/>
      <c r="AS63" s="62"/>
      <c r="AT63" s="62"/>
      <c r="AU63" s="275"/>
      <c r="AV63" s="276"/>
      <c r="AW63" s="270" t="s">
        <v>46</v>
      </c>
      <c r="AX63" s="93">
        <v>400000000</v>
      </c>
      <c r="AY63" s="296"/>
      <c r="AZ63" s="39" t="s">
        <v>417</v>
      </c>
      <c r="BA63" s="271"/>
      <c r="BB63" s="40" t="s">
        <v>419</v>
      </c>
      <c r="BC63" s="273"/>
      <c r="BD63" s="270"/>
      <c r="BE63" s="270" t="s">
        <v>46</v>
      </c>
      <c r="BF63" s="284">
        <v>291055283</v>
      </c>
      <c r="BG63" s="284">
        <v>291055283</v>
      </c>
      <c r="BH63" s="284">
        <v>207022681</v>
      </c>
      <c r="BI63" s="228">
        <f>+BH63/BG63</f>
        <v>0.71128302110221442</v>
      </c>
      <c r="BJ63" s="226"/>
      <c r="BK63" s="226"/>
      <c r="BL63" s="226"/>
      <c r="BM63" s="229"/>
      <c r="BN63" s="229"/>
      <c r="BO63" s="128"/>
      <c r="BP63" s="40"/>
      <c r="BQ63" s="276"/>
      <c r="BR63" s="276"/>
      <c r="BS63" s="67"/>
    </row>
    <row r="64" spans="1:71" ht="59.45" customHeight="1">
      <c r="A64" s="334"/>
      <c r="B64" s="379"/>
      <c r="C64" s="379"/>
      <c r="D64" s="367"/>
      <c r="E64" s="366"/>
      <c r="F64" s="367"/>
      <c r="G64" s="367"/>
      <c r="H64" s="367"/>
      <c r="I64" s="367"/>
      <c r="J64" s="334"/>
      <c r="K64" s="333"/>
      <c r="L64" s="333"/>
      <c r="M64" s="367"/>
      <c r="N64" s="332"/>
      <c r="O64" s="332"/>
      <c r="P64" s="332"/>
      <c r="Q64" s="333"/>
      <c r="R64" s="333"/>
      <c r="S64" s="351"/>
      <c r="T64" s="351"/>
      <c r="U64" s="351"/>
      <c r="V64" s="351"/>
      <c r="W64" s="351"/>
      <c r="X64" s="372"/>
      <c r="Y64" s="372"/>
      <c r="Z64" s="467"/>
      <c r="AA64" s="350"/>
      <c r="AB64" s="350"/>
      <c r="AC64" s="352"/>
      <c r="AD64" s="352"/>
      <c r="AE64" s="296"/>
      <c r="AF64" s="311"/>
      <c r="AG64" s="297"/>
      <c r="AH64" s="274"/>
      <c r="AI64" s="274"/>
      <c r="AJ64" s="274"/>
      <c r="AK64" s="315"/>
      <c r="AL64" s="268"/>
      <c r="AM64" s="268"/>
      <c r="AN64" s="268"/>
      <c r="AO64" s="268"/>
      <c r="AP64" s="272"/>
      <c r="AQ64" s="310"/>
      <c r="AR64" s="264"/>
      <c r="AS64" s="68"/>
      <c r="AT64" s="68"/>
      <c r="AU64" s="275"/>
      <c r="AV64" s="276"/>
      <c r="AW64" s="271"/>
      <c r="AX64" s="93">
        <v>99171883</v>
      </c>
      <c r="AY64" s="296"/>
      <c r="AZ64" s="39" t="s">
        <v>425</v>
      </c>
      <c r="BA64" s="271"/>
      <c r="BB64" s="40" t="s">
        <v>419</v>
      </c>
      <c r="BC64" s="274"/>
      <c r="BD64" s="272"/>
      <c r="BE64" s="271"/>
      <c r="BF64" s="285"/>
      <c r="BG64" s="285"/>
      <c r="BH64" s="285"/>
      <c r="BI64" s="287" t="e">
        <f>+BH64/BF64</f>
        <v>#DIV/0!</v>
      </c>
      <c r="BJ64" s="226"/>
      <c r="BK64" s="226"/>
      <c r="BL64" s="226"/>
      <c r="BM64" s="229"/>
      <c r="BN64" s="229"/>
      <c r="BO64" s="129"/>
      <c r="BP64" s="40"/>
      <c r="BQ64" s="276"/>
      <c r="BR64" s="276"/>
      <c r="BS64" s="67"/>
    </row>
    <row r="65" spans="1:71" ht="45">
      <c r="A65" s="334"/>
      <c r="B65" s="379"/>
      <c r="C65" s="379"/>
      <c r="D65" s="367"/>
      <c r="E65" s="366"/>
      <c r="F65" s="367"/>
      <c r="G65" s="368"/>
      <c r="H65" s="368"/>
      <c r="I65" s="368"/>
      <c r="J65" s="334"/>
      <c r="K65" s="333"/>
      <c r="L65" s="333"/>
      <c r="M65" s="367"/>
      <c r="N65" s="332"/>
      <c r="O65" s="332"/>
      <c r="P65" s="332"/>
      <c r="Q65" s="333"/>
      <c r="R65" s="333"/>
      <c r="S65" s="344"/>
      <c r="T65" s="344"/>
      <c r="U65" s="344"/>
      <c r="V65" s="344"/>
      <c r="W65" s="344"/>
      <c r="X65" s="331"/>
      <c r="Y65" s="331"/>
      <c r="Z65" s="468"/>
      <c r="AA65" s="350"/>
      <c r="AB65" s="350"/>
      <c r="AC65" s="326"/>
      <c r="AD65" s="326"/>
      <c r="AE65" s="296"/>
      <c r="AF65" s="311"/>
      <c r="AG65" s="297"/>
      <c r="AH65" s="39" t="s">
        <v>323</v>
      </c>
      <c r="AI65" s="39"/>
      <c r="AJ65" s="43">
        <v>4</v>
      </c>
      <c r="AK65" s="41">
        <v>3.7497055500662159E-2</v>
      </c>
      <c r="AL65" s="42">
        <f>AJ65*6%</f>
        <v>0.24</v>
      </c>
      <c r="AM65" s="42">
        <f>AJ65*6%</f>
        <v>0.24</v>
      </c>
      <c r="AN65" s="42">
        <f>AJ65*6%</f>
        <v>0.24</v>
      </c>
      <c r="AO65" s="42">
        <f>AL65+AM65+AN65</f>
        <v>0.72</v>
      </c>
      <c r="AP65" s="112" t="s">
        <v>319</v>
      </c>
      <c r="AQ65" s="75" t="s">
        <v>184</v>
      </c>
      <c r="AR65" s="40"/>
      <c r="AS65" s="39"/>
      <c r="AT65" s="39"/>
      <c r="AU65" s="275"/>
      <c r="AV65" s="276"/>
      <c r="AW65" s="272"/>
      <c r="AX65" s="93">
        <v>30000000</v>
      </c>
      <c r="AY65" s="296"/>
      <c r="AZ65" s="39" t="s">
        <v>420</v>
      </c>
      <c r="BA65" s="271"/>
      <c r="BB65" s="40" t="s">
        <v>419</v>
      </c>
      <c r="BC65" s="39"/>
      <c r="BD65" s="112"/>
      <c r="BE65" s="272"/>
      <c r="BF65" s="286"/>
      <c r="BG65" s="286"/>
      <c r="BH65" s="286"/>
      <c r="BI65" s="230"/>
      <c r="BJ65" s="226"/>
      <c r="BK65" s="226"/>
      <c r="BL65" s="226"/>
      <c r="BM65" s="229"/>
      <c r="BN65" s="229"/>
      <c r="BO65" s="112"/>
      <c r="BP65" s="40"/>
      <c r="BQ65" s="274"/>
      <c r="BR65" s="274"/>
      <c r="BS65" s="67"/>
    </row>
    <row r="66" spans="1:71" ht="27" customHeight="1">
      <c r="A66" s="334"/>
      <c r="B66" s="379"/>
      <c r="C66" s="379"/>
      <c r="D66" s="367"/>
      <c r="E66" s="366"/>
      <c r="F66" s="367"/>
      <c r="G66" s="365">
        <v>0.8</v>
      </c>
      <c r="H66" s="369" t="s">
        <v>168</v>
      </c>
      <c r="I66" s="365">
        <v>0.8</v>
      </c>
      <c r="J66" s="334"/>
      <c r="K66" s="333" t="s">
        <v>324</v>
      </c>
      <c r="L66" s="333" t="s">
        <v>171</v>
      </c>
      <c r="M66" s="367"/>
      <c r="N66" s="332" t="s">
        <v>325</v>
      </c>
      <c r="O66" s="332"/>
      <c r="P66" s="332" t="s">
        <v>174</v>
      </c>
      <c r="Q66" s="333" t="s">
        <v>326</v>
      </c>
      <c r="R66" s="333">
        <v>16</v>
      </c>
      <c r="S66" s="333">
        <v>14</v>
      </c>
      <c r="T66" s="333">
        <v>2</v>
      </c>
      <c r="U66" s="333">
        <v>0</v>
      </c>
      <c r="V66" s="333">
        <v>2</v>
      </c>
      <c r="W66" s="333">
        <f>T66+U66+V66</f>
        <v>4</v>
      </c>
      <c r="X66" s="330">
        <f>W66/S66</f>
        <v>0.2857142857142857</v>
      </c>
      <c r="Y66" s="330">
        <f>W66/S66</f>
        <v>0.2857142857142857</v>
      </c>
      <c r="Z66" s="466">
        <v>56</v>
      </c>
      <c r="AA66" s="350" t="s">
        <v>314</v>
      </c>
      <c r="AB66" s="350" t="s">
        <v>274</v>
      </c>
      <c r="AC66" s="325" t="s">
        <v>178</v>
      </c>
      <c r="AD66" s="325" t="s">
        <v>179</v>
      </c>
      <c r="AE66" s="296"/>
      <c r="AF66" s="311"/>
      <c r="AG66" s="297"/>
      <c r="AH66" s="273" t="s">
        <v>327</v>
      </c>
      <c r="AI66" s="39"/>
      <c r="AJ66" s="318">
        <v>2</v>
      </c>
      <c r="AK66" s="313">
        <v>9.1064277644465244E-2</v>
      </c>
      <c r="AL66" s="59">
        <f>AJ66*8%</f>
        <v>0.16</v>
      </c>
      <c r="AM66" s="59">
        <f>AJ66*8%</f>
        <v>0.16</v>
      </c>
      <c r="AN66" s="59">
        <f>AJ66*8%</f>
        <v>0.16</v>
      </c>
      <c r="AO66" s="59">
        <f>AL66+AM66+AN66</f>
        <v>0.48</v>
      </c>
      <c r="AP66" s="270" t="s">
        <v>226</v>
      </c>
      <c r="AQ66" s="309" t="s">
        <v>184</v>
      </c>
      <c r="AR66" s="40"/>
      <c r="AS66" s="40"/>
      <c r="AT66" s="40"/>
      <c r="AU66" s="275"/>
      <c r="AV66" s="276"/>
      <c r="AW66" s="270" t="s">
        <v>451</v>
      </c>
      <c r="AX66" s="93">
        <v>131055283</v>
      </c>
      <c r="AY66" s="296"/>
      <c r="AZ66" s="39" t="s">
        <v>420</v>
      </c>
      <c r="BA66" s="271"/>
      <c r="BB66" s="40" t="s">
        <v>419</v>
      </c>
      <c r="BC66" s="39"/>
      <c r="BD66" s="112"/>
      <c r="BE66" s="270" t="s">
        <v>451</v>
      </c>
      <c r="BF66" s="284">
        <v>280040083</v>
      </c>
      <c r="BG66" s="284">
        <v>280040083</v>
      </c>
      <c r="BH66" s="284">
        <v>256468840</v>
      </c>
      <c r="BI66" s="228">
        <f>+BH66/BG66</f>
        <v>0.91582903865944076</v>
      </c>
      <c r="BJ66" s="226"/>
      <c r="BK66" s="226"/>
      <c r="BL66" s="226"/>
      <c r="BM66" s="229"/>
      <c r="BN66" s="229"/>
      <c r="BO66" s="112"/>
      <c r="BP66" s="40"/>
      <c r="BQ66" s="273" t="s">
        <v>464</v>
      </c>
      <c r="BR66" s="273" t="s">
        <v>465</v>
      </c>
      <c r="BS66" s="67"/>
    </row>
    <row r="67" spans="1:71" ht="44.1" customHeight="1">
      <c r="A67" s="334"/>
      <c r="B67" s="379"/>
      <c r="C67" s="379"/>
      <c r="D67" s="367"/>
      <c r="E67" s="366"/>
      <c r="F67" s="367"/>
      <c r="G67" s="366"/>
      <c r="H67" s="367"/>
      <c r="I67" s="366"/>
      <c r="J67" s="334"/>
      <c r="K67" s="333"/>
      <c r="L67" s="333"/>
      <c r="M67" s="367"/>
      <c r="N67" s="332"/>
      <c r="O67" s="332"/>
      <c r="P67" s="332"/>
      <c r="Q67" s="333"/>
      <c r="R67" s="333"/>
      <c r="S67" s="333"/>
      <c r="T67" s="333"/>
      <c r="U67" s="333"/>
      <c r="V67" s="333"/>
      <c r="W67" s="333"/>
      <c r="X67" s="372"/>
      <c r="Y67" s="372"/>
      <c r="Z67" s="467"/>
      <c r="AA67" s="350"/>
      <c r="AB67" s="350"/>
      <c r="AC67" s="352"/>
      <c r="AD67" s="352"/>
      <c r="AE67" s="296"/>
      <c r="AF67" s="311"/>
      <c r="AG67" s="297"/>
      <c r="AH67" s="274"/>
      <c r="AI67" s="39"/>
      <c r="AJ67" s="319"/>
      <c r="AK67" s="315"/>
      <c r="AL67" s="127"/>
      <c r="AM67" s="127"/>
      <c r="AN67" s="127"/>
      <c r="AO67" s="127"/>
      <c r="AP67" s="272"/>
      <c r="AQ67" s="310"/>
      <c r="AR67" s="40"/>
      <c r="AS67" s="40"/>
      <c r="AT67" s="40"/>
      <c r="AU67" s="275"/>
      <c r="AV67" s="276"/>
      <c r="AW67" s="271"/>
      <c r="AX67" s="124">
        <v>30000000</v>
      </c>
      <c r="AY67" s="296"/>
      <c r="AZ67" s="61" t="s">
        <v>421</v>
      </c>
      <c r="BA67" s="271"/>
      <c r="BB67" s="40"/>
      <c r="BC67" s="39"/>
      <c r="BD67" s="112"/>
      <c r="BE67" s="271"/>
      <c r="BF67" s="285"/>
      <c r="BG67" s="285"/>
      <c r="BH67" s="285"/>
      <c r="BI67" s="229"/>
      <c r="BJ67" s="226"/>
      <c r="BK67" s="226"/>
      <c r="BL67" s="226"/>
      <c r="BM67" s="229"/>
      <c r="BN67" s="229"/>
      <c r="BO67" s="112"/>
      <c r="BP67" s="40"/>
      <c r="BQ67" s="276"/>
      <c r="BR67" s="276"/>
      <c r="BS67" s="67"/>
    </row>
    <row r="68" spans="1:71" ht="46.5" customHeight="1">
      <c r="A68" s="334"/>
      <c r="B68" s="379"/>
      <c r="C68" s="379"/>
      <c r="D68" s="367"/>
      <c r="E68" s="366"/>
      <c r="F68" s="367"/>
      <c r="G68" s="367"/>
      <c r="H68" s="367"/>
      <c r="I68" s="367"/>
      <c r="J68" s="334"/>
      <c r="K68" s="333"/>
      <c r="L68" s="333"/>
      <c r="M68" s="367"/>
      <c r="N68" s="332"/>
      <c r="O68" s="332"/>
      <c r="P68" s="332"/>
      <c r="Q68" s="333"/>
      <c r="R68" s="333"/>
      <c r="S68" s="333"/>
      <c r="T68" s="333"/>
      <c r="U68" s="333"/>
      <c r="V68" s="333"/>
      <c r="W68" s="333"/>
      <c r="X68" s="372"/>
      <c r="Y68" s="372"/>
      <c r="Z68" s="467">
        <v>2</v>
      </c>
      <c r="AA68" s="350"/>
      <c r="AB68" s="350"/>
      <c r="AC68" s="352"/>
      <c r="AD68" s="352"/>
      <c r="AE68" s="296"/>
      <c r="AF68" s="311"/>
      <c r="AG68" s="297"/>
      <c r="AH68" s="273" t="s">
        <v>328</v>
      </c>
      <c r="AI68" s="39"/>
      <c r="AJ68" s="318">
        <v>11</v>
      </c>
      <c r="AK68" s="313">
        <v>0.23264440740221168</v>
      </c>
      <c r="AL68" s="59">
        <f>AJ68*8%</f>
        <v>0.88</v>
      </c>
      <c r="AM68" s="59">
        <f>AJ68*8%</f>
        <v>0.88</v>
      </c>
      <c r="AN68" s="59">
        <f>AJ68*8%</f>
        <v>0.88</v>
      </c>
      <c r="AO68" s="59">
        <f>AL68+AM68+AN68</f>
        <v>2.64</v>
      </c>
      <c r="AP68" s="270" t="s">
        <v>329</v>
      </c>
      <c r="AQ68" s="309" t="s">
        <v>184</v>
      </c>
      <c r="AR68" s="40"/>
      <c r="AS68" s="40"/>
      <c r="AT68" s="40"/>
      <c r="AU68" s="275"/>
      <c r="AV68" s="276"/>
      <c r="AW68" s="271"/>
      <c r="AX68" s="298">
        <v>220040083</v>
      </c>
      <c r="AY68" s="296"/>
      <c r="AZ68" s="273" t="s">
        <v>421</v>
      </c>
      <c r="BA68" s="271"/>
      <c r="BB68" s="40" t="s">
        <v>419</v>
      </c>
      <c r="BC68" s="39"/>
      <c r="BD68" s="112"/>
      <c r="BE68" s="271"/>
      <c r="BF68" s="285"/>
      <c r="BG68" s="285"/>
      <c r="BH68" s="285"/>
      <c r="BI68" s="229"/>
      <c r="BJ68" s="226"/>
      <c r="BK68" s="226"/>
      <c r="BL68" s="226"/>
      <c r="BM68" s="229"/>
      <c r="BN68" s="229"/>
      <c r="BO68" s="112"/>
      <c r="BP68" s="39"/>
      <c r="BQ68" s="276"/>
      <c r="BR68" s="276"/>
      <c r="BS68" s="67"/>
    </row>
    <row r="69" spans="1:71" ht="15.6" customHeight="1">
      <c r="A69" s="334"/>
      <c r="B69" s="379"/>
      <c r="C69" s="379"/>
      <c r="D69" s="367"/>
      <c r="E69" s="366"/>
      <c r="F69" s="367"/>
      <c r="G69" s="367"/>
      <c r="H69" s="367"/>
      <c r="I69" s="367"/>
      <c r="J69" s="334"/>
      <c r="K69" s="333"/>
      <c r="L69" s="333"/>
      <c r="M69" s="367"/>
      <c r="N69" s="332"/>
      <c r="O69" s="332"/>
      <c r="P69" s="332"/>
      <c r="Q69" s="333"/>
      <c r="R69" s="333"/>
      <c r="S69" s="333"/>
      <c r="T69" s="333"/>
      <c r="U69" s="333"/>
      <c r="V69" s="333"/>
      <c r="W69" s="333"/>
      <c r="X69" s="372"/>
      <c r="Y69" s="372"/>
      <c r="Z69" s="467"/>
      <c r="AA69" s="350"/>
      <c r="AB69" s="350"/>
      <c r="AC69" s="352"/>
      <c r="AD69" s="352"/>
      <c r="AE69" s="296"/>
      <c r="AF69" s="311"/>
      <c r="AG69" s="297"/>
      <c r="AH69" s="274"/>
      <c r="AI69" s="39"/>
      <c r="AJ69" s="319"/>
      <c r="AK69" s="315"/>
      <c r="AL69" s="127"/>
      <c r="AM69" s="127"/>
      <c r="AN69" s="127"/>
      <c r="AO69" s="127"/>
      <c r="AP69" s="272"/>
      <c r="AQ69" s="310"/>
      <c r="AR69" s="40"/>
      <c r="AS69" s="40"/>
      <c r="AT69" s="40"/>
      <c r="AU69" s="275"/>
      <c r="AV69" s="276"/>
      <c r="AW69" s="272"/>
      <c r="AX69" s="299"/>
      <c r="AY69" s="296"/>
      <c r="AZ69" s="274"/>
      <c r="BA69" s="271"/>
      <c r="BB69" s="40" t="s">
        <v>419</v>
      </c>
      <c r="BC69" s="39"/>
      <c r="BD69" s="112"/>
      <c r="BE69" s="272"/>
      <c r="BF69" s="286"/>
      <c r="BG69" s="286"/>
      <c r="BH69" s="286"/>
      <c r="BI69" s="230"/>
      <c r="BJ69" s="226"/>
      <c r="BK69" s="226"/>
      <c r="BL69" s="226"/>
      <c r="BM69" s="229"/>
      <c r="BN69" s="229"/>
      <c r="BO69" s="112"/>
      <c r="BP69" s="40"/>
      <c r="BQ69" s="276"/>
      <c r="BR69" s="276"/>
      <c r="BS69" s="67"/>
    </row>
    <row r="70" spans="1:71" ht="60">
      <c r="A70" s="334"/>
      <c r="B70" s="379"/>
      <c r="C70" s="379"/>
      <c r="D70" s="367"/>
      <c r="E70" s="366"/>
      <c r="F70" s="367"/>
      <c r="G70" s="367"/>
      <c r="H70" s="367"/>
      <c r="I70" s="367"/>
      <c r="J70" s="334"/>
      <c r="K70" s="333"/>
      <c r="L70" s="333"/>
      <c r="M70" s="367"/>
      <c r="N70" s="332"/>
      <c r="O70" s="332"/>
      <c r="P70" s="332"/>
      <c r="Q70" s="333"/>
      <c r="R70" s="333"/>
      <c r="S70" s="333"/>
      <c r="T70" s="333"/>
      <c r="U70" s="333"/>
      <c r="V70" s="333"/>
      <c r="W70" s="333"/>
      <c r="X70" s="372"/>
      <c r="Y70" s="372"/>
      <c r="Z70" s="467"/>
      <c r="AA70" s="350"/>
      <c r="AB70" s="350"/>
      <c r="AC70" s="352"/>
      <c r="AD70" s="352"/>
      <c r="AE70" s="296"/>
      <c r="AF70" s="311"/>
      <c r="AG70" s="297"/>
      <c r="AH70" s="39" t="s">
        <v>330</v>
      </c>
      <c r="AI70" s="39"/>
      <c r="AJ70" s="43">
        <v>1</v>
      </c>
      <c r="AK70" s="41">
        <v>2.4105249964711386E-2</v>
      </c>
      <c r="AL70" s="42">
        <v>0</v>
      </c>
      <c r="AM70" s="42">
        <v>0</v>
      </c>
      <c r="AN70" s="42">
        <v>0</v>
      </c>
      <c r="AO70" s="42">
        <f>AL70+AM70+AN70</f>
        <v>0</v>
      </c>
      <c r="AP70" s="112" t="s">
        <v>183</v>
      </c>
      <c r="AQ70" s="75" t="s">
        <v>184</v>
      </c>
      <c r="AR70" s="40"/>
      <c r="AS70" s="40"/>
      <c r="AT70" s="40"/>
      <c r="AU70" s="275"/>
      <c r="AV70" s="276"/>
      <c r="AW70" s="270" t="s">
        <v>455</v>
      </c>
      <c r="AX70" s="93">
        <v>25000000</v>
      </c>
      <c r="AY70" s="296"/>
      <c r="AZ70" s="39" t="s">
        <v>420</v>
      </c>
      <c r="BA70" s="271"/>
      <c r="BB70" s="40" t="s">
        <v>419</v>
      </c>
      <c r="BC70" s="39"/>
      <c r="BD70" s="112"/>
      <c r="BE70" s="270" t="s">
        <v>455</v>
      </c>
      <c r="BF70" s="284">
        <v>99171883</v>
      </c>
      <c r="BG70" s="284">
        <v>99171883</v>
      </c>
      <c r="BH70" s="284">
        <v>0</v>
      </c>
      <c r="BI70" s="228">
        <f>+BH70/BG70</f>
        <v>0</v>
      </c>
      <c r="BJ70" s="226"/>
      <c r="BK70" s="226"/>
      <c r="BL70" s="226"/>
      <c r="BM70" s="229"/>
      <c r="BN70" s="229"/>
      <c r="BO70" s="112"/>
      <c r="BP70" s="40"/>
      <c r="BQ70" s="276"/>
      <c r="BR70" s="276"/>
      <c r="BS70" s="67"/>
    </row>
    <row r="71" spans="1:71" ht="30">
      <c r="A71" s="334"/>
      <c r="B71" s="379"/>
      <c r="C71" s="379"/>
      <c r="D71" s="367"/>
      <c r="E71" s="366"/>
      <c r="F71" s="367"/>
      <c r="G71" s="367"/>
      <c r="H71" s="367"/>
      <c r="I71" s="367"/>
      <c r="J71" s="334"/>
      <c r="K71" s="333"/>
      <c r="L71" s="333"/>
      <c r="M71" s="367"/>
      <c r="N71" s="332"/>
      <c r="O71" s="332"/>
      <c r="P71" s="332"/>
      <c r="Q71" s="333"/>
      <c r="R71" s="333"/>
      <c r="S71" s="333"/>
      <c r="T71" s="333"/>
      <c r="U71" s="333"/>
      <c r="V71" s="333"/>
      <c r="W71" s="333"/>
      <c r="X71" s="372"/>
      <c r="Y71" s="372"/>
      <c r="Z71" s="467">
        <v>24</v>
      </c>
      <c r="AA71" s="350"/>
      <c r="AB71" s="350"/>
      <c r="AC71" s="352"/>
      <c r="AD71" s="352"/>
      <c r="AE71" s="296"/>
      <c r="AF71" s="311"/>
      <c r="AG71" s="297"/>
      <c r="AH71" s="39" t="s">
        <v>331</v>
      </c>
      <c r="AI71" s="39"/>
      <c r="AJ71" s="39">
        <v>3</v>
      </c>
      <c r="AK71" s="41">
        <v>1.9284199971769108E-2</v>
      </c>
      <c r="AL71" s="42">
        <v>0</v>
      </c>
      <c r="AM71" s="42">
        <v>0</v>
      </c>
      <c r="AN71" s="42">
        <v>0</v>
      </c>
      <c r="AO71" s="42">
        <f>AL71+AM71+AN71</f>
        <v>0</v>
      </c>
      <c r="AP71" s="112" t="s">
        <v>266</v>
      </c>
      <c r="AQ71" s="75" t="s">
        <v>184</v>
      </c>
      <c r="AR71" s="40"/>
      <c r="AS71" s="40"/>
      <c r="AT71" s="40"/>
      <c r="AU71" s="275"/>
      <c r="AV71" s="276"/>
      <c r="AW71" s="271"/>
      <c r="AX71" s="93">
        <v>30000000</v>
      </c>
      <c r="AY71" s="296"/>
      <c r="AZ71" s="39" t="s">
        <v>420</v>
      </c>
      <c r="BA71" s="271"/>
      <c r="BB71" s="40" t="s">
        <v>419</v>
      </c>
      <c r="BC71" s="39"/>
      <c r="BD71" s="112"/>
      <c r="BE71" s="271"/>
      <c r="BF71" s="285"/>
      <c r="BG71" s="285"/>
      <c r="BH71" s="285"/>
      <c r="BI71" s="229"/>
      <c r="BJ71" s="226"/>
      <c r="BK71" s="226"/>
      <c r="BL71" s="226"/>
      <c r="BM71" s="229"/>
      <c r="BN71" s="229"/>
      <c r="BO71" s="112"/>
      <c r="BP71" s="40"/>
      <c r="BQ71" s="276"/>
      <c r="BR71" s="276"/>
      <c r="BS71" s="67"/>
    </row>
    <row r="72" spans="1:71" ht="60">
      <c r="A72" s="334"/>
      <c r="B72" s="379"/>
      <c r="C72" s="379"/>
      <c r="D72" s="368"/>
      <c r="E72" s="371"/>
      <c r="F72" s="368"/>
      <c r="G72" s="368"/>
      <c r="H72" s="368"/>
      <c r="I72" s="368"/>
      <c r="J72" s="334"/>
      <c r="K72" s="333"/>
      <c r="L72" s="333"/>
      <c r="M72" s="368"/>
      <c r="N72" s="332"/>
      <c r="O72" s="332"/>
      <c r="P72" s="332"/>
      <c r="Q72" s="333"/>
      <c r="R72" s="333"/>
      <c r="S72" s="333"/>
      <c r="T72" s="333"/>
      <c r="U72" s="333"/>
      <c r="V72" s="333"/>
      <c r="W72" s="333"/>
      <c r="X72" s="331"/>
      <c r="Y72" s="331"/>
      <c r="Z72" s="468"/>
      <c r="AA72" s="350"/>
      <c r="AB72" s="350"/>
      <c r="AC72" s="326"/>
      <c r="AD72" s="326"/>
      <c r="AE72" s="296"/>
      <c r="AF72" s="311"/>
      <c r="AG72" s="297"/>
      <c r="AH72" s="39" t="s">
        <v>332</v>
      </c>
      <c r="AI72" s="39"/>
      <c r="AJ72" s="39">
        <v>1</v>
      </c>
      <c r="AK72" s="41">
        <v>2.6783611071901539E-2</v>
      </c>
      <c r="AL72" s="42">
        <v>0</v>
      </c>
      <c r="AM72" s="42">
        <v>0</v>
      </c>
      <c r="AN72" s="42">
        <v>0</v>
      </c>
      <c r="AO72" s="42">
        <f>AL72+AM72+AN72</f>
        <v>0</v>
      </c>
      <c r="AP72" s="112" t="s">
        <v>226</v>
      </c>
      <c r="AQ72" s="75" t="s">
        <v>184</v>
      </c>
      <c r="AR72" s="40"/>
      <c r="AS72" s="40"/>
      <c r="AT72" s="40"/>
      <c r="AU72" s="264"/>
      <c r="AV72" s="274"/>
      <c r="AW72" s="272"/>
      <c r="AX72" s="93">
        <v>25000000</v>
      </c>
      <c r="AY72" s="296"/>
      <c r="AZ72" s="39" t="s">
        <v>420</v>
      </c>
      <c r="BA72" s="272"/>
      <c r="BB72" s="40" t="s">
        <v>419</v>
      </c>
      <c r="BC72" s="39"/>
      <c r="BD72" s="112"/>
      <c r="BE72" s="272"/>
      <c r="BF72" s="286"/>
      <c r="BG72" s="286"/>
      <c r="BH72" s="286"/>
      <c r="BI72" s="230"/>
      <c r="BJ72" s="227"/>
      <c r="BK72" s="227"/>
      <c r="BL72" s="227"/>
      <c r="BM72" s="230"/>
      <c r="BN72" s="230"/>
      <c r="BO72" s="112"/>
      <c r="BP72" s="40"/>
      <c r="BQ72" s="274"/>
      <c r="BR72" s="274"/>
      <c r="BS72" s="67"/>
    </row>
    <row r="73" spans="1:71" ht="38.450000000000003" customHeight="1">
      <c r="A73" s="334"/>
      <c r="B73" s="379"/>
      <c r="C73" s="379"/>
      <c r="D73" s="332" t="s">
        <v>306</v>
      </c>
      <c r="E73" s="332" t="s">
        <v>307</v>
      </c>
      <c r="F73" s="332" t="s">
        <v>308</v>
      </c>
      <c r="G73" s="335">
        <v>0.8</v>
      </c>
      <c r="H73" s="332" t="s">
        <v>168</v>
      </c>
      <c r="I73" s="335">
        <v>0.8</v>
      </c>
      <c r="J73" s="334"/>
      <c r="K73" s="332" t="s">
        <v>333</v>
      </c>
      <c r="L73" s="332" t="s">
        <v>171</v>
      </c>
      <c r="M73" s="332" t="s">
        <v>270</v>
      </c>
      <c r="N73" s="332" t="s">
        <v>334</v>
      </c>
      <c r="O73" s="332"/>
      <c r="P73" s="332" t="s">
        <v>174</v>
      </c>
      <c r="Q73" s="332" t="s">
        <v>335</v>
      </c>
      <c r="R73" s="363">
        <v>2</v>
      </c>
      <c r="S73" s="363">
        <v>2</v>
      </c>
      <c r="T73" s="363">
        <v>0</v>
      </c>
      <c r="U73" s="363">
        <v>0</v>
      </c>
      <c r="V73" s="363">
        <v>0</v>
      </c>
      <c r="W73" s="363">
        <f>T73+U73+V73</f>
        <v>0</v>
      </c>
      <c r="X73" s="260">
        <v>0</v>
      </c>
      <c r="Y73" s="260">
        <v>0</v>
      </c>
      <c r="Z73" s="462">
        <v>2</v>
      </c>
      <c r="AA73" s="350" t="s">
        <v>314</v>
      </c>
      <c r="AB73" s="350" t="s">
        <v>274</v>
      </c>
      <c r="AC73" s="350" t="s">
        <v>178</v>
      </c>
      <c r="AD73" s="350" t="s">
        <v>179</v>
      </c>
      <c r="AE73" s="297" t="s">
        <v>336</v>
      </c>
      <c r="AF73" s="357">
        <v>2021130010006</v>
      </c>
      <c r="AG73" s="297" t="s">
        <v>337</v>
      </c>
      <c r="AH73" s="270" t="s">
        <v>338</v>
      </c>
      <c r="AI73" s="270"/>
      <c r="AJ73" s="273">
        <v>1</v>
      </c>
      <c r="AK73" s="316">
        <v>0.6632860859565658</v>
      </c>
      <c r="AL73" s="130">
        <v>0</v>
      </c>
      <c r="AM73" s="130">
        <v>0</v>
      </c>
      <c r="AN73" s="130">
        <v>0</v>
      </c>
      <c r="AO73" s="130">
        <f>AL73+AM73+AN73</f>
        <v>0</v>
      </c>
      <c r="AP73" s="273" t="s">
        <v>226</v>
      </c>
      <c r="AQ73" s="309" t="s">
        <v>184</v>
      </c>
      <c r="AR73" s="263"/>
      <c r="AS73" s="263"/>
      <c r="AT73" s="263"/>
      <c r="AU73" s="263" t="s">
        <v>484</v>
      </c>
      <c r="AV73" s="273" t="s">
        <v>485</v>
      </c>
      <c r="AW73" s="39" t="s">
        <v>450</v>
      </c>
      <c r="AX73" s="93">
        <v>100000000</v>
      </c>
      <c r="AY73" s="296" t="s">
        <v>437</v>
      </c>
      <c r="AZ73" s="39" t="s">
        <v>417</v>
      </c>
      <c r="BA73" s="270" t="s">
        <v>438</v>
      </c>
      <c r="BB73" s="273" t="s">
        <v>419</v>
      </c>
      <c r="BC73" s="273"/>
      <c r="BD73" s="273"/>
      <c r="BE73" s="39" t="s">
        <v>450</v>
      </c>
      <c r="BF73" s="131">
        <v>100000000</v>
      </c>
      <c r="BG73" s="131">
        <v>100000000</v>
      </c>
      <c r="BH73" s="131">
        <v>0</v>
      </c>
      <c r="BI73" s="132">
        <f>+BH73/BG73</f>
        <v>0</v>
      </c>
      <c r="BJ73" s="219">
        <v>533445380</v>
      </c>
      <c r="BK73" s="219">
        <v>81887556</v>
      </c>
      <c r="BL73" s="219">
        <v>45943778</v>
      </c>
      <c r="BM73" s="222">
        <f>BK73/BJ73</f>
        <v>0.15350691761544547</v>
      </c>
      <c r="BN73" s="222">
        <f>BL73/BJ73</f>
        <v>8.612648965110542E-2</v>
      </c>
      <c r="BO73" s="273"/>
      <c r="BP73" s="263"/>
      <c r="BQ73" s="273" t="s">
        <v>464</v>
      </c>
      <c r="BR73" s="273" t="s">
        <v>465</v>
      </c>
      <c r="BS73" s="67"/>
    </row>
    <row r="74" spans="1:71" ht="40.5" customHeight="1">
      <c r="A74" s="334"/>
      <c r="B74" s="379"/>
      <c r="C74" s="379"/>
      <c r="D74" s="332"/>
      <c r="E74" s="332"/>
      <c r="F74" s="332"/>
      <c r="G74" s="335"/>
      <c r="H74" s="332"/>
      <c r="I74" s="335"/>
      <c r="J74" s="334"/>
      <c r="K74" s="332"/>
      <c r="L74" s="332"/>
      <c r="M74" s="332"/>
      <c r="N74" s="332"/>
      <c r="O74" s="332"/>
      <c r="P74" s="332"/>
      <c r="Q74" s="332"/>
      <c r="R74" s="363"/>
      <c r="S74" s="363"/>
      <c r="T74" s="363"/>
      <c r="U74" s="363"/>
      <c r="V74" s="363"/>
      <c r="W74" s="363"/>
      <c r="X74" s="261"/>
      <c r="Y74" s="261"/>
      <c r="Z74" s="463"/>
      <c r="AA74" s="350"/>
      <c r="AB74" s="350"/>
      <c r="AC74" s="350"/>
      <c r="AD74" s="350"/>
      <c r="AE74" s="297"/>
      <c r="AF74" s="357"/>
      <c r="AG74" s="297"/>
      <c r="AH74" s="272"/>
      <c r="AI74" s="272"/>
      <c r="AJ74" s="274"/>
      <c r="AK74" s="317"/>
      <c r="AL74" s="133"/>
      <c r="AM74" s="133"/>
      <c r="AN74" s="133"/>
      <c r="AO74" s="133"/>
      <c r="AP74" s="274"/>
      <c r="AQ74" s="310"/>
      <c r="AR74" s="264"/>
      <c r="AS74" s="264"/>
      <c r="AT74" s="264"/>
      <c r="AU74" s="275"/>
      <c r="AV74" s="276"/>
      <c r="AW74" s="39" t="s">
        <v>456</v>
      </c>
      <c r="AX74" s="93">
        <v>242120040</v>
      </c>
      <c r="AY74" s="296"/>
      <c r="AZ74" s="39" t="s">
        <v>421</v>
      </c>
      <c r="BA74" s="271"/>
      <c r="BB74" s="274"/>
      <c r="BC74" s="274"/>
      <c r="BD74" s="274"/>
      <c r="BE74" s="39" t="s">
        <v>456</v>
      </c>
      <c r="BF74" s="131">
        <v>242120040</v>
      </c>
      <c r="BG74" s="131">
        <v>242120040</v>
      </c>
      <c r="BH74" s="131">
        <v>0</v>
      </c>
      <c r="BI74" s="132">
        <f>+BH74/BG74</f>
        <v>0</v>
      </c>
      <c r="BJ74" s="220"/>
      <c r="BK74" s="220"/>
      <c r="BL74" s="220"/>
      <c r="BM74" s="223"/>
      <c r="BN74" s="223"/>
      <c r="BO74" s="274"/>
      <c r="BP74" s="264"/>
      <c r="BQ74" s="276"/>
      <c r="BR74" s="276"/>
      <c r="BS74" s="67"/>
    </row>
    <row r="75" spans="1:71" ht="30">
      <c r="A75" s="334"/>
      <c r="B75" s="379"/>
      <c r="C75" s="379"/>
      <c r="D75" s="332"/>
      <c r="E75" s="332"/>
      <c r="F75" s="332"/>
      <c r="G75" s="332"/>
      <c r="H75" s="332"/>
      <c r="I75" s="332"/>
      <c r="J75" s="334"/>
      <c r="K75" s="332"/>
      <c r="L75" s="332"/>
      <c r="M75" s="332"/>
      <c r="N75" s="332"/>
      <c r="O75" s="332"/>
      <c r="P75" s="332"/>
      <c r="Q75" s="332"/>
      <c r="R75" s="363"/>
      <c r="S75" s="363"/>
      <c r="T75" s="363"/>
      <c r="U75" s="363"/>
      <c r="V75" s="363"/>
      <c r="W75" s="363"/>
      <c r="X75" s="262"/>
      <c r="Y75" s="262"/>
      <c r="Z75" s="464">
        <v>42</v>
      </c>
      <c r="AA75" s="350"/>
      <c r="AB75" s="350"/>
      <c r="AC75" s="350"/>
      <c r="AD75" s="350"/>
      <c r="AE75" s="297"/>
      <c r="AF75" s="357"/>
      <c r="AG75" s="297"/>
      <c r="AH75" s="112" t="s">
        <v>339</v>
      </c>
      <c r="AI75" s="112"/>
      <c r="AJ75" s="39">
        <v>1</v>
      </c>
      <c r="AK75" s="113">
        <v>0</v>
      </c>
      <c r="AL75" s="114">
        <v>0</v>
      </c>
      <c r="AM75" s="114">
        <v>0</v>
      </c>
      <c r="AN75" s="114">
        <v>0</v>
      </c>
      <c r="AO75" s="114">
        <f>AL75+AM75+AN75</f>
        <v>0</v>
      </c>
      <c r="AP75" s="39" t="s">
        <v>226</v>
      </c>
      <c r="AQ75" s="75" t="s">
        <v>184</v>
      </c>
      <c r="AR75" s="40"/>
      <c r="AS75" s="40"/>
      <c r="AT75" s="40"/>
      <c r="AU75" s="264"/>
      <c r="AV75" s="274"/>
      <c r="AW75" s="39" t="s">
        <v>457</v>
      </c>
      <c r="AX75" s="93">
        <v>191325340</v>
      </c>
      <c r="AY75" s="296"/>
      <c r="AZ75" s="39" t="s">
        <v>420</v>
      </c>
      <c r="BA75" s="271"/>
      <c r="BB75" s="39" t="s">
        <v>419</v>
      </c>
      <c r="BC75" s="39"/>
      <c r="BD75" s="39"/>
      <c r="BE75" s="39" t="s">
        <v>457</v>
      </c>
      <c r="BF75" s="131">
        <v>191325340</v>
      </c>
      <c r="BG75" s="131">
        <v>191325340</v>
      </c>
      <c r="BH75" s="131">
        <v>0</v>
      </c>
      <c r="BI75" s="132">
        <f>+BH75/BG75</f>
        <v>0</v>
      </c>
      <c r="BJ75" s="221"/>
      <c r="BK75" s="221"/>
      <c r="BL75" s="221"/>
      <c r="BM75" s="224"/>
      <c r="BN75" s="224"/>
      <c r="BO75" s="39"/>
      <c r="BP75" s="40"/>
      <c r="BQ75" s="276"/>
      <c r="BR75" s="276"/>
      <c r="BS75" s="67"/>
    </row>
    <row r="76" spans="1:71" ht="51.75" customHeight="1">
      <c r="A76" s="49"/>
      <c r="B76" s="379"/>
      <c r="C76" s="379"/>
      <c r="D76" s="118"/>
      <c r="E76" s="118"/>
      <c r="F76" s="118"/>
      <c r="G76" s="118"/>
      <c r="H76" s="118"/>
      <c r="I76" s="118"/>
      <c r="J76" s="49"/>
      <c r="K76" s="118"/>
      <c r="L76" s="118"/>
      <c r="M76" s="245" t="s">
        <v>491</v>
      </c>
      <c r="N76" s="246"/>
      <c r="O76" s="246"/>
      <c r="P76" s="246"/>
      <c r="Q76" s="246"/>
      <c r="R76" s="246"/>
      <c r="S76" s="246"/>
      <c r="T76" s="246"/>
      <c r="U76" s="246"/>
      <c r="V76" s="246"/>
      <c r="W76" s="247"/>
      <c r="X76" s="134">
        <f>(X59+X66+X73)/3</f>
        <v>9.5238095238095233E-2</v>
      </c>
      <c r="Y76" s="134">
        <f>(Y59+Y66+Y73)/3</f>
        <v>9.5238095238095233E-2</v>
      </c>
      <c r="Z76" s="135"/>
      <c r="AA76" s="53"/>
      <c r="AB76" s="53"/>
      <c r="AC76" s="120"/>
      <c r="AD76" s="120"/>
      <c r="AE76" s="39"/>
      <c r="AF76" s="121"/>
      <c r="AG76" s="39"/>
      <c r="AH76" s="112"/>
      <c r="AI76" s="112"/>
      <c r="AJ76" s="39"/>
      <c r="AK76" s="113"/>
      <c r="AL76" s="114"/>
      <c r="AM76" s="114"/>
      <c r="AN76" s="114"/>
      <c r="AO76" s="114"/>
      <c r="AP76" s="39"/>
      <c r="AQ76" s="75"/>
      <c r="AR76" s="40"/>
      <c r="AS76" s="40"/>
      <c r="AT76" s="40"/>
      <c r="AU76" s="87"/>
      <c r="AV76" s="63"/>
      <c r="AW76" s="61"/>
      <c r="AX76" s="93"/>
      <c r="AY76" s="56"/>
      <c r="AZ76" s="39"/>
      <c r="BA76" s="125"/>
      <c r="BB76" s="39"/>
      <c r="BC76" s="39"/>
      <c r="BD76" s="39"/>
      <c r="BE76" s="61"/>
      <c r="BF76" s="136"/>
      <c r="BG76" s="136"/>
      <c r="BH76" s="136"/>
      <c r="BI76" s="137"/>
      <c r="BJ76" s="138">
        <f>BJ59+BJ73</f>
        <v>1603712629</v>
      </c>
      <c r="BK76" s="138">
        <f>BK59+BK73</f>
        <v>330396768</v>
      </c>
      <c r="BL76" s="138">
        <f>BL59+BL73</f>
        <v>190198384</v>
      </c>
      <c r="BM76" s="137">
        <f>BK76/BJ76</f>
        <v>0.20601993276440053</v>
      </c>
      <c r="BN76" s="137">
        <f>BL76/BJ76</f>
        <v>0.11859879417336683</v>
      </c>
      <c r="BO76" s="39"/>
      <c r="BP76" s="40"/>
      <c r="BQ76" s="63"/>
      <c r="BR76" s="63"/>
      <c r="BS76" s="67"/>
    </row>
    <row r="77" spans="1:71" ht="77.45" customHeight="1">
      <c r="A77" s="332" t="s">
        <v>210</v>
      </c>
      <c r="B77" s="379"/>
      <c r="C77" s="379"/>
      <c r="D77" s="336" t="s">
        <v>340</v>
      </c>
      <c r="E77" s="336" t="s">
        <v>341</v>
      </c>
      <c r="F77" s="336" t="s">
        <v>342</v>
      </c>
      <c r="G77" s="361">
        <v>0.75</v>
      </c>
      <c r="H77" s="336" t="s">
        <v>168</v>
      </c>
      <c r="I77" s="361">
        <v>0.75</v>
      </c>
      <c r="J77" s="362" t="s">
        <v>343</v>
      </c>
      <c r="K77" s="336" t="s">
        <v>344</v>
      </c>
      <c r="L77" s="336" t="s">
        <v>171</v>
      </c>
      <c r="M77" s="336">
        <v>20</v>
      </c>
      <c r="N77" s="336" t="s">
        <v>345</v>
      </c>
      <c r="O77" s="336"/>
      <c r="P77" s="336" t="s">
        <v>174</v>
      </c>
      <c r="Q77" s="336" t="s">
        <v>346</v>
      </c>
      <c r="R77" s="336">
        <v>30</v>
      </c>
      <c r="S77" s="336">
        <v>6</v>
      </c>
      <c r="T77" s="358">
        <v>0</v>
      </c>
      <c r="U77" s="358">
        <v>1</v>
      </c>
      <c r="V77" s="358">
        <v>0</v>
      </c>
      <c r="W77" s="358">
        <f>T77+U77+V77</f>
        <v>1</v>
      </c>
      <c r="X77" s="251">
        <f>W77/S77</f>
        <v>0.16666666666666666</v>
      </c>
      <c r="Y77" s="251">
        <f>W77/S77</f>
        <v>0.16666666666666666</v>
      </c>
      <c r="Z77" s="345">
        <v>24</v>
      </c>
      <c r="AA77" s="350" t="s">
        <v>347</v>
      </c>
      <c r="AB77" s="350" t="s">
        <v>348</v>
      </c>
      <c r="AC77" s="325" t="s">
        <v>349</v>
      </c>
      <c r="AD77" s="325" t="s">
        <v>222</v>
      </c>
      <c r="AE77" s="297" t="s">
        <v>350</v>
      </c>
      <c r="AF77" s="357">
        <v>2020130010213</v>
      </c>
      <c r="AG77" s="297" t="s">
        <v>351</v>
      </c>
      <c r="AH77" s="39" t="s">
        <v>352</v>
      </c>
      <c r="AI77" s="39"/>
      <c r="AJ77" s="40">
        <v>6</v>
      </c>
      <c r="AK77" s="41">
        <v>0.19721370134773555</v>
      </c>
      <c r="AL77" s="139">
        <f>AJ77*6.4%</f>
        <v>0.38400000000000001</v>
      </c>
      <c r="AM77" s="139">
        <f>AJ77*6.4%</f>
        <v>0.38400000000000001</v>
      </c>
      <c r="AN77" s="139">
        <f>AJ77*6.4%</f>
        <v>0.38400000000000001</v>
      </c>
      <c r="AO77" s="139">
        <f>AL77+AM77+AN77</f>
        <v>1.1520000000000001</v>
      </c>
      <c r="AP77" s="39" t="s">
        <v>287</v>
      </c>
      <c r="AQ77" s="75" t="s">
        <v>184</v>
      </c>
      <c r="AR77" s="40"/>
      <c r="AS77" s="40"/>
      <c r="AT77" s="40"/>
      <c r="AU77" s="263" t="s">
        <v>484</v>
      </c>
      <c r="AV77" s="273" t="s">
        <v>485</v>
      </c>
      <c r="AW77" s="273" t="s">
        <v>450</v>
      </c>
      <c r="AX77" s="93">
        <v>111005629</v>
      </c>
      <c r="AY77" s="297" t="s">
        <v>439</v>
      </c>
      <c r="AZ77" s="39" t="s">
        <v>420</v>
      </c>
      <c r="BA77" s="273" t="s">
        <v>440</v>
      </c>
      <c r="BB77" s="40" t="s">
        <v>419</v>
      </c>
      <c r="BC77" s="39"/>
      <c r="BD77" s="39"/>
      <c r="BE77" s="273" t="s">
        <v>450</v>
      </c>
      <c r="BF77" s="282">
        <v>190000000</v>
      </c>
      <c r="BG77" s="282">
        <v>190000000</v>
      </c>
      <c r="BH77" s="282">
        <v>135300000</v>
      </c>
      <c r="BI77" s="222">
        <f>+BH77/BG77</f>
        <v>0.71210526315789469</v>
      </c>
      <c r="BJ77" s="219">
        <v>706023613</v>
      </c>
      <c r="BK77" s="219">
        <v>136834270</v>
      </c>
      <c r="BL77" s="219">
        <v>77917135</v>
      </c>
      <c r="BM77" s="222">
        <f>BK77/BJ77</f>
        <v>0.19380976426350771</v>
      </c>
      <c r="BN77" s="222">
        <f>BL77/BJ77</f>
        <v>0.11036052274359272</v>
      </c>
      <c r="BO77" s="39"/>
      <c r="BP77" s="40"/>
      <c r="BQ77" s="273" t="s">
        <v>481</v>
      </c>
      <c r="BR77" s="273" t="s">
        <v>482</v>
      </c>
      <c r="BS77" s="67"/>
    </row>
    <row r="78" spans="1:71" ht="60">
      <c r="A78" s="332"/>
      <c r="B78" s="379"/>
      <c r="C78" s="379"/>
      <c r="D78" s="337"/>
      <c r="E78" s="337"/>
      <c r="F78" s="337"/>
      <c r="G78" s="337"/>
      <c r="H78" s="337"/>
      <c r="I78" s="337"/>
      <c r="J78" s="362"/>
      <c r="K78" s="337"/>
      <c r="L78" s="337"/>
      <c r="M78" s="337"/>
      <c r="N78" s="337"/>
      <c r="O78" s="337"/>
      <c r="P78" s="337"/>
      <c r="Q78" s="337"/>
      <c r="R78" s="337"/>
      <c r="S78" s="337"/>
      <c r="T78" s="359"/>
      <c r="U78" s="359"/>
      <c r="V78" s="359"/>
      <c r="W78" s="337"/>
      <c r="X78" s="252"/>
      <c r="Y78" s="252"/>
      <c r="Z78" s="346">
        <v>104</v>
      </c>
      <c r="AA78" s="350"/>
      <c r="AB78" s="350"/>
      <c r="AC78" s="352"/>
      <c r="AD78" s="352"/>
      <c r="AE78" s="297"/>
      <c r="AF78" s="357"/>
      <c r="AG78" s="297"/>
      <c r="AH78" s="39" t="s">
        <v>353</v>
      </c>
      <c r="AI78" s="39"/>
      <c r="AJ78" s="40">
        <v>1</v>
      </c>
      <c r="AK78" s="41">
        <v>4.8899200250870072E-2</v>
      </c>
      <c r="AL78" s="42">
        <v>0</v>
      </c>
      <c r="AM78" s="42">
        <v>0</v>
      </c>
      <c r="AN78" s="42">
        <v>0</v>
      </c>
      <c r="AO78" s="42">
        <f>AL78+AM78+AN78</f>
        <v>0</v>
      </c>
      <c r="AP78" s="39" t="s">
        <v>287</v>
      </c>
      <c r="AQ78" s="75" t="s">
        <v>184</v>
      </c>
      <c r="AR78" s="40"/>
      <c r="AS78" s="40"/>
      <c r="AT78" s="40"/>
      <c r="AU78" s="275"/>
      <c r="AV78" s="276"/>
      <c r="AW78" s="274"/>
      <c r="AX78" s="93">
        <v>40000000</v>
      </c>
      <c r="AY78" s="297"/>
      <c r="AZ78" s="39" t="s">
        <v>420</v>
      </c>
      <c r="BA78" s="276"/>
      <c r="BB78" s="40" t="s">
        <v>429</v>
      </c>
      <c r="BC78" s="40"/>
      <c r="BD78" s="39"/>
      <c r="BE78" s="274"/>
      <c r="BF78" s="283"/>
      <c r="BG78" s="283"/>
      <c r="BH78" s="283"/>
      <c r="BI78" s="224"/>
      <c r="BJ78" s="220"/>
      <c r="BK78" s="220"/>
      <c r="BL78" s="220"/>
      <c r="BM78" s="223"/>
      <c r="BN78" s="223"/>
      <c r="BO78" s="39"/>
      <c r="BP78" s="40"/>
      <c r="BQ78" s="276"/>
      <c r="BR78" s="276"/>
      <c r="BS78" s="67"/>
    </row>
    <row r="79" spans="1:71" ht="41.1" customHeight="1">
      <c r="A79" s="332"/>
      <c r="B79" s="379"/>
      <c r="C79" s="379"/>
      <c r="D79" s="337"/>
      <c r="E79" s="337"/>
      <c r="F79" s="337"/>
      <c r="G79" s="337"/>
      <c r="H79" s="337"/>
      <c r="I79" s="337"/>
      <c r="J79" s="362"/>
      <c r="K79" s="337"/>
      <c r="L79" s="337"/>
      <c r="M79" s="337"/>
      <c r="N79" s="337"/>
      <c r="O79" s="337"/>
      <c r="P79" s="337"/>
      <c r="Q79" s="337"/>
      <c r="R79" s="337"/>
      <c r="S79" s="337"/>
      <c r="T79" s="359"/>
      <c r="U79" s="359"/>
      <c r="V79" s="359"/>
      <c r="W79" s="337"/>
      <c r="X79" s="252"/>
      <c r="Y79" s="252"/>
      <c r="Z79" s="346"/>
      <c r="AA79" s="350"/>
      <c r="AB79" s="350"/>
      <c r="AC79" s="352"/>
      <c r="AD79" s="352"/>
      <c r="AE79" s="297"/>
      <c r="AF79" s="357"/>
      <c r="AG79" s="297"/>
      <c r="AH79" s="273" t="s">
        <v>354</v>
      </c>
      <c r="AI79" s="273"/>
      <c r="AJ79" s="263">
        <v>11</v>
      </c>
      <c r="AK79" s="313">
        <v>0.41233004286388236</v>
      </c>
      <c r="AL79" s="267">
        <v>0</v>
      </c>
      <c r="AM79" s="267">
        <v>0</v>
      </c>
      <c r="AN79" s="267">
        <v>0</v>
      </c>
      <c r="AO79" s="267">
        <f>AL79+AM79+AN79</f>
        <v>0</v>
      </c>
      <c r="AP79" s="273" t="s">
        <v>183</v>
      </c>
      <c r="AQ79" s="309" t="s">
        <v>184</v>
      </c>
      <c r="AR79" s="263"/>
      <c r="AS79" s="263"/>
      <c r="AT79" s="263"/>
      <c r="AU79" s="275"/>
      <c r="AV79" s="276"/>
      <c r="AW79" s="273" t="s">
        <v>46</v>
      </c>
      <c r="AX79" s="93">
        <v>53985000</v>
      </c>
      <c r="AY79" s="297"/>
      <c r="AZ79" s="39" t="s">
        <v>441</v>
      </c>
      <c r="BA79" s="276"/>
      <c r="BB79" s="263" t="s">
        <v>419</v>
      </c>
      <c r="BC79" s="273"/>
      <c r="BD79" s="273"/>
      <c r="BE79" s="273" t="s">
        <v>46</v>
      </c>
      <c r="BF79" s="282">
        <v>251005629</v>
      </c>
      <c r="BG79" s="282">
        <v>251005629</v>
      </c>
      <c r="BH79" s="282">
        <v>0</v>
      </c>
      <c r="BI79" s="222">
        <f>+BH79/BG79</f>
        <v>0</v>
      </c>
      <c r="BJ79" s="220"/>
      <c r="BK79" s="220"/>
      <c r="BL79" s="220"/>
      <c r="BM79" s="223"/>
      <c r="BN79" s="223"/>
      <c r="BO79" s="273"/>
      <c r="BP79" s="40"/>
      <c r="BQ79" s="276"/>
      <c r="BR79" s="276"/>
      <c r="BS79" s="140"/>
    </row>
    <row r="80" spans="1:71" ht="39.6" customHeight="1">
      <c r="A80" s="332"/>
      <c r="B80" s="379"/>
      <c r="C80" s="379"/>
      <c r="D80" s="337"/>
      <c r="E80" s="337"/>
      <c r="F80" s="337"/>
      <c r="G80" s="337"/>
      <c r="H80" s="337"/>
      <c r="I80" s="337"/>
      <c r="J80" s="362"/>
      <c r="K80" s="338"/>
      <c r="L80" s="338"/>
      <c r="M80" s="338"/>
      <c r="N80" s="338"/>
      <c r="O80" s="338"/>
      <c r="P80" s="338"/>
      <c r="Q80" s="338"/>
      <c r="R80" s="338"/>
      <c r="S80" s="338"/>
      <c r="T80" s="360"/>
      <c r="U80" s="360"/>
      <c r="V80" s="360"/>
      <c r="W80" s="338"/>
      <c r="X80" s="253"/>
      <c r="Y80" s="253"/>
      <c r="Z80" s="347">
        <v>1317</v>
      </c>
      <c r="AA80" s="350"/>
      <c r="AB80" s="350"/>
      <c r="AC80" s="326"/>
      <c r="AD80" s="326"/>
      <c r="AE80" s="297"/>
      <c r="AF80" s="357"/>
      <c r="AG80" s="297"/>
      <c r="AH80" s="276"/>
      <c r="AI80" s="276"/>
      <c r="AJ80" s="275"/>
      <c r="AK80" s="314"/>
      <c r="AL80" s="269"/>
      <c r="AM80" s="269"/>
      <c r="AN80" s="269"/>
      <c r="AO80" s="269"/>
      <c r="AP80" s="276"/>
      <c r="AQ80" s="356"/>
      <c r="AR80" s="275"/>
      <c r="AS80" s="275"/>
      <c r="AT80" s="275"/>
      <c r="AU80" s="275"/>
      <c r="AV80" s="276"/>
      <c r="AW80" s="274"/>
      <c r="AX80" s="93">
        <v>190000000</v>
      </c>
      <c r="AY80" s="297"/>
      <c r="AZ80" s="39" t="s">
        <v>417</v>
      </c>
      <c r="BA80" s="276"/>
      <c r="BB80" s="275"/>
      <c r="BC80" s="276"/>
      <c r="BD80" s="276"/>
      <c r="BE80" s="274"/>
      <c r="BF80" s="283"/>
      <c r="BG80" s="283"/>
      <c r="BH80" s="283"/>
      <c r="BI80" s="224"/>
      <c r="BJ80" s="220"/>
      <c r="BK80" s="220"/>
      <c r="BL80" s="220"/>
      <c r="BM80" s="223"/>
      <c r="BN80" s="223"/>
      <c r="BO80" s="276"/>
      <c r="BP80" s="40"/>
      <c r="BQ80" s="274"/>
      <c r="BR80" s="274"/>
      <c r="BS80" s="141"/>
    </row>
    <row r="81" spans="1:71" ht="47.1" customHeight="1">
      <c r="A81" s="332"/>
      <c r="B81" s="379"/>
      <c r="C81" s="379"/>
      <c r="D81" s="337"/>
      <c r="E81" s="337"/>
      <c r="F81" s="337"/>
      <c r="G81" s="337"/>
      <c r="H81" s="337"/>
      <c r="I81" s="337"/>
      <c r="J81" s="362"/>
      <c r="K81" s="333" t="s">
        <v>355</v>
      </c>
      <c r="L81" s="333" t="s">
        <v>356</v>
      </c>
      <c r="M81" s="336">
        <v>18</v>
      </c>
      <c r="N81" s="332" t="s">
        <v>357</v>
      </c>
      <c r="O81" s="332"/>
      <c r="P81" s="332" t="s">
        <v>174</v>
      </c>
      <c r="Q81" s="333" t="s">
        <v>358</v>
      </c>
      <c r="R81" s="343">
        <v>36</v>
      </c>
      <c r="S81" s="354">
        <v>3</v>
      </c>
      <c r="T81" s="355">
        <v>0</v>
      </c>
      <c r="U81" s="355">
        <v>0</v>
      </c>
      <c r="V81" s="355">
        <v>0</v>
      </c>
      <c r="W81" s="355">
        <f>T81+U81+V81</f>
        <v>0</v>
      </c>
      <c r="X81" s="254">
        <f>W81/S81</f>
        <v>0</v>
      </c>
      <c r="Y81" s="254">
        <f>W81/S81</f>
        <v>0</v>
      </c>
      <c r="Z81" s="345">
        <v>42</v>
      </c>
      <c r="AA81" s="350" t="s">
        <v>347</v>
      </c>
      <c r="AB81" s="350" t="s">
        <v>348</v>
      </c>
      <c r="AC81" s="325" t="s">
        <v>349</v>
      </c>
      <c r="AD81" s="325" t="s">
        <v>222</v>
      </c>
      <c r="AE81" s="297"/>
      <c r="AF81" s="357"/>
      <c r="AG81" s="297"/>
      <c r="AH81" s="274"/>
      <c r="AI81" s="274"/>
      <c r="AJ81" s="264"/>
      <c r="AK81" s="315"/>
      <c r="AL81" s="268"/>
      <c r="AM81" s="268"/>
      <c r="AN81" s="268"/>
      <c r="AO81" s="268"/>
      <c r="AP81" s="274"/>
      <c r="AQ81" s="310"/>
      <c r="AR81" s="264"/>
      <c r="AS81" s="264"/>
      <c r="AT81" s="264"/>
      <c r="AU81" s="275"/>
      <c r="AV81" s="276"/>
      <c r="AW81" s="273" t="s">
        <v>451</v>
      </c>
      <c r="AX81" s="93">
        <v>99575824.449999988</v>
      </c>
      <c r="AY81" s="297"/>
      <c r="AZ81" s="39" t="s">
        <v>421</v>
      </c>
      <c r="BA81" s="276"/>
      <c r="BB81" s="264"/>
      <c r="BC81" s="274"/>
      <c r="BD81" s="274"/>
      <c r="BE81" s="273" t="s">
        <v>451</v>
      </c>
      <c r="BF81" s="282">
        <v>211032984</v>
      </c>
      <c r="BG81" s="282">
        <v>211032984</v>
      </c>
      <c r="BH81" s="282">
        <v>61998092</v>
      </c>
      <c r="BI81" s="222">
        <f>+BH81/BG81</f>
        <v>0.29378389493843293</v>
      </c>
      <c r="BJ81" s="220"/>
      <c r="BK81" s="220"/>
      <c r="BL81" s="220"/>
      <c r="BM81" s="223"/>
      <c r="BN81" s="223"/>
      <c r="BO81" s="274"/>
      <c r="BP81" s="40"/>
      <c r="BQ81" s="273" t="s">
        <v>481</v>
      </c>
      <c r="BR81" s="273" t="s">
        <v>482</v>
      </c>
      <c r="BS81" s="142"/>
    </row>
    <row r="82" spans="1:71" ht="75">
      <c r="A82" s="332"/>
      <c r="B82" s="379"/>
      <c r="C82" s="379"/>
      <c r="D82" s="337"/>
      <c r="E82" s="337"/>
      <c r="F82" s="337"/>
      <c r="G82" s="337"/>
      <c r="H82" s="337"/>
      <c r="I82" s="337"/>
      <c r="J82" s="362"/>
      <c r="K82" s="333"/>
      <c r="L82" s="333"/>
      <c r="M82" s="337"/>
      <c r="N82" s="332"/>
      <c r="O82" s="332"/>
      <c r="P82" s="332"/>
      <c r="Q82" s="333"/>
      <c r="R82" s="351"/>
      <c r="S82" s="354"/>
      <c r="T82" s="355"/>
      <c r="U82" s="355"/>
      <c r="V82" s="355"/>
      <c r="W82" s="354"/>
      <c r="X82" s="255"/>
      <c r="Y82" s="255"/>
      <c r="Z82" s="346"/>
      <c r="AA82" s="350"/>
      <c r="AB82" s="350"/>
      <c r="AC82" s="352"/>
      <c r="AD82" s="352"/>
      <c r="AE82" s="297"/>
      <c r="AF82" s="357"/>
      <c r="AG82" s="297"/>
      <c r="AH82" s="112" t="s">
        <v>359</v>
      </c>
      <c r="AI82" s="39"/>
      <c r="AJ82" s="40">
        <v>1</v>
      </c>
      <c r="AK82" s="41">
        <v>0.19016355653116138</v>
      </c>
      <c r="AL82" s="139">
        <f>AJ82*2.9%</f>
        <v>2.8999999999999998E-2</v>
      </c>
      <c r="AM82" s="139">
        <f>AJ82*2.9%</f>
        <v>2.8999999999999998E-2</v>
      </c>
      <c r="AN82" s="139">
        <f>AJ82*2.9%</f>
        <v>2.8999999999999998E-2</v>
      </c>
      <c r="AO82" s="139">
        <f>AL82+AM82+AN82</f>
        <v>8.6999999999999994E-2</v>
      </c>
      <c r="AP82" s="39" t="s">
        <v>226</v>
      </c>
      <c r="AQ82" s="75" t="s">
        <v>184</v>
      </c>
      <c r="AR82" s="40"/>
      <c r="AS82" s="40"/>
      <c r="AT82" s="40"/>
      <c r="AU82" s="275"/>
      <c r="AV82" s="276"/>
      <c r="AW82" s="274"/>
      <c r="AX82" s="93">
        <v>100000000</v>
      </c>
      <c r="AY82" s="297"/>
      <c r="AZ82" s="39" t="s">
        <v>420</v>
      </c>
      <c r="BA82" s="276"/>
      <c r="BB82" s="40" t="s">
        <v>419</v>
      </c>
      <c r="BC82" s="40"/>
      <c r="BD82" s="39"/>
      <c r="BE82" s="274"/>
      <c r="BF82" s="283"/>
      <c r="BG82" s="283"/>
      <c r="BH82" s="283"/>
      <c r="BI82" s="224"/>
      <c r="BJ82" s="220"/>
      <c r="BK82" s="220"/>
      <c r="BL82" s="220"/>
      <c r="BM82" s="223"/>
      <c r="BN82" s="223"/>
      <c r="BO82" s="39"/>
      <c r="BP82" s="40"/>
      <c r="BQ82" s="276"/>
      <c r="BR82" s="276"/>
      <c r="BS82" s="67"/>
    </row>
    <row r="83" spans="1:71" ht="90">
      <c r="A83" s="332"/>
      <c r="B83" s="379"/>
      <c r="C83" s="379"/>
      <c r="D83" s="337"/>
      <c r="E83" s="337"/>
      <c r="F83" s="337"/>
      <c r="G83" s="337"/>
      <c r="H83" s="337"/>
      <c r="I83" s="337"/>
      <c r="J83" s="362"/>
      <c r="K83" s="333"/>
      <c r="L83" s="333"/>
      <c r="M83" s="337"/>
      <c r="N83" s="332"/>
      <c r="O83" s="332"/>
      <c r="P83" s="332"/>
      <c r="Q83" s="333"/>
      <c r="R83" s="351"/>
      <c r="S83" s="354"/>
      <c r="T83" s="355"/>
      <c r="U83" s="355"/>
      <c r="V83" s="355"/>
      <c r="W83" s="354"/>
      <c r="X83" s="256"/>
      <c r="Y83" s="256"/>
      <c r="Z83" s="347"/>
      <c r="AA83" s="350"/>
      <c r="AB83" s="350"/>
      <c r="AC83" s="352"/>
      <c r="AD83" s="352"/>
      <c r="AE83" s="297"/>
      <c r="AF83" s="357"/>
      <c r="AG83" s="297"/>
      <c r="AH83" s="39" t="s">
        <v>360</v>
      </c>
      <c r="AI83" s="39"/>
      <c r="AJ83" s="40">
        <v>2</v>
      </c>
      <c r="AK83" s="41">
        <v>0.15139349900635071</v>
      </c>
      <c r="AL83" s="42">
        <v>0</v>
      </c>
      <c r="AM83" s="42">
        <v>0</v>
      </c>
      <c r="AN83" s="42">
        <v>0</v>
      </c>
      <c r="AO83" s="42">
        <f>AL83+AM83+AN83</f>
        <v>0</v>
      </c>
      <c r="AP83" s="39" t="s">
        <v>361</v>
      </c>
      <c r="AQ83" s="75" t="s">
        <v>184</v>
      </c>
      <c r="AR83" s="40"/>
      <c r="AS83" s="40"/>
      <c r="AT83" s="40"/>
      <c r="AU83" s="264"/>
      <c r="AV83" s="274"/>
      <c r="AW83" s="39" t="s">
        <v>458</v>
      </c>
      <c r="AX83" s="93">
        <v>111457159.55</v>
      </c>
      <c r="AY83" s="297"/>
      <c r="AZ83" s="39" t="s">
        <v>421</v>
      </c>
      <c r="BA83" s="276"/>
      <c r="BB83" s="40" t="s">
        <v>419</v>
      </c>
      <c r="BC83" s="40"/>
      <c r="BD83" s="39"/>
      <c r="BE83" s="39" t="s">
        <v>458</v>
      </c>
      <c r="BF83" s="131">
        <v>53985000</v>
      </c>
      <c r="BG83" s="131">
        <v>53985000</v>
      </c>
      <c r="BH83" s="131">
        <v>0</v>
      </c>
      <c r="BI83" s="132">
        <f>+BH83/BG83</f>
        <v>0</v>
      </c>
      <c r="BJ83" s="221"/>
      <c r="BK83" s="221"/>
      <c r="BL83" s="221"/>
      <c r="BM83" s="224"/>
      <c r="BN83" s="224"/>
      <c r="BO83" s="39"/>
      <c r="BP83" s="40"/>
      <c r="BQ83" s="276"/>
      <c r="BR83" s="276"/>
      <c r="BS83" s="67"/>
    </row>
    <row r="84" spans="1:71" ht="46.5" customHeight="1">
      <c r="A84" s="332"/>
      <c r="B84" s="379"/>
      <c r="C84" s="379"/>
      <c r="D84" s="343" t="s">
        <v>340</v>
      </c>
      <c r="E84" s="343" t="s">
        <v>341</v>
      </c>
      <c r="F84" s="343" t="s">
        <v>342</v>
      </c>
      <c r="G84" s="353">
        <v>0.75</v>
      </c>
      <c r="H84" s="343" t="s">
        <v>168</v>
      </c>
      <c r="I84" s="353">
        <v>0.75</v>
      </c>
      <c r="J84" s="362"/>
      <c r="K84" s="333" t="s">
        <v>362</v>
      </c>
      <c r="L84" s="333" t="s">
        <v>171</v>
      </c>
      <c r="M84" s="333" t="s">
        <v>363</v>
      </c>
      <c r="N84" s="333" t="s">
        <v>364</v>
      </c>
      <c r="O84" s="333"/>
      <c r="P84" s="333" t="s">
        <v>174</v>
      </c>
      <c r="Q84" s="333" t="s">
        <v>365</v>
      </c>
      <c r="R84" s="343">
        <v>127</v>
      </c>
      <c r="S84" s="345">
        <v>40</v>
      </c>
      <c r="T84" s="345">
        <v>0</v>
      </c>
      <c r="U84" s="345">
        <v>0</v>
      </c>
      <c r="V84" s="345">
        <v>0</v>
      </c>
      <c r="W84" s="348">
        <f>T84+U84+V84</f>
        <v>0</v>
      </c>
      <c r="X84" s="254">
        <f>W84/S84</f>
        <v>0</v>
      </c>
      <c r="Y84" s="254">
        <f>W84/S84</f>
        <v>0</v>
      </c>
      <c r="Z84" s="345">
        <v>104</v>
      </c>
      <c r="AA84" s="350" t="s">
        <v>347</v>
      </c>
      <c r="AB84" s="350" t="s">
        <v>348</v>
      </c>
      <c r="AC84" s="325" t="s">
        <v>349</v>
      </c>
      <c r="AD84" s="325" t="s">
        <v>222</v>
      </c>
      <c r="AE84" s="342" t="s">
        <v>366</v>
      </c>
      <c r="AF84" s="311">
        <v>2021130010265</v>
      </c>
      <c r="AG84" s="297" t="s">
        <v>367</v>
      </c>
      <c r="AH84" s="112" t="s">
        <v>368</v>
      </c>
      <c r="AI84" s="112"/>
      <c r="AJ84" s="40">
        <v>1</v>
      </c>
      <c r="AK84" s="113">
        <v>6.2156675912366524E-2</v>
      </c>
      <c r="AL84" s="114">
        <v>0</v>
      </c>
      <c r="AM84" s="114">
        <v>0</v>
      </c>
      <c r="AN84" s="114">
        <v>0</v>
      </c>
      <c r="AO84" s="143">
        <f>AL84+AM84+AN84</f>
        <v>0</v>
      </c>
      <c r="AP84" s="39" t="s">
        <v>369</v>
      </c>
      <c r="AQ84" s="75" t="s">
        <v>184</v>
      </c>
      <c r="AR84" s="40"/>
      <c r="AS84" s="40"/>
      <c r="AT84" s="40"/>
      <c r="AU84" s="263" t="s">
        <v>484</v>
      </c>
      <c r="AV84" s="273" t="s">
        <v>485</v>
      </c>
      <c r="AW84" s="273" t="s">
        <v>450</v>
      </c>
      <c r="AX84" s="45">
        <v>131600000</v>
      </c>
      <c r="AY84" s="297" t="s">
        <v>442</v>
      </c>
      <c r="AZ84" s="39" t="s">
        <v>421</v>
      </c>
      <c r="BA84" s="270" t="s">
        <v>443</v>
      </c>
      <c r="BB84" s="40" t="s">
        <v>419</v>
      </c>
      <c r="BC84" s="40"/>
      <c r="BD84" s="39"/>
      <c r="BE84" s="273" t="s">
        <v>450</v>
      </c>
      <c r="BF84" s="282">
        <v>1400000000</v>
      </c>
      <c r="BG84" s="282">
        <v>1400000000</v>
      </c>
      <c r="BH84" s="282">
        <v>379400000</v>
      </c>
      <c r="BI84" s="222">
        <f>+BH84/BG84</f>
        <v>0.27100000000000002</v>
      </c>
      <c r="BJ84" s="219">
        <v>1892099793</v>
      </c>
      <c r="BK84" s="219">
        <v>734894738</v>
      </c>
      <c r="BL84" s="219">
        <v>420000000</v>
      </c>
      <c r="BM84" s="222">
        <f>BK84/BJ84</f>
        <v>0.38840167982619722</v>
      </c>
      <c r="BN84" s="222">
        <f>BL84/BJ84</f>
        <v>0.22197560697053573</v>
      </c>
      <c r="BO84" s="39"/>
      <c r="BP84" s="40"/>
      <c r="BQ84" s="273" t="s">
        <v>481</v>
      </c>
      <c r="BR84" s="273" t="s">
        <v>482</v>
      </c>
      <c r="BS84" s="67"/>
    </row>
    <row r="85" spans="1:71" ht="60">
      <c r="A85" s="332"/>
      <c r="B85" s="379"/>
      <c r="C85" s="379"/>
      <c r="D85" s="351"/>
      <c r="E85" s="351"/>
      <c r="F85" s="351"/>
      <c r="G85" s="351"/>
      <c r="H85" s="351"/>
      <c r="I85" s="351"/>
      <c r="J85" s="362"/>
      <c r="K85" s="333"/>
      <c r="L85" s="333"/>
      <c r="M85" s="333"/>
      <c r="N85" s="333"/>
      <c r="O85" s="333"/>
      <c r="P85" s="333"/>
      <c r="Q85" s="333"/>
      <c r="R85" s="344"/>
      <c r="S85" s="347"/>
      <c r="T85" s="347"/>
      <c r="U85" s="347"/>
      <c r="V85" s="347"/>
      <c r="W85" s="349"/>
      <c r="X85" s="256"/>
      <c r="Y85" s="256"/>
      <c r="Z85" s="347">
        <v>1</v>
      </c>
      <c r="AA85" s="350"/>
      <c r="AB85" s="350"/>
      <c r="AC85" s="326"/>
      <c r="AD85" s="326"/>
      <c r="AE85" s="342"/>
      <c r="AF85" s="311"/>
      <c r="AG85" s="297"/>
      <c r="AH85" s="112" t="s">
        <v>370</v>
      </c>
      <c r="AI85" s="112"/>
      <c r="AJ85" s="40">
        <v>40</v>
      </c>
      <c r="AK85" s="113">
        <v>0.38966001236855913</v>
      </c>
      <c r="AL85" s="114">
        <f>AJ85*6.7%</f>
        <v>2.68</v>
      </c>
      <c r="AM85" s="114">
        <f>AJ85*6.7%</f>
        <v>2.68</v>
      </c>
      <c r="AN85" s="114">
        <f>AJ85*6.7%</f>
        <v>2.68</v>
      </c>
      <c r="AO85" s="143">
        <f>AL85+AM85+AN85</f>
        <v>8.0400000000000009</v>
      </c>
      <c r="AP85" s="39" t="s">
        <v>183</v>
      </c>
      <c r="AQ85" s="75" t="s">
        <v>184</v>
      </c>
      <c r="AR85" s="40"/>
      <c r="AS85" s="40"/>
      <c r="AT85" s="40"/>
      <c r="AU85" s="275"/>
      <c r="AV85" s="276"/>
      <c r="AW85" s="274"/>
      <c r="AX85" s="45">
        <v>700000000</v>
      </c>
      <c r="AY85" s="297"/>
      <c r="AZ85" s="39" t="s">
        <v>417</v>
      </c>
      <c r="BA85" s="271"/>
      <c r="BB85" s="40" t="s">
        <v>419</v>
      </c>
      <c r="BC85" s="40"/>
      <c r="BD85" s="39"/>
      <c r="BE85" s="274"/>
      <c r="BF85" s="283"/>
      <c r="BG85" s="283"/>
      <c r="BH85" s="283"/>
      <c r="BI85" s="224"/>
      <c r="BJ85" s="220"/>
      <c r="BK85" s="220"/>
      <c r="BL85" s="220"/>
      <c r="BM85" s="223"/>
      <c r="BN85" s="223"/>
      <c r="BO85" s="39"/>
      <c r="BP85" s="40"/>
      <c r="BQ85" s="274"/>
      <c r="BR85" s="274"/>
      <c r="BS85" s="67"/>
    </row>
    <row r="86" spans="1:71" ht="33.950000000000003" customHeight="1">
      <c r="A86" s="332"/>
      <c r="B86" s="379"/>
      <c r="C86" s="379"/>
      <c r="D86" s="351"/>
      <c r="E86" s="351"/>
      <c r="F86" s="351"/>
      <c r="G86" s="351"/>
      <c r="H86" s="351"/>
      <c r="I86" s="351"/>
      <c r="J86" s="362"/>
      <c r="K86" s="333" t="s">
        <v>371</v>
      </c>
      <c r="L86" s="333" t="s">
        <v>171</v>
      </c>
      <c r="M86" s="333" t="s">
        <v>363</v>
      </c>
      <c r="N86" s="333" t="s">
        <v>372</v>
      </c>
      <c r="O86" s="333"/>
      <c r="P86" s="333" t="s">
        <v>174</v>
      </c>
      <c r="Q86" s="333" t="s">
        <v>373</v>
      </c>
      <c r="R86" s="343">
        <v>1767</v>
      </c>
      <c r="S86" s="345">
        <v>450</v>
      </c>
      <c r="T86" s="345">
        <v>0</v>
      </c>
      <c r="U86" s="345">
        <v>0</v>
      </c>
      <c r="V86" s="345">
        <v>0</v>
      </c>
      <c r="W86" s="345">
        <f>T86+U86+V86</f>
        <v>0</v>
      </c>
      <c r="X86" s="254">
        <v>0</v>
      </c>
      <c r="Y86" s="254">
        <v>0</v>
      </c>
      <c r="Z86" s="345">
        <v>1317</v>
      </c>
      <c r="AA86" s="323" t="s">
        <v>347</v>
      </c>
      <c r="AB86" s="324" t="s">
        <v>348</v>
      </c>
      <c r="AC86" s="325" t="s">
        <v>349</v>
      </c>
      <c r="AD86" s="325" t="s">
        <v>222</v>
      </c>
      <c r="AE86" s="342"/>
      <c r="AF86" s="311"/>
      <c r="AG86" s="297"/>
      <c r="AH86" s="270" t="s">
        <v>374</v>
      </c>
      <c r="AI86" s="270"/>
      <c r="AJ86" s="263">
        <v>450</v>
      </c>
      <c r="AK86" s="316">
        <v>0.42325643298316812</v>
      </c>
      <c r="AL86" s="130">
        <v>0</v>
      </c>
      <c r="AM86" s="130">
        <v>0</v>
      </c>
      <c r="AN86" s="130">
        <v>0</v>
      </c>
      <c r="AO86" s="130">
        <f>AL86+AM86+AN86</f>
        <v>0</v>
      </c>
      <c r="AP86" s="273" t="s">
        <v>183</v>
      </c>
      <c r="AQ86" s="309" t="s">
        <v>184</v>
      </c>
      <c r="AR86" s="263"/>
      <c r="AS86" s="263"/>
      <c r="AT86" s="263"/>
      <c r="AU86" s="275"/>
      <c r="AV86" s="276"/>
      <c r="AW86" s="273" t="s">
        <v>46</v>
      </c>
      <c r="AX86" s="45">
        <v>700000000</v>
      </c>
      <c r="AY86" s="297"/>
      <c r="AZ86" s="39" t="s">
        <v>417</v>
      </c>
      <c r="BA86" s="271"/>
      <c r="BB86" s="263" t="s">
        <v>419</v>
      </c>
      <c r="BC86" s="263"/>
      <c r="BD86" s="273"/>
      <c r="BE86" s="273" t="s">
        <v>46</v>
      </c>
      <c r="BF86" s="282">
        <v>209368432</v>
      </c>
      <c r="BG86" s="282">
        <v>209368432</v>
      </c>
      <c r="BH86" s="282">
        <v>0</v>
      </c>
      <c r="BI86" s="222">
        <f>+BH86/BG86</f>
        <v>0</v>
      </c>
      <c r="BJ86" s="220"/>
      <c r="BK86" s="220"/>
      <c r="BL86" s="220"/>
      <c r="BM86" s="223"/>
      <c r="BN86" s="223"/>
      <c r="BO86" s="39"/>
      <c r="BP86" s="40"/>
      <c r="BQ86" s="273" t="s">
        <v>481</v>
      </c>
      <c r="BR86" s="273" t="s">
        <v>482</v>
      </c>
      <c r="BS86" s="144"/>
    </row>
    <row r="87" spans="1:71" ht="42.95" customHeight="1">
      <c r="A87" s="332"/>
      <c r="B87" s="379"/>
      <c r="C87" s="379"/>
      <c r="D87" s="351"/>
      <c r="E87" s="351"/>
      <c r="F87" s="351"/>
      <c r="G87" s="351"/>
      <c r="H87" s="351"/>
      <c r="I87" s="351"/>
      <c r="J87" s="362"/>
      <c r="K87" s="333"/>
      <c r="L87" s="333"/>
      <c r="M87" s="333"/>
      <c r="N87" s="333"/>
      <c r="O87" s="333"/>
      <c r="P87" s="333"/>
      <c r="Q87" s="333"/>
      <c r="R87" s="351"/>
      <c r="S87" s="346"/>
      <c r="T87" s="346"/>
      <c r="U87" s="346"/>
      <c r="V87" s="346"/>
      <c r="W87" s="346"/>
      <c r="X87" s="255"/>
      <c r="Y87" s="255"/>
      <c r="Z87" s="346">
        <v>4</v>
      </c>
      <c r="AA87" s="323"/>
      <c r="AB87" s="324"/>
      <c r="AC87" s="352"/>
      <c r="AD87" s="352"/>
      <c r="AE87" s="342"/>
      <c r="AF87" s="311"/>
      <c r="AG87" s="297"/>
      <c r="AH87" s="272"/>
      <c r="AI87" s="271"/>
      <c r="AJ87" s="275"/>
      <c r="AK87" s="339"/>
      <c r="AL87" s="133"/>
      <c r="AM87" s="133"/>
      <c r="AN87" s="133"/>
      <c r="AO87" s="133"/>
      <c r="AP87" s="274"/>
      <c r="AQ87" s="310"/>
      <c r="AR87" s="275"/>
      <c r="AS87" s="264"/>
      <c r="AT87" s="264"/>
      <c r="AU87" s="275"/>
      <c r="AV87" s="276"/>
      <c r="AW87" s="274"/>
      <c r="AX87" s="45">
        <v>51131361</v>
      </c>
      <c r="AY87" s="297"/>
      <c r="AZ87" s="39" t="s">
        <v>444</v>
      </c>
      <c r="BA87" s="271"/>
      <c r="BB87" s="264"/>
      <c r="BC87" s="264"/>
      <c r="BD87" s="274"/>
      <c r="BE87" s="274"/>
      <c r="BF87" s="283"/>
      <c r="BG87" s="283"/>
      <c r="BH87" s="283"/>
      <c r="BI87" s="224"/>
      <c r="BJ87" s="220"/>
      <c r="BK87" s="220"/>
      <c r="BL87" s="220"/>
      <c r="BM87" s="223"/>
      <c r="BN87" s="223"/>
      <c r="BO87" s="39"/>
      <c r="BP87" s="40"/>
      <c r="BQ87" s="276"/>
      <c r="BR87" s="276"/>
      <c r="BS87" s="145"/>
    </row>
    <row r="88" spans="1:71" ht="60">
      <c r="A88" s="332"/>
      <c r="B88" s="379"/>
      <c r="C88" s="379"/>
      <c r="D88" s="351"/>
      <c r="E88" s="351"/>
      <c r="F88" s="351"/>
      <c r="G88" s="351"/>
      <c r="H88" s="351"/>
      <c r="I88" s="351"/>
      <c r="J88" s="362"/>
      <c r="K88" s="333"/>
      <c r="L88" s="333"/>
      <c r="M88" s="333"/>
      <c r="N88" s="333"/>
      <c r="O88" s="333"/>
      <c r="P88" s="333"/>
      <c r="Q88" s="333"/>
      <c r="R88" s="351"/>
      <c r="S88" s="346"/>
      <c r="T88" s="346"/>
      <c r="U88" s="346"/>
      <c r="V88" s="346"/>
      <c r="W88" s="346"/>
      <c r="X88" s="255"/>
      <c r="Y88" s="255"/>
      <c r="Z88" s="460">
        <v>492</v>
      </c>
      <c r="AA88" s="323"/>
      <c r="AB88" s="324"/>
      <c r="AC88" s="352"/>
      <c r="AD88" s="352"/>
      <c r="AE88" s="342"/>
      <c r="AF88" s="311"/>
      <c r="AG88" s="297"/>
      <c r="AH88" s="112" t="s">
        <v>375</v>
      </c>
      <c r="AI88" s="112"/>
      <c r="AJ88" s="40">
        <v>1</v>
      </c>
      <c r="AK88" s="113">
        <v>8.7141665415318675E-2</v>
      </c>
      <c r="AL88" s="130">
        <v>0</v>
      </c>
      <c r="AM88" s="130">
        <v>0</v>
      </c>
      <c r="AN88" s="130">
        <v>0</v>
      </c>
      <c r="AO88" s="130">
        <f>AL88+AM88+AN88</f>
        <v>0</v>
      </c>
      <c r="AP88" s="61" t="s">
        <v>361</v>
      </c>
      <c r="AQ88" s="75" t="s">
        <v>184</v>
      </c>
      <c r="AR88" s="40"/>
      <c r="AS88" s="40"/>
      <c r="AT88" s="40"/>
      <c r="AU88" s="275"/>
      <c r="AV88" s="276"/>
      <c r="AW88" s="39" t="s">
        <v>451</v>
      </c>
      <c r="AX88" s="45">
        <v>209368432</v>
      </c>
      <c r="AY88" s="297"/>
      <c r="AZ88" s="39" t="s">
        <v>420</v>
      </c>
      <c r="BA88" s="271"/>
      <c r="BB88" s="40" t="s">
        <v>419</v>
      </c>
      <c r="BC88" s="40"/>
      <c r="BD88" s="39"/>
      <c r="BE88" s="146" t="s">
        <v>451</v>
      </c>
      <c r="BF88" s="131">
        <v>131600000</v>
      </c>
      <c r="BG88" s="131">
        <v>131600000</v>
      </c>
      <c r="BH88" s="131">
        <v>6137328</v>
      </c>
      <c r="BI88" s="132">
        <f>+BH88/BG88</f>
        <v>4.6636231003039513E-2</v>
      </c>
      <c r="BJ88" s="220"/>
      <c r="BK88" s="220"/>
      <c r="BL88" s="220"/>
      <c r="BM88" s="223"/>
      <c r="BN88" s="223"/>
      <c r="BO88" s="61"/>
      <c r="BP88" s="40"/>
      <c r="BQ88" s="276"/>
      <c r="BR88" s="276"/>
      <c r="BS88" s="145"/>
    </row>
    <row r="89" spans="1:71" ht="75">
      <c r="A89" s="332"/>
      <c r="B89" s="379"/>
      <c r="C89" s="379"/>
      <c r="D89" s="344"/>
      <c r="E89" s="344"/>
      <c r="F89" s="344"/>
      <c r="G89" s="344"/>
      <c r="H89" s="344"/>
      <c r="I89" s="344"/>
      <c r="J89" s="362"/>
      <c r="K89" s="333"/>
      <c r="L89" s="333"/>
      <c r="M89" s="333"/>
      <c r="N89" s="333"/>
      <c r="O89" s="333"/>
      <c r="P89" s="333"/>
      <c r="Q89" s="333"/>
      <c r="R89" s="344"/>
      <c r="S89" s="347"/>
      <c r="T89" s="347"/>
      <c r="U89" s="347"/>
      <c r="V89" s="347"/>
      <c r="W89" s="347"/>
      <c r="X89" s="256"/>
      <c r="Y89" s="256"/>
      <c r="Z89" s="461"/>
      <c r="AA89" s="323"/>
      <c r="AB89" s="324"/>
      <c r="AC89" s="326"/>
      <c r="AD89" s="326"/>
      <c r="AE89" s="342"/>
      <c r="AF89" s="311"/>
      <c r="AG89" s="297"/>
      <c r="AH89" s="112" t="s">
        <v>376</v>
      </c>
      <c r="AI89" s="112"/>
      <c r="AJ89" s="40">
        <v>7</v>
      </c>
      <c r="AK89" s="113">
        <v>3.7785213320587548E-2</v>
      </c>
      <c r="AL89" s="130">
        <v>0</v>
      </c>
      <c r="AM89" s="130">
        <v>0</v>
      </c>
      <c r="AN89" s="130">
        <v>0</v>
      </c>
      <c r="AO89" s="130">
        <f>AL89+AM89+AN89</f>
        <v>0</v>
      </c>
      <c r="AP89" s="61" t="s">
        <v>361</v>
      </c>
      <c r="AQ89" s="75" t="s">
        <v>184</v>
      </c>
      <c r="AR89" s="40"/>
      <c r="AS89" s="40"/>
      <c r="AT89" s="40"/>
      <c r="AU89" s="264"/>
      <c r="AV89" s="274"/>
      <c r="AW89" s="123" t="s">
        <v>459</v>
      </c>
      <c r="AX89" s="45">
        <v>100000000</v>
      </c>
      <c r="AY89" s="297"/>
      <c r="AZ89" s="39" t="s">
        <v>444</v>
      </c>
      <c r="BA89" s="272"/>
      <c r="BB89" s="40" t="s">
        <v>419</v>
      </c>
      <c r="BC89" s="40"/>
      <c r="BD89" s="39"/>
      <c r="BE89" s="147" t="s">
        <v>459</v>
      </c>
      <c r="BF89" s="148">
        <v>151131361</v>
      </c>
      <c r="BG89" s="131">
        <v>151131361</v>
      </c>
      <c r="BH89" s="148">
        <v>0</v>
      </c>
      <c r="BI89" s="101">
        <f>+BH89/BG89</f>
        <v>0</v>
      </c>
      <c r="BJ89" s="221"/>
      <c r="BK89" s="221"/>
      <c r="BL89" s="221"/>
      <c r="BM89" s="224"/>
      <c r="BN89" s="224"/>
      <c r="BO89" s="61"/>
      <c r="BP89" s="40"/>
      <c r="BQ89" s="274"/>
      <c r="BR89" s="274"/>
      <c r="BS89" s="149"/>
    </row>
    <row r="90" spans="1:71" ht="66.75" customHeight="1">
      <c r="A90" s="50"/>
      <c r="B90" s="51"/>
      <c r="C90" s="83"/>
      <c r="D90" s="150"/>
      <c r="E90" s="150"/>
      <c r="F90" s="150"/>
      <c r="G90" s="150"/>
      <c r="H90" s="150"/>
      <c r="I90" s="150"/>
      <c r="J90" s="151"/>
      <c r="K90" s="150"/>
      <c r="L90" s="150"/>
      <c r="M90" s="248" t="s">
        <v>492</v>
      </c>
      <c r="N90" s="249"/>
      <c r="O90" s="249"/>
      <c r="P90" s="249"/>
      <c r="Q90" s="249"/>
      <c r="R90" s="249"/>
      <c r="S90" s="249"/>
      <c r="T90" s="249"/>
      <c r="U90" s="249"/>
      <c r="V90" s="249"/>
      <c r="W90" s="250"/>
      <c r="X90" s="152">
        <f>((X77+X81)/2+(X84+X86)/2)/2</f>
        <v>4.1666666666666664E-2</v>
      </c>
      <c r="Y90" s="152">
        <f>((Y77+Y81)/2+(Y84+Y86)/2)/2</f>
        <v>4.1666666666666664E-2</v>
      </c>
      <c r="Z90" s="153"/>
      <c r="AA90" s="80"/>
      <c r="AB90" s="79"/>
      <c r="AC90" s="154"/>
      <c r="AD90" s="154"/>
      <c r="AE90" s="112"/>
      <c r="AF90" s="155"/>
      <c r="AG90" s="39"/>
      <c r="AH90" s="112"/>
      <c r="AI90" s="112"/>
      <c r="AJ90" s="40"/>
      <c r="AK90" s="113"/>
      <c r="AL90" s="130"/>
      <c r="AM90" s="130"/>
      <c r="AN90" s="130"/>
      <c r="AO90" s="130"/>
      <c r="AP90" s="61"/>
      <c r="AQ90" s="75"/>
      <c r="AR90" s="40"/>
      <c r="AS90" s="40"/>
      <c r="AT90" s="40"/>
      <c r="AU90" s="68"/>
      <c r="AV90" s="123"/>
      <c r="AW90" s="123"/>
      <c r="AX90" s="45"/>
      <c r="AY90" s="39"/>
      <c r="AZ90" s="39"/>
      <c r="BA90" s="156"/>
      <c r="BB90" s="40"/>
      <c r="BC90" s="40"/>
      <c r="BD90" s="39"/>
      <c r="BE90" s="147"/>
      <c r="BF90" s="148"/>
      <c r="BG90" s="131"/>
      <c r="BH90" s="148"/>
      <c r="BI90" s="132"/>
      <c r="BJ90" s="157">
        <f>BJ77+BJ84</f>
        <v>2598123406</v>
      </c>
      <c r="BK90" s="157">
        <f>BK77+BK84</f>
        <v>871729008</v>
      </c>
      <c r="BL90" s="157">
        <f>BL77+BL84</f>
        <v>497917135</v>
      </c>
      <c r="BM90" s="132">
        <f>BK90/BJ90</f>
        <v>0.33552255677573462</v>
      </c>
      <c r="BN90" s="132">
        <f>BL90/BJ90</f>
        <v>0.19164491334404307</v>
      </c>
      <c r="BO90" s="61"/>
      <c r="BP90" s="40"/>
      <c r="BQ90" s="123"/>
      <c r="BR90" s="123"/>
      <c r="BS90" s="149"/>
    </row>
    <row r="91" spans="1:71" ht="378">
      <c r="A91" s="49" t="s">
        <v>293</v>
      </c>
      <c r="B91" s="336" t="s">
        <v>377</v>
      </c>
      <c r="C91" s="158" t="s">
        <v>378</v>
      </c>
      <c r="D91" s="159"/>
      <c r="E91" s="159"/>
      <c r="F91" s="159"/>
      <c r="G91" s="160">
        <v>0.6</v>
      </c>
      <c r="H91" s="159" t="s">
        <v>168</v>
      </c>
      <c r="I91" s="160">
        <v>0.6</v>
      </c>
      <c r="J91" s="151" t="s">
        <v>379</v>
      </c>
      <c r="K91" s="150" t="s">
        <v>380</v>
      </c>
      <c r="L91" s="150" t="s">
        <v>356</v>
      </c>
      <c r="M91" s="159" t="s">
        <v>270</v>
      </c>
      <c r="N91" s="159" t="s">
        <v>381</v>
      </c>
      <c r="O91" s="159"/>
      <c r="P91" s="159" t="s">
        <v>174</v>
      </c>
      <c r="Q91" s="150" t="s">
        <v>382</v>
      </c>
      <c r="R91" s="150">
        <v>12</v>
      </c>
      <c r="S91" s="150">
        <v>12</v>
      </c>
      <c r="T91" s="150">
        <v>0</v>
      </c>
      <c r="U91" s="150">
        <v>0</v>
      </c>
      <c r="V91" s="150">
        <v>0</v>
      </c>
      <c r="W91" s="150">
        <f>T91+U91+V91</f>
        <v>0</v>
      </c>
      <c r="X91" s="161">
        <v>0</v>
      </c>
      <c r="Y91" s="161">
        <v>0</v>
      </c>
      <c r="Z91" s="153">
        <f>+R91-S91</f>
        <v>0</v>
      </c>
      <c r="AA91" s="80" t="s">
        <v>282</v>
      </c>
      <c r="AB91" s="79" t="s">
        <v>283</v>
      </c>
      <c r="AC91" s="53" t="s">
        <v>178</v>
      </c>
      <c r="AD91" s="53" t="s">
        <v>383</v>
      </c>
      <c r="AE91" s="112" t="s">
        <v>384</v>
      </c>
      <c r="AF91" s="155">
        <v>2021130010264</v>
      </c>
      <c r="AG91" s="39" t="s">
        <v>385</v>
      </c>
      <c r="AH91" s="112" t="s">
        <v>386</v>
      </c>
      <c r="AI91" s="40"/>
      <c r="AJ91" s="40">
        <v>12</v>
      </c>
      <c r="AK91" s="162">
        <v>1</v>
      </c>
      <c r="AL91" s="39">
        <v>0</v>
      </c>
      <c r="AM91" s="39">
        <v>0</v>
      </c>
      <c r="AN91" s="39">
        <v>0</v>
      </c>
      <c r="AO91" s="39">
        <f>AL91+AM91+AN91</f>
        <v>0</v>
      </c>
      <c r="AP91" s="39" t="s">
        <v>387</v>
      </c>
      <c r="AQ91" s="75" t="s">
        <v>184</v>
      </c>
      <c r="AR91" s="40"/>
      <c r="AS91" s="40"/>
      <c r="AT91" s="40"/>
      <c r="AU91" s="40" t="s">
        <v>484</v>
      </c>
      <c r="AV91" s="39" t="s">
        <v>485</v>
      </c>
      <c r="AW91" s="39" t="s">
        <v>450</v>
      </c>
      <c r="AX91" s="93">
        <v>130000000</v>
      </c>
      <c r="AY91" s="56" t="s">
        <v>384</v>
      </c>
      <c r="AZ91" s="39" t="s">
        <v>445</v>
      </c>
      <c r="BA91" s="112" t="s">
        <v>446</v>
      </c>
      <c r="BB91" s="40" t="s">
        <v>419</v>
      </c>
      <c r="BC91" s="40"/>
      <c r="BD91" s="39"/>
      <c r="BE91" s="39" t="s">
        <v>450</v>
      </c>
      <c r="BF91" s="163">
        <v>130000000</v>
      </c>
      <c r="BG91" s="163">
        <v>130000000</v>
      </c>
      <c r="BH91" s="163">
        <v>0</v>
      </c>
      <c r="BI91" s="132">
        <f>+BH91/BG91</f>
        <v>0</v>
      </c>
      <c r="BJ91" s="157">
        <v>130000000</v>
      </c>
      <c r="BK91" s="157">
        <v>65000000</v>
      </c>
      <c r="BL91" s="157">
        <v>39000000</v>
      </c>
      <c r="BM91" s="132">
        <f>BK91/BJ91</f>
        <v>0.5</v>
      </c>
      <c r="BN91" s="132">
        <f>BL91/BJ91</f>
        <v>0.3</v>
      </c>
      <c r="BO91" s="39"/>
      <c r="BP91" s="40"/>
      <c r="BQ91" s="39" t="s">
        <v>464</v>
      </c>
      <c r="BR91" s="39" t="s">
        <v>465</v>
      </c>
      <c r="BS91" s="67"/>
    </row>
    <row r="92" spans="1:71" ht="60.6" customHeight="1">
      <c r="A92" s="334" t="s">
        <v>277</v>
      </c>
      <c r="B92" s="337"/>
      <c r="C92" s="336" t="s">
        <v>388</v>
      </c>
      <c r="D92" s="332"/>
      <c r="E92" s="332"/>
      <c r="F92" s="332"/>
      <c r="G92" s="335">
        <v>1</v>
      </c>
      <c r="H92" s="332" t="s">
        <v>168</v>
      </c>
      <c r="I92" s="335">
        <v>1</v>
      </c>
      <c r="J92" s="332" t="s">
        <v>389</v>
      </c>
      <c r="K92" s="333" t="s">
        <v>390</v>
      </c>
      <c r="L92" s="333" t="s">
        <v>171</v>
      </c>
      <c r="M92" s="336">
        <v>1</v>
      </c>
      <c r="N92" s="336" t="s">
        <v>391</v>
      </c>
      <c r="O92" s="336"/>
      <c r="P92" s="336" t="s">
        <v>174</v>
      </c>
      <c r="Q92" s="333" t="s">
        <v>335</v>
      </c>
      <c r="R92" s="343">
        <v>3</v>
      </c>
      <c r="S92" s="343">
        <v>1</v>
      </c>
      <c r="T92" s="343">
        <v>0</v>
      </c>
      <c r="U92" s="343">
        <v>0</v>
      </c>
      <c r="V92" s="343">
        <v>0</v>
      </c>
      <c r="W92" s="343">
        <f>T92+U92+V92</f>
        <v>0</v>
      </c>
      <c r="X92" s="330">
        <v>0</v>
      </c>
      <c r="Y92" s="330">
        <v>0</v>
      </c>
      <c r="Z92" s="345">
        <v>1</v>
      </c>
      <c r="AA92" s="323" t="s">
        <v>282</v>
      </c>
      <c r="AB92" s="340" t="s">
        <v>283</v>
      </c>
      <c r="AC92" s="325" t="s">
        <v>178</v>
      </c>
      <c r="AD92" s="325" t="s">
        <v>179</v>
      </c>
      <c r="AE92" s="342" t="s">
        <v>392</v>
      </c>
      <c r="AF92" s="311">
        <v>2021130010134</v>
      </c>
      <c r="AG92" s="297" t="s">
        <v>393</v>
      </c>
      <c r="AH92" s="112" t="s">
        <v>394</v>
      </c>
      <c r="AI92" s="40"/>
      <c r="AJ92" s="40"/>
      <c r="AK92" s="41">
        <v>0</v>
      </c>
      <c r="AL92" s="267">
        <v>0</v>
      </c>
      <c r="AM92" s="267">
        <v>0</v>
      </c>
      <c r="AN92" s="267">
        <v>0</v>
      </c>
      <c r="AO92" s="267">
        <f>AL92+AM92+AN92</f>
        <v>0</v>
      </c>
      <c r="AP92" s="263" t="s">
        <v>387</v>
      </c>
      <c r="AQ92" s="309" t="s">
        <v>184</v>
      </c>
      <c r="AR92" s="263"/>
      <c r="AS92" s="263"/>
      <c r="AT92" s="263"/>
      <c r="AU92" s="263" t="s">
        <v>484</v>
      </c>
      <c r="AV92" s="273" t="s">
        <v>485</v>
      </c>
      <c r="AW92" s="263" t="s">
        <v>450</v>
      </c>
      <c r="AX92" s="298">
        <v>80000000</v>
      </c>
      <c r="AY92" s="296" t="s">
        <v>392</v>
      </c>
      <c r="AZ92" s="297" t="s">
        <v>417</v>
      </c>
      <c r="BA92" s="296" t="s">
        <v>447</v>
      </c>
      <c r="BB92" s="263" t="s">
        <v>419</v>
      </c>
      <c r="BC92" s="263"/>
      <c r="BD92" s="273"/>
      <c r="BE92" s="263" t="s">
        <v>450</v>
      </c>
      <c r="BF92" s="281">
        <v>130000000</v>
      </c>
      <c r="BG92" s="281">
        <v>130000000</v>
      </c>
      <c r="BH92" s="281">
        <v>0</v>
      </c>
      <c r="BI92" s="216">
        <f>+BH92/BG92</f>
        <v>0</v>
      </c>
      <c r="BJ92" s="213">
        <v>130000000</v>
      </c>
      <c r="BK92" s="213">
        <v>65000000</v>
      </c>
      <c r="BL92" s="213">
        <v>39000000</v>
      </c>
      <c r="BM92" s="216">
        <f>BK92/BJ92</f>
        <v>0.5</v>
      </c>
      <c r="BN92" s="216">
        <f>BL92/BJ92</f>
        <v>0.3</v>
      </c>
      <c r="BO92" s="263"/>
      <c r="BP92" s="263"/>
      <c r="BQ92" s="273" t="s">
        <v>464</v>
      </c>
      <c r="BR92" s="273" t="s">
        <v>465</v>
      </c>
      <c r="BS92" s="67"/>
    </row>
    <row r="93" spans="1:71" ht="129.94999999999999" customHeight="1">
      <c r="A93" s="334"/>
      <c r="B93" s="337"/>
      <c r="C93" s="337"/>
      <c r="D93" s="332"/>
      <c r="E93" s="332"/>
      <c r="F93" s="332"/>
      <c r="G93" s="332"/>
      <c r="H93" s="332"/>
      <c r="I93" s="332"/>
      <c r="J93" s="332"/>
      <c r="K93" s="333"/>
      <c r="L93" s="333"/>
      <c r="M93" s="338"/>
      <c r="N93" s="338"/>
      <c r="O93" s="338"/>
      <c r="P93" s="338"/>
      <c r="Q93" s="333"/>
      <c r="R93" s="344"/>
      <c r="S93" s="344"/>
      <c r="T93" s="344"/>
      <c r="U93" s="344"/>
      <c r="V93" s="344"/>
      <c r="W93" s="344"/>
      <c r="X93" s="331"/>
      <c r="Y93" s="331"/>
      <c r="Z93" s="347"/>
      <c r="AA93" s="323"/>
      <c r="AB93" s="341"/>
      <c r="AC93" s="326"/>
      <c r="AD93" s="326"/>
      <c r="AE93" s="342"/>
      <c r="AF93" s="311"/>
      <c r="AG93" s="297"/>
      <c r="AH93" s="112" t="s">
        <v>395</v>
      </c>
      <c r="AI93" s="40"/>
      <c r="AJ93" s="40">
        <v>1</v>
      </c>
      <c r="AK93" s="41">
        <v>0.66666666666666663</v>
      </c>
      <c r="AL93" s="268"/>
      <c r="AM93" s="268"/>
      <c r="AN93" s="268"/>
      <c r="AO93" s="268"/>
      <c r="AP93" s="264"/>
      <c r="AQ93" s="310"/>
      <c r="AR93" s="264"/>
      <c r="AS93" s="264"/>
      <c r="AT93" s="264"/>
      <c r="AU93" s="275"/>
      <c r="AV93" s="276"/>
      <c r="AW93" s="275"/>
      <c r="AX93" s="299"/>
      <c r="AY93" s="296"/>
      <c r="AZ93" s="297"/>
      <c r="BA93" s="296"/>
      <c r="BB93" s="264"/>
      <c r="BC93" s="264"/>
      <c r="BD93" s="274"/>
      <c r="BE93" s="275"/>
      <c r="BF93" s="281"/>
      <c r="BG93" s="281"/>
      <c r="BH93" s="281"/>
      <c r="BI93" s="217"/>
      <c r="BJ93" s="214"/>
      <c r="BK93" s="214"/>
      <c r="BL93" s="214"/>
      <c r="BM93" s="217"/>
      <c r="BN93" s="217"/>
      <c r="BO93" s="264"/>
      <c r="BP93" s="264"/>
      <c r="BQ93" s="274"/>
      <c r="BR93" s="274"/>
      <c r="BS93" s="67"/>
    </row>
    <row r="94" spans="1:71" ht="196.5" customHeight="1">
      <c r="A94" s="334"/>
      <c r="B94" s="337"/>
      <c r="C94" s="337"/>
      <c r="D94" s="332"/>
      <c r="E94" s="332"/>
      <c r="F94" s="332"/>
      <c r="G94" s="332"/>
      <c r="H94" s="332"/>
      <c r="I94" s="332"/>
      <c r="J94" s="332"/>
      <c r="K94" s="164" t="s">
        <v>396</v>
      </c>
      <c r="L94" s="164" t="s">
        <v>171</v>
      </c>
      <c r="M94" s="50">
        <v>0</v>
      </c>
      <c r="N94" s="50" t="s">
        <v>397</v>
      </c>
      <c r="O94" s="50"/>
      <c r="P94" s="50" t="s">
        <v>174</v>
      </c>
      <c r="Q94" s="164" t="s">
        <v>398</v>
      </c>
      <c r="R94" s="164">
        <v>12</v>
      </c>
      <c r="S94" s="164">
        <v>8</v>
      </c>
      <c r="T94" s="164">
        <v>0</v>
      </c>
      <c r="U94" s="164">
        <v>0</v>
      </c>
      <c r="V94" s="164">
        <v>0</v>
      </c>
      <c r="W94" s="164">
        <f>T94+U94+V94</f>
        <v>0</v>
      </c>
      <c r="X94" s="165">
        <v>0</v>
      </c>
      <c r="Y94" s="165">
        <v>0</v>
      </c>
      <c r="Z94" s="166">
        <f>+R94-S94</f>
        <v>4</v>
      </c>
      <c r="AA94" s="80" t="s">
        <v>205</v>
      </c>
      <c r="AB94" s="79" t="s">
        <v>206</v>
      </c>
      <c r="AC94" s="120" t="s">
        <v>178</v>
      </c>
      <c r="AD94" s="120" t="s">
        <v>179</v>
      </c>
      <c r="AE94" s="342"/>
      <c r="AF94" s="311"/>
      <c r="AG94" s="297"/>
      <c r="AH94" s="112" t="s">
        <v>399</v>
      </c>
      <c r="AI94" s="40"/>
      <c r="AJ94" s="40">
        <v>8</v>
      </c>
      <c r="AK94" s="41">
        <v>0.33333333333333331</v>
      </c>
      <c r="AL94" s="42">
        <v>0</v>
      </c>
      <c r="AM94" s="42">
        <v>0</v>
      </c>
      <c r="AN94" s="42">
        <v>0</v>
      </c>
      <c r="AO94" s="42">
        <f>AL94+AM94+AN94</f>
        <v>0</v>
      </c>
      <c r="AP94" s="40" t="s">
        <v>400</v>
      </c>
      <c r="AQ94" s="75" t="s">
        <v>184</v>
      </c>
      <c r="AR94" s="40"/>
      <c r="AS94" s="40"/>
      <c r="AT94" s="40"/>
      <c r="AU94" s="264"/>
      <c r="AV94" s="274"/>
      <c r="AW94" s="264"/>
      <c r="AX94" s="93">
        <v>50000000</v>
      </c>
      <c r="AY94" s="296"/>
      <c r="AZ94" s="297"/>
      <c r="BA94" s="296"/>
      <c r="BB94" s="40" t="s">
        <v>429</v>
      </c>
      <c r="BC94" s="40"/>
      <c r="BD94" s="39"/>
      <c r="BE94" s="264"/>
      <c r="BF94" s="281"/>
      <c r="BG94" s="281"/>
      <c r="BH94" s="281"/>
      <c r="BI94" s="218"/>
      <c r="BJ94" s="215"/>
      <c r="BK94" s="215"/>
      <c r="BL94" s="215"/>
      <c r="BM94" s="218"/>
      <c r="BN94" s="218"/>
      <c r="BO94" s="40"/>
      <c r="BP94" s="40"/>
      <c r="BQ94" s="61" t="s">
        <v>464</v>
      </c>
      <c r="BR94" s="61" t="s">
        <v>465</v>
      </c>
      <c r="BS94" s="67"/>
    </row>
    <row r="95" spans="1:71" ht="90">
      <c r="A95" s="334" t="s">
        <v>277</v>
      </c>
      <c r="B95" s="337"/>
      <c r="C95" s="332" t="s">
        <v>401</v>
      </c>
      <c r="D95" s="332"/>
      <c r="E95" s="332"/>
      <c r="F95" s="332"/>
      <c r="G95" s="335">
        <v>0.08</v>
      </c>
      <c r="H95" s="332" t="s">
        <v>168</v>
      </c>
      <c r="I95" s="335">
        <v>0.02</v>
      </c>
      <c r="J95" s="332" t="s">
        <v>402</v>
      </c>
      <c r="K95" s="333" t="s">
        <v>403</v>
      </c>
      <c r="L95" s="333" t="s">
        <v>171</v>
      </c>
      <c r="M95" s="332">
        <v>14729</v>
      </c>
      <c r="N95" s="332" t="s">
        <v>404</v>
      </c>
      <c r="O95" s="332"/>
      <c r="P95" s="332" t="s">
        <v>174</v>
      </c>
      <c r="Q95" s="333" t="s">
        <v>405</v>
      </c>
      <c r="R95" s="328">
        <v>20000</v>
      </c>
      <c r="S95" s="328">
        <v>200</v>
      </c>
      <c r="T95" s="328">
        <v>0</v>
      </c>
      <c r="U95" s="328">
        <v>0</v>
      </c>
      <c r="V95" s="328">
        <v>0</v>
      </c>
      <c r="W95" s="328">
        <f>T95+U95+V95</f>
        <v>0</v>
      </c>
      <c r="X95" s="330">
        <v>0</v>
      </c>
      <c r="Y95" s="330">
        <v>0</v>
      </c>
      <c r="Z95" s="329">
        <v>492</v>
      </c>
      <c r="AA95" s="323" t="s">
        <v>205</v>
      </c>
      <c r="AB95" s="324" t="s">
        <v>406</v>
      </c>
      <c r="AC95" s="325" t="s">
        <v>178</v>
      </c>
      <c r="AD95" s="325" t="s">
        <v>179</v>
      </c>
      <c r="AE95" s="327" t="s">
        <v>407</v>
      </c>
      <c r="AF95" s="311">
        <v>2021130010090</v>
      </c>
      <c r="AG95" s="297" t="s">
        <v>408</v>
      </c>
      <c r="AH95" s="112" t="s">
        <v>409</v>
      </c>
      <c r="AI95" s="40"/>
      <c r="AJ95" s="40">
        <v>1</v>
      </c>
      <c r="AK95" s="41">
        <v>0.27777777777777779</v>
      </c>
      <c r="AL95" s="42">
        <v>0</v>
      </c>
      <c r="AM95" s="42">
        <v>0</v>
      </c>
      <c r="AN95" s="42">
        <v>0</v>
      </c>
      <c r="AO95" s="42">
        <f>AL95+AM95+AN95</f>
        <v>0</v>
      </c>
      <c r="AP95" s="40" t="s">
        <v>387</v>
      </c>
      <c r="AQ95" s="75" t="s">
        <v>184</v>
      </c>
      <c r="AR95" s="40"/>
      <c r="AS95" s="40"/>
      <c r="AT95" s="40"/>
      <c r="AU95" s="263" t="s">
        <v>484</v>
      </c>
      <c r="AV95" s="273" t="s">
        <v>485</v>
      </c>
      <c r="AW95" s="263" t="s">
        <v>450</v>
      </c>
      <c r="AX95" s="93">
        <v>50000000</v>
      </c>
      <c r="AY95" s="296" t="s">
        <v>448</v>
      </c>
      <c r="AZ95" s="297" t="s">
        <v>417</v>
      </c>
      <c r="BA95" s="270" t="s">
        <v>449</v>
      </c>
      <c r="BB95" s="40" t="s">
        <v>419</v>
      </c>
      <c r="BC95" s="40"/>
      <c r="BD95" s="39"/>
      <c r="BE95" s="263" t="s">
        <v>450</v>
      </c>
      <c r="BF95" s="281">
        <v>100000000</v>
      </c>
      <c r="BG95" s="281">
        <v>100000000</v>
      </c>
      <c r="BH95" s="281">
        <v>0</v>
      </c>
      <c r="BI95" s="216">
        <f>+BH95/BG95</f>
        <v>0</v>
      </c>
      <c r="BJ95" s="213">
        <v>100000000</v>
      </c>
      <c r="BK95" s="213">
        <v>30000000</v>
      </c>
      <c r="BL95" s="213">
        <v>30000000</v>
      </c>
      <c r="BM95" s="216">
        <f>BK95/BJ95</f>
        <v>0.3</v>
      </c>
      <c r="BN95" s="216">
        <f>BL95/BJ95</f>
        <v>0.3</v>
      </c>
      <c r="BO95" s="40"/>
      <c r="BP95" s="40"/>
      <c r="BQ95" s="273" t="s">
        <v>464</v>
      </c>
      <c r="BR95" s="273" t="s">
        <v>465</v>
      </c>
      <c r="BS95" s="67"/>
    </row>
    <row r="96" spans="1:71" ht="135">
      <c r="A96" s="334"/>
      <c r="B96" s="338"/>
      <c r="C96" s="332"/>
      <c r="D96" s="332"/>
      <c r="E96" s="332"/>
      <c r="F96" s="332"/>
      <c r="G96" s="332"/>
      <c r="H96" s="332"/>
      <c r="I96" s="332"/>
      <c r="J96" s="332"/>
      <c r="K96" s="333"/>
      <c r="L96" s="333"/>
      <c r="M96" s="332"/>
      <c r="N96" s="332"/>
      <c r="O96" s="332"/>
      <c r="P96" s="332"/>
      <c r="Q96" s="333"/>
      <c r="R96" s="328"/>
      <c r="S96" s="328"/>
      <c r="T96" s="328"/>
      <c r="U96" s="328"/>
      <c r="V96" s="328"/>
      <c r="W96" s="328"/>
      <c r="X96" s="331"/>
      <c r="Y96" s="331"/>
      <c r="Z96" s="329"/>
      <c r="AA96" s="323"/>
      <c r="AB96" s="324"/>
      <c r="AC96" s="326"/>
      <c r="AD96" s="326"/>
      <c r="AE96" s="327"/>
      <c r="AF96" s="311"/>
      <c r="AG96" s="297"/>
      <c r="AH96" s="112" t="s">
        <v>410</v>
      </c>
      <c r="AI96" s="40"/>
      <c r="AJ96" s="40">
        <v>4</v>
      </c>
      <c r="AK96" s="41">
        <v>0.72222222222222221</v>
      </c>
      <c r="AL96" s="42">
        <v>0</v>
      </c>
      <c r="AM96" s="42">
        <v>0</v>
      </c>
      <c r="AN96" s="42">
        <v>0</v>
      </c>
      <c r="AO96" s="42">
        <f>AP888+AM96+AN96</f>
        <v>0</v>
      </c>
      <c r="AP96" s="40" t="s">
        <v>226</v>
      </c>
      <c r="AQ96" s="75" t="s">
        <v>184</v>
      </c>
      <c r="AR96" s="40"/>
      <c r="AS96" s="40"/>
      <c r="AT96" s="40"/>
      <c r="AU96" s="264"/>
      <c r="AV96" s="274"/>
      <c r="AW96" s="264"/>
      <c r="AX96" s="93">
        <v>50000000</v>
      </c>
      <c r="AY96" s="296"/>
      <c r="AZ96" s="297"/>
      <c r="BA96" s="272"/>
      <c r="BB96" s="40" t="s">
        <v>419</v>
      </c>
      <c r="BC96" s="40"/>
      <c r="BD96" s="39"/>
      <c r="BE96" s="264"/>
      <c r="BF96" s="281"/>
      <c r="BG96" s="281"/>
      <c r="BH96" s="281"/>
      <c r="BI96" s="218"/>
      <c r="BJ96" s="215"/>
      <c r="BK96" s="215"/>
      <c r="BL96" s="215"/>
      <c r="BM96" s="218"/>
      <c r="BN96" s="218"/>
      <c r="BO96" s="40"/>
      <c r="BP96" s="40"/>
      <c r="BQ96" s="274"/>
      <c r="BR96" s="274"/>
      <c r="BS96" s="67"/>
    </row>
    <row r="100" spans="18:24" ht="90" customHeight="1">
      <c r="R100" s="231" t="s">
        <v>493</v>
      </c>
      <c r="S100" s="231"/>
      <c r="T100" s="231"/>
      <c r="U100" s="231"/>
      <c r="V100" s="231"/>
      <c r="W100" s="231"/>
      <c r="X100" s="170">
        <f>(X24+X32+X39+X48+X58+X76+X90)/7</f>
        <v>0.16598027913848892</v>
      </c>
    </row>
    <row r="103" spans="18:24" ht="105" customHeight="1">
      <c r="R103" s="231" t="s">
        <v>494</v>
      </c>
      <c r="S103" s="231"/>
      <c r="T103" s="231"/>
      <c r="U103" s="231"/>
      <c r="V103" s="231"/>
      <c r="W103" s="231"/>
      <c r="X103" s="170">
        <f>(Y24+Y32+Y39+Y48+Y58+Y76+Y90)/7</f>
        <v>0.16598027913848892</v>
      </c>
    </row>
  </sheetData>
  <mergeCells count="1026">
    <mergeCell ref="X33:X36"/>
    <mergeCell ref="Y33:Y36"/>
    <mergeCell ref="X37:X38"/>
    <mergeCell ref="Y37:Y38"/>
    <mergeCell ref="M39:W39"/>
    <mergeCell ref="R7:R8"/>
    <mergeCell ref="X7:X8"/>
    <mergeCell ref="Y7:Y8"/>
    <mergeCell ref="X10:X18"/>
    <mergeCell ref="Y10:Y18"/>
    <mergeCell ref="X19:X20"/>
    <mergeCell ref="Y19:Y20"/>
    <mergeCell ref="S7:S8"/>
    <mergeCell ref="P10:P18"/>
    <mergeCell ref="Q10:Q18"/>
    <mergeCell ref="R10:R18"/>
    <mergeCell ref="S10:S18"/>
    <mergeCell ref="T10:T18"/>
    <mergeCell ref="P21:P23"/>
    <mergeCell ref="Q21:Q23"/>
    <mergeCell ref="R21:R23"/>
    <mergeCell ref="S21:S23"/>
    <mergeCell ref="T21:T23"/>
    <mergeCell ref="M25:M31"/>
    <mergeCell ref="BS7:BS8"/>
    <mergeCell ref="BQ7:BQ8"/>
    <mergeCell ref="BP7:BP8"/>
    <mergeCell ref="BO7:BO8"/>
    <mergeCell ref="AK7:AK8"/>
    <mergeCell ref="AJ7:AJ8"/>
    <mergeCell ref="AI7:AI8"/>
    <mergeCell ref="AE7:AE8"/>
    <mergeCell ref="AD7:AD8"/>
    <mergeCell ref="BD7:BD8"/>
    <mergeCell ref="BE7:BE8"/>
    <mergeCell ref="AZ7:AZ8"/>
    <mergeCell ref="BA7:BA8"/>
    <mergeCell ref="BB7:BB8"/>
    <mergeCell ref="BC7:BC8"/>
    <mergeCell ref="BF7:BF8"/>
    <mergeCell ref="BG7:BG8"/>
    <mergeCell ref="BH7:BH8"/>
    <mergeCell ref="BI7:BI8"/>
    <mergeCell ref="AA7:AA8"/>
    <mergeCell ref="Z7:Z8"/>
    <mergeCell ref="H7:H8"/>
    <mergeCell ref="I7:I8"/>
    <mergeCell ref="J7:J8"/>
    <mergeCell ref="K7:K8"/>
    <mergeCell ref="L7:L8"/>
    <mergeCell ref="AV7:AV8"/>
    <mergeCell ref="AW7:AW8"/>
    <mergeCell ref="AX7:AX8"/>
    <mergeCell ref="AY7:AY8"/>
    <mergeCell ref="AP7:AP8"/>
    <mergeCell ref="AQ7:AQ8"/>
    <mergeCell ref="O7:P7"/>
    <mergeCell ref="N7:N8"/>
    <mergeCell ref="AR7:AR8"/>
    <mergeCell ref="T7:T8"/>
    <mergeCell ref="U7:U8"/>
    <mergeCell ref="V7:V8"/>
    <mergeCell ref="AW6:BA6"/>
    <mergeCell ref="BB6:BO6"/>
    <mergeCell ref="BQ6:BS6"/>
    <mergeCell ref="B1:C4"/>
    <mergeCell ref="D1:BB1"/>
    <mergeCell ref="D2:BB2"/>
    <mergeCell ref="D3:BB3"/>
    <mergeCell ref="D4:BB4"/>
    <mergeCell ref="B5:C5"/>
    <mergeCell ref="D5:BB5"/>
    <mergeCell ref="A7:A8"/>
    <mergeCell ref="AS7:AS8"/>
    <mergeCell ref="A6:Z6"/>
    <mergeCell ref="AA6:AD6"/>
    <mergeCell ref="AE6:AV6"/>
    <mergeCell ref="B7:B8"/>
    <mergeCell ref="C7:C8"/>
    <mergeCell ref="D7:D8"/>
    <mergeCell ref="E7:E8"/>
    <mergeCell ref="F7:F8"/>
    <mergeCell ref="AT7:AT8"/>
    <mergeCell ref="AU7:AU8"/>
    <mergeCell ref="AF7:AF8"/>
    <mergeCell ref="AG7:AG8"/>
    <mergeCell ref="AH7:AH8"/>
    <mergeCell ref="Q7:Q8"/>
    <mergeCell ref="W7:W8"/>
    <mergeCell ref="AO7:AO8"/>
    <mergeCell ref="M7:M8"/>
    <mergeCell ref="G7:G8"/>
    <mergeCell ref="AC7:AC8"/>
    <mergeCell ref="AB7:AB8"/>
    <mergeCell ref="N10:N18"/>
    <mergeCell ref="O10:O18"/>
    <mergeCell ref="K21:K23"/>
    <mergeCell ref="L21:L23"/>
    <mergeCell ref="N21:N23"/>
    <mergeCell ref="O21:O23"/>
    <mergeCell ref="A10:A23"/>
    <mergeCell ref="B10:B89"/>
    <mergeCell ref="C10:C89"/>
    <mergeCell ref="D10:D23"/>
    <mergeCell ref="E10:E23"/>
    <mergeCell ref="A25:A31"/>
    <mergeCell ref="D25:D31"/>
    <mergeCell ref="E25:E31"/>
    <mergeCell ref="A40:A47"/>
    <mergeCell ref="D40:D47"/>
    <mergeCell ref="E40:E47"/>
    <mergeCell ref="A49:A52"/>
    <mergeCell ref="D49:D52"/>
    <mergeCell ref="E49:E52"/>
    <mergeCell ref="D73:D75"/>
    <mergeCell ref="E73:E75"/>
    <mergeCell ref="A53:A57"/>
    <mergeCell ref="D53:D57"/>
    <mergeCell ref="E53:E57"/>
    <mergeCell ref="D84:D89"/>
    <mergeCell ref="E84:E89"/>
    <mergeCell ref="AG10:AG23"/>
    <mergeCell ref="K19:K20"/>
    <mergeCell ref="L19:L20"/>
    <mergeCell ref="N19:N20"/>
    <mergeCell ref="O19:O20"/>
    <mergeCell ref="P19:P20"/>
    <mergeCell ref="Q19:Q20"/>
    <mergeCell ref="R19:R20"/>
    <mergeCell ref="S19:S20"/>
    <mergeCell ref="T19:T20"/>
    <mergeCell ref="U19:U20"/>
    <mergeCell ref="V19:V20"/>
    <mergeCell ref="W19:W20"/>
    <mergeCell ref="Z19:Z20"/>
    <mergeCell ref="AA19:AA20"/>
    <mergeCell ref="AB19:AB20"/>
    <mergeCell ref="AB10:AB18"/>
    <mergeCell ref="AC10:AC18"/>
    <mergeCell ref="AD10:AD18"/>
    <mergeCell ref="AE10:AE23"/>
    <mergeCell ref="AF10:AF23"/>
    <mergeCell ref="AC19:AC20"/>
    <mergeCell ref="AD19:AD20"/>
    <mergeCell ref="AB21:AB23"/>
    <mergeCell ref="AC21:AC23"/>
    <mergeCell ref="AD21:AD23"/>
    <mergeCell ref="U10:U18"/>
    <mergeCell ref="V10:V18"/>
    <mergeCell ref="W10:W18"/>
    <mergeCell ref="Z10:Z18"/>
    <mergeCell ref="AA10:AA18"/>
    <mergeCell ref="X21:X23"/>
    <mergeCell ref="W25:W30"/>
    <mergeCell ref="Z25:Z30"/>
    <mergeCell ref="AA25:AA30"/>
    <mergeCell ref="F25:F31"/>
    <mergeCell ref="G25:G31"/>
    <mergeCell ref="H25:H31"/>
    <mergeCell ref="I25:I31"/>
    <mergeCell ref="J25:J31"/>
    <mergeCell ref="U21:U23"/>
    <mergeCell ref="V21:V23"/>
    <mergeCell ref="W21:W23"/>
    <mergeCell ref="Z21:Z23"/>
    <mergeCell ref="F10:F23"/>
    <mergeCell ref="G10:G23"/>
    <mergeCell ref="H10:H23"/>
    <mergeCell ref="I10:I23"/>
    <mergeCell ref="J10:J23"/>
    <mergeCell ref="M24:W24"/>
    <mergeCell ref="X25:X30"/>
    <mergeCell ref="Y25:Y30"/>
    <mergeCell ref="P25:P30"/>
    <mergeCell ref="Q25:Q30"/>
    <mergeCell ref="R25:R30"/>
    <mergeCell ref="S25:S30"/>
    <mergeCell ref="T25:T30"/>
    <mergeCell ref="K25:K30"/>
    <mergeCell ref="L25:L30"/>
    <mergeCell ref="Y21:Y23"/>
    <mergeCell ref="AA21:AA23"/>
    <mergeCell ref="K10:K18"/>
    <mergeCell ref="L10:L18"/>
    <mergeCell ref="M10:M23"/>
    <mergeCell ref="U33:U36"/>
    <mergeCell ref="V33:V36"/>
    <mergeCell ref="AQ25:AQ29"/>
    <mergeCell ref="A33:A38"/>
    <mergeCell ref="D33:D38"/>
    <mergeCell ref="E33:E38"/>
    <mergeCell ref="F33:F38"/>
    <mergeCell ref="G33:G38"/>
    <mergeCell ref="H33:H38"/>
    <mergeCell ref="I33:I38"/>
    <mergeCell ref="J33:J47"/>
    <mergeCell ref="K33:K38"/>
    <mergeCell ref="L33:L38"/>
    <mergeCell ref="M33:M36"/>
    <mergeCell ref="N33:N36"/>
    <mergeCell ref="O33:O36"/>
    <mergeCell ref="P33:P36"/>
    <mergeCell ref="Q33:Q35"/>
    <mergeCell ref="AP25:AP29"/>
    <mergeCell ref="AG25:AG31"/>
    <mergeCell ref="AH25:AH29"/>
    <mergeCell ref="AI25:AI29"/>
    <mergeCell ref="AJ25:AJ29"/>
    <mergeCell ref="N25:N30"/>
    <mergeCell ref="O25:O30"/>
    <mergeCell ref="AB25:AB30"/>
    <mergeCell ref="AC25:AC30"/>
    <mergeCell ref="AD25:AD30"/>
    <mergeCell ref="AE25:AE31"/>
    <mergeCell ref="AF25:AF31"/>
    <mergeCell ref="U25:U30"/>
    <mergeCell ref="V25:V30"/>
    <mergeCell ref="M37:M38"/>
    <mergeCell ref="N37:N38"/>
    <mergeCell ref="O37:O38"/>
    <mergeCell ref="L46:L47"/>
    <mergeCell ref="M46:M47"/>
    <mergeCell ref="N46:N47"/>
    <mergeCell ref="O46:O47"/>
    <mergeCell ref="P37:P38"/>
    <mergeCell ref="R37:R38"/>
    <mergeCell ref="AD33:AD36"/>
    <mergeCell ref="AE33:AE38"/>
    <mergeCell ref="AF33:AF38"/>
    <mergeCell ref="AG33:AG38"/>
    <mergeCell ref="Q36:Q38"/>
    <mergeCell ref="S37:S38"/>
    <mergeCell ref="T37:T38"/>
    <mergeCell ref="U37:U38"/>
    <mergeCell ref="V37:V38"/>
    <mergeCell ref="W37:W38"/>
    <mergeCell ref="Z37:Z38"/>
    <mergeCell ref="AA37:AA38"/>
    <mergeCell ref="AB37:AB38"/>
    <mergeCell ref="AC37:AC38"/>
    <mergeCell ref="AD37:AD38"/>
    <mergeCell ref="W33:W36"/>
    <mergeCell ref="Z33:Z36"/>
    <mergeCell ref="AA33:AA36"/>
    <mergeCell ref="AB33:AB36"/>
    <mergeCell ref="AC33:AC36"/>
    <mergeCell ref="R33:R36"/>
    <mergeCell ref="S33:S36"/>
    <mergeCell ref="T33:T36"/>
    <mergeCell ref="W46:W47"/>
    <mergeCell ref="Z46:Z47"/>
    <mergeCell ref="AA46:AA47"/>
    <mergeCell ref="Q40:Q45"/>
    <mergeCell ref="R40:R45"/>
    <mergeCell ref="S40:S45"/>
    <mergeCell ref="T40:T45"/>
    <mergeCell ref="U40:U45"/>
    <mergeCell ref="L40:L45"/>
    <mergeCell ref="M40:M45"/>
    <mergeCell ref="N40:N45"/>
    <mergeCell ref="O40:O45"/>
    <mergeCell ref="P40:P45"/>
    <mergeCell ref="F40:F47"/>
    <mergeCell ref="G40:G47"/>
    <mergeCell ref="H40:H47"/>
    <mergeCell ref="I40:I47"/>
    <mergeCell ref="K40:K45"/>
    <mergeCell ref="K46:K47"/>
    <mergeCell ref="AB46:AB47"/>
    <mergeCell ref="Q46:Q47"/>
    <mergeCell ref="R46:R47"/>
    <mergeCell ref="S46:S47"/>
    <mergeCell ref="T46:T47"/>
    <mergeCell ref="U46:U47"/>
    <mergeCell ref="R49:R52"/>
    <mergeCell ref="S49:S52"/>
    <mergeCell ref="T49:T52"/>
    <mergeCell ref="AB49:AB52"/>
    <mergeCell ref="Q51:Q52"/>
    <mergeCell ref="P46:P47"/>
    <mergeCell ref="AQ43:AQ44"/>
    <mergeCell ref="AP43:AP44"/>
    <mergeCell ref="AR43:AR44"/>
    <mergeCell ref="AH43:AH44"/>
    <mergeCell ref="AI43:AI44"/>
    <mergeCell ref="AJ43:AJ44"/>
    <mergeCell ref="AK43:AK44"/>
    <mergeCell ref="AC40:AC45"/>
    <mergeCell ref="AD40:AD45"/>
    <mergeCell ref="AE40:AE47"/>
    <mergeCell ref="AF40:AF47"/>
    <mergeCell ref="AG40:AG47"/>
    <mergeCell ref="AC46:AC47"/>
    <mergeCell ref="AD46:AD47"/>
    <mergeCell ref="V40:V45"/>
    <mergeCell ref="W40:W45"/>
    <mergeCell ref="Z40:Z45"/>
    <mergeCell ref="AA40:AA45"/>
    <mergeCell ref="AB40:AB45"/>
    <mergeCell ref="V46:V47"/>
    <mergeCell ref="K49:K52"/>
    <mergeCell ref="L49:L52"/>
    <mergeCell ref="M49:M52"/>
    <mergeCell ref="N49:N52"/>
    <mergeCell ref="O49:O52"/>
    <mergeCell ref="F49:F52"/>
    <mergeCell ref="G49:G52"/>
    <mergeCell ref="H49:H52"/>
    <mergeCell ref="I49:I52"/>
    <mergeCell ref="J49:J57"/>
    <mergeCell ref="F53:F57"/>
    <mergeCell ref="G53:G57"/>
    <mergeCell ref="H53:H57"/>
    <mergeCell ref="I53:I57"/>
    <mergeCell ref="K53:K57"/>
    <mergeCell ref="L53:L57"/>
    <mergeCell ref="M53:M57"/>
    <mergeCell ref="N53:N57"/>
    <mergeCell ref="O53:O57"/>
    <mergeCell ref="P49:P52"/>
    <mergeCell ref="Q49:Q50"/>
    <mergeCell ref="L59:L65"/>
    <mergeCell ref="M59:M72"/>
    <mergeCell ref="N59:N65"/>
    <mergeCell ref="W53:W57"/>
    <mergeCell ref="Z53:Z57"/>
    <mergeCell ref="Z59:Z65"/>
    <mergeCell ref="M58:W58"/>
    <mergeCell ref="X59:X65"/>
    <mergeCell ref="Y59:Y65"/>
    <mergeCell ref="X66:X72"/>
    <mergeCell ref="Y66:Y72"/>
    <mergeCell ref="AC49:AC52"/>
    <mergeCell ref="AD49:AD52"/>
    <mergeCell ref="AE49:AE52"/>
    <mergeCell ref="AF49:AF52"/>
    <mergeCell ref="U49:U52"/>
    <mergeCell ref="V49:V52"/>
    <mergeCell ref="W49:W52"/>
    <mergeCell ref="Z49:Z52"/>
    <mergeCell ref="AA49:AA52"/>
    <mergeCell ref="A59:A75"/>
    <mergeCell ref="D59:D72"/>
    <mergeCell ref="E59:E72"/>
    <mergeCell ref="F59:F72"/>
    <mergeCell ref="G59:G65"/>
    <mergeCell ref="H59:H65"/>
    <mergeCell ref="I59:I65"/>
    <mergeCell ref="J59:J75"/>
    <mergeCell ref="K59:K65"/>
    <mergeCell ref="O59:O65"/>
    <mergeCell ref="P59:P65"/>
    <mergeCell ref="Q59:Q65"/>
    <mergeCell ref="R59:R65"/>
    <mergeCell ref="S59:S65"/>
    <mergeCell ref="V59:V65"/>
    <mergeCell ref="W59:W65"/>
    <mergeCell ref="P53:P57"/>
    <mergeCell ref="Q53:Q57"/>
    <mergeCell ref="AH59:AH60"/>
    <mergeCell ref="AH63:AH64"/>
    <mergeCell ref="AI63:AI64"/>
    <mergeCell ref="AH66:AH67"/>
    <mergeCell ref="AA59:AA65"/>
    <mergeCell ref="AB59:AB65"/>
    <mergeCell ref="AC59:AC65"/>
    <mergeCell ref="AD59:AD65"/>
    <mergeCell ref="AE59:AE72"/>
    <mergeCell ref="AC66:AC72"/>
    <mergeCell ref="AD66:AD72"/>
    <mergeCell ref="T59:T65"/>
    <mergeCell ref="U59:U65"/>
    <mergeCell ref="AA53:AA57"/>
    <mergeCell ref="AB53:AB57"/>
    <mergeCell ref="AC53:AC57"/>
    <mergeCell ref="R53:R57"/>
    <mergeCell ref="S53:S57"/>
    <mergeCell ref="T53:T57"/>
    <mergeCell ref="U53:U57"/>
    <mergeCell ref="V53:V57"/>
    <mergeCell ref="V66:V72"/>
    <mergeCell ref="W66:W72"/>
    <mergeCell ref="Z66:Z72"/>
    <mergeCell ref="AA66:AA72"/>
    <mergeCell ref="AB66:AB72"/>
    <mergeCell ref="G66:G72"/>
    <mergeCell ref="H66:H72"/>
    <mergeCell ref="I66:I72"/>
    <mergeCell ref="K66:K72"/>
    <mergeCell ref="L66:L72"/>
    <mergeCell ref="N66:N72"/>
    <mergeCell ref="O66:O72"/>
    <mergeCell ref="P66:P72"/>
    <mergeCell ref="Q66:Q72"/>
    <mergeCell ref="R66:R72"/>
    <mergeCell ref="AD53:AD57"/>
    <mergeCell ref="AE53:AE57"/>
    <mergeCell ref="S66:S72"/>
    <mergeCell ref="T66:T72"/>
    <mergeCell ref="U66:U72"/>
    <mergeCell ref="AA73:AA75"/>
    <mergeCell ref="AB73:AB75"/>
    <mergeCell ref="X73:X75"/>
    <mergeCell ref="Y73:Y75"/>
    <mergeCell ref="Q73:Q75"/>
    <mergeCell ref="R73:R75"/>
    <mergeCell ref="S73:S75"/>
    <mergeCell ref="T73:T75"/>
    <mergeCell ref="U73:U75"/>
    <mergeCell ref="L73:L75"/>
    <mergeCell ref="M73:M75"/>
    <mergeCell ref="N73:N75"/>
    <mergeCell ref="O73:O75"/>
    <mergeCell ref="P73:P75"/>
    <mergeCell ref="F73:F75"/>
    <mergeCell ref="G73:G75"/>
    <mergeCell ref="H73:H75"/>
    <mergeCell ref="I73:I75"/>
    <mergeCell ref="K73:K75"/>
    <mergeCell ref="Q77:Q80"/>
    <mergeCell ref="R77:R80"/>
    <mergeCell ref="S77:S80"/>
    <mergeCell ref="T77:T80"/>
    <mergeCell ref="U77:U80"/>
    <mergeCell ref="AR73:AR74"/>
    <mergeCell ref="AS73:AS74"/>
    <mergeCell ref="A77:A89"/>
    <mergeCell ref="D77:D83"/>
    <mergeCell ref="E77:E83"/>
    <mergeCell ref="F77:F83"/>
    <mergeCell ref="G77:G83"/>
    <mergeCell ref="H77:H83"/>
    <mergeCell ref="I77:I83"/>
    <mergeCell ref="J77:J89"/>
    <mergeCell ref="K77:K80"/>
    <mergeCell ref="L77:L80"/>
    <mergeCell ref="M77:M80"/>
    <mergeCell ref="N77:N80"/>
    <mergeCell ref="O77:O80"/>
    <mergeCell ref="P77:P80"/>
    <mergeCell ref="AP73:AP74"/>
    <mergeCell ref="AQ73:AQ74"/>
    <mergeCell ref="AH73:AH74"/>
    <mergeCell ref="AC73:AC75"/>
    <mergeCell ref="AD73:AD75"/>
    <mergeCell ref="AE73:AE75"/>
    <mergeCell ref="AF73:AF75"/>
    <mergeCell ref="AG73:AG75"/>
    <mergeCell ref="V73:V75"/>
    <mergeCell ref="W73:W75"/>
    <mergeCell ref="Z73:Z75"/>
    <mergeCell ref="P84:P85"/>
    <mergeCell ref="AR79:AR81"/>
    <mergeCell ref="AS79:AS81"/>
    <mergeCell ref="K81:K83"/>
    <mergeCell ref="L81:L83"/>
    <mergeCell ref="M81:M83"/>
    <mergeCell ref="N81:N83"/>
    <mergeCell ref="O81:O83"/>
    <mergeCell ref="P81:P83"/>
    <mergeCell ref="Q81:Q83"/>
    <mergeCell ref="R81:R83"/>
    <mergeCell ref="S81:S83"/>
    <mergeCell ref="T81:T83"/>
    <mergeCell ref="U81:U83"/>
    <mergeCell ref="V81:V83"/>
    <mergeCell ref="W81:W83"/>
    <mergeCell ref="Z81:Z83"/>
    <mergeCell ref="AP79:AP81"/>
    <mergeCell ref="AQ79:AQ81"/>
    <mergeCell ref="AH79:AH81"/>
    <mergeCell ref="AI79:AI81"/>
    <mergeCell ref="AJ79:AJ81"/>
    <mergeCell ref="AC77:AC80"/>
    <mergeCell ref="AD77:AD80"/>
    <mergeCell ref="AE77:AE83"/>
    <mergeCell ref="AF77:AF83"/>
    <mergeCell ref="AG77:AG83"/>
    <mergeCell ref="V77:V80"/>
    <mergeCell ref="W77:W80"/>
    <mergeCell ref="Z77:Z80"/>
    <mergeCell ref="AA77:AA80"/>
    <mergeCell ref="AB77:AB80"/>
    <mergeCell ref="P86:P89"/>
    <mergeCell ref="Q86:Q89"/>
    <mergeCell ref="R86:R89"/>
    <mergeCell ref="S86:S89"/>
    <mergeCell ref="T86:T89"/>
    <mergeCell ref="AC86:AC89"/>
    <mergeCell ref="AD86:AD89"/>
    <mergeCell ref="S84:S85"/>
    <mergeCell ref="T84:T85"/>
    <mergeCell ref="U84:U85"/>
    <mergeCell ref="AA81:AA83"/>
    <mergeCell ref="AB81:AB83"/>
    <mergeCell ref="AC81:AC83"/>
    <mergeCell ref="AD81:AD83"/>
    <mergeCell ref="AC84:AC85"/>
    <mergeCell ref="AD84:AD85"/>
    <mergeCell ref="F84:F89"/>
    <mergeCell ref="G84:G89"/>
    <mergeCell ref="H84:H89"/>
    <mergeCell ref="I84:I89"/>
    <mergeCell ref="K84:K85"/>
    <mergeCell ref="L84:L85"/>
    <mergeCell ref="M84:M85"/>
    <mergeCell ref="Q84:Q85"/>
    <mergeCell ref="R84:R85"/>
    <mergeCell ref="K86:K89"/>
    <mergeCell ref="L86:L89"/>
    <mergeCell ref="M86:M89"/>
    <mergeCell ref="N86:N89"/>
    <mergeCell ref="O86:O89"/>
    <mergeCell ref="N84:N85"/>
    <mergeCell ref="O84:O85"/>
    <mergeCell ref="AB86:AB89"/>
    <mergeCell ref="AB92:AB93"/>
    <mergeCell ref="AC92:AC93"/>
    <mergeCell ref="AD92:AD93"/>
    <mergeCell ref="AE92:AE94"/>
    <mergeCell ref="T92:T93"/>
    <mergeCell ref="AH86:AH87"/>
    <mergeCell ref="AI86:AI87"/>
    <mergeCell ref="U86:U89"/>
    <mergeCell ref="V86:V89"/>
    <mergeCell ref="W86:W89"/>
    <mergeCell ref="Z86:Z89"/>
    <mergeCell ref="AA86:AA89"/>
    <mergeCell ref="O92:O93"/>
    <mergeCell ref="P92:P93"/>
    <mergeCell ref="Q92:Q93"/>
    <mergeCell ref="R92:R93"/>
    <mergeCell ref="S92:S93"/>
    <mergeCell ref="U92:U93"/>
    <mergeCell ref="V92:V93"/>
    <mergeCell ref="W92:W93"/>
    <mergeCell ref="Z92:Z93"/>
    <mergeCell ref="X92:X93"/>
    <mergeCell ref="Y92:Y93"/>
    <mergeCell ref="AE84:AE89"/>
    <mergeCell ref="AF84:AF89"/>
    <mergeCell ref="AG84:AG89"/>
    <mergeCell ref="V84:V85"/>
    <mergeCell ref="W84:W85"/>
    <mergeCell ref="Z84:Z85"/>
    <mergeCell ref="AA84:AA85"/>
    <mergeCell ref="AB84:AB85"/>
    <mergeCell ref="A95:A96"/>
    <mergeCell ref="C95:C96"/>
    <mergeCell ref="D95:D96"/>
    <mergeCell ref="E95:E96"/>
    <mergeCell ref="F95:F96"/>
    <mergeCell ref="G95:G96"/>
    <mergeCell ref="H95:H96"/>
    <mergeCell ref="I95:I96"/>
    <mergeCell ref="J95:J96"/>
    <mergeCell ref="K95:K96"/>
    <mergeCell ref="L95:L96"/>
    <mergeCell ref="M95:M96"/>
    <mergeCell ref="N95:N96"/>
    <mergeCell ref="AF92:AF94"/>
    <mergeCell ref="AG92:AG94"/>
    <mergeCell ref="AA92:AA93"/>
    <mergeCell ref="AS86:AS87"/>
    <mergeCell ref="AR86:AR87"/>
    <mergeCell ref="B91:B96"/>
    <mergeCell ref="A92:A94"/>
    <mergeCell ref="C92:C94"/>
    <mergeCell ref="D92:D94"/>
    <mergeCell ref="E92:E94"/>
    <mergeCell ref="F92:F94"/>
    <mergeCell ref="G92:G94"/>
    <mergeCell ref="H92:H94"/>
    <mergeCell ref="I92:I94"/>
    <mergeCell ref="J92:J94"/>
    <mergeCell ref="K92:K93"/>
    <mergeCell ref="L92:L93"/>
    <mergeCell ref="M92:M93"/>
    <mergeCell ref="N92:N93"/>
    <mergeCell ref="AA95:AA96"/>
    <mergeCell ref="AB95:AB96"/>
    <mergeCell ref="AC95:AC96"/>
    <mergeCell ref="AD95:AD96"/>
    <mergeCell ref="AE95:AE96"/>
    <mergeCell ref="T95:T96"/>
    <mergeCell ref="U95:U96"/>
    <mergeCell ref="V95:V96"/>
    <mergeCell ref="W95:W96"/>
    <mergeCell ref="Z95:Z96"/>
    <mergeCell ref="X95:X96"/>
    <mergeCell ref="Y95:Y96"/>
    <mergeCell ref="O95:O96"/>
    <mergeCell ref="P95:P96"/>
    <mergeCell ref="Q95:Q96"/>
    <mergeCell ref="R95:R96"/>
    <mergeCell ref="S95:S96"/>
    <mergeCell ref="AF95:AF96"/>
    <mergeCell ref="AG95:AG96"/>
    <mergeCell ref="AL7:AL8"/>
    <mergeCell ref="AM7:AM8"/>
    <mergeCell ref="AN7:AN8"/>
    <mergeCell ref="AL25:AL29"/>
    <mergeCell ref="AM25:AM29"/>
    <mergeCell ref="AN25:AN29"/>
    <mergeCell ref="AN92:AN93"/>
    <mergeCell ref="AK79:AK81"/>
    <mergeCell ref="AI73:AI74"/>
    <mergeCell ref="AJ73:AJ74"/>
    <mergeCell ref="AK73:AK74"/>
    <mergeCell ref="AJ66:AJ67"/>
    <mergeCell ref="AK66:AK67"/>
    <mergeCell ref="AG49:AG52"/>
    <mergeCell ref="AH41:AH42"/>
    <mergeCell ref="AI41:AI42"/>
    <mergeCell ref="AJ41:AJ42"/>
    <mergeCell ref="AK41:AK42"/>
    <mergeCell ref="AK25:AK29"/>
    <mergeCell ref="AJ86:AJ87"/>
    <mergeCell ref="AK86:AK87"/>
    <mergeCell ref="AH68:AH69"/>
    <mergeCell ref="AJ68:AJ69"/>
    <mergeCell ref="AK68:AK69"/>
    <mergeCell ref="AF53:AF57"/>
    <mergeCell ref="AG53:AG57"/>
    <mergeCell ref="AJ63:AJ64"/>
    <mergeCell ref="AK63:AK64"/>
    <mergeCell ref="AF59:AF72"/>
    <mergeCell ref="AG59:AG72"/>
    <mergeCell ref="AY10:AY23"/>
    <mergeCell ref="BA10:BA23"/>
    <mergeCell ref="AY25:AY31"/>
    <mergeCell ref="BA25:BA31"/>
    <mergeCell ref="BB25:BB29"/>
    <mergeCell ref="AR92:AR93"/>
    <mergeCell ref="AT25:AT29"/>
    <mergeCell ref="AT73:AT74"/>
    <mergeCell ref="AT79:AT81"/>
    <mergeCell ref="AT86:AT87"/>
    <mergeCell ref="AT92:AT93"/>
    <mergeCell ref="AO25:AO29"/>
    <mergeCell ref="AQ63:AQ64"/>
    <mergeCell ref="AP66:AP67"/>
    <mergeCell ref="AQ66:AQ67"/>
    <mergeCell ref="AP86:AP87"/>
    <mergeCell ref="AQ86:AQ87"/>
    <mergeCell ref="AQ68:AQ69"/>
    <mergeCell ref="AP63:AP64"/>
    <mergeCell ref="AR63:AR64"/>
    <mergeCell ref="AQ41:AQ42"/>
    <mergeCell ref="AP41:AP42"/>
    <mergeCell ref="AR41:AR42"/>
    <mergeCell ref="AR25:AR29"/>
    <mergeCell ref="AS25:AS29"/>
    <mergeCell ref="AO92:AO93"/>
    <mergeCell ref="AS92:AS93"/>
    <mergeCell ref="AP92:AP93"/>
    <mergeCell ref="AQ92:AQ93"/>
    <mergeCell ref="AP68:AP69"/>
    <mergeCell ref="AX59:AX60"/>
    <mergeCell ref="AY59:AY72"/>
    <mergeCell ref="AZ59:AZ60"/>
    <mergeCell ref="BA59:BA72"/>
    <mergeCell ref="BD41:BD42"/>
    <mergeCell ref="BC43:BC44"/>
    <mergeCell ref="BD43:BD44"/>
    <mergeCell ref="AY49:AY52"/>
    <mergeCell ref="BA49:BA52"/>
    <mergeCell ref="BC63:BC64"/>
    <mergeCell ref="BD63:BD64"/>
    <mergeCell ref="AX68:AX69"/>
    <mergeCell ref="AZ68:AZ69"/>
    <mergeCell ref="BC25:BC29"/>
    <mergeCell ref="AY33:AY38"/>
    <mergeCell ref="BA33:BA38"/>
    <mergeCell ref="AY40:AY47"/>
    <mergeCell ref="BA40:BA47"/>
    <mergeCell ref="BC41:BC42"/>
    <mergeCell ref="AX92:AX93"/>
    <mergeCell ref="AY92:AY94"/>
    <mergeCell ref="AZ92:AZ94"/>
    <mergeCell ref="BA92:BA94"/>
    <mergeCell ref="BB92:BB93"/>
    <mergeCell ref="AY73:AY75"/>
    <mergeCell ref="BA73:BA75"/>
    <mergeCell ref="BB73:BB74"/>
    <mergeCell ref="BC73:BC74"/>
    <mergeCell ref="BD73:BD74"/>
    <mergeCell ref="AY84:AY89"/>
    <mergeCell ref="BA84:BA89"/>
    <mergeCell ref="BB86:BB87"/>
    <mergeCell ref="BC86:BC87"/>
    <mergeCell ref="BD86:BD87"/>
    <mergeCell ref="AY77:AY83"/>
    <mergeCell ref="BA77:BA83"/>
    <mergeCell ref="BB79:BB81"/>
    <mergeCell ref="BC79:BC81"/>
    <mergeCell ref="BD79:BD81"/>
    <mergeCell ref="BF25:BF26"/>
    <mergeCell ref="BG25:BG26"/>
    <mergeCell ref="BH25:BH26"/>
    <mergeCell ref="BI25:BI26"/>
    <mergeCell ref="BE84:BE85"/>
    <mergeCell ref="BE86:BE87"/>
    <mergeCell ref="BE92:BE94"/>
    <mergeCell ref="BE95:BE96"/>
    <mergeCell ref="BE63:BE65"/>
    <mergeCell ref="BE66:BE69"/>
    <mergeCell ref="BE70:BE72"/>
    <mergeCell ref="BE77:BE78"/>
    <mergeCell ref="BE79:BE80"/>
    <mergeCell ref="BC92:BC93"/>
    <mergeCell ref="BD92:BD93"/>
    <mergeCell ref="AY95:AY96"/>
    <mergeCell ref="AZ95:AZ96"/>
    <mergeCell ref="BA95:BA96"/>
    <mergeCell ref="AY53:AY57"/>
    <mergeCell ref="BA53:BA57"/>
    <mergeCell ref="BF30:BF31"/>
    <mergeCell ref="BG30:BG31"/>
    <mergeCell ref="BH30:BH31"/>
    <mergeCell ref="BI30:BI31"/>
    <mergeCell ref="BF15:BF18"/>
    <mergeCell ref="BG15:BG18"/>
    <mergeCell ref="BH15:BH18"/>
    <mergeCell ref="BI15:BI18"/>
    <mergeCell ref="BF19:BF23"/>
    <mergeCell ref="BG19:BG23"/>
    <mergeCell ref="BH19:BH23"/>
    <mergeCell ref="BI19:BI23"/>
    <mergeCell ref="BF10:BF14"/>
    <mergeCell ref="BG10:BG14"/>
    <mergeCell ref="BH10:BH14"/>
    <mergeCell ref="BI10:BI14"/>
    <mergeCell ref="BE81:BE82"/>
    <mergeCell ref="BE46:BE47"/>
    <mergeCell ref="BE49:BE50"/>
    <mergeCell ref="BE53:BE55"/>
    <mergeCell ref="BE56:BE57"/>
    <mergeCell ref="BE59:BE62"/>
    <mergeCell ref="BE33:BE34"/>
    <mergeCell ref="BE35:BE36"/>
    <mergeCell ref="BE37:BE38"/>
    <mergeCell ref="BE40:BE42"/>
    <mergeCell ref="BE43:BE45"/>
    <mergeCell ref="BE10:BE14"/>
    <mergeCell ref="BE15:BE18"/>
    <mergeCell ref="BE19:BE23"/>
    <mergeCell ref="BE25:BE26"/>
    <mergeCell ref="BE30:BE31"/>
    <mergeCell ref="BF43:BF45"/>
    <mergeCell ref="BG43:BG45"/>
    <mergeCell ref="BH43:BH45"/>
    <mergeCell ref="BI43:BI45"/>
    <mergeCell ref="BF46:BF47"/>
    <mergeCell ref="BG46:BG47"/>
    <mergeCell ref="BH46:BH47"/>
    <mergeCell ref="BI46:BI47"/>
    <mergeCell ref="BF37:BF38"/>
    <mergeCell ref="BG37:BG38"/>
    <mergeCell ref="BH37:BH38"/>
    <mergeCell ref="BI37:BI38"/>
    <mergeCell ref="BF40:BF42"/>
    <mergeCell ref="BG40:BG42"/>
    <mergeCell ref="BH40:BH42"/>
    <mergeCell ref="BI40:BI42"/>
    <mergeCell ref="BF33:BF34"/>
    <mergeCell ref="BG33:BG34"/>
    <mergeCell ref="BH33:BH34"/>
    <mergeCell ref="BI33:BI34"/>
    <mergeCell ref="BF35:BF36"/>
    <mergeCell ref="BG35:BG36"/>
    <mergeCell ref="BH35:BH36"/>
    <mergeCell ref="BI35:BI36"/>
    <mergeCell ref="BF66:BF69"/>
    <mergeCell ref="BG66:BG69"/>
    <mergeCell ref="BH66:BH69"/>
    <mergeCell ref="BI66:BI69"/>
    <mergeCell ref="BF56:BF57"/>
    <mergeCell ref="BG56:BG57"/>
    <mergeCell ref="BH56:BH57"/>
    <mergeCell ref="BI56:BI57"/>
    <mergeCell ref="BF59:BF62"/>
    <mergeCell ref="BG59:BG62"/>
    <mergeCell ref="BH59:BH62"/>
    <mergeCell ref="BI59:BI62"/>
    <mergeCell ref="BF49:BF50"/>
    <mergeCell ref="BG49:BG50"/>
    <mergeCell ref="BH49:BH50"/>
    <mergeCell ref="BI49:BI50"/>
    <mergeCell ref="BF53:BF55"/>
    <mergeCell ref="BG53:BG55"/>
    <mergeCell ref="BH53:BH55"/>
    <mergeCell ref="BI53:BI55"/>
    <mergeCell ref="BF95:BF96"/>
    <mergeCell ref="BG95:BG96"/>
    <mergeCell ref="BH95:BH96"/>
    <mergeCell ref="BI95:BI96"/>
    <mergeCell ref="BF84:BF85"/>
    <mergeCell ref="BG84:BG85"/>
    <mergeCell ref="BH84:BH85"/>
    <mergeCell ref="BI84:BI85"/>
    <mergeCell ref="BF86:BF87"/>
    <mergeCell ref="BG86:BG87"/>
    <mergeCell ref="BH86:BH87"/>
    <mergeCell ref="BI86:BI87"/>
    <mergeCell ref="BF79:BF80"/>
    <mergeCell ref="BG79:BG80"/>
    <mergeCell ref="BH79:BH80"/>
    <mergeCell ref="BI79:BI80"/>
    <mergeCell ref="BF81:BF82"/>
    <mergeCell ref="BG81:BG82"/>
    <mergeCell ref="BH81:BH82"/>
    <mergeCell ref="BI81:BI82"/>
    <mergeCell ref="BR37:BR38"/>
    <mergeCell ref="BQ40:BQ45"/>
    <mergeCell ref="BR40:BR45"/>
    <mergeCell ref="BO41:BO42"/>
    <mergeCell ref="BO43:BO44"/>
    <mergeCell ref="BO25:BO29"/>
    <mergeCell ref="BQ25:BQ30"/>
    <mergeCell ref="BR25:BR30"/>
    <mergeCell ref="BQ33:BQ36"/>
    <mergeCell ref="BR33:BR36"/>
    <mergeCell ref="BQ10:BQ18"/>
    <mergeCell ref="BR10:BR18"/>
    <mergeCell ref="BQ19:BQ20"/>
    <mergeCell ref="BR19:BR20"/>
    <mergeCell ref="BQ21:BQ23"/>
    <mergeCell ref="BR21:BR23"/>
    <mergeCell ref="BF92:BF94"/>
    <mergeCell ref="BG92:BG94"/>
    <mergeCell ref="BH92:BH94"/>
    <mergeCell ref="BI92:BI94"/>
    <mergeCell ref="BF70:BF72"/>
    <mergeCell ref="BG70:BG72"/>
    <mergeCell ref="BH70:BH72"/>
    <mergeCell ref="BI70:BI72"/>
    <mergeCell ref="BF77:BF78"/>
    <mergeCell ref="BG77:BG78"/>
    <mergeCell ref="BH77:BH78"/>
    <mergeCell ref="BI77:BI78"/>
    <mergeCell ref="BF63:BF65"/>
    <mergeCell ref="BG63:BG65"/>
    <mergeCell ref="BH63:BH65"/>
    <mergeCell ref="BI63:BI65"/>
    <mergeCell ref="AW92:AW94"/>
    <mergeCell ref="BQ95:BQ96"/>
    <mergeCell ref="BR95:BR96"/>
    <mergeCell ref="BR7:BR8"/>
    <mergeCell ref="BQ84:BQ85"/>
    <mergeCell ref="BR84:BR85"/>
    <mergeCell ref="BQ86:BQ89"/>
    <mergeCell ref="BR86:BR89"/>
    <mergeCell ref="BO92:BO93"/>
    <mergeCell ref="BP92:BP93"/>
    <mergeCell ref="BQ92:BQ93"/>
    <mergeCell ref="BR92:BR93"/>
    <mergeCell ref="BQ77:BQ80"/>
    <mergeCell ref="BR77:BR80"/>
    <mergeCell ref="BO79:BO81"/>
    <mergeCell ref="BQ81:BQ83"/>
    <mergeCell ref="BR81:BR83"/>
    <mergeCell ref="BQ59:BQ65"/>
    <mergeCell ref="BR59:BR65"/>
    <mergeCell ref="BQ66:BQ72"/>
    <mergeCell ref="BR66:BR72"/>
    <mergeCell ref="BO73:BO74"/>
    <mergeCell ref="BP73:BP74"/>
    <mergeCell ref="BQ73:BQ75"/>
    <mergeCell ref="BR73:BR75"/>
    <mergeCell ref="BQ46:BQ47"/>
    <mergeCell ref="BR46:BR47"/>
    <mergeCell ref="BQ49:BQ52"/>
    <mergeCell ref="BR49:BR52"/>
    <mergeCell ref="BQ53:BQ57"/>
    <mergeCell ref="BR53:BR57"/>
    <mergeCell ref="BQ37:BQ38"/>
    <mergeCell ref="AW10:AW14"/>
    <mergeCell ref="AW15:AW18"/>
    <mergeCell ref="AW86:AW87"/>
    <mergeCell ref="AW37:AW38"/>
    <mergeCell ref="AW40:AW42"/>
    <mergeCell ref="AW43:AW45"/>
    <mergeCell ref="AW46:AW47"/>
    <mergeCell ref="AW49:AW50"/>
    <mergeCell ref="AW53:AW55"/>
    <mergeCell ref="AW56:AW57"/>
    <mergeCell ref="AW59:AW62"/>
    <mergeCell ref="AW63:AW65"/>
    <mergeCell ref="AW66:AW69"/>
    <mergeCell ref="AW19:AW23"/>
    <mergeCell ref="AW25:AW26"/>
    <mergeCell ref="AW30:AW31"/>
    <mergeCell ref="AW33:AW34"/>
    <mergeCell ref="AW35:AW36"/>
    <mergeCell ref="AU73:AU75"/>
    <mergeCell ref="AU95:AU96"/>
    <mergeCell ref="AV10:AV23"/>
    <mergeCell ref="AV25:AV31"/>
    <mergeCell ref="AV33:AV38"/>
    <mergeCell ref="AV40:AV47"/>
    <mergeCell ref="AV49:AV52"/>
    <mergeCell ref="AV53:AV57"/>
    <mergeCell ref="AV59:AV72"/>
    <mergeCell ref="AV73:AV75"/>
    <mergeCell ref="AV77:AV83"/>
    <mergeCell ref="AV84:AV89"/>
    <mergeCell ref="AV92:AV94"/>
    <mergeCell ref="AV95:AV96"/>
    <mergeCell ref="AU10:AU23"/>
    <mergeCell ref="AU25:AU31"/>
    <mergeCell ref="AU33:AU38"/>
    <mergeCell ref="AU40:AU47"/>
    <mergeCell ref="AU49:AU52"/>
    <mergeCell ref="AU53:AU57"/>
    <mergeCell ref="AU77:AU83"/>
    <mergeCell ref="AU84:AU89"/>
    <mergeCell ref="AU92:AU94"/>
    <mergeCell ref="X86:X89"/>
    <mergeCell ref="Y86:Y89"/>
    <mergeCell ref="X40:X45"/>
    <mergeCell ref="Y40:Y45"/>
    <mergeCell ref="X46:X47"/>
    <mergeCell ref="Y46:Y47"/>
    <mergeCell ref="M48:W48"/>
    <mergeCell ref="X49:X52"/>
    <mergeCell ref="Y49:Y52"/>
    <mergeCell ref="X53:X57"/>
    <mergeCell ref="Y53:Y57"/>
    <mergeCell ref="AW95:AW96"/>
    <mergeCell ref="AL43:AL44"/>
    <mergeCell ref="AM43:AM44"/>
    <mergeCell ref="AN43:AN44"/>
    <mergeCell ref="AO43:AO44"/>
    <mergeCell ref="AL63:AL64"/>
    <mergeCell ref="AM63:AM64"/>
    <mergeCell ref="AN63:AN64"/>
    <mergeCell ref="AO63:AO64"/>
    <mergeCell ref="AL79:AL81"/>
    <mergeCell ref="AM79:AM81"/>
    <mergeCell ref="AN79:AN81"/>
    <mergeCell ref="AO79:AO81"/>
    <mergeCell ref="AL92:AL93"/>
    <mergeCell ref="AM92:AM93"/>
    <mergeCell ref="AW70:AW72"/>
    <mergeCell ref="AW77:AW78"/>
    <mergeCell ref="AW79:AW80"/>
    <mergeCell ref="AW81:AW82"/>
    <mergeCell ref="AW84:AW85"/>
    <mergeCell ref="AU59:AU72"/>
    <mergeCell ref="R100:W100"/>
    <mergeCell ref="R103:W103"/>
    <mergeCell ref="BJ7:BJ8"/>
    <mergeCell ref="BK7:BK8"/>
    <mergeCell ref="BL7:BL8"/>
    <mergeCell ref="BM7:BM8"/>
    <mergeCell ref="BN7:BN8"/>
    <mergeCell ref="BJ10:BJ23"/>
    <mergeCell ref="BK10:BK23"/>
    <mergeCell ref="BL10:BL23"/>
    <mergeCell ref="BM10:BM23"/>
    <mergeCell ref="BN10:BN23"/>
    <mergeCell ref="M32:W32"/>
    <mergeCell ref="BJ25:BJ31"/>
    <mergeCell ref="BK25:BK31"/>
    <mergeCell ref="BL25:BL31"/>
    <mergeCell ref="BM25:BM31"/>
    <mergeCell ref="BN25:BN31"/>
    <mergeCell ref="BJ33:BJ39"/>
    <mergeCell ref="BK33:BK39"/>
    <mergeCell ref="BL33:BL39"/>
    <mergeCell ref="BM33:BM39"/>
    <mergeCell ref="BN33:BN39"/>
    <mergeCell ref="BJ40:BJ47"/>
    <mergeCell ref="M76:W76"/>
    <mergeCell ref="M90:W90"/>
    <mergeCell ref="X77:X80"/>
    <mergeCell ref="Y77:Y80"/>
    <mergeCell ref="X81:X83"/>
    <mergeCell ref="Y81:Y83"/>
    <mergeCell ref="X84:X85"/>
    <mergeCell ref="Y84:Y85"/>
    <mergeCell ref="BJ73:BJ75"/>
    <mergeCell ref="BK73:BK75"/>
    <mergeCell ref="BL73:BL75"/>
    <mergeCell ref="BM73:BM75"/>
    <mergeCell ref="BN73:BN75"/>
    <mergeCell ref="BJ59:BJ72"/>
    <mergeCell ref="BK59:BK72"/>
    <mergeCell ref="BL59:BL72"/>
    <mergeCell ref="BM59:BM72"/>
    <mergeCell ref="BN59:BN72"/>
    <mergeCell ref="BK40:BK47"/>
    <mergeCell ref="BL40:BL47"/>
    <mergeCell ref="BM40:BM47"/>
    <mergeCell ref="BN40:BN47"/>
    <mergeCell ref="BJ53:BJ57"/>
    <mergeCell ref="BK53:BK57"/>
    <mergeCell ref="BL53:BL57"/>
    <mergeCell ref="BM53:BM57"/>
    <mergeCell ref="BN53:BN57"/>
    <mergeCell ref="BJ49:BJ52"/>
    <mergeCell ref="BK49:BK52"/>
    <mergeCell ref="BL49:BL52"/>
    <mergeCell ref="BM49:BM52"/>
    <mergeCell ref="BN49:BN52"/>
    <mergeCell ref="BJ92:BJ94"/>
    <mergeCell ref="BK92:BK94"/>
    <mergeCell ref="BL92:BL94"/>
    <mergeCell ref="BM92:BM94"/>
    <mergeCell ref="BN92:BN94"/>
    <mergeCell ref="BJ95:BJ96"/>
    <mergeCell ref="BK95:BK96"/>
    <mergeCell ref="BL95:BL96"/>
    <mergeCell ref="BM95:BM96"/>
    <mergeCell ref="BN95:BN96"/>
    <mergeCell ref="BJ77:BJ83"/>
    <mergeCell ref="BK77:BK83"/>
    <mergeCell ref="BL77:BL83"/>
    <mergeCell ref="BM77:BM83"/>
    <mergeCell ref="BN77:BN83"/>
    <mergeCell ref="BJ84:BJ89"/>
    <mergeCell ref="BK84:BK89"/>
    <mergeCell ref="BL84:BL89"/>
    <mergeCell ref="BM84:BM89"/>
    <mergeCell ref="BN84:BN89"/>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G10" sqref="G10"/>
    </sheetView>
  </sheetViews>
  <sheetFormatPr baseColWidth="10" defaultColWidth="10.7109375" defaultRowHeight="15"/>
  <cols>
    <col min="1" max="1" width="30" customWidth="1"/>
    <col min="2" max="2" width="43.42578125" customWidth="1"/>
    <col min="6" max="6" width="20.140625" customWidth="1"/>
    <col min="7" max="7" width="34.7109375" customWidth="1"/>
  </cols>
  <sheetData>
    <row r="1" spans="1:7" ht="52.5" customHeight="1">
      <c r="A1" s="458" t="s">
        <v>34</v>
      </c>
      <c r="B1" s="458"/>
      <c r="F1" s="1" t="s">
        <v>35</v>
      </c>
      <c r="G1" s="1" t="s">
        <v>36</v>
      </c>
    </row>
    <row r="2" spans="1:7" ht="25.5" customHeight="1">
      <c r="A2" s="457" t="s">
        <v>37</v>
      </c>
      <c r="B2" s="457"/>
      <c r="F2" s="2">
        <v>0</v>
      </c>
      <c r="G2" s="3" t="s">
        <v>38</v>
      </c>
    </row>
    <row r="3" spans="1:7" ht="45" customHeight="1">
      <c r="A3" s="457" t="s">
        <v>39</v>
      </c>
      <c r="B3" s="457"/>
      <c r="F3" s="2">
        <v>1</v>
      </c>
      <c r="G3" s="3" t="s">
        <v>40</v>
      </c>
    </row>
    <row r="4" spans="1:7" ht="45" customHeight="1">
      <c r="A4" s="457" t="s">
        <v>41</v>
      </c>
      <c r="B4" s="457"/>
      <c r="F4" s="2">
        <v>2</v>
      </c>
      <c r="G4" s="3" t="s">
        <v>42</v>
      </c>
    </row>
    <row r="5" spans="1:7" ht="45" customHeight="1">
      <c r="A5" s="457" t="s">
        <v>43</v>
      </c>
      <c r="B5" s="457"/>
      <c r="F5" s="2">
        <v>3</v>
      </c>
      <c r="G5" s="3" t="s">
        <v>44</v>
      </c>
    </row>
    <row r="6" spans="1:7" ht="45" customHeight="1">
      <c r="A6" s="457" t="s">
        <v>45</v>
      </c>
      <c r="B6" s="457"/>
      <c r="F6" s="2">
        <v>4</v>
      </c>
      <c r="G6" s="3" t="s">
        <v>46</v>
      </c>
    </row>
    <row r="7" spans="1:7" ht="45" customHeight="1">
      <c r="A7" s="457" t="s">
        <v>47</v>
      </c>
      <c r="B7" s="457"/>
      <c r="F7" s="2">
        <v>5</v>
      </c>
      <c r="G7" s="3" t="s">
        <v>48</v>
      </c>
    </row>
    <row r="8" spans="1:7" ht="45" customHeight="1">
      <c r="A8" s="457" t="s">
        <v>49</v>
      </c>
      <c r="B8" s="457"/>
    </row>
    <row r="9" spans="1:7" ht="45" customHeight="1">
      <c r="A9" s="457" t="s">
        <v>50</v>
      </c>
      <c r="B9" s="457"/>
    </row>
    <row r="10" spans="1:7" ht="45" customHeight="1">
      <c r="A10" s="457" t="s">
        <v>51</v>
      </c>
      <c r="B10" s="457"/>
    </row>
    <row r="11" spans="1:7" ht="45" customHeight="1">
      <c r="A11" s="457" t="s">
        <v>52</v>
      </c>
      <c r="B11" s="457"/>
    </row>
    <row r="12" spans="1:7" ht="45" customHeight="1">
      <c r="A12" s="457" t="s">
        <v>53</v>
      </c>
      <c r="B12" s="457"/>
    </row>
    <row r="13" spans="1:7" ht="45" customHeight="1">
      <c r="A13" s="457" t="s">
        <v>54</v>
      </c>
      <c r="B13" s="457"/>
    </row>
    <row r="14" spans="1:7" ht="45" customHeight="1">
      <c r="A14" s="457" t="s">
        <v>55</v>
      </c>
      <c r="B14" s="457"/>
    </row>
    <row r="15" spans="1:7" ht="45" customHeight="1">
      <c r="A15" s="457" t="s">
        <v>56</v>
      </c>
      <c r="B15" s="457"/>
    </row>
    <row r="16" spans="1:7" ht="45" customHeight="1">
      <c r="A16" s="457" t="s">
        <v>57</v>
      </c>
      <c r="B16" s="457"/>
    </row>
    <row r="17" spans="1:2" ht="45" customHeight="1">
      <c r="A17" s="457" t="s">
        <v>58</v>
      </c>
      <c r="B17" s="457"/>
    </row>
    <row r="18" spans="1:2" ht="45" customHeight="1">
      <c r="A18" s="457" t="s">
        <v>59</v>
      </c>
      <c r="B18" s="457"/>
    </row>
    <row r="19" spans="1:2" ht="45" customHeight="1">
      <c r="A19" s="457" t="s">
        <v>60</v>
      </c>
      <c r="B19" s="457"/>
    </row>
    <row r="20" spans="1:2" ht="45" customHeight="1">
      <c r="A20" s="457" t="s">
        <v>61</v>
      </c>
      <c r="B20" s="457"/>
    </row>
    <row r="21" spans="1:2" ht="45" customHeight="1">
      <c r="A21" s="457" t="s">
        <v>62</v>
      </c>
      <c r="B21" s="457"/>
    </row>
    <row r="22" spans="1:2" ht="45" customHeight="1"/>
    <row r="23" spans="1:2" ht="45" customHeight="1"/>
    <row r="24" spans="1:2" ht="45" customHeight="1"/>
    <row r="25" spans="1:2" ht="45" customHeight="1"/>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1ER T TRIM 2024 </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Acer</cp:lastModifiedBy>
  <dcterms:created xsi:type="dcterms:W3CDTF">2022-12-26T20:23:47Z</dcterms:created>
  <dcterms:modified xsi:type="dcterms:W3CDTF">2024-05-15T10:15:53Z</dcterms:modified>
</cp:coreProperties>
</file>