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PLANEACION 2024\PLANES DE ACCION 2024\INFRAESTRUCTURA\MARZO 2024\"/>
    </mc:Choice>
  </mc:AlternateContent>
  <xr:revisionPtr revIDLastSave="0" documentId="13_ncr:1_{42A1A9B3-D767-4FDA-957D-C4CE0A529DD4}"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3" r:id="rId1"/>
    <sheet name="PLAN DE ACCIÓN" sheetId="1" r:id="rId2"/>
    <sheet name="Hoja1" sheetId="4" r:id="rId3"/>
    <sheet name="CONTROL DE CAMBIOS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41" i="1" l="1"/>
  <c r="AX41" i="1"/>
  <c r="AW41" i="1"/>
  <c r="AV41" i="1"/>
  <c r="AZ34" i="1"/>
  <c r="AY34" i="1"/>
  <c r="AR37" i="1"/>
  <c r="AV32" i="1"/>
  <c r="AR33" i="1"/>
  <c r="AZ25" i="1"/>
  <c r="AY25" i="1"/>
  <c r="AR28" i="1"/>
  <c r="AR24" i="1"/>
  <c r="AZ9" i="1"/>
  <c r="AI33" i="1"/>
  <c r="W29" i="1"/>
  <c r="W34" i="1" l="1"/>
  <c r="W25" i="1"/>
  <c r="V24" i="1"/>
  <c r="AV36" i="1"/>
  <c r="V25" i="1" l="1"/>
  <c r="W38" i="1"/>
  <c r="W40" i="1" s="1"/>
  <c r="V9" i="1" l="1"/>
  <c r="AI20" i="1" l="1"/>
  <c r="T9" i="1" l="1"/>
  <c r="AZ27" i="1" l="1"/>
  <c r="AY27" i="1"/>
  <c r="AZ21" i="1"/>
  <c r="AY21" i="1"/>
  <c r="AZ15" i="1"/>
  <c r="AZ10" i="1"/>
  <c r="AY10" i="1"/>
  <c r="AY9" i="1"/>
  <c r="AW28" i="1"/>
  <c r="AI24" i="1" l="1"/>
  <c r="AI37" i="1"/>
  <c r="AI28" i="1"/>
  <c r="AI40" i="1"/>
  <c r="AV40" i="1"/>
  <c r="AW40" i="1"/>
  <c r="AX40" i="1"/>
  <c r="AX37" i="1"/>
  <c r="AW37" i="1"/>
  <c r="AV37" i="1"/>
  <c r="AX33" i="1"/>
  <c r="AW33" i="1"/>
  <c r="AV33" i="1"/>
  <c r="AX28" i="1"/>
  <c r="AV28" i="1"/>
  <c r="AY28" i="1" s="1"/>
  <c r="AX24" i="1"/>
  <c r="AW24" i="1"/>
  <c r="AV24" i="1"/>
  <c r="AX20" i="1"/>
  <c r="AW20" i="1"/>
  <c r="AV20" i="1"/>
  <c r="AR20" i="1"/>
  <c r="V40" i="1"/>
  <c r="W37" i="1"/>
  <c r="V37" i="1"/>
  <c r="W33" i="1"/>
  <c r="V33" i="1"/>
  <c r="W28" i="1"/>
  <c r="V28" i="1"/>
  <c r="W24" i="1"/>
  <c r="W41" i="1" s="1"/>
  <c r="V41" i="1" l="1"/>
  <c r="AY40" i="1"/>
  <c r="AY20" i="1"/>
  <c r="AI41" i="1"/>
  <c r="AZ20" i="1"/>
  <c r="AZ33" i="1"/>
  <c r="AZ40" i="1"/>
  <c r="AZ28" i="1"/>
  <c r="AY24" i="1"/>
  <c r="AY37" i="1"/>
  <c r="AZ24" i="1"/>
  <c r="AY33" i="1"/>
  <c r="AZ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 de Windows</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W7" authorId="1" shapeId="0" xr:uid="{00000000-0006-0000-0100-000002000000}">
      <text>
        <r>
          <rPr>
            <b/>
            <sz val="9"/>
            <color indexed="81"/>
            <rFont val="Tahoma"/>
            <family val="2"/>
          </rPr>
          <t xml:space="preserve">VALOR EN PORCENTAJE
</t>
        </r>
      </text>
    </comment>
    <comment ref="AF7" authorId="0" shapeId="0" xr:uid="{00000000-0006-0000-0100-000003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7" authorId="0" shapeId="0" xr:uid="{00000000-0006-0000-0100-000004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S7" authorId="2" shapeId="0" xr:uid="{00000000-0006-0000-0100-000005000000}">
      <text>
        <r>
          <rPr>
            <b/>
            <sz val="9"/>
            <color indexed="81"/>
            <rFont val="Tahoma"/>
            <family val="2"/>
          </rPr>
          <t>Luz Marlene Andrade:</t>
        </r>
        <r>
          <rPr>
            <sz val="9"/>
            <color indexed="81"/>
            <rFont val="Tahoma"/>
            <family val="2"/>
          </rPr>
          <t xml:space="preserve">
1. Recursos Propios - ICLD
2. SGP
3. Donaciones
</t>
        </r>
      </text>
    </comment>
    <comment ref="BC7" authorId="3" shapeId="0" xr:uid="{00000000-0006-0000-0100-000006000000}">
      <text>
        <r>
          <rPr>
            <sz val="9"/>
            <color indexed="81"/>
            <rFont val="Tahoma"/>
            <family val="2"/>
          </rPr>
          <t xml:space="preserve">VER ANEXO 1
</t>
        </r>
      </text>
    </comment>
    <comment ref="BD7" authorId="3" shapeId="0" xr:uid="{00000000-0006-0000-0100-000007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<sst xmlns="http://schemas.openxmlformats.org/spreadsheetml/2006/main" count="483" uniqueCount="306">
  <si>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</si>
  <si>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</si>
  <si>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</si>
  <si>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</si>
  <si>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</si>
  <si>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</si>
  <si>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</si>
  <si>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</si>
  <si>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</si>
  <si>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</si>
  <si>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</si>
  <si>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</si>
  <si>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</si>
  <si>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</si>
  <si>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</si>
  <si>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</si>
  <si>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</si>
  <si>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</si>
  <si>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</si>
  <si>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</si>
  <si>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</si>
  <si>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</si>
  <si>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</si>
  <si>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</si>
  <si>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</si>
  <si>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</si>
  <si>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</si>
  <si>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</si>
  <si>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</si>
  <si>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</si>
  <si>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</si>
  <si>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</si>
  <si>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</si>
  <si>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</si>
  <si>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</si>
  <si>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</si>
  <si>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</si>
  <si>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</si>
  <si>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</si>
  <si>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</si>
  <si>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</si>
  <si>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</si>
  <si>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</si>
  <si>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</si>
  <si>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</si>
  <si>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</si>
  <si>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</si>
  <si>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</si>
  <si>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</si>
  <si>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</si>
  <si>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</si>
  <si>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</si>
  <si>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</si>
  <si>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</si>
  <si>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</si>
  <si>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</si>
  <si>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</si>
  <si>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</si>
  <si>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</si>
  <si>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</si>
  <si>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</si>
  <si>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</si>
  <si>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</si>
  <si>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</si>
  <si>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</si>
  <si>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</si>
  <si>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</si>
  <si>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</si>
  <si>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</si>
  <si>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</si>
  <si>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</si>
  <si>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</si>
  <si>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</si>
  <si>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</si>
  <si>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</si>
  <si>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</si>
  <si>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</si>
  <si>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</si>
  <si>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</si>
  <si>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</si>
  <si>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</si>
  <si>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</si>
  <si>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</si>
  <si>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</si>
  <si>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</si>
  <si>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</si>
  <si>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</si>
  <si>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</si>
  <si>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</si>
  <si>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</si>
  <si>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</si>
  <si>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</si>
  <si>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</si>
  <si>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</si>
  <si>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</si>
  <si>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</si>
  <si>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</si>
  <si>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</si>
  <si>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</si>
  <si>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</si>
  <si>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</si>
  <si>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</si>
  <si>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</si>
  <si>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</si>
  <si>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</si>
  <si>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</si>
  <si>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</si>
  <si>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</si>
  <si>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</si>
  <si>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</si>
  <si>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</si>
  <si>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</si>
  <si>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</si>
  <si>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</si>
  <si>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</si>
  <si>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</si>
  <si>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</si>
  <si>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</si>
  <si>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 xml:space="preserve">ARTICULACION </t>
  </si>
  <si>
    <t>POLICA DE ADMINISTRACION DE RIESGOS</t>
  </si>
  <si>
    <t xml:space="preserve">PROGRAMA </t>
  </si>
  <si>
    <t xml:space="preserve">DENOMINACION DEL PRODUCTO
</t>
  </si>
  <si>
    <t>1. BIEN</t>
  </si>
  <si>
    <t>2- SERVICIO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</si>
  <si>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</si>
  <si>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</si>
  <si>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</si>
  <si>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</si>
  <si>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</si>
  <si>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</si>
  <si>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</si>
  <si>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</si>
  <si>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</si>
  <si>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</si>
  <si>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</si>
  <si>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</si>
  <si>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</si>
  <si>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</si>
  <si>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</si>
  <si>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</si>
  <si>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</si>
  <si>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ND</t>
  </si>
  <si>
    <t>PORCENTAJE DE LA POBLACION AFRO, NEGRA, RAIZAL, PALENQUERA E INDIGENA QUE HABIATA EL DISTRITO DE CARTAGENA CON RECONOCIMIENTO DE SUS DERECHOS, DIVERSIDAD ETNICA Y CULTURAL COMO UN PRINCIPIO FUNDAMENTAL DEL ESTADO SOCIAL Y DEMOCRATICO DE DERECHO.</t>
  </si>
  <si>
    <t>EJE TRANSVERSAL: CARTAGENA CON ATENCION Y GARANTIA DE DERECHOS A POBLACIÓN DIFERENCIAL.</t>
  </si>
  <si>
    <t>PLAN DE ORDENAMIENTO TERRITORIAL</t>
  </si>
  <si>
    <t>SALVEMOS JUNTOS NUESTRO PATRIMONIO NATURAL</t>
  </si>
  <si>
    <t>CONSTUCCION DE CANALES DE LA CIUDAD</t>
  </si>
  <si>
    <t>% ESTUDIOS Y DISEÑOS DE LA INGENIERIA DE DETALLE DE LOS CANALES DE LA CIUDAD</t>
  </si>
  <si>
    <t>% DE COBERTURA DE VIAS URBANAS Y RURALES PARA EL TRANSPORTE Y LA MOVILIDAD CONSTRUIDAS, REHABILITADAS O MEJORADAS EN LA CIUDAD DE CARTAGENA</t>
  </si>
  <si>
    <t>DESARROLLO URBANO</t>
  </si>
  <si>
    <t>CARTAGENA RESILIENTE</t>
  </si>
  <si>
    <t>LLEVAR AL 74% EL PORCENTAJE DE COBERTURA DE LAS VIAS URBANAS Y RURALES</t>
  </si>
  <si>
    <t>AUMENTAR EN UN 7.5% HASTA ALCANZAR EL 12.3% DE CONSTRUCCION DE CANALES PLUVIALES DE LA CIUDAD</t>
  </si>
  <si>
    <t>AUMENTAR EN UN 9% HASTA ALCANZAR EL 48% DELOS ESTUDIOS Y DISEÑOS DE LA INGENIERIA DE DETALLE DE LOS CANALES DE LA CIUDAD</t>
  </si>
  <si>
    <t>EJECUTAR 100% LAS ESTRATEGIAS DEL PLAN DE NORMALIZACION URBANISTICA</t>
  </si>
  <si>
    <t>LOGRAR QUE EL 100% LA POBLACION AFRO, NEGRA, RAIZAL, PALENQUERA E INDIGENA QUE HABIATA EL DISTRITO DE CARTAGENA CON RECONOCIMIENTO DE SUS DERECHOS, DIVERSIDAD ETNICA Y CULTURAL COMO UN PRINCIPIO FUNDAMENTAL DEL ESTADO SOCIAL Y DEMOCRATICO DE DERECHO.</t>
  </si>
  <si>
    <t>CARTAGENA SE MUEVE</t>
  </si>
  <si>
    <t>SISTEMA HIDRICO Y PLAN MAESTRO DE ALCANTARILLADO PLUVIAL EN LA CIUDAD PARA SALVAR EL HABITAD</t>
  </si>
  <si>
    <t>PROGRAMA INTEGRAL DE CAÑOS, LAGOS Y CIENAGAS DE CARTAGENA</t>
  </si>
  <si>
    <t>ORDENACIÓN TERRITORIAL, RECUPERACIÓN SOCIAL, AMBIENTAL Y URBANA DE LA CIÉNAGA DE LA VIRGEN</t>
  </si>
  <si>
    <t>PROMOCION, PREVENCION Y ATENCION EN SALUD PARA LA POBLACIÓN NEGRA, AFROCOLOMBIANA, RAIZAL Y PALENQUERA EN EL DISTRITO DE CARTAGENA</t>
  </si>
  <si>
    <t>KILOMETROS CARRIL DE VIAS URBANAS Y RURALES CONSTRUIDOS, REHABILITADOS Y/O MEJORADOS</t>
  </si>
  <si>
    <t>KILOMETROS CARRIL</t>
  </si>
  <si>
    <t>CONSTRUIR, REHABILITAR Y/O MEJROAR 32 KILOMETROS CARRIL URBANAS Y RURALES</t>
  </si>
  <si>
    <t>NUMEROS DE ESTUDIOS, DISEÑOS E INGENIERIAS DE DETALLE DE LOS TRAMOS FALTANTES CON RESPECTO AL TOTAL</t>
  </si>
  <si>
    <t xml:space="preserve">UNIDAD </t>
  </si>
  <si>
    <t>ELABORAR 8 ESTUDIOS, DISEÑOS DE INGENIERIA DE DETALLES DE LOS TRAMOS FALTANTES</t>
  </si>
  <si>
    <t>NUMEROS DE OBRAS CONTINGENTES DERIVADAS DE SENTENCIAS JUDICIALES Y OBRAS DE EMERGENCIA EN INFRAESTRUCTURA DIFERENTES A VIAS CONTRUIDAS</t>
  </si>
  <si>
    <t>UNIDAD</t>
  </si>
  <si>
    <t>N/D</t>
  </si>
  <si>
    <t xml:space="preserve">REALIZAR HASTA 8 OBRAS CONTINGENTES  DERIVADAS DE SENTENCIAS JUDICIALES Y OBRAS DE EMERGENCIA EN INFRAESTRUCTURA DIFERENTES A VIAS </t>
  </si>
  <si>
    <t>METROS CUBICOS DE RESIDUOS SOLIDOS RETIRADOS DE LOS CANALES PLUVIALES RETIDADOS ANUALMENTE</t>
  </si>
  <si>
    <t>METROS CUBICOS</t>
  </si>
  <si>
    <t>226.297.1 METROS CUBICOS</t>
  </si>
  <si>
    <t>RETIRAR 520.212 METROS CUBICOS DE RESIDUOS SOLIDOS DE LOS CANALES PLUVIALES</t>
  </si>
  <si>
    <t>KILOMETROS LINEALES DE CANALES PLUVIALES CONSTRUIDOS O RECTIFICADOS</t>
  </si>
  <si>
    <t>KILOMETROS LINEALES</t>
  </si>
  <si>
    <t>10,25 KM LINEALES</t>
  </si>
  <si>
    <t>CONSTRUIR Y/O RECTIFICAR 6.3 KM, HASTA ALCALZAR 10.3 KILOMETROS LINEALES DE CANALES</t>
  </si>
  <si>
    <t>AVANZAR EN LA EJECUCION DE LA ETAPA 1 DEL PROGRAMA INTEGRAL DE CANALES, CAÑOS, LAGOS, LAGUNAS Y CIENAGAS DE CARTAGENA</t>
  </si>
  <si>
    <t>PORCENTAJE</t>
  </si>
  <si>
    <t>0% EJECUCION</t>
  </si>
  <si>
    <t>EJECUCION 20% DE LA ETAPA 1 (CON IMPACTO DE INDICADORES COMO METROS LINEALES DE CAÑOS Y LAGUNAS INTERVENIDOS CON RELIMPIAS Y DRAGADOS; RUTA DE TRANSPORTE ACUATICO IMPLEMENTADA; M2 DE ESPACIO PUBLICO Y METROS LINEALES DE VIAS Y PUENTES INTERVENIDOS Y/O GENERADOS; ESTUDIO SOCIECONOMICOS DEL TERRITORIO)</t>
  </si>
  <si>
    <t>ESTUDIOS Y DISEÑOS AJUSTADOS PARA LA CONSTRUCCION DEL TRAMO ESTE DE LA VIA PERIMETRAL CON CALLES DE SERVICIO Y ACCESO</t>
  </si>
  <si>
    <t>3.4 KILOMETROS CONSTRUIDOS</t>
  </si>
  <si>
    <t>ESTUDIOS Y DISEÑOS AJUSTADOS PARA LA CONSTRUCCION 14,2 KM DEL TRAMO ESTE DE LA VIA PERIMETRAL CON CALLES DE SERVICIO Y ACCESO</t>
  </si>
  <si>
    <t>KILOMETROS DE CANBALES SECUNDARIOS REHABILITADOS</t>
  </si>
  <si>
    <t>KILOMETROS DE CANALES</t>
  </si>
  <si>
    <t>REHABILITAR 3,5 KILOMETROS CANALES SECUNDARIOS</t>
  </si>
  <si>
    <t>KILOMETROS DE CANALES BAJO CALLE CONSTRUIDOS</t>
  </si>
  <si>
    <t>CONSTRUIR 7 KILOMETROS DE CANALES BAJO CALLE</t>
  </si>
  <si>
    <t>ADECUACION DE CENTROS DE SALUD COMUNIDAD ETNICA</t>
  </si>
  <si>
    <t>ADECUACION DE 26 CENTROS DE SALUD EN TERRIORIOS DE CONSEJOS COMUNITARIOS</t>
  </si>
  <si>
    <t>GESTION CON VALORES PARA RESULTADOS</t>
  </si>
  <si>
    <t>1-SERVICIO AL CIUDADANO.                                               2- FORTALECIMIENTO INSTITUCIONAL Y SIMPLIFICACIÓN DE PROCESOS</t>
  </si>
  <si>
    <t>GESTIÓN DE PROYECTOS DE OBRAS PUBLICAS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</si>
  <si>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</si>
  <si>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ESTUDIOS Y DISEÑOS CONSTRUCCION, MEJORAMIENTO Y REHABILITACION DE VIAS PARA EL TRANSPORTE Y LA MOVILIDAD EN EL DISTRITO DE CARTAGENA</t>
  </si>
  <si>
    <t>MEJORAR LOS NIVELES DE MOVILIDAD EN EL TRÁNSITO VEHICULAR EN EL DISTRITO DE CARTAGENA DE INDIAS.</t>
  </si>
  <si>
    <t>REALIZAR MEJORAMIENTO, CONSTRUCCION, REHABILITACION DE VIAS PARA OBRAS DEL SECTOR TRANSPORTE EN EL DISTRITO DE CARTAGENA DE INDIAS</t>
  </si>
  <si>
    <t>REALIZAR ESTUDIOS Y DISEÑOS DE INGENIERIA</t>
  </si>
  <si>
    <t>ESTUDIOS TECNICOS, DISEÑOS Y OBRAS CONTINGENTES DERIVADAS DE SENTENCIAS JUDICIALES Y OBRAS DE EMERGENCIA EN INFRESTRUCTURA DIFERENTES A VIAS EN EL DISTRITO DE CARTAGENA DE INDIAS</t>
  </si>
  <si>
    <t>REALIZAR INVERSIÓN EN OBRAS DE INFRAESTRUCTURA CONTINGENTES Y DE EMERGENCIA DERIVADAS DE SENTENCIAS JUDICIALES DIFERENTES A VÍAS EN EL DISTRITO DE CARTAGENA DE INDIAS.</t>
  </si>
  <si>
    <t>REALIZAR OBRAS DE INFRAESTRUCTURA DE SENTENCIAS JUDICIALES DIFERENTES A VIAS</t>
  </si>
  <si>
    <t>CONSTRUCCION RECTIFICACION Y RECUPERACION DEL SISTEMA HIDRICO Y PLAN MAESTRO DE ALCANTARILLADO PLUVIAL PARA
SALVAR EL HABITAT EN EL DISTRITO DE CARTAGENA DE INDIAS</t>
  </si>
  <si>
    <t>MEJORAR LA CAPACIDAD HIDRICA Y DISMINUIR LOS ALTOS NIVELES DE CONTAMINACIÓN DEL SISTEMA HIDRICO Y CANALES PLUVIALES DEL DISTRITO DE CARTAGENA DE INDIAS</t>
  </si>
  <si>
    <t>REALIZAR LIMPIEZA INICIAL DE CANALES Y DISPOSICION DE MATERIAL EN RELLENO SANITARIO</t>
  </si>
  <si>
    <t>REALIZAR REHABILITACION Y/O RECTIFICACION DE LOS CANALES DEL
DISTRITO DE CARTAGENA DE INDIAS.</t>
  </si>
  <si>
    <t>VINCULAR PERSONAL DE APOYO</t>
  </si>
  <si>
    <t>RECUPERACION Y APROVECHAMIENTO INTEGRAL DEL SISTEMA INTEGRAL DE CAÑOS, LAGOS Y CIENAGAS DEL DISTRITO DE CARTAGENA DE INDIAS</t>
  </si>
  <si>
    <t>APROVECHAR DE MANERA EFICIENTE LOS CUERPOS DE AGUA (CAÑOS, LAGOS Y CIÉNAGAS DEL DISTRITO DE CARTAGENA.</t>
  </si>
  <si>
    <t>EJECUTAR EL 20% DE LA ETAPA 1 DEL PROGRAMA</t>
  </si>
  <si>
    <t>CONTRATAR PERSONAL DE APOYO</t>
  </si>
  <si>
    <t>ELABORACIÓN DE ESTUDIOS Y DISEÑOS AJUSTADOS DE LA VÍA PERIMETRAL EN EL MARCO DEL PROGRAMA ORDENACIÓN TERRITORIAL Y RECUPERACIÓN SOCIAL, AMBIENTAL Y URBANA DE LA CIÉNAGA DE LA VIRGEN, EN EL DISTRITO DE CARTAGENA DE INDIAS.</t>
  </si>
  <si>
    <t>Mejorar las condiciones para el desarrollo urbano, turístico, social y la recuperación ambiental del borde de la Ciénaga de la Virgen.</t>
  </si>
  <si>
    <t>ADECUACIÓN DE CENTROS DE SALUD PARA LA POBLACIÓN NEGRA, AFROCOLOMBIANA, RAIZAL Y PALENQUERA EN EL DISTRITO DE CARTAGENA DE INDIAS</t>
  </si>
  <si>
    <t>*REALIZAR PRELIMINARES *REALIZAR MURO DE CERRAMIENTO POSTERIOR Y LATERAL DERECHO.</t>
  </si>
  <si>
    <t>ACTIVIDADES DE PROYECTO DE INVERSION VIABILIZADAS EN SUIFP
( HITOS )</t>
  </si>
  <si>
    <t>DICIEMBRE</t>
  </si>
  <si>
    <t>ESTUDIOS DE PREINVERSION</t>
  </si>
  <si>
    <t>NA</t>
  </si>
  <si>
    <t>SECRETARIA DE INFRAESTRUCTURA</t>
  </si>
  <si>
    <t>INVERSION</t>
  </si>
  <si>
    <t>VIAS</t>
  </si>
  <si>
    <t>SI</t>
  </si>
  <si>
    <t>DISEÑOS</t>
  </si>
  <si>
    <t>ADECUACIONES</t>
  </si>
  <si>
    <t>LIMPIEZA</t>
  </si>
  <si>
    <t>OBRA</t>
  </si>
  <si>
    <t>CANAL RECTIFICADO</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</si>
  <si>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</si>
  <si>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</si>
  <si>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ADECUACIÓN DE CENTROS DE SALUD PARA LA POBLACIÓN
NEGRA AFROCOLOMBIANA RAIZAL Y PALENQUERA EN EL
DISTRITO DE CARTAGENA DE INDIAS</t>
  </si>
  <si>
    <t>ESTUDIOS Y DISEÑOS, CONSTRUCCION, MEJORAMIENTO Y
REHABILITACION DE VIAS PARA EL TRANSPORTE Y LA
MOVILIDAD EN EL DISTRITO DE CARTAGENA DE INDIAS</t>
  </si>
  <si>
    <t>CONSTRUCCION, RECTIFICACION Y RECUPERACION DEL SISTEMA HIDRICO Y PLAN MAESTRO DE ALCANTARILLADO PLUVIAL PARA SALVAR EL HABITAT EN EL DISTRITO DE CARTAGENA DE INDIAS</t>
  </si>
  <si>
    <t>RECUPERACION Y APROVECHAMIENTO INTEGRAL DEL SISTEMA
INTEGRAL DE CAÑOS, LAGOS Y CIENAGAS DEL DISTRITO DE
CARTAGENA DE INDIAS</t>
  </si>
  <si>
    <t>ESTUDIOS TECNICOS, DISEÑOS Y OBRAS CONTINGENTES
DERIVADAS DE SENTENCIAS JUDICIALES Y OBRAS DE
EMERGENCIA EN INFRAESTRUCTURA DIFERENTES A VIAS EN
EL DISTRITO DE CARTAGENA DE INDIAS</t>
  </si>
  <si>
    <t>ELABORACIÓN DE ESTUDIOS Y DISEÑOS AJUSTADOS DE LA VÍA
PERIMETRAL EN EL MARCO DEL PROGRAMA ORDENACIÓN
TERRITORIAL Y RECUPERACIÓN SOCIAL AMBIENTAL Y URBANA
DE LA CIÉNAGA DE LA VIRGEN EN EL DISTRITO DE CARTAGENA
DE INDIAS</t>
  </si>
  <si>
    <t>ADECUACION DE CENTROS DE SALUD PARA LA POBLACIÓN NEGRA, AFROCOLOMBIANA, RAIZAL Y PALENQUERA EN EL DISTRITO DE CARTAGENA DE INDIAS</t>
  </si>
  <si>
    <t>X</t>
  </si>
  <si>
    <t>Ciudades y asentamientos humanos inclusivos, seguros y
sostenibles. Pilar CARTAGENA RESILIENTE generará las condiciones para un territorio
ordenado, planificado y en armonía con el ambiente por ello desde el habita!, los servicios
públicos, y las infraestructuras se consolidarán los barrios o asentamientos humanos que
se encuentra por fuera de las condiciones óptimas del desarrollo de la ciudad.</t>
  </si>
  <si>
    <t>3.5</t>
  </si>
  <si>
    <t>20% ETAPA 1</t>
  </si>
  <si>
    <t>% AVANCE ACTIVIDAD</t>
  </si>
  <si>
    <t>Avance meta producto en el cuatrienio (%)</t>
  </si>
  <si>
    <t>AVANCE DEL PROGRAMA CARTAGENA SE MUEVE</t>
  </si>
  <si>
    <t>AVANCE  DEL PROYECTO ESTUDIOS TECNICOS, DISEÑOS Y OBRAS CONTINGENTES DERIVADAS DE SENTENCIAS JUDICIALES Y OBRAS DE EMERGENCIA EN INFRESTRUCTURA DIFERENTES A VIAS EN EL DISTRITO DE CARTAGENA DE INDIAS DEL PROGRAMA CARTAGENA SE MUEVE</t>
  </si>
  <si>
    <t>AVANCE DEL PROYECTO ESTUDIOS Y DISEÑOS CONSTRUCCION, MEJORAMIENTO Y REHABILITACION DE VIAS PARA EL TRANSPORTE Y LA MOVILIDAD EN EL DISTRITO DE CARTAGENA DEL PROGRAMA CARTAGENA SE MUEVE</t>
  </si>
  <si>
    <t>AVANCE DEL PROGRAMA SISTEMA HIDRICO Y PLAN MAESTRO DE ALCANTARILLADO PLUVIAL EN LA CIUDAD PARA SALVAR EL HABITAD</t>
  </si>
  <si>
    <t>AVANCE DEL PROGRAMA  INTEGRAL DE CAÑOS, LAGOS Y CIENAGAS DE CARTAGENA</t>
  </si>
  <si>
    <t>AVANCE DEL PROGRAMA ORDENACIÓN TERRITORIAL, RECUPERACIÓN SOCIAL, AMBIENTAL Y URBANA DE LA CIÉNAGA DE LA VIRGEN</t>
  </si>
  <si>
    <t>AVANCE DEL PROGRAMA PROMOCION, PREVENCION Y ATENCION EN SALUD PARA LA POBLACIÓN NEGRA, AFROCOLOMBIANA, RAIZAL Y PALENQUERA EN EL DISTRITO DE CARTAGENA</t>
  </si>
  <si>
    <t>AVANCE DEL PROYECTO  CONSTRUCCION RECTIFICACION Y RECUPERACION DEL SISTEMA HIDRICO Y PLAN MAESTRO DE ALCANTARILLADO PLUVIAL PARA
SALVAR EL HABITAT EN EL DISTRITO DE CARTAGENA DE INDIAS</t>
  </si>
  <si>
    <t>AVANCE DEL PROYECTO RECUPERACION Y APROVECHAMIENTO INTEGRAL DEL SISTEMA INTEGRAL DE CAÑOS, LAGOS Y CIENAGAS DEL DISTRITO DE CARTAGENA DE INDIAS</t>
  </si>
  <si>
    <t>AVANCE DEL PROYECTO ELABORACIÓN DE ESTUDIOS Y DISEÑOS AJUSTADOS DE LA VÍA PERIMETRAL EN EL MARCO DEL PROGRAMA ORDENACIÓN TERRITORIAL Y RECUPERACIÓN SOCIAL, AMBIENTAL Y URBANA DE LA CIÉNAGA DE LA VIRGEN, EN EL DISTRITO DE CARTAGENA DE INDIAS.</t>
  </si>
  <si>
    <t>AVANCE DEL PROYECTO ADECUACION DE CENTROS DE SALUD PARA LA POBLACIÓN NEGRA, AFROCOLOMBIANA, RAIZAL Y PALENQUERA EN EL DISTRITO DE CARTAGENA DE INDIAS</t>
  </si>
  <si>
    <t>AVANCE PRESUPUESTAL DEL PROYECTO</t>
  </si>
  <si>
    <t>APROPIACIÓNDEFINITIVA
(en pesos)</t>
  </si>
  <si>
    <t>EJECUCION PRESUPUESTAL COMPROMISOS</t>
  </si>
  <si>
    <t>EJECUCION PRESUPUESTAL GIROS</t>
  </si>
  <si>
    <t xml:space="preserve">*REALIZAE ESTUDIOS TECNICOS -   REALIZAR DISEÑOS.                                                     </t>
  </si>
  <si>
    <t>EJECUCION PRESUPUESTALCOMPROMISOS</t>
  </si>
  <si>
    <t>DESCRIPCION META DE BIENESTAR 2020-2024</t>
  </si>
  <si>
    <t xml:space="preserve"> META DE BIENESTAR 2020-2024</t>
  </si>
  <si>
    <t>PROGRAMACION META BIENESTAR 2024</t>
  </si>
  <si>
    <t>DESCRIPCION DE LA META PRODUCTO 2020-2024</t>
  </si>
  <si>
    <t>PROGRAMACIÓN META PRODUCTO A 2024</t>
  </si>
  <si>
    <t>VIA URBANA MEJORADA</t>
  </si>
  <si>
    <t>ESTUDIOS Y DISEÑOS DE INGENIERIA</t>
  </si>
  <si>
    <t>ACUMULADO DE META PRODUCTO 2020- 2023</t>
  </si>
  <si>
    <t>OBRAS Y MEDIDAS DE ADECUACION HIDRAULICA</t>
  </si>
  <si>
    <t>CONSTRUIR Y/O RECTIFICAR</t>
  </si>
  <si>
    <t>DOCUMENTOS DE ESTUDIOS TECNICOS PARA LA PLANIFICACION SECTORIAL Y LA GESTION AMBIENTAL</t>
  </si>
  <si>
    <t>REHABILITAR KILOMETROS DE CANALES</t>
  </si>
  <si>
    <t>CONTRUIR KILOMETRO DE CANALES NAJO CALLE</t>
  </si>
  <si>
    <t>ESTUDIOS DE PREINVERSION E INVERSION</t>
  </si>
  <si>
    <t>HOSPITALES DE PRIMER NIVEL DE ATENCION ADECUADO</t>
  </si>
  <si>
    <t>CONTRATAR REALIZAR APOYO LOGISTICO</t>
  </si>
  <si>
    <t>VINCULAR PERSONAL DE APOYO                                                                                   APOYO LOGISTICO</t>
  </si>
  <si>
    <t>CONTRATAR PERSONAL DE APOYO                              CONTRATAR APOYO LOGISTICO</t>
  </si>
  <si>
    <t>CONTRATAR PERSONAL DE APOYO                                                            CONTRATAR APOYO LOGISTICO</t>
  </si>
  <si>
    <t>OBRAS DE INFRAESTRUCTURA PARA LA REDUCCION DEL RIESGO DEL DESASTRE</t>
  </si>
  <si>
    <t>15                                                                                  1</t>
  </si>
  <si>
    <t>FEBRERO</t>
  </si>
  <si>
    <t>WILMER IRIARTE RESTREPO</t>
  </si>
  <si>
    <t>2.3.1906.0300.2021130010121</t>
  </si>
  <si>
    <t>1.2.1.0.00-001 - ICLD</t>
  </si>
  <si>
    <t>1.3.1.1.03-137 - DIVIDENDOS
CARTAGENA II</t>
  </si>
  <si>
    <t>2.3.4002.1400.2021130010035</t>
  </si>
  <si>
    <t>2.3.3202.0900.2023130010003</t>
  </si>
  <si>
    <t>CONSTRUCCION DEL PARQUE DISTRITAL
CIENAGA DE LA VIRGEN PARA LA
RECUPERACION AMBIENTAL SOCIAL Y URBANA DE LA CIENAGA DE LA VIRGEN DEL DISTRITO DE CARTAGENA DE INDIAS</t>
  </si>
  <si>
    <t>2.3.3204.0900.2021130010184</t>
  </si>
  <si>
    <t>1.2.3.1.16-124 - IMPUESTO DE TRANSPORTE POR OLEODUCTOS Y GASODUCTOS</t>
  </si>
  <si>
    <t>1.2.3.2.22-053 - CONTRAPRESTACION
PORTUARIA</t>
  </si>
  <si>
    <t>1.3.1.1.03-062 - DIVIDENDOS ACUACAR</t>
  </si>
  <si>
    <t>2.3.3203.0900.2021130010141</t>
  </si>
  <si>
    <t>2.3.4503.1000.2021130010215</t>
  </si>
  <si>
    <t>2.3.2402.0600.2021130010155</t>
  </si>
  <si>
    <t>1.2.3.2.22-183 - TASAS
AEROPORTUARIAS</t>
  </si>
  <si>
    <t>1.3.2.1.11-182 RF TASAS
AEROPORTUARIAS</t>
  </si>
  <si>
    <t>si</t>
  </si>
  <si>
    <t>REPORTE MES DE MARZO</t>
  </si>
  <si>
    <t xml:space="preserve">PROGRAMACION NUMERICA DE LA ACTIVIDAD PROYECTO 2024
</t>
  </si>
  <si>
    <t>AVANCE PLAN DE ACCION MARZO 2024</t>
  </si>
  <si>
    <t>OTROS</t>
  </si>
  <si>
    <t>AVANCE PRESUPUESTAL PROMEDIO A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</si>
</sst>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0.00_-;\-&quot;$&quot;* #,##0.00_-;_-&quot;$&quot;* &quot;-&quot;??_-;_-@_-"/>
    <numFmt numFmtId="165" formatCode="0;[Red]0"/>
    <numFmt numFmtId="166" formatCode="&quot;$&quot;\ #,##0.00"/>
    <numFmt numFmtId="167" formatCode="0.0%"/>
    <numFmt numFmtId="168" formatCode="0.000%"/>
  </numFmts>
  <fonts count="47"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b/>
      <sz val="11"/>
      <name val="Calibri"/>
      <family val="2"/>
      <scheme val="minor"/>
    </font>
    <font>
      <sz val="9"/>
      <color theme="1"/>
      <name val="Calibri"/>
      <family val="2"/>
      <scheme val="minor"/>
    </font>
    <font>
      <sz val="9"/>
      <color theme="1" tint="4.9989318521683403E-2"/>
      <name val="Calibri"/>
      <family val="2"/>
      <scheme val="minor"/>
    </font>
    <font>
      <sz val="9"/>
      <color theme="1" tint="4.9989318521683403E-2"/>
      <name val="Arial"/>
      <family val="2"/>
    </font>
    <font>
      <sz val="8"/>
      <color theme="1"/>
      <name val="Arial"/>
      <family val="2"/>
    </font>
    <font>
      <sz val="8"/>
      <name val="Calibri"/>
      <family val="2"/>
      <scheme val="minor"/>
    </font>
    <font>
      <sz val="9"/>
      <name val="Calibri"/>
      <family val="2"/>
      <scheme val="minor"/>
    </font>
    <font>
      <sz val="11"/>
      <color theme="1"/>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6"/>
      <color rgb="FFFF0000"/>
      <name val="Calibri"/>
      <family val="2"/>
      <scheme val="minor"/>
    </font>
    <font>
      <b/>
      <sz val="24"/>
      <color rgb="FFFF0000"/>
      <name val="Calibri"/>
      <family val="2"/>
      <scheme val="minor"/>
    </font>
    <font>
      <b/>
      <sz val="12"/>
      <color rgb="FFFF0000"/>
      <name val="Arial"/>
      <family val="2"/>
    </font>
    <font>
      <b/>
      <sz val="14"/>
      <color rgb="FFFF0000"/>
      <name val="Arial"/>
      <family val="2"/>
    </font>
    <font>
      <sz val="12"/>
      <color rgb="FFFF0000"/>
      <name val="Calibri"/>
      <family val="2"/>
      <scheme val="minor"/>
    </font>
    <font>
      <sz val="12"/>
      <color theme="1"/>
      <name val="Calibri"/>
      <family val="2"/>
      <scheme val="minor"/>
    </font>
    <font>
      <sz val="11"/>
      <color rgb="FFFF0000"/>
      <name val="Calibri"/>
      <family val="2"/>
      <scheme val="minor"/>
    </font>
    <font>
      <b/>
      <sz val="9"/>
      <color rgb="FFFF0000"/>
      <name val="Calibri"/>
      <family val="2"/>
      <scheme val="minor"/>
    </font>
    <font>
      <b/>
      <sz val="18"/>
      <color rgb="FFFF0000"/>
      <name val="Calibri"/>
      <family val="2"/>
      <scheme val="minor"/>
    </font>
  </fonts>
  <fills count="1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theme="4" tint="0.39997558519241921"/>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164" fontId="34" fillId="0" borderId="0" applyFont="0" applyFill="0" applyBorder="0" applyAlignment="0" applyProtection="0"/>
    <xf numFmtId="9" fontId="34" fillId="0" borderId="0" applyFont="0" applyFill="0" applyBorder="0" applyAlignment="0" applyProtection="0"/>
  </cellStyleXfs>
  <cellXfs count="350">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0" xfId="4" applyFont="1" applyBorder="1" applyAlignment="1">
      <alignment horizontal="center" vertical="center"/>
    </xf>
    <xf numFmtId="14" fontId="20" fillId="0" borderId="2" xfId="4" applyNumberFormat="1" applyFont="1" applyBorder="1"/>
    <xf numFmtId="0" fontId="20" fillId="0" borderId="15" xfId="4" applyFont="1" applyBorder="1" applyAlignment="1">
      <alignment horizontal="center" vertical="center"/>
    </xf>
    <xf numFmtId="14" fontId="20" fillId="0" borderId="16" xfId="4" applyNumberFormat="1" applyFont="1" applyBorder="1"/>
    <xf numFmtId="0" fontId="20" fillId="0" borderId="11" xfId="4" applyFont="1" applyBorder="1" applyAlignment="1">
      <alignment horizontal="center" vertical="center"/>
    </xf>
    <xf numFmtId="14" fontId="0" fillId="0" borderId="1" xfId="0" applyNumberFormat="1" applyBorder="1" applyAlignment="1">
      <alignment horizontal="center" vertical="center"/>
    </xf>
    <xf numFmtId="0" fontId="20" fillId="0" borderId="10" xfId="4" applyFont="1" applyBorder="1"/>
    <xf numFmtId="0" fontId="20" fillId="0" borderId="11" xfId="4" applyFont="1" applyBorder="1"/>
    <xf numFmtId="0" fontId="19" fillId="4" borderId="12" xfId="4" applyFont="1" applyFill="1" applyBorder="1" applyAlignment="1">
      <alignment horizontal="center" vertical="center"/>
    </xf>
    <xf numFmtId="0" fontId="19" fillId="4" borderId="9" xfId="4" applyFont="1" applyFill="1" applyBorder="1" applyAlignment="1">
      <alignment horizontal="center" vertical="center"/>
    </xf>
    <xf numFmtId="0" fontId="0" fillId="0" borderId="0" xfId="0" applyAlignment="1">
      <alignment vertical="center"/>
    </xf>
    <xf numFmtId="0" fontId="19" fillId="4" borderId="14" xfId="4" applyFont="1" applyFill="1" applyBorder="1" applyAlignment="1">
      <alignment vertical="center"/>
    </xf>
    <xf numFmtId="0" fontId="19" fillId="4" borderId="10"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3"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16" xfId="4" applyFont="1" applyFill="1" applyBorder="1" applyAlignment="1">
      <alignment vertical="center"/>
    </xf>
    <xf numFmtId="0" fontId="19" fillId="4" borderId="14" xfId="4" applyFont="1" applyFill="1" applyBorder="1" applyAlignment="1">
      <alignment horizontal="center" vertical="center"/>
    </xf>
    <xf numFmtId="0" fontId="3"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28" fillId="0" borderId="1" xfId="0" applyFont="1" applyBorder="1" applyAlignment="1">
      <alignment horizontal="center" vertical="center" wrapText="1"/>
    </xf>
    <xf numFmtId="0" fontId="28" fillId="0" borderId="8" xfId="0" applyFont="1" applyBorder="1" applyAlignment="1">
      <alignment horizontal="center" vertical="center"/>
    </xf>
    <xf numFmtId="0" fontId="28" fillId="0" borderId="8"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8" fillId="6" borderId="1" xfId="0" applyFont="1" applyFill="1" applyBorder="1" applyAlignment="1">
      <alignment horizontal="center" vertical="center" wrapText="1"/>
    </xf>
    <xf numFmtId="0" fontId="28" fillId="6" borderId="1" xfId="0" applyFont="1" applyFill="1" applyBorder="1" applyAlignment="1">
      <alignment vertical="center" wrapText="1"/>
    </xf>
    <xf numFmtId="166" fontId="0" fillId="0" borderId="0" xfId="0" applyNumberFormat="1"/>
    <xf numFmtId="0" fontId="17" fillId="0" borderId="1" xfId="0" applyFont="1" applyBorder="1" applyAlignment="1">
      <alignment horizontal="center" vertical="center" wrapText="1"/>
    </xf>
    <xf numFmtId="0" fontId="33" fillId="6" borderId="1" xfId="0" applyFont="1" applyFill="1" applyBorder="1" applyAlignment="1">
      <alignment horizontal="center" vertical="center" wrapText="1"/>
    </xf>
    <xf numFmtId="0" fontId="0" fillId="6" borderId="0" xfId="0" applyFill="1"/>
    <xf numFmtId="0" fontId="28" fillId="6" borderId="8" xfId="0" applyFont="1" applyFill="1" applyBorder="1" applyAlignment="1">
      <alignment horizontal="center" vertical="center" wrapText="1"/>
    </xf>
    <xf numFmtId="0" fontId="32" fillId="0" borderId="8" xfId="0" applyFont="1" applyBorder="1" applyAlignment="1">
      <alignment horizontal="center" vertical="center" wrapText="1"/>
    </xf>
    <xf numFmtId="0" fontId="33" fillId="0" borderId="8" xfId="0" applyFont="1" applyBorder="1" applyAlignment="1">
      <alignment horizontal="center" vertical="center" wrapText="1"/>
    </xf>
    <xf numFmtId="0" fontId="33" fillId="6" borderId="8" xfId="0" applyFont="1" applyFill="1" applyBorder="1" applyAlignment="1">
      <alignment horizontal="center" vertical="center" wrapText="1"/>
    </xf>
    <xf numFmtId="0" fontId="11" fillId="6" borderId="1" xfId="0" applyFont="1" applyFill="1" applyBorder="1" applyAlignment="1">
      <alignment horizontal="center" vertical="center" wrapText="1"/>
    </xf>
    <xf numFmtId="3" fontId="28" fillId="0" borderId="1" xfId="0" applyNumberFormat="1" applyFont="1" applyBorder="1" applyAlignment="1">
      <alignment horizontal="center" vertical="center" wrapText="1"/>
    </xf>
    <xf numFmtId="9" fontId="33" fillId="0" borderId="1" xfId="0" applyNumberFormat="1" applyFont="1" applyBorder="1" applyAlignment="1">
      <alignment horizontal="center" vertical="center" wrapText="1"/>
    </xf>
    <xf numFmtId="0" fontId="2" fillId="0" borderId="4" xfId="0" applyFont="1" applyBorder="1" applyAlignment="1">
      <alignment horizontal="center" vertical="center"/>
    </xf>
    <xf numFmtId="9" fontId="32" fillId="0" borderId="1" xfId="0" applyNumberFormat="1" applyFont="1" applyBorder="1" applyAlignment="1">
      <alignment horizontal="center" vertical="center" wrapText="1"/>
    </xf>
    <xf numFmtId="9" fontId="28" fillId="6"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9" fontId="23" fillId="0" borderId="1" xfId="0" applyNumberFormat="1" applyFont="1" applyBorder="1" applyAlignment="1">
      <alignment horizontal="center" vertical="center"/>
    </xf>
    <xf numFmtId="0" fontId="23" fillId="0" borderId="22"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44" fontId="23" fillId="0" borderId="3"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28" fillId="6" borderId="3" xfId="0" applyFont="1" applyFill="1" applyBorder="1" applyAlignment="1">
      <alignment horizontal="center" vertical="center" wrapText="1"/>
    </xf>
    <xf numFmtId="0" fontId="32" fillId="0" borderId="24" xfId="0" applyFont="1" applyBorder="1" applyAlignment="1">
      <alignment horizontal="center" vertical="center" wrapText="1"/>
    </xf>
    <xf numFmtId="0" fontId="28" fillId="6" borderId="24" xfId="0" applyFont="1" applyFill="1" applyBorder="1" applyAlignment="1">
      <alignment horizontal="center" vertical="center" wrapText="1"/>
    </xf>
    <xf numFmtId="166" fontId="33" fillId="0" borderId="22" xfId="0" applyNumberFormat="1" applyFont="1" applyBorder="1" applyAlignment="1">
      <alignment horizontal="center" vertical="center" wrapText="1"/>
    </xf>
    <xf numFmtId="166" fontId="32" fillId="0" borderId="25" xfId="0" applyNumberFormat="1" applyFont="1" applyBorder="1" applyAlignment="1">
      <alignment horizontal="center" vertical="center" wrapText="1"/>
    </xf>
    <xf numFmtId="166" fontId="28" fillId="6" borderId="3" xfId="0" applyNumberFormat="1" applyFont="1" applyFill="1" applyBorder="1" applyAlignment="1">
      <alignment horizontal="center" vertical="center" wrapText="1"/>
    </xf>
    <xf numFmtId="9" fontId="37" fillId="0" borderId="3" xfId="6" applyFont="1" applyBorder="1" applyAlignment="1">
      <alignment horizontal="center" vertical="center" wrapText="1"/>
    </xf>
    <xf numFmtId="167" fontId="28" fillId="0" borderId="1" xfId="6" applyNumberFormat="1" applyFont="1" applyBorder="1" applyAlignment="1">
      <alignment horizontal="center" vertical="center" wrapText="1"/>
    </xf>
    <xf numFmtId="9" fontId="43" fillId="0" borderId="1" xfId="6" applyFont="1" applyBorder="1" applyAlignment="1">
      <alignment horizontal="center" vertical="center" wrapText="1"/>
    </xf>
    <xf numFmtId="9" fontId="28" fillId="0" borderId="22" xfId="0" applyNumberFormat="1" applyFont="1" applyBorder="1" applyAlignment="1">
      <alignment horizontal="center" vertical="center" wrapText="1"/>
    </xf>
    <xf numFmtId="9" fontId="36" fillId="0" borderId="22" xfId="0" applyNumberFormat="1" applyFont="1" applyBorder="1" applyAlignment="1">
      <alignment horizontal="center" vertical="center" wrapText="1"/>
    </xf>
    <xf numFmtId="9" fontId="42" fillId="0" borderId="3"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9" fontId="35" fillId="0" borderId="1" xfId="0" applyNumberFormat="1" applyFont="1" applyBorder="1" applyAlignment="1">
      <alignment horizontal="center" vertical="center" wrapText="1"/>
    </xf>
    <xf numFmtId="9" fontId="35" fillId="0" borderId="1" xfId="6" applyFont="1" applyBorder="1" applyAlignment="1">
      <alignment horizontal="center" vertical="center"/>
    </xf>
    <xf numFmtId="10" fontId="35" fillId="0" borderId="1" xfId="6" applyNumberFormat="1" applyFont="1" applyBorder="1" applyAlignment="1">
      <alignment horizontal="center" vertical="center"/>
    </xf>
    <xf numFmtId="164" fontId="0" fillId="0" borderId="1" xfId="5" applyFont="1" applyBorder="1" applyAlignment="1">
      <alignment horizontal="left" wrapText="1"/>
    </xf>
    <xf numFmtId="164" fontId="35" fillId="0" borderId="24" xfId="0" applyNumberFormat="1" applyFont="1" applyBorder="1" applyAlignment="1">
      <alignment horizontal="center" vertical="center" wrapText="1"/>
    </xf>
    <xf numFmtId="164" fontId="0" fillId="0" borderId="3" xfId="0" applyNumberFormat="1" applyBorder="1" applyAlignment="1">
      <alignment horizontal="center" vertical="center" wrapText="1"/>
    </xf>
    <xf numFmtId="164" fontId="17" fillId="0" borderId="1" xfId="0" applyNumberFormat="1" applyFont="1" applyBorder="1" applyAlignment="1">
      <alignment horizontal="center" vertical="center" wrapText="1"/>
    </xf>
    <xf numFmtId="164" fontId="23" fillId="0" borderId="1" xfId="5" applyFont="1" applyFill="1" applyBorder="1" applyAlignment="1">
      <alignment horizontal="left" wrapText="1"/>
    </xf>
    <xf numFmtId="164" fontId="11" fillId="6" borderId="1" xfId="0" applyNumberFormat="1" applyFont="1" applyFill="1" applyBorder="1" applyAlignment="1">
      <alignment horizontal="center" vertical="center" wrapText="1"/>
    </xf>
    <xf numFmtId="10" fontId="37" fillId="6" borderId="1" xfId="6" applyNumberFormat="1" applyFont="1" applyFill="1" applyBorder="1" applyAlignment="1">
      <alignment horizontal="center" vertical="center" wrapText="1"/>
    </xf>
    <xf numFmtId="164" fontId="0" fillId="0" borderId="1" xfId="0" applyNumberFormat="1" applyBorder="1"/>
    <xf numFmtId="9" fontId="0" fillId="0" borderId="1" xfId="6" applyFont="1" applyBorder="1" applyAlignment="1">
      <alignment horizontal="center" vertical="center" wrapText="1"/>
    </xf>
    <xf numFmtId="167" fontId="35" fillId="0" borderId="24" xfId="6" applyNumberFormat="1" applyFont="1" applyBorder="1" applyAlignment="1">
      <alignment horizontal="center" vertical="center" wrapText="1"/>
    </xf>
    <xf numFmtId="0" fontId="28" fillId="6" borderId="22" xfId="0" applyFont="1" applyFill="1" applyBorder="1" applyAlignment="1">
      <alignment horizontal="center" vertical="center" wrapText="1"/>
    </xf>
    <xf numFmtId="9" fontId="35" fillId="0" borderId="24" xfId="6" applyFont="1" applyBorder="1" applyAlignment="1">
      <alignment horizontal="center" vertical="center" wrapText="1"/>
    </xf>
    <xf numFmtId="9" fontId="0" fillId="0" borderId="1" xfId="6" applyFont="1" applyBorder="1" applyAlignment="1">
      <alignment horizontal="center" vertical="center"/>
    </xf>
    <xf numFmtId="9" fontId="35" fillId="0" borderId="1" xfId="6" applyFont="1" applyBorder="1" applyAlignment="1">
      <alignment horizontal="center" vertical="center" wrapText="1"/>
    </xf>
    <xf numFmtId="4" fontId="28" fillId="0" borderId="1" xfId="0" applyNumberFormat="1" applyFont="1" applyBorder="1" applyAlignment="1">
      <alignment horizontal="center" vertical="center" wrapText="1"/>
    </xf>
    <xf numFmtId="3" fontId="33" fillId="0" borderId="1" xfId="0" applyNumberFormat="1" applyFont="1" applyBorder="1" applyAlignment="1">
      <alignment horizontal="center" vertical="center" wrapText="1"/>
    </xf>
    <xf numFmtId="0" fontId="0" fillId="0" borderId="1" xfId="0" applyBorder="1" applyAlignment="1">
      <alignment vertical="center" wrapText="1"/>
    </xf>
    <xf numFmtId="44" fontId="0" fillId="0" borderId="1" xfId="0" applyNumberFormat="1" applyBorder="1"/>
    <xf numFmtId="166" fontId="28" fillId="6" borderId="1" xfId="0" applyNumberFormat="1" applyFont="1" applyFill="1" applyBorder="1" applyAlignment="1">
      <alignment vertical="center" wrapText="1"/>
    </xf>
    <xf numFmtId="0" fontId="0" fillId="0" borderId="1" xfId="0" applyBorder="1" applyAlignment="1">
      <alignment vertical="center"/>
    </xf>
    <xf numFmtId="164" fontId="0" fillId="0" borderId="1" xfId="5" applyFont="1" applyBorder="1" applyAlignment="1">
      <alignment horizontal="left" vertical="center" wrapText="1"/>
    </xf>
    <xf numFmtId="44" fontId="0" fillId="0" borderId="1" xfId="5" applyNumberFormat="1" applyFont="1" applyBorder="1" applyAlignment="1">
      <alignment horizontal="left" wrapText="1"/>
    </xf>
    <xf numFmtId="0" fontId="3"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7" xfId="0" applyFont="1" applyBorder="1" applyAlignment="1">
      <alignment horizontal="center" vertical="center" wrapText="1"/>
    </xf>
    <xf numFmtId="0" fontId="39"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27" xfId="0" applyFont="1" applyBorder="1" applyAlignment="1">
      <alignment horizontal="center" vertical="center" wrapText="1"/>
    </xf>
    <xf numFmtId="10" fontId="45" fillId="6" borderId="1" xfId="0" applyNumberFormat="1" applyFont="1" applyFill="1" applyBorder="1" applyAlignment="1">
      <alignment horizontal="center" vertical="center" wrapText="1"/>
    </xf>
    <xf numFmtId="10" fontId="45" fillId="6" borderId="1" xfId="6" applyNumberFormat="1" applyFont="1" applyFill="1" applyBorder="1" applyAlignment="1">
      <alignment horizontal="center" vertical="center" wrapText="1"/>
    </xf>
    <xf numFmtId="9" fontId="40" fillId="0" borderId="1" xfId="6" applyFont="1" applyBorder="1" applyAlignment="1">
      <alignment horizontal="center" vertical="center" wrapText="1"/>
    </xf>
    <xf numFmtId="9" fontId="45" fillId="0" borderId="1" xfId="0" applyNumberFormat="1" applyFont="1" applyBorder="1" applyAlignment="1">
      <alignment horizontal="center" vertical="center" wrapText="1"/>
    </xf>
    <xf numFmtId="164" fontId="0" fillId="0" borderId="0" xfId="5" applyFont="1" applyAlignment="1">
      <alignment horizontal="left" wrapText="1"/>
    </xf>
    <xf numFmtId="0" fontId="0" fillId="7" borderId="1" xfId="0" applyFill="1" applyBorder="1"/>
    <xf numFmtId="0" fontId="0" fillId="7" borderId="1" xfId="0" applyFill="1" applyBorder="1" applyAlignment="1">
      <alignment vertical="center" wrapText="1"/>
    </xf>
    <xf numFmtId="164" fontId="0" fillId="7" borderId="1" xfId="5" applyFont="1" applyFill="1" applyBorder="1" applyAlignment="1">
      <alignment horizontal="center" vertical="center" wrapText="1"/>
    </xf>
    <xf numFmtId="9" fontId="0" fillId="7" borderId="1" xfId="6" applyFont="1" applyFill="1" applyBorder="1" applyAlignment="1">
      <alignment horizontal="center" vertical="center" wrapText="1"/>
    </xf>
    <xf numFmtId="0" fontId="0" fillId="7" borderId="0" xfId="0" applyFill="1" applyAlignment="1">
      <alignment horizontal="center" vertical="center" wrapText="1"/>
    </xf>
    <xf numFmtId="164" fontId="0" fillId="0" borderId="0" xfId="5" applyFont="1" applyAlignment="1">
      <alignment horizontal="left" vertical="center" wrapText="1"/>
    </xf>
    <xf numFmtId="0" fontId="0" fillId="8" borderId="1" xfId="0" applyFill="1" applyBorder="1" applyAlignment="1">
      <alignment vertical="center" wrapText="1"/>
    </xf>
    <xf numFmtId="0" fontId="0" fillId="8" borderId="0" xfId="0" applyFill="1" applyAlignment="1">
      <alignment vertical="center"/>
    </xf>
    <xf numFmtId="164" fontId="0" fillId="8" borderId="1" xfId="5" applyFont="1" applyFill="1" applyBorder="1" applyAlignment="1">
      <alignment horizontal="center" vertical="center" wrapText="1"/>
    </xf>
    <xf numFmtId="164" fontId="0" fillId="8" borderId="0" xfId="5" applyFont="1" applyFill="1" applyAlignment="1">
      <alignment horizontal="left" vertical="center" wrapText="1"/>
    </xf>
    <xf numFmtId="9" fontId="0" fillId="8" borderId="1" xfId="6" applyFont="1" applyFill="1" applyBorder="1" applyAlignment="1">
      <alignment horizontal="center" vertical="center" wrapText="1"/>
    </xf>
    <xf numFmtId="10" fontId="0" fillId="8" borderId="1" xfId="6" applyNumberFormat="1" applyFont="1" applyFill="1" applyBorder="1" applyAlignment="1">
      <alignment horizontal="center" vertical="center" wrapText="1"/>
    </xf>
    <xf numFmtId="0" fontId="0" fillId="8" borderId="0" xfId="0" applyFill="1" applyAlignment="1">
      <alignment horizontal="center" vertical="center" wrapText="1"/>
    </xf>
    <xf numFmtId="164" fontId="0" fillId="0" borderId="19" xfId="5" applyFont="1" applyBorder="1" applyAlignment="1">
      <alignment wrapText="1"/>
    </xf>
    <xf numFmtId="164" fontId="0" fillId="0" borderId="22" xfId="5" applyFont="1" applyBorder="1" applyAlignment="1">
      <alignment wrapText="1"/>
    </xf>
    <xf numFmtId="164" fontId="0" fillId="0" borderId="3" xfId="5" applyFont="1" applyBorder="1" applyAlignment="1">
      <alignment wrapText="1"/>
    </xf>
    <xf numFmtId="10" fontId="35" fillId="0" borderId="24" xfId="6" applyNumberFormat="1" applyFont="1" applyBorder="1" applyAlignment="1">
      <alignment horizontal="center" vertical="center" wrapText="1"/>
    </xf>
    <xf numFmtId="10" fontId="44" fillId="6" borderId="1" xfId="6" applyNumberFormat="1" applyFont="1" applyFill="1" applyBorder="1" applyAlignment="1">
      <alignment horizontal="center" vertical="center" wrapText="1"/>
    </xf>
    <xf numFmtId="44" fontId="0" fillId="0" borderId="1" xfId="0" applyNumberFormat="1" applyBorder="1" applyAlignment="1">
      <alignment horizontal="center" vertical="center"/>
    </xf>
    <xf numFmtId="10" fontId="44" fillId="0" borderId="3" xfId="6" applyNumberFormat="1" applyFont="1" applyBorder="1" applyAlignment="1">
      <alignment horizontal="center" vertical="center" wrapText="1"/>
    </xf>
    <xf numFmtId="10" fontId="36" fillId="0" borderId="3" xfId="6"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4" fillId="0" borderId="1" xfId="0" applyFont="1" applyBorder="1" applyAlignment="1">
      <alignment horizontal="center" vertical="center"/>
    </xf>
    <xf numFmtId="0" fontId="0" fillId="0" borderId="4" xfId="0" applyBorder="1" applyAlignment="1">
      <alignment horizont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center" vertical="center"/>
    </xf>
    <xf numFmtId="164" fontId="0" fillId="0" borderId="19" xfId="5" applyFont="1" applyBorder="1" applyAlignment="1">
      <alignment horizontal="center" vertical="center" wrapText="1"/>
    </xf>
    <xf numFmtId="164" fontId="0" fillId="0" borderId="22" xfId="5" applyFont="1" applyBorder="1" applyAlignment="1">
      <alignment horizontal="center" vertical="center" wrapText="1"/>
    </xf>
    <xf numFmtId="164" fontId="0" fillId="0" borderId="3" xfId="5" applyFont="1" applyBorder="1" applyAlignment="1">
      <alignment horizontal="center" vertical="center" wrapText="1"/>
    </xf>
    <xf numFmtId="0" fontId="46" fillId="0" borderId="1" xfId="0" applyFont="1" applyBorder="1" applyAlignment="1">
      <alignment horizontal="center" vertical="center"/>
    </xf>
    <xf numFmtId="164" fontId="0" fillId="0" borderId="19" xfId="5" applyFont="1" applyBorder="1" applyAlignment="1">
      <alignment horizontal="center" wrapText="1"/>
    </xf>
    <xf numFmtId="164" fontId="0" fillId="0" borderId="22" xfId="5" applyFont="1" applyBorder="1" applyAlignment="1">
      <alignment horizontal="center" wrapText="1"/>
    </xf>
    <xf numFmtId="164" fontId="0" fillId="0" borderId="3" xfId="5" applyFont="1" applyBorder="1" applyAlignment="1">
      <alignment horizont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32" fillId="0" borderId="1" xfId="0" applyFont="1" applyBorder="1" applyAlignment="1">
      <alignment horizontal="center" vertical="center" wrapText="1"/>
    </xf>
    <xf numFmtId="1" fontId="30" fillId="0" borderId="1" xfId="0" applyNumberFormat="1" applyFont="1" applyBorder="1" applyAlignment="1">
      <alignment horizontal="center" vertical="center" wrapText="1"/>
    </xf>
    <xf numFmtId="165" fontId="31" fillId="0" borderId="1" xfId="0" applyNumberFormat="1" applyFont="1" applyBorder="1" applyAlignment="1">
      <alignment horizontal="center" vertical="center" wrapText="1"/>
    </xf>
    <xf numFmtId="0" fontId="29" fillId="0" borderId="19"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3" xfId="0" applyFont="1" applyBorder="1" applyAlignment="1">
      <alignment horizontal="center" vertical="center" wrapText="1"/>
    </xf>
    <xf numFmtId="0" fontId="28"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6" fontId="33" fillId="0" borderId="19" xfId="0" applyNumberFormat="1" applyFont="1" applyBorder="1" applyAlignment="1">
      <alignment horizontal="center" vertical="center" wrapText="1"/>
    </xf>
    <xf numFmtId="166" fontId="33" fillId="0" borderId="22" xfId="0" applyNumberFormat="1" applyFont="1" applyBorder="1" applyAlignment="1">
      <alignment horizontal="center" vertical="center" wrapText="1"/>
    </xf>
    <xf numFmtId="166" fontId="33" fillId="0" borderId="3" xfId="0" applyNumberFormat="1" applyFont="1" applyBorder="1" applyAlignment="1">
      <alignment horizontal="center" vertical="center" wrapText="1"/>
    </xf>
    <xf numFmtId="0" fontId="32" fillId="0" borderId="19"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166" fontId="32" fillId="0" borderId="20" xfId="0" applyNumberFormat="1" applyFont="1" applyBorder="1" applyAlignment="1">
      <alignment horizontal="center" vertical="center" wrapText="1"/>
    </xf>
    <xf numFmtId="166" fontId="32" fillId="0" borderId="25" xfId="0" applyNumberFormat="1" applyFont="1" applyBorder="1" applyAlignment="1">
      <alignment horizontal="center" vertical="center" wrapText="1"/>
    </xf>
    <xf numFmtId="166" fontId="32" fillId="0" borderId="26" xfId="0" applyNumberFormat="1" applyFont="1" applyBorder="1" applyAlignment="1">
      <alignment horizontal="center" vertical="center" wrapText="1"/>
    </xf>
    <xf numFmtId="0" fontId="28" fillId="0" borderId="19"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23" fillId="0" borderId="1" xfId="0" applyFont="1" applyBorder="1" applyAlignment="1">
      <alignment horizontal="center" vertical="center" wrapText="1"/>
    </xf>
    <xf numFmtId="9" fontId="23" fillId="0" borderId="1" xfId="0" applyNumberFormat="1" applyFont="1" applyBorder="1" applyAlignment="1">
      <alignment horizontal="center" vertical="center"/>
    </xf>
    <xf numFmtId="9" fontId="23" fillId="0" borderId="6"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 xfId="0" applyFont="1" applyBorder="1" applyAlignment="1">
      <alignment horizontal="center" vertical="center"/>
    </xf>
    <xf numFmtId="1" fontId="28" fillId="6" borderId="8" xfId="0" applyNumberFormat="1" applyFont="1" applyFill="1" applyBorder="1" applyAlignment="1">
      <alignment horizontal="center" vertical="center"/>
    </xf>
    <xf numFmtId="0" fontId="28" fillId="0" borderId="1" xfId="0" applyFont="1" applyBorder="1" applyAlignment="1">
      <alignment horizontal="center" vertical="center" wrapText="1"/>
    </xf>
    <xf numFmtId="0" fontId="33" fillId="0" borderId="1" xfId="0" applyFont="1" applyBorder="1" applyAlignment="1">
      <alignment horizontal="center" vertical="center" wrapText="1"/>
    </xf>
    <xf numFmtId="9" fontId="28" fillId="6" borderId="19" xfId="6" applyFont="1" applyFill="1" applyBorder="1" applyAlignment="1">
      <alignment horizontal="center" vertical="center" wrapText="1"/>
    </xf>
    <xf numFmtId="9" fontId="28" fillId="6" borderId="3" xfId="6" applyFont="1" applyFill="1" applyBorder="1" applyAlignment="1">
      <alignment horizontal="center" vertical="center" wrapText="1"/>
    </xf>
    <xf numFmtId="0" fontId="33" fillId="0" borderId="19" xfId="0" applyFont="1" applyBorder="1" applyAlignment="1">
      <alignment horizontal="center" vertical="center" wrapText="1"/>
    </xf>
    <xf numFmtId="0" fontId="33" fillId="0" borderId="3" xfId="0" applyFont="1" applyBorder="1" applyAlignment="1">
      <alignment horizontal="center" vertical="center" wrapText="1"/>
    </xf>
    <xf numFmtId="166" fontId="28" fillId="6" borderId="19" xfId="0" applyNumberFormat="1" applyFont="1" applyFill="1" applyBorder="1" applyAlignment="1">
      <alignment horizontal="center" vertical="center" wrapText="1"/>
    </xf>
    <xf numFmtId="166" fontId="28" fillId="6" borderId="22" xfId="0" applyNumberFormat="1" applyFont="1" applyFill="1" applyBorder="1" applyAlignment="1">
      <alignment horizontal="center" vertical="center" wrapText="1"/>
    </xf>
    <xf numFmtId="166" fontId="28" fillId="6" borderId="3" xfId="0" applyNumberFormat="1" applyFont="1" applyFill="1" applyBorder="1" applyAlignment="1">
      <alignment horizontal="center" vertical="center" wrapText="1"/>
    </xf>
    <xf numFmtId="0" fontId="33" fillId="6" borderId="19"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9" fontId="0" fillId="0" borderId="19" xfId="6" applyFont="1" applyBorder="1" applyAlignment="1">
      <alignment horizontal="center" vertical="center" wrapText="1"/>
    </xf>
    <xf numFmtId="9" fontId="0" fillId="0" borderId="22" xfId="6" applyFont="1" applyBorder="1" applyAlignment="1">
      <alignment horizontal="center" vertical="center" wrapText="1"/>
    </xf>
    <xf numFmtId="9" fontId="0" fillId="0" borderId="3" xfId="6" applyFont="1" applyBorder="1" applyAlignment="1">
      <alignment horizontal="center" vertical="center" wrapText="1"/>
    </xf>
    <xf numFmtId="1" fontId="37" fillId="6" borderId="6" xfId="0" applyNumberFormat="1" applyFont="1" applyFill="1" applyBorder="1" applyAlignment="1">
      <alignment horizontal="center" vertical="center" wrapText="1"/>
    </xf>
    <xf numFmtId="1" fontId="37" fillId="6" borderId="7" xfId="0" applyNumberFormat="1" applyFont="1" applyFill="1" applyBorder="1" applyAlignment="1">
      <alignment horizontal="center" vertical="center" wrapText="1"/>
    </xf>
    <xf numFmtId="9" fontId="32" fillId="0" borderId="1" xfId="0" applyNumberFormat="1" applyFont="1" applyBorder="1" applyAlignment="1">
      <alignment horizontal="center" vertical="center" wrapText="1"/>
    </xf>
    <xf numFmtId="0" fontId="28" fillId="6" borderId="19"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3" xfId="0" applyFont="1" applyBorder="1" applyAlignment="1">
      <alignment horizontal="center" vertical="center" wrapText="1"/>
    </xf>
    <xf numFmtId="0" fontId="33" fillId="0" borderId="8" xfId="0" applyFont="1" applyBorder="1" applyAlignment="1">
      <alignment horizontal="center" vertical="center" wrapText="1"/>
    </xf>
    <xf numFmtId="0" fontId="28" fillId="6" borderId="5" xfId="0" applyFont="1" applyFill="1" applyBorder="1" applyAlignment="1">
      <alignment horizontal="center" vertical="center" wrapText="1"/>
    </xf>
    <xf numFmtId="0" fontId="28" fillId="6" borderId="24"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9" fontId="28" fillId="0" borderId="19" xfId="0" applyNumberFormat="1" applyFont="1" applyBorder="1" applyAlignment="1">
      <alignment horizontal="center" vertical="center" wrapText="1"/>
    </xf>
    <xf numFmtId="9" fontId="28" fillId="0" borderId="22" xfId="0" applyNumberFormat="1" applyFont="1" applyBorder="1" applyAlignment="1">
      <alignment horizontal="center" vertical="center" wrapText="1"/>
    </xf>
    <xf numFmtId="9" fontId="28" fillId="6" borderId="1" xfId="0" applyNumberFormat="1" applyFont="1" applyFill="1" applyBorder="1" applyAlignment="1">
      <alignment horizontal="center" vertical="center" wrapText="1"/>
    </xf>
    <xf numFmtId="9" fontId="33" fillId="0" borderId="1" xfId="0" applyNumberFormat="1" applyFont="1" applyBorder="1" applyAlignment="1">
      <alignment horizontal="center" vertical="center" wrapText="1"/>
    </xf>
    <xf numFmtId="0" fontId="28" fillId="0" borderId="6" xfId="0" applyFont="1" applyBorder="1" applyAlignment="1">
      <alignment horizontal="center" vertical="center" wrapText="1"/>
    </xf>
    <xf numFmtId="1" fontId="28" fillId="6" borderId="1" xfId="0" applyNumberFormat="1" applyFont="1" applyFill="1" applyBorder="1" applyAlignment="1">
      <alignment horizontal="center" vertical="center"/>
    </xf>
    <xf numFmtId="9" fontId="23" fillId="0" borderId="19" xfId="0" applyNumberFormat="1" applyFont="1" applyBorder="1" applyAlignment="1">
      <alignment horizontal="center" vertical="center" wrapText="1"/>
    </xf>
    <xf numFmtId="9" fontId="23" fillId="0" borderId="22" xfId="0" applyNumberFormat="1" applyFont="1" applyBorder="1" applyAlignment="1">
      <alignment horizontal="center" vertical="center" wrapText="1"/>
    </xf>
    <xf numFmtId="44" fontId="23" fillId="0" borderId="3" xfId="0" applyNumberFormat="1" applyFont="1" applyBorder="1" applyAlignment="1">
      <alignment horizontal="center" vertical="center" wrapText="1"/>
    </xf>
    <xf numFmtId="0" fontId="23" fillId="0" borderId="1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 xfId="0" applyFont="1" applyBorder="1" applyAlignment="1">
      <alignment horizontal="center" vertical="center" wrapText="1"/>
    </xf>
    <xf numFmtId="44" fontId="23" fillId="0" borderId="19" xfId="0" applyNumberFormat="1" applyFont="1" applyBorder="1" applyAlignment="1">
      <alignment horizontal="center" vertical="center" wrapText="1"/>
    </xf>
    <xf numFmtId="44" fontId="23" fillId="0" borderId="22" xfId="0" applyNumberFormat="1"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9" xfId="0" applyFont="1" applyBorder="1" applyAlignment="1">
      <alignment horizontal="center" wrapText="1"/>
    </xf>
    <xf numFmtId="0" fontId="22" fillId="5"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3" borderId="1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66" fontId="5" fillId="0" borderId="6" xfId="0" applyNumberFormat="1"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9" xfId="0" applyFont="1" applyBorder="1" applyAlignment="1">
      <alignment horizontal="center" vertical="center" wrapText="1"/>
    </xf>
    <xf numFmtId="9" fontId="23" fillId="0" borderId="1" xfId="0" applyNumberFormat="1" applyFont="1" applyBorder="1" applyAlignment="1">
      <alignment horizontal="center" vertical="center" wrapText="1"/>
    </xf>
    <xf numFmtId="167" fontId="28" fillId="0" borderId="19" xfId="6" applyNumberFormat="1" applyFont="1" applyBorder="1" applyAlignment="1">
      <alignment horizontal="center" vertical="center" wrapText="1"/>
    </xf>
    <xf numFmtId="167" fontId="28" fillId="0" borderId="22" xfId="6" applyNumberFormat="1" applyFont="1" applyBorder="1" applyAlignment="1">
      <alignment horizontal="center" vertical="center" wrapText="1"/>
    </xf>
    <xf numFmtId="167" fontId="28" fillId="0" borderId="3" xfId="6" applyNumberFormat="1" applyFont="1" applyBorder="1" applyAlignment="1">
      <alignment horizontal="center" vertical="center" wrapText="1"/>
    </xf>
    <xf numFmtId="9" fontId="28" fillId="0" borderId="19" xfId="6" applyFont="1" applyBorder="1" applyAlignment="1">
      <alignment horizontal="center" vertical="center" wrapText="1"/>
    </xf>
    <xf numFmtId="9" fontId="28" fillId="0" borderId="22" xfId="6" applyFont="1" applyBorder="1" applyAlignment="1">
      <alignment horizontal="center" vertical="center" wrapText="1"/>
    </xf>
    <xf numFmtId="9" fontId="28" fillId="0" borderId="3" xfId="6" applyFont="1" applyBorder="1" applyAlignment="1">
      <alignment horizontal="center" vertical="center" wrapText="1"/>
    </xf>
    <xf numFmtId="0" fontId="27" fillId="0" borderId="1" xfId="0" applyFont="1" applyBorder="1" applyAlignment="1">
      <alignment horizontal="center" vertical="center" wrapText="1"/>
    </xf>
    <xf numFmtId="0" fontId="28" fillId="0" borderId="19" xfId="0" applyFont="1" applyBorder="1" applyAlignment="1">
      <alignment horizontal="center" vertical="center"/>
    </xf>
    <xf numFmtId="0" fontId="28" fillId="0" borderId="22" xfId="0" applyFont="1" applyBorder="1" applyAlignment="1">
      <alignment horizontal="center" vertical="center"/>
    </xf>
    <xf numFmtId="0" fontId="28" fillId="0" borderId="3" xfId="0" applyFont="1" applyBorder="1" applyAlignment="1">
      <alignment horizontal="center" vertical="center"/>
    </xf>
    <xf numFmtId="10" fontId="23" fillId="0" borderId="19" xfId="0" applyNumberFormat="1" applyFont="1" applyBorder="1" applyAlignment="1">
      <alignment horizontal="center" vertical="center" wrapText="1"/>
    </xf>
    <xf numFmtId="0" fontId="37" fillId="0" borderId="1" xfId="0" applyFont="1" applyBorder="1" applyAlignment="1">
      <alignment horizontal="center" vertical="center" wrapText="1"/>
    </xf>
    <xf numFmtId="9" fontId="43" fillId="0" borderId="19" xfId="6" applyFont="1" applyBorder="1" applyAlignment="1">
      <alignment horizontal="center" vertical="center" wrapText="1"/>
    </xf>
    <xf numFmtId="9" fontId="43" fillId="0" borderId="3" xfId="6" applyFont="1" applyBorder="1" applyAlignment="1">
      <alignment horizontal="center" vertical="center" wrapText="1"/>
    </xf>
    <xf numFmtId="9" fontId="28" fillId="0" borderId="3" xfId="0" applyNumberFormat="1" applyFont="1" applyBorder="1" applyAlignment="1">
      <alignment horizontal="center" vertical="center" wrapText="1"/>
    </xf>
    <xf numFmtId="1" fontId="28" fillId="0" borderId="19" xfId="0" applyNumberFormat="1" applyFont="1" applyBorder="1" applyAlignment="1">
      <alignment horizontal="center" vertical="center" wrapText="1"/>
    </xf>
    <xf numFmtId="1" fontId="28" fillId="0" borderId="22"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166" fontId="28" fillId="6" borderId="1" xfId="0" applyNumberFormat="1" applyFont="1" applyFill="1" applyBorder="1" applyAlignment="1">
      <alignment horizontal="center" vertical="center" wrapText="1"/>
    </xf>
    <xf numFmtId="0" fontId="35" fillId="0" borderId="24" xfId="0" applyFont="1" applyBorder="1" applyAlignment="1">
      <alignment horizontal="center" vertical="center" wrapText="1"/>
    </xf>
    <xf numFmtId="166" fontId="5" fillId="0" borderId="1" xfId="0" applyNumberFormat="1" applyFont="1" applyBorder="1" applyAlignment="1">
      <alignment horizontal="center" vertical="center" wrapText="1"/>
    </xf>
    <xf numFmtId="167" fontId="32" fillId="0" borderId="19" xfId="0" applyNumberFormat="1" applyFont="1" applyBorder="1" applyAlignment="1">
      <alignment horizontal="center" vertical="center" wrapText="1"/>
    </xf>
    <xf numFmtId="167" fontId="32" fillId="0" borderId="3" xfId="0" applyNumberFormat="1" applyFont="1" applyBorder="1" applyAlignment="1">
      <alignment horizontal="center" vertical="center" wrapText="1"/>
    </xf>
    <xf numFmtId="0" fontId="0" fillId="0" borderId="19" xfId="0" applyBorder="1" applyAlignment="1">
      <alignment horizontal="center" vertical="center"/>
    </xf>
    <xf numFmtId="0" fontId="0" fillId="0" borderId="3" xfId="0" applyBorder="1" applyAlignment="1">
      <alignment horizontal="center" vertical="center"/>
    </xf>
    <xf numFmtId="9" fontId="33" fillId="0" borderId="19" xfId="0" applyNumberFormat="1" applyFont="1" applyBorder="1" applyAlignment="1">
      <alignment horizontal="center" vertical="center" wrapText="1"/>
    </xf>
    <xf numFmtId="9" fontId="33" fillId="0" borderId="3"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1" fontId="40" fillId="0" borderId="6" xfId="0" applyNumberFormat="1" applyFont="1" applyBorder="1" applyAlignment="1">
      <alignment horizontal="center" vertical="center" wrapText="1"/>
    </xf>
    <xf numFmtId="1" fontId="40" fillId="0" borderId="7" xfId="0" applyNumberFormat="1" applyFont="1" applyBorder="1" applyAlignment="1">
      <alignment horizontal="center" vertical="center" wrapText="1"/>
    </xf>
    <xf numFmtId="4" fontId="29" fillId="0" borderId="19"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 fontId="29" fillId="0" borderId="3" xfId="0" applyNumberFormat="1" applyFont="1" applyBorder="1" applyAlignment="1">
      <alignment horizontal="center" vertical="center" wrapText="1"/>
    </xf>
    <xf numFmtId="1" fontId="41" fillId="0" borderId="6" xfId="0" applyNumberFormat="1" applyFont="1" applyBorder="1" applyAlignment="1">
      <alignment horizontal="center" vertical="center" wrapText="1"/>
    </xf>
    <xf numFmtId="1" fontId="41" fillId="0" borderId="7" xfId="0" applyNumberFormat="1" applyFont="1" applyBorder="1" applyAlignment="1">
      <alignment horizontal="center" vertical="center" wrapText="1"/>
    </xf>
    <xf numFmtId="0" fontId="28" fillId="6" borderId="22" xfId="0" applyFont="1" applyFill="1" applyBorder="1" applyAlignment="1">
      <alignment horizontal="center" vertical="center" wrapText="1"/>
    </xf>
    <xf numFmtId="9" fontId="33" fillId="6" borderId="19" xfId="0" applyNumberFormat="1" applyFont="1" applyFill="1" applyBorder="1" applyAlignment="1">
      <alignment horizontal="center" vertical="center" wrapText="1"/>
    </xf>
    <xf numFmtId="9" fontId="33" fillId="6" borderId="3" xfId="0" applyNumberFormat="1" applyFont="1" applyFill="1" applyBorder="1" applyAlignment="1">
      <alignment horizontal="center" vertical="center" wrapText="1"/>
    </xf>
    <xf numFmtId="168" fontId="0" fillId="0" borderId="19" xfId="6" applyNumberFormat="1" applyFont="1" applyBorder="1" applyAlignment="1">
      <alignment horizontal="center" vertical="center" wrapText="1"/>
    </xf>
    <xf numFmtId="168" fontId="0" fillId="0" borderId="22" xfId="6" applyNumberFormat="1" applyFont="1" applyBorder="1" applyAlignment="1">
      <alignment horizontal="center" vertical="center" wrapText="1"/>
    </xf>
    <xf numFmtId="168" fontId="0" fillId="0" borderId="3" xfId="6" applyNumberFormat="1" applyFont="1" applyBorder="1" applyAlignment="1">
      <alignment horizontal="center" vertical="center" wrapText="1"/>
    </xf>
    <xf numFmtId="10" fontId="0" fillId="0" borderId="19" xfId="6" applyNumberFormat="1" applyFont="1" applyBorder="1" applyAlignment="1">
      <alignment horizontal="center" vertical="center" wrapText="1"/>
    </xf>
    <xf numFmtId="10" fontId="0" fillId="0" borderId="22" xfId="6" applyNumberFormat="1" applyFont="1" applyBorder="1" applyAlignment="1">
      <alignment horizontal="center" vertical="center" wrapText="1"/>
    </xf>
    <xf numFmtId="10" fontId="0" fillId="0" borderId="3" xfId="6" applyNumberFormat="1" applyFont="1" applyBorder="1" applyAlignment="1">
      <alignment horizontal="center" vertical="center" wrapText="1"/>
    </xf>
    <xf numFmtId="0" fontId="20" fillId="0" borderId="1" xfId="4" applyFont="1" applyBorder="1" applyAlignment="1">
      <alignment horizontal="center" vertical="center"/>
    </xf>
    <xf numFmtId="0" fontId="20" fillId="0" borderId="17" xfId="4" applyFont="1" applyBorder="1" applyAlignment="1">
      <alignment horizontal="center"/>
    </xf>
    <xf numFmtId="0" fontId="20" fillId="0" borderId="0" xfId="4" applyFont="1" applyAlignment="1">
      <alignment horizontal="center"/>
    </xf>
    <xf numFmtId="0" fontId="19" fillId="4" borderId="13" xfId="4" applyFont="1" applyFill="1" applyBorder="1" applyAlignment="1">
      <alignment horizontal="center" vertical="center"/>
    </xf>
    <xf numFmtId="0" fontId="20" fillId="0" borderId="1" xfId="4" applyFont="1" applyBorder="1" applyAlignment="1">
      <alignment horizontal="center" vertical="center" wrapText="1"/>
    </xf>
    <xf numFmtId="0" fontId="21" fillId="4" borderId="12" xfId="4" applyFont="1" applyFill="1" applyBorder="1" applyAlignment="1">
      <alignment horizontal="center" vertical="center"/>
    </xf>
    <xf numFmtId="0" fontId="21" fillId="4" borderId="13" xfId="4" applyFont="1" applyFill="1" applyBorder="1" applyAlignment="1">
      <alignment horizontal="center" vertical="center"/>
    </xf>
    <xf numFmtId="0" fontId="21" fillId="4" borderId="9"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6"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8" xfId="4" applyFont="1" applyBorder="1" applyAlignment="1">
      <alignment horizontal="center" vertical="center" wrapText="1"/>
    </xf>
    <xf numFmtId="0" fontId="20" fillId="0" borderId="6" xfId="4" applyFont="1" applyBorder="1" applyAlignment="1">
      <alignment horizontal="center"/>
    </xf>
    <xf numFmtId="0" fontId="20" fillId="0" borderId="7" xfId="4" applyFont="1" applyBorder="1" applyAlignment="1">
      <alignment horizontal="center"/>
    </xf>
    <xf numFmtId="0" fontId="20" fillId="0" borderId="8" xfId="4" applyFont="1" applyBorder="1" applyAlignment="1">
      <alignment horizontal="center"/>
    </xf>
    <xf numFmtId="44" fontId="0" fillId="0" borderId="0" xfId="0" applyNumberFormat="1"/>
    <xf numFmtId="0" fontId="35" fillId="0" borderId="1" xfId="0" applyFont="1" applyBorder="1" applyAlignment="1">
      <alignment horizontal="center" vertical="center" wrapText="1"/>
    </xf>
    <xf numFmtId="44" fontId="23" fillId="9" borderId="28" xfId="5" applyNumberFormat="1" applyFont="1" applyFill="1" applyBorder="1" applyAlignment="1">
      <alignment horizontal="left" wrapText="1"/>
    </xf>
  </cellXfs>
  <cellStyles count="7">
    <cellStyle name="BodyStyle" xfId="2" xr:uid="{00000000-0005-0000-0000-000000000000}"/>
    <cellStyle name="HeaderStyle" xfId="1" xr:uid="{00000000-0005-0000-0000-000001000000}"/>
    <cellStyle name="Moneda" xfId="5" builtinId="4"/>
    <cellStyle name="Normal" xfId="0" builtinId="0"/>
    <cellStyle name="Normal 2" xfId="4" xr:uid="{00000000-0005-0000-0000-000004000000}"/>
    <cellStyle name="Numeric" xfId="3"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4" zoomScale="60" zoomScaleNormal="60" workbookViewId="0">
      <selection activeCell="B13" sqref="B13:H13"/>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49" t="s">
        <v>0</v>
      </c>
      <c r="B1" s="149"/>
      <c r="C1" s="149"/>
      <c r="D1" s="149"/>
      <c r="E1" s="149"/>
      <c r="F1" s="149"/>
      <c r="G1" s="149"/>
      <c r="H1" s="149"/>
      <c r="I1" s="149"/>
    </row>
    <row r="2" spans="1:51" ht="36.75" customHeight="1" x14ac:dyDescent="0.25">
      <c r="A2" s="149" t="s">
        <v>1</v>
      </c>
      <c r="B2" s="149"/>
      <c r="C2" s="149"/>
      <c r="D2" s="149"/>
      <c r="E2" s="149"/>
      <c r="F2" s="149"/>
      <c r="G2" s="149"/>
      <c r="H2" s="149"/>
      <c r="I2" s="149"/>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2</v>
      </c>
      <c r="B3" s="164" t="s">
        <v>3</v>
      </c>
      <c r="C3" s="165"/>
      <c r="D3" s="165"/>
      <c r="E3" s="165"/>
      <c r="F3" s="165"/>
      <c r="G3" s="165"/>
      <c r="H3" s="166"/>
      <c r="I3" s="35"/>
    </row>
    <row r="4" spans="1:51" ht="31.5" customHeight="1" x14ac:dyDescent="0.25">
      <c r="A4" s="37" t="s">
        <v>4</v>
      </c>
      <c r="B4" s="164" t="s">
        <v>5</v>
      </c>
      <c r="C4" s="165"/>
      <c r="D4" s="165"/>
      <c r="E4" s="165"/>
      <c r="F4" s="165"/>
      <c r="G4" s="165"/>
      <c r="H4" s="166"/>
      <c r="I4" s="35"/>
    </row>
    <row r="5" spans="1:51" ht="40.5" customHeight="1" x14ac:dyDescent="0.25">
      <c r="A5" s="37" t="s">
        <v>6</v>
      </c>
      <c r="B5" s="164" t="s">
        <v>7</v>
      </c>
      <c r="C5" s="165"/>
      <c r="D5" s="165"/>
      <c r="E5" s="165"/>
      <c r="F5" s="165"/>
      <c r="G5" s="165"/>
      <c r="H5" s="166"/>
      <c r="I5" s="35"/>
    </row>
    <row r="6" spans="1:51" ht="56.25" customHeight="1" x14ac:dyDescent="0.25">
      <c r="A6" s="37" t="s">
        <v>8</v>
      </c>
      <c r="B6" s="164" t="s">
        <v>9</v>
      </c>
      <c r="C6" s="165"/>
      <c r="D6" s="165"/>
      <c r="E6" s="165"/>
      <c r="F6" s="165"/>
      <c r="G6" s="165"/>
      <c r="H6" s="166"/>
      <c r="I6" s="35"/>
    </row>
    <row r="7" spans="1:51" ht="30" x14ac:dyDescent="0.25">
      <c r="A7" s="37" t="s">
        <v>10</v>
      </c>
      <c r="B7" s="164" t="s">
        <v>11</v>
      </c>
      <c r="C7" s="165"/>
      <c r="D7" s="165"/>
      <c r="E7" s="165"/>
      <c r="F7" s="165"/>
      <c r="G7" s="165"/>
      <c r="H7" s="166"/>
      <c r="I7" s="35"/>
    </row>
    <row r="8" spans="1:51" ht="30" x14ac:dyDescent="0.25">
      <c r="A8" s="37" t="s">
        <v>12</v>
      </c>
      <c r="B8" s="164" t="s">
        <v>13</v>
      </c>
      <c r="C8" s="165"/>
      <c r="D8" s="165"/>
      <c r="E8" s="165"/>
      <c r="F8" s="165"/>
      <c r="G8" s="165"/>
      <c r="H8" s="166"/>
      <c r="I8" s="35"/>
    </row>
    <row r="9" spans="1:51" ht="30" x14ac:dyDescent="0.25">
      <c r="A9" s="37" t="s">
        <v>14</v>
      </c>
      <c r="B9" s="164" t="s">
        <v>15</v>
      </c>
      <c r="C9" s="165"/>
      <c r="D9" s="165"/>
      <c r="E9" s="165"/>
      <c r="F9" s="165"/>
      <c r="G9" s="165"/>
      <c r="H9" s="166"/>
      <c r="I9" s="35"/>
    </row>
    <row r="10" spans="1:51" ht="30" x14ac:dyDescent="0.25">
      <c r="A10" s="37" t="s">
        <v>16</v>
      </c>
      <c r="B10" s="164" t="s">
        <v>17</v>
      </c>
      <c r="C10" s="165"/>
      <c r="D10" s="165"/>
      <c r="E10" s="165"/>
      <c r="F10" s="165"/>
      <c r="G10" s="165"/>
      <c r="H10" s="166"/>
      <c r="I10" s="35"/>
    </row>
    <row r="11" spans="1:51" ht="30" x14ac:dyDescent="0.25">
      <c r="A11" s="37" t="s">
        <v>18</v>
      </c>
      <c r="B11" s="164" t="s">
        <v>19</v>
      </c>
      <c r="C11" s="165"/>
      <c r="D11" s="165"/>
      <c r="E11" s="165"/>
      <c r="F11" s="165"/>
      <c r="G11" s="165"/>
      <c r="H11" s="166"/>
      <c r="I11" s="35"/>
    </row>
    <row r="12" spans="1:51" ht="58.5" customHeight="1" x14ac:dyDescent="0.25">
      <c r="A12" s="37" t="s">
        <v>20</v>
      </c>
      <c r="B12" s="164" t="s">
        <v>21</v>
      </c>
      <c r="C12" s="165"/>
      <c r="D12" s="165"/>
      <c r="E12" s="165"/>
      <c r="F12" s="165"/>
      <c r="G12" s="165"/>
      <c r="H12" s="166"/>
      <c r="I12" s="35"/>
    </row>
    <row r="13" spans="1:51" ht="30" x14ac:dyDescent="0.25">
      <c r="A13" s="37" t="s">
        <v>22</v>
      </c>
      <c r="B13" s="164" t="s">
        <v>23</v>
      </c>
      <c r="C13" s="165"/>
      <c r="D13" s="165"/>
      <c r="E13" s="165"/>
      <c r="F13" s="165"/>
      <c r="G13" s="165"/>
      <c r="H13" s="166"/>
      <c r="I13" s="35"/>
    </row>
    <row r="14" spans="1:51" ht="30" x14ac:dyDescent="0.25">
      <c r="A14" s="37" t="s">
        <v>24</v>
      </c>
      <c r="B14" s="164" t="s">
        <v>25</v>
      </c>
      <c r="C14" s="165"/>
      <c r="D14" s="165"/>
      <c r="E14" s="165"/>
      <c r="F14" s="165"/>
      <c r="G14" s="165"/>
      <c r="H14" s="166"/>
      <c r="I14" s="35"/>
    </row>
    <row r="15" spans="1:51" ht="30" x14ac:dyDescent="0.25">
      <c r="A15" s="37" t="s">
        <v>26</v>
      </c>
      <c r="B15" s="164" t="s">
        <v>27</v>
      </c>
      <c r="C15" s="165"/>
      <c r="D15" s="165"/>
      <c r="E15" s="165"/>
      <c r="F15" s="165"/>
      <c r="G15" s="165"/>
      <c r="H15" s="166"/>
      <c r="I15" s="35"/>
    </row>
    <row r="16" spans="1:51" ht="30" x14ac:dyDescent="0.25">
      <c r="A16" s="37" t="s">
        <v>28</v>
      </c>
      <c r="B16" s="164" t="s">
        <v>29</v>
      </c>
      <c r="C16" s="165"/>
      <c r="D16" s="165"/>
      <c r="E16" s="165"/>
      <c r="F16" s="165"/>
      <c r="G16" s="165"/>
      <c r="H16" s="166"/>
      <c r="I16" s="35"/>
    </row>
    <row r="17" spans="1:9" ht="45" x14ac:dyDescent="0.25">
      <c r="A17" s="37" t="s">
        <v>30</v>
      </c>
      <c r="B17" s="164" t="s">
        <v>31</v>
      </c>
      <c r="C17" s="165"/>
      <c r="D17" s="165"/>
      <c r="E17" s="165"/>
      <c r="F17" s="165"/>
      <c r="G17" s="165"/>
      <c r="H17" s="166"/>
      <c r="I17" s="35"/>
    </row>
    <row r="18" spans="1:9" ht="60" customHeight="1" x14ac:dyDescent="0.25">
      <c r="A18" s="37" t="s">
        <v>32</v>
      </c>
      <c r="B18" s="164" t="s">
        <v>33</v>
      </c>
      <c r="C18" s="165"/>
      <c r="D18" s="165"/>
      <c r="E18" s="165"/>
      <c r="F18" s="165"/>
      <c r="G18" s="165"/>
      <c r="H18" s="166"/>
      <c r="I18" s="35"/>
    </row>
    <row r="19" spans="1:9" ht="45.75" customHeight="1" x14ac:dyDescent="0.25">
      <c r="A19" s="37" t="s">
        <v>34</v>
      </c>
      <c r="B19" s="164" t="s">
        <v>35</v>
      </c>
      <c r="C19" s="165"/>
      <c r="D19" s="165"/>
      <c r="E19" s="165"/>
      <c r="F19" s="165"/>
      <c r="G19" s="165"/>
      <c r="H19" s="166"/>
      <c r="I19" s="35"/>
    </row>
    <row r="20" spans="1:9" ht="51.75" customHeight="1" x14ac:dyDescent="0.25">
      <c r="A20" s="37" t="s">
        <v>36</v>
      </c>
      <c r="B20" s="164" t="s">
        <v>37</v>
      </c>
      <c r="C20" s="165"/>
      <c r="D20" s="165"/>
      <c r="E20" s="165"/>
      <c r="F20" s="165"/>
      <c r="G20" s="165"/>
      <c r="H20" s="166"/>
      <c r="I20" s="35"/>
    </row>
    <row r="21" spans="1:9" ht="57.75" customHeight="1" x14ac:dyDescent="0.25">
      <c r="A21" s="37" t="s">
        <v>38</v>
      </c>
      <c r="B21" s="164" t="s">
        <v>39</v>
      </c>
      <c r="C21" s="165"/>
      <c r="D21" s="165"/>
      <c r="E21" s="165"/>
      <c r="F21" s="165"/>
      <c r="G21" s="165"/>
      <c r="H21" s="166"/>
      <c r="I21" s="35"/>
    </row>
    <row r="22" spans="1:9" x14ac:dyDescent="0.25">
      <c r="A22" s="170"/>
      <c r="B22" s="171"/>
      <c r="C22" s="171"/>
      <c r="D22" s="171"/>
      <c r="E22" s="171"/>
      <c r="F22" s="171"/>
      <c r="G22" s="171"/>
      <c r="H22" s="171"/>
      <c r="I22" s="172"/>
    </row>
    <row r="23" spans="1:9" ht="51" customHeight="1" x14ac:dyDescent="0.25">
      <c r="A23" s="149" t="s">
        <v>40</v>
      </c>
      <c r="B23" s="149"/>
      <c r="C23" s="149"/>
      <c r="D23" s="149"/>
      <c r="E23" s="149"/>
      <c r="F23" s="149"/>
      <c r="G23" s="149"/>
      <c r="H23" s="149"/>
      <c r="I23" s="149"/>
    </row>
    <row r="24" spans="1:9" ht="180" customHeight="1" x14ac:dyDescent="0.25">
      <c r="A24" s="167" t="s">
        <v>41</v>
      </c>
      <c r="B24" s="168"/>
      <c r="C24" s="168"/>
      <c r="D24" s="168"/>
      <c r="E24" s="168"/>
      <c r="F24" s="168"/>
      <c r="G24" s="168"/>
      <c r="H24" s="168"/>
      <c r="I24" s="169"/>
    </row>
    <row r="25" spans="1:9" ht="201" customHeight="1" x14ac:dyDescent="0.25">
      <c r="A25" s="38" t="s">
        <v>42</v>
      </c>
      <c r="B25" s="161" t="s">
        <v>43</v>
      </c>
      <c r="C25" s="161"/>
      <c r="D25" s="161"/>
      <c r="E25" s="161"/>
      <c r="F25" s="161"/>
      <c r="G25" s="161"/>
      <c r="H25" s="161"/>
      <c r="I25" s="161"/>
    </row>
    <row r="26" spans="1:9" ht="120.75" customHeight="1" x14ac:dyDescent="0.25">
      <c r="A26" s="38" t="s">
        <v>44</v>
      </c>
      <c r="B26" s="161" t="s">
        <v>45</v>
      </c>
      <c r="C26" s="161"/>
      <c r="D26" s="161"/>
      <c r="E26" s="161"/>
      <c r="F26" s="161"/>
      <c r="G26" s="161"/>
      <c r="H26" s="161"/>
      <c r="I26" s="161"/>
    </row>
    <row r="27" spans="1:9" ht="87" customHeight="1" x14ac:dyDescent="0.25">
      <c r="A27" s="38" t="s">
        <v>46</v>
      </c>
      <c r="B27" s="161" t="s">
        <v>47</v>
      </c>
      <c r="C27" s="161"/>
      <c r="D27" s="161"/>
      <c r="E27" s="161"/>
      <c r="F27" s="161"/>
      <c r="G27" s="161"/>
      <c r="H27" s="161"/>
      <c r="I27" s="161"/>
    </row>
    <row r="28" spans="1:9" ht="45.75" customHeight="1" x14ac:dyDescent="0.25">
      <c r="A28" s="38" t="s">
        <v>48</v>
      </c>
      <c r="B28" s="161" t="s">
        <v>49</v>
      </c>
      <c r="C28" s="161"/>
      <c r="D28" s="161"/>
      <c r="E28" s="161"/>
      <c r="F28" s="161"/>
      <c r="G28" s="161"/>
      <c r="H28" s="161"/>
      <c r="I28" s="161"/>
    </row>
    <row r="29" spans="1:9" x14ac:dyDescent="0.25">
      <c r="A29" s="173"/>
      <c r="B29" s="173"/>
      <c r="C29" s="173"/>
      <c r="D29" s="173"/>
      <c r="E29" s="173"/>
      <c r="F29" s="173"/>
      <c r="G29" s="173"/>
      <c r="H29" s="173"/>
      <c r="I29" s="173"/>
    </row>
    <row r="30" spans="1:9" ht="45" customHeight="1" x14ac:dyDescent="0.25">
      <c r="A30" s="162" t="s">
        <v>50</v>
      </c>
      <c r="B30" s="162"/>
      <c r="C30" s="162"/>
      <c r="D30" s="162"/>
      <c r="E30" s="162"/>
      <c r="F30" s="162"/>
      <c r="G30" s="162"/>
      <c r="H30" s="162"/>
      <c r="I30" s="162"/>
    </row>
    <row r="31" spans="1:9" ht="42" customHeight="1" x14ac:dyDescent="0.25">
      <c r="A31" s="163" t="s">
        <v>51</v>
      </c>
      <c r="B31" s="163"/>
      <c r="C31" s="154" t="s">
        <v>52</v>
      </c>
      <c r="D31" s="155"/>
      <c r="E31" s="155"/>
      <c r="F31" s="155"/>
      <c r="G31" s="155"/>
      <c r="H31" s="156"/>
      <c r="I31" s="34"/>
    </row>
    <row r="32" spans="1:9" ht="43.5" customHeight="1" x14ac:dyDescent="0.25">
      <c r="A32" s="163" t="s">
        <v>53</v>
      </c>
      <c r="B32" s="163"/>
      <c r="C32" s="154" t="s">
        <v>54</v>
      </c>
      <c r="D32" s="155"/>
      <c r="E32" s="155"/>
      <c r="F32" s="155"/>
      <c r="G32" s="155"/>
      <c r="H32" s="156"/>
      <c r="I32" s="34"/>
    </row>
    <row r="33" spans="1:9" ht="40.5" customHeight="1" x14ac:dyDescent="0.25">
      <c r="A33" s="163" t="s">
        <v>55</v>
      </c>
      <c r="B33" s="163"/>
      <c r="C33" s="154" t="s">
        <v>56</v>
      </c>
      <c r="D33" s="155"/>
      <c r="E33" s="155"/>
      <c r="F33" s="155"/>
      <c r="G33" s="155"/>
      <c r="H33" s="156"/>
      <c r="I33" s="34"/>
    </row>
    <row r="34" spans="1:9" ht="75.75" customHeight="1" x14ac:dyDescent="0.25">
      <c r="A34" s="151" t="s">
        <v>57</v>
      </c>
      <c r="B34" s="151"/>
      <c r="C34" s="164" t="s">
        <v>58</v>
      </c>
      <c r="D34" s="165"/>
      <c r="E34" s="165"/>
      <c r="F34" s="165"/>
      <c r="G34" s="165"/>
      <c r="H34" s="166"/>
      <c r="I34" s="34"/>
    </row>
    <row r="35" spans="1:9" ht="57.75" customHeight="1" x14ac:dyDescent="0.25">
      <c r="A35" s="151" t="s">
        <v>59</v>
      </c>
      <c r="B35" s="151"/>
      <c r="C35" s="154" t="s">
        <v>60</v>
      </c>
      <c r="D35" s="155"/>
      <c r="E35" s="155"/>
      <c r="F35" s="155"/>
      <c r="G35" s="155"/>
      <c r="H35" s="156"/>
      <c r="I35" s="34"/>
    </row>
    <row r="36" spans="1:9" ht="73.5" customHeight="1" x14ac:dyDescent="0.25">
      <c r="A36" s="151" t="s">
        <v>61</v>
      </c>
      <c r="B36" s="151"/>
      <c r="C36" s="154" t="s">
        <v>62</v>
      </c>
      <c r="D36" s="155"/>
      <c r="E36" s="155"/>
      <c r="F36" s="155"/>
      <c r="G36" s="155"/>
      <c r="H36" s="156"/>
      <c r="I36" s="34"/>
    </row>
    <row r="37" spans="1:9" ht="67.5" customHeight="1" x14ac:dyDescent="0.25">
      <c r="A37" s="151" t="s">
        <v>63</v>
      </c>
      <c r="B37" s="151"/>
      <c r="C37" s="154" t="s">
        <v>64</v>
      </c>
      <c r="D37" s="155"/>
      <c r="E37" s="155"/>
      <c r="F37" s="155"/>
      <c r="G37" s="155"/>
      <c r="H37" s="156"/>
      <c r="I37" s="34"/>
    </row>
    <row r="38" spans="1:9" ht="45.75" customHeight="1" x14ac:dyDescent="0.25">
      <c r="A38" s="151" t="s">
        <v>65</v>
      </c>
      <c r="B38" s="151"/>
      <c r="C38" s="154" t="s">
        <v>66</v>
      </c>
      <c r="D38" s="155"/>
      <c r="E38" s="155"/>
      <c r="F38" s="155"/>
      <c r="G38" s="155"/>
      <c r="H38" s="156"/>
      <c r="I38" s="34"/>
    </row>
    <row r="39" spans="1:9" ht="39.75" customHeight="1" x14ac:dyDescent="0.25">
      <c r="A39" s="151" t="s">
        <v>67</v>
      </c>
      <c r="B39" s="151"/>
      <c r="C39" s="154" t="s">
        <v>68</v>
      </c>
      <c r="D39" s="155"/>
      <c r="E39" s="155"/>
      <c r="F39" s="155"/>
      <c r="G39" s="155"/>
      <c r="H39" s="156"/>
      <c r="I39" s="34"/>
    </row>
    <row r="40" spans="1:9" ht="52.5" customHeight="1" x14ac:dyDescent="0.25">
      <c r="A40" s="152" t="s">
        <v>69</v>
      </c>
      <c r="B40" s="152"/>
      <c r="C40" s="154" t="s">
        <v>70</v>
      </c>
      <c r="D40" s="155"/>
      <c r="E40" s="155"/>
      <c r="F40" s="155"/>
      <c r="G40" s="155"/>
      <c r="H40" s="156"/>
      <c r="I40" s="34"/>
    </row>
    <row r="42" spans="1:9" ht="42.75" customHeight="1" x14ac:dyDescent="0.25">
      <c r="A42" s="153" t="s">
        <v>71</v>
      </c>
      <c r="B42" s="153"/>
      <c r="C42" s="153"/>
      <c r="D42" s="153"/>
      <c r="E42" s="153"/>
      <c r="F42" s="153"/>
      <c r="G42" s="153"/>
      <c r="H42" s="153"/>
    </row>
    <row r="43" spans="1:9" ht="53.25" customHeight="1" x14ac:dyDescent="0.25">
      <c r="A43" s="150" t="s">
        <v>72</v>
      </c>
      <c r="B43" s="150"/>
      <c r="C43" s="154" t="s">
        <v>73</v>
      </c>
      <c r="D43" s="155"/>
      <c r="E43" s="155"/>
      <c r="F43" s="155"/>
      <c r="G43" s="155"/>
      <c r="H43" s="156"/>
    </row>
    <row r="44" spans="1:9" ht="69" customHeight="1" x14ac:dyDescent="0.25">
      <c r="A44" s="150" t="s">
        <v>74</v>
      </c>
      <c r="B44" s="150"/>
      <c r="C44" s="164" t="s">
        <v>75</v>
      </c>
      <c r="D44" s="165"/>
      <c r="E44" s="165"/>
      <c r="F44" s="165"/>
      <c r="G44" s="165"/>
      <c r="H44" s="166"/>
    </row>
    <row r="45" spans="1:9" ht="56.25" customHeight="1" x14ac:dyDescent="0.25">
      <c r="A45" s="150" t="s">
        <v>76</v>
      </c>
      <c r="B45" s="150"/>
      <c r="C45" s="154" t="s">
        <v>77</v>
      </c>
      <c r="D45" s="155"/>
      <c r="E45" s="155"/>
      <c r="F45" s="155"/>
      <c r="G45" s="155"/>
      <c r="H45" s="156"/>
    </row>
    <row r="46" spans="1:9" ht="51.75" customHeight="1" x14ac:dyDescent="0.25">
      <c r="A46" s="150" t="s">
        <v>78</v>
      </c>
      <c r="B46" s="150"/>
      <c r="C46" s="154" t="s">
        <v>79</v>
      </c>
      <c r="D46" s="155"/>
      <c r="E46" s="155"/>
      <c r="F46" s="155"/>
      <c r="G46" s="155"/>
      <c r="H46" s="156"/>
    </row>
    <row r="47" spans="1:9" ht="48.75" customHeight="1" x14ac:dyDescent="0.25">
      <c r="A47" s="150" t="s">
        <v>80</v>
      </c>
      <c r="B47" s="150"/>
      <c r="C47" s="154" t="s">
        <v>81</v>
      </c>
      <c r="D47" s="155"/>
      <c r="E47" s="155"/>
      <c r="F47" s="155"/>
      <c r="G47" s="155"/>
      <c r="H47" s="156"/>
    </row>
    <row r="48" spans="1:9" x14ac:dyDescent="0.25">
      <c r="A48" s="158"/>
      <c r="B48" s="158"/>
      <c r="C48" s="158"/>
      <c r="D48" s="158"/>
      <c r="E48" s="158"/>
      <c r="F48" s="158"/>
      <c r="G48" s="158"/>
      <c r="H48" s="158"/>
    </row>
    <row r="49" spans="1:8" ht="34.5" customHeight="1" x14ac:dyDescent="0.25">
      <c r="A49" s="157" t="s">
        <v>82</v>
      </c>
      <c r="B49" s="157"/>
      <c r="C49" s="157"/>
      <c r="D49" s="157"/>
      <c r="E49" s="157"/>
      <c r="F49" s="157"/>
      <c r="G49" s="157"/>
      <c r="H49" s="157"/>
    </row>
    <row r="50" spans="1:8" ht="44.25" customHeight="1" x14ac:dyDescent="0.25">
      <c r="A50" s="150" t="s">
        <v>83</v>
      </c>
      <c r="B50" s="150"/>
      <c r="C50" s="154" t="s">
        <v>84</v>
      </c>
      <c r="D50" s="155"/>
      <c r="E50" s="155"/>
      <c r="F50" s="155"/>
      <c r="G50" s="155"/>
      <c r="H50" s="156"/>
    </row>
    <row r="51" spans="1:8" ht="90" customHeight="1" x14ac:dyDescent="0.25">
      <c r="A51" s="150" t="s">
        <v>85</v>
      </c>
      <c r="B51" s="150"/>
      <c r="C51" s="164" t="s">
        <v>86</v>
      </c>
      <c r="D51" s="155"/>
      <c r="E51" s="155"/>
      <c r="F51" s="155"/>
      <c r="G51" s="155"/>
      <c r="H51" s="156"/>
    </row>
    <row r="52" spans="1:8" ht="40.5" customHeight="1" x14ac:dyDescent="0.25">
      <c r="A52" s="150" t="s">
        <v>87</v>
      </c>
      <c r="B52" s="150"/>
      <c r="C52" s="154" t="s">
        <v>88</v>
      </c>
      <c r="D52" s="155"/>
      <c r="E52" s="155"/>
      <c r="F52" s="155"/>
      <c r="G52" s="155"/>
      <c r="H52" s="156"/>
    </row>
    <row r="53" spans="1:8" ht="32.25" customHeight="1" x14ac:dyDescent="0.25">
      <c r="A53" s="150" t="s">
        <v>89</v>
      </c>
      <c r="B53" s="150"/>
      <c r="C53" s="154" t="s">
        <v>90</v>
      </c>
      <c r="D53" s="155"/>
      <c r="E53" s="155"/>
      <c r="F53" s="155"/>
      <c r="G53" s="155"/>
      <c r="H53" s="156"/>
    </row>
    <row r="54" spans="1:8" ht="51.75" customHeight="1" x14ac:dyDescent="0.25">
      <c r="A54" s="146" t="s">
        <v>91</v>
      </c>
      <c r="B54" s="146"/>
      <c r="C54" s="154" t="s">
        <v>92</v>
      </c>
      <c r="D54" s="155"/>
      <c r="E54" s="155"/>
      <c r="F54" s="155"/>
      <c r="G54" s="155"/>
      <c r="H54" s="156"/>
    </row>
    <row r="55" spans="1:8" ht="65.25" customHeight="1" x14ac:dyDescent="0.25">
      <c r="A55" s="146" t="s">
        <v>93</v>
      </c>
      <c r="B55" s="146"/>
      <c r="C55" s="154" t="s">
        <v>94</v>
      </c>
      <c r="D55" s="155"/>
      <c r="E55" s="155"/>
      <c r="F55" s="155"/>
      <c r="G55" s="155"/>
      <c r="H55" s="156"/>
    </row>
    <row r="56" spans="1:8" ht="40.5" customHeight="1" x14ac:dyDescent="0.25">
      <c r="A56" s="146" t="s">
        <v>95</v>
      </c>
      <c r="B56" s="146"/>
      <c r="C56" s="154" t="s">
        <v>96</v>
      </c>
      <c r="D56" s="155"/>
      <c r="E56" s="155"/>
      <c r="F56" s="155"/>
      <c r="G56" s="155"/>
      <c r="H56" s="156"/>
    </row>
    <row r="57" spans="1:8" ht="60" customHeight="1" x14ac:dyDescent="0.25">
      <c r="A57" s="146" t="s">
        <v>97</v>
      </c>
      <c r="B57" s="146"/>
      <c r="C57" s="154" t="s">
        <v>98</v>
      </c>
      <c r="D57" s="155"/>
      <c r="E57" s="155"/>
      <c r="F57" s="155"/>
      <c r="G57" s="155"/>
      <c r="H57" s="156"/>
    </row>
    <row r="58" spans="1:8" ht="51.75" customHeight="1" x14ac:dyDescent="0.25">
      <c r="A58" s="146" t="s">
        <v>99</v>
      </c>
      <c r="B58" s="146"/>
      <c r="C58" s="154" t="s">
        <v>100</v>
      </c>
      <c r="D58" s="155"/>
      <c r="E58" s="155"/>
      <c r="F58" s="155"/>
      <c r="G58" s="155"/>
      <c r="H58" s="156"/>
    </row>
    <row r="59" spans="1:8" ht="54.75" customHeight="1" x14ac:dyDescent="0.25">
      <c r="A59" s="147" t="s">
        <v>101</v>
      </c>
      <c r="B59" s="147"/>
      <c r="C59" s="154" t="s">
        <v>102</v>
      </c>
      <c r="D59" s="155"/>
      <c r="E59" s="155"/>
      <c r="F59" s="155"/>
      <c r="G59" s="155"/>
      <c r="H59" s="156"/>
    </row>
    <row r="61" spans="1:8" s="34" customFormat="1" ht="182.25" customHeight="1" x14ac:dyDescent="0.25">
      <c r="A61" s="159" t="s">
        <v>103</v>
      </c>
      <c r="B61" s="160"/>
      <c r="C61" s="160"/>
      <c r="D61" s="160"/>
      <c r="E61" s="160"/>
      <c r="F61" s="160"/>
      <c r="G61" s="160"/>
      <c r="H61" s="160"/>
    </row>
    <row r="62" spans="1:8" s="34" customFormat="1" ht="64.5" customHeight="1" x14ac:dyDescent="0.25">
      <c r="A62" s="148" t="s">
        <v>104</v>
      </c>
      <c r="B62" s="148"/>
      <c r="C62" s="164" t="s">
        <v>105</v>
      </c>
      <c r="D62" s="165"/>
      <c r="E62" s="165"/>
      <c r="F62" s="165"/>
      <c r="G62" s="165"/>
      <c r="H62" s="166"/>
    </row>
    <row r="63" spans="1:8" s="34" customFormat="1" ht="69.75" customHeight="1" x14ac:dyDescent="0.25">
      <c r="A63" s="148" t="s">
        <v>106</v>
      </c>
      <c r="B63" s="148"/>
      <c r="C63" s="164" t="s">
        <v>107</v>
      </c>
      <c r="D63" s="165"/>
      <c r="E63" s="165"/>
      <c r="F63" s="165"/>
      <c r="G63" s="165"/>
      <c r="H63" s="166"/>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44"/>
  <sheetViews>
    <sheetView tabSelected="1" topLeftCell="AT7" zoomScale="80" zoomScaleNormal="80" workbookViewId="0">
      <pane ySplit="1" topLeftCell="A40" activePane="bottomLeft" state="frozen"/>
      <selection activeCell="J7" sqref="J7"/>
      <selection pane="bottomLeft" activeCell="AV43" sqref="AV43:AV44"/>
    </sheetView>
  </sheetViews>
  <sheetFormatPr baseColWidth="10" defaultColWidth="11.42578125" defaultRowHeight="18.75" x14ac:dyDescent="0.25"/>
  <cols>
    <col min="1" max="1" width="22" customWidth="1"/>
    <col min="2" max="2" width="16.5703125" customWidth="1"/>
    <col min="3" max="3" width="19.42578125" customWidth="1"/>
    <col min="4" max="4" width="38.5703125" customWidth="1"/>
    <col min="5" max="5" width="23.28515625" customWidth="1"/>
    <col min="6" max="6" width="37.85546875" customWidth="1"/>
    <col min="7" max="7" width="17.5703125" customWidth="1"/>
    <col min="8" max="8" width="21.7109375" customWidth="1"/>
    <col min="9" max="9" width="24.28515625" customWidth="1"/>
    <col min="10" max="10" width="22.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3" width="20.28515625" style="5" customWidth="1"/>
    <col min="24" max="24" width="31.85546875" style="6" bestFit="1" customWidth="1"/>
    <col min="25" max="25" width="34.85546875" style="7" bestFit="1" customWidth="1"/>
    <col min="26" max="26" width="25.28515625" style="8" bestFit="1" customWidth="1"/>
    <col min="27" max="27" width="29.85546875" style="9" bestFit="1" customWidth="1"/>
    <col min="28" max="28" width="30.5703125" style="9" customWidth="1"/>
    <col min="29" max="29" width="25.140625" style="10" customWidth="1"/>
    <col min="30" max="30" width="22.7109375" style="10" customWidth="1"/>
    <col min="31" max="31" width="30.7109375" customWidth="1"/>
    <col min="32" max="32" width="21.85546875" style="13" customWidth="1"/>
    <col min="33" max="33" width="27" style="13" customWidth="1"/>
    <col min="34" max="35" width="24.7109375" style="11" customWidth="1"/>
    <col min="36" max="36" width="20.28515625" style="12" customWidth="1"/>
    <col min="37" max="37" width="25.7109375" style="13" customWidth="1"/>
    <col min="38" max="38" width="22.5703125" customWidth="1"/>
    <col min="39" max="39" width="24.140625" customWidth="1"/>
    <col min="40" max="40" width="22" customWidth="1"/>
    <col min="41" max="41" width="23" customWidth="1"/>
    <col min="42" max="42" width="23.42578125" style="13" customWidth="1"/>
    <col min="43" max="43" width="23.42578125" customWidth="1"/>
    <col min="44" max="44" width="28.42578125" style="53" customWidth="1"/>
    <col min="45" max="45" width="25" style="2" customWidth="1"/>
    <col min="46" max="46" width="35" customWidth="1"/>
    <col min="47" max="50" width="32.28515625" customWidth="1"/>
    <col min="51" max="51" width="37.85546875" customWidth="1"/>
    <col min="52" max="52" width="32.28515625" customWidth="1"/>
    <col min="53" max="53" width="28.28515625" customWidth="1"/>
    <col min="54" max="54" width="63.85546875" customWidth="1"/>
    <col min="55" max="55" width="19.42578125" customWidth="1"/>
    <col min="56" max="56" width="18.85546875" customWidth="1"/>
    <col min="57" max="57" width="25.5703125" customWidth="1"/>
    <col min="58" max="58" width="50" customWidth="1"/>
    <col min="59" max="59" width="32" customWidth="1"/>
    <col min="60" max="60" width="30.42578125" customWidth="1"/>
  </cols>
  <sheetData>
    <row r="1" spans="1:60" ht="29.25" customHeight="1" x14ac:dyDescent="0.25">
      <c r="B1" s="284" t="s">
        <v>108</v>
      </c>
      <c r="C1" s="284"/>
      <c r="D1" s="281" t="s">
        <v>109</v>
      </c>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3"/>
      <c r="BB1" s="14" t="s">
        <v>110</v>
      </c>
    </row>
    <row r="2" spans="1:60" ht="30" customHeight="1" x14ac:dyDescent="0.25">
      <c r="B2" s="284"/>
      <c r="C2" s="284"/>
      <c r="D2" s="281" t="s">
        <v>111</v>
      </c>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3"/>
      <c r="BB2" s="14" t="s">
        <v>112</v>
      </c>
    </row>
    <row r="3" spans="1:60" ht="30.75" customHeight="1" x14ac:dyDescent="0.25">
      <c r="B3" s="284"/>
      <c r="C3" s="284"/>
      <c r="D3" s="281" t="s">
        <v>113</v>
      </c>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3"/>
      <c r="BB3" s="14" t="s">
        <v>114</v>
      </c>
    </row>
    <row r="4" spans="1:60" ht="24.75" customHeight="1" x14ac:dyDescent="0.25">
      <c r="B4" s="284"/>
      <c r="C4" s="284"/>
      <c r="D4" s="281" t="s">
        <v>115</v>
      </c>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3"/>
      <c r="BB4" s="14" t="s">
        <v>116</v>
      </c>
    </row>
    <row r="5" spans="1:60" ht="27" customHeight="1" x14ac:dyDescent="0.25">
      <c r="B5" s="278" t="s">
        <v>117</v>
      </c>
      <c r="C5" s="278"/>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80"/>
    </row>
    <row r="6" spans="1:60" ht="30.75" customHeight="1" x14ac:dyDescent="0.25">
      <c r="A6" s="267" t="s">
        <v>1</v>
      </c>
      <c r="B6" s="267"/>
      <c r="C6" s="267"/>
      <c r="D6" s="267"/>
      <c r="E6" s="267"/>
      <c r="F6" s="267"/>
      <c r="G6" s="267"/>
      <c r="H6" s="267"/>
      <c r="I6" s="267"/>
      <c r="J6" s="267"/>
      <c r="K6" s="267"/>
      <c r="L6" s="267"/>
      <c r="M6" s="267"/>
      <c r="N6" s="267"/>
      <c r="O6" s="267"/>
      <c r="P6" s="267"/>
      <c r="Q6" s="267"/>
      <c r="R6" s="267"/>
      <c r="S6" s="267"/>
      <c r="T6" s="267"/>
      <c r="U6" s="64"/>
      <c r="V6" s="64"/>
      <c r="W6" s="64"/>
      <c r="X6" s="268" t="s">
        <v>118</v>
      </c>
      <c r="Y6" s="268"/>
      <c r="Z6" s="268"/>
      <c r="AA6" s="269"/>
      <c r="AB6" s="272" t="s">
        <v>50</v>
      </c>
      <c r="AC6" s="268"/>
      <c r="AD6" s="268"/>
      <c r="AE6" s="268"/>
      <c r="AF6" s="268"/>
      <c r="AG6" s="268"/>
      <c r="AH6" s="268"/>
      <c r="AI6" s="268"/>
      <c r="AJ6" s="268"/>
      <c r="AK6" s="268"/>
      <c r="AL6" s="273"/>
      <c r="AM6" s="270" t="s">
        <v>71</v>
      </c>
      <c r="AN6" s="271"/>
      <c r="AO6" s="271"/>
      <c r="AP6" s="271"/>
      <c r="AQ6" s="271"/>
      <c r="AR6" s="274" t="s">
        <v>82</v>
      </c>
      <c r="AS6" s="274"/>
      <c r="AT6" s="274"/>
      <c r="AU6" s="274"/>
      <c r="AV6" s="274"/>
      <c r="AW6" s="274"/>
      <c r="AX6" s="274"/>
      <c r="AY6" s="274"/>
      <c r="AZ6" s="274"/>
      <c r="BA6" s="274"/>
      <c r="BB6" s="274"/>
      <c r="BC6" s="274"/>
      <c r="BD6" s="274"/>
      <c r="BE6" s="274"/>
      <c r="BF6" s="274"/>
      <c r="BG6" s="265" t="s">
        <v>119</v>
      </c>
      <c r="BH6" s="265"/>
    </row>
    <row r="7" spans="1:60" s="1" customFormat="1" ht="96" customHeight="1" x14ac:dyDescent="0.2">
      <c r="A7" s="266" t="s">
        <v>2</v>
      </c>
      <c r="B7" s="148" t="s">
        <v>4</v>
      </c>
      <c r="C7" s="148" t="s">
        <v>6</v>
      </c>
      <c r="D7" s="148" t="s">
        <v>8</v>
      </c>
      <c r="E7" s="148" t="s">
        <v>10</v>
      </c>
      <c r="F7" s="148" t="s">
        <v>262</v>
      </c>
      <c r="G7" s="275" t="s">
        <v>263</v>
      </c>
      <c r="H7" s="275" t="s">
        <v>16</v>
      </c>
      <c r="I7" s="275" t="s">
        <v>264</v>
      </c>
      <c r="J7" s="148" t="s">
        <v>120</v>
      </c>
      <c r="K7" s="148" t="s">
        <v>22</v>
      </c>
      <c r="L7" s="148" t="s">
        <v>24</v>
      </c>
      <c r="M7" s="148" t="s">
        <v>26</v>
      </c>
      <c r="N7" s="148" t="s">
        <v>265</v>
      </c>
      <c r="O7" s="275" t="s">
        <v>121</v>
      </c>
      <c r="P7" s="275"/>
      <c r="Q7" s="275" t="s">
        <v>32</v>
      </c>
      <c r="R7" s="148" t="s">
        <v>34</v>
      </c>
      <c r="S7" s="148" t="s">
        <v>266</v>
      </c>
      <c r="T7" s="148" t="s">
        <v>269</v>
      </c>
      <c r="U7" s="114" t="s">
        <v>301</v>
      </c>
      <c r="V7" s="285" t="s">
        <v>243</v>
      </c>
      <c r="W7" s="148" t="s">
        <v>244</v>
      </c>
      <c r="X7" s="266" t="s">
        <v>42</v>
      </c>
      <c r="Y7" s="266" t="s">
        <v>44</v>
      </c>
      <c r="Z7" s="266" t="s">
        <v>46</v>
      </c>
      <c r="AA7" s="266" t="s">
        <v>48</v>
      </c>
      <c r="AB7" s="148" t="s">
        <v>51</v>
      </c>
      <c r="AC7" s="148" t="s">
        <v>53</v>
      </c>
      <c r="AD7" s="148" t="s">
        <v>55</v>
      </c>
      <c r="AE7" s="285" t="s">
        <v>217</v>
      </c>
      <c r="AF7" s="285" t="s">
        <v>59</v>
      </c>
      <c r="AG7" s="285" t="s">
        <v>302</v>
      </c>
      <c r="AH7" s="285" t="s">
        <v>63</v>
      </c>
      <c r="AI7" s="285" t="s">
        <v>243</v>
      </c>
      <c r="AJ7" s="285" t="s">
        <v>65</v>
      </c>
      <c r="AK7" s="285" t="s">
        <v>67</v>
      </c>
      <c r="AL7" s="276" t="s">
        <v>69</v>
      </c>
      <c r="AM7" s="276" t="s">
        <v>72</v>
      </c>
      <c r="AN7" s="276" t="s">
        <v>74</v>
      </c>
      <c r="AO7" s="276" t="s">
        <v>76</v>
      </c>
      <c r="AP7" s="276" t="s">
        <v>78</v>
      </c>
      <c r="AQ7" s="276" t="s">
        <v>80</v>
      </c>
      <c r="AR7" s="277" t="s">
        <v>83</v>
      </c>
      <c r="AS7" s="276" t="s">
        <v>85</v>
      </c>
      <c r="AT7" s="276" t="s">
        <v>87</v>
      </c>
      <c r="AU7" s="276" t="s">
        <v>89</v>
      </c>
      <c r="AV7" s="308" t="s">
        <v>257</v>
      </c>
      <c r="AW7" s="71" t="s">
        <v>258</v>
      </c>
      <c r="AX7" s="71" t="s">
        <v>259</v>
      </c>
      <c r="AY7" s="71" t="s">
        <v>261</v>
      </c>
      <c r="AZ7" s="71" t="s">
        <v>259</v>
      </c>
      <c r="BA7" s="275" t="s">
        <v>91</v>
      </c>
      <c r="BB7" s="275" t="s">
        <v>93</v>
      </c>
      <c r="BC7" s="275" t="s">
        <v>95</v>
      </c>
      <c r="BD7" s="275" t="s">
        <v>97</v>
      </c>
      <c r="BE7" s="275" t="s">
        <v>99</v>
      </c>
      <c r="BF7" s="148" t="s">
        <v>101</v>
      </c>
      <c r="BG7" s="264" t="s">
        <v>104</v>
      </c>
      <c r="BH7" s="264" t="s">
        <v>106</v>
      </c>
    </row>
    <row r="8" spans="1:60" s="1" customFormat="1" ht="15" customHeight="1" x14ac:dyDescent="0.2">
      <c r="A8" s="266"/>
      <c r="B8" s="148"/>
      <c r="C8" s="148"/>
      <c r="D8" s="148"/>
      <c r="E8" s="148"/>
      <c r="F8" s="148"/>
      <c r="G8" s="275"/>
      <c r="H8" s="275"/>
      <c r="I8" s="275"/>
      <c r="J8" s="148"/>
      <c r="K8" s="148"/>
      <c r="L8" s="148"/>
      <c r="M8" s="148"/>
      <c r="N8" s="148"/>
      <c r="O8" s="41" t="s">
        <v>122</v>
      </c>
      <c r="P8" s="41" t="s">
        <v>123</v>
      </c>
      <c r="Q8" s="275"/>
      <c r="R8" s="148"/>
      <c r="S8" s="148"/>
      <c r="T8" s="148"/>
      <c r="U8" s="114"/>
      <c r="V8" s="285"/>
      <c r="W8" s="148"/>
      <c r="X8" s="266"/>
      <c r="Y8" s="266"/>
      <c r="Z8" s="266"/>
      <c r="AA8" s="266"/>
      <c r="AB8" s="148"/>
      <c r="AC8" s="148"/>
      <c r="AD8" s="148"/>
      <c r="AE8" s="285"/>
      <c r="AF8" s="285"/>
      <c r="AG8" s="285"/>
      <c r="AH8" s="285"/>
      <c r="AI8" s="285"/>
      <c r="AJ8" s="285"/>
      <c r="AK8" s="285"/>
      <c r="AL8" s="276"/>
      <c r="AM8" s="276"/>
      <c r="AN8" s="276"/>
      <c r="AO8" s="276"/>
      <c r="AP8" s="276"/>
      <c r="AQ8" s="276"/>
      <c r="AR8" s="277"/>
      <c r="AS8" s="276"/>
      <c r="AT8" s="276"/>
      <c r="AU8" s="286"/>
      <c r="AV8" s="308"/>
      <c r="AW8" s="72"/>
      <c r="AX8" s="72"/>
      <c r="AY8" s="72"/>
      <c r="AZ8" s="72"/>
      <c r="BA8" s="275"/>
      <c r="BB8" s="275"/>
      <c r="BC8" s="275"/>
      <c r="BD8" s="275"/>
      <c r="BE8" s="275"/>
      <c r="BF8" s="148"/>
      <c r="BG8" s="264"/>
      <c r="BH8" s="264"/>
    </row>
    <row r="9" spans="1:60" s="129" customFormat="1" ht="101.45" customHeight="1" x14ac:dyDescent="0.25">
      <c r="A9" s="194" t="s">
        <v>240</v>
      </c>
      <c r="B9" s="208" t="s">
        <v>150</v>
      </c>
      <c r="C9" s="208" t="s">
        <v>149</v>
      </c>
      <c r="D9" s="255" t="s">
        <v>148</v>
      </c>
      <c r="E9" s="287">
        <v>0.72</v>
      </c>
      <c r="F9" s="255" t="s">
        <v>151</v>
      </c>
      <c r="G9" s="255" t="s">
        <v>151</v>
      </c>
      <c r="H9" s="255" t="s">
        <v>180</v>
      </c>
      <c r="I9" s="252">
        <v>0.02</v>
      </c>
      <c r="J9" s="255" t="s">
        <v>156</v>
      </c>
      <c r="K9" s="205" t="s">
        <v>161</v>
      </c>
      <c r="L9" s="194" t="s">
        <v>162</v>
      </c>
      <c r="M9" s="243">
        <v>1330.39</v>
      </c>
      <c r="N9" s="205" t="s">
        <v>163</v>
      </c>
      <c r="O9" s="205" t="s">
        <v>239</v>
      </c>
      <c r="P9" s="205"/>
      <c r="Q9" s="205" t="s">
        <v>267</v>
      </c>
      <c r="R9" s="205">
        <v>32</v>
      </c>
      <c r="S9" s="205">
        <v>6</v>
      </c>
      <c r="T9" s="205">
        <f>43.41+4.083+25</f>
        <v>72.492999999999995</v>
      </c>
      <c r="U9" s="205">
        <v>0.79700000000000004</v>
      </c>
      <c r="V9" s="288">
        <f>U9/S9</f>
        <v>0.13283333333333333</v>
      </c>
      <c r="W9" s="291">
        <v>1</v>
      </c>
      <c r="X9" s="215" t="s">
        <v>193</v>
      </c>
      <c r="Y9" s="215" t="s">
        <v>194</v>
      </c>
      <c r="Z9" s="215" t="s">
        <v>195</v>
      </c>
      <c r="AA9" s="215" t="s">
        <v>196</v>
      </c>
      <c r="AB9" s="190" t="s">
        <v>197</v>
      </c>
      <c r="AC9" s="188">
        <v>2021130010155</v>
      </c>
      <c r="AD9" s="189" t="s">
        <v>198</v>
      </c>
      <c r="AE9" s="187" t="s">
        <v>199</v>
      </c>
      <c r="AF9" s="187" t="s">
        <v>223</v>
      </c>
      <c r="AG9" s="187">
        <v>6</v>
      </c>
      <c r="AH9" s="234">
        <v>0</v>
      </c>
      <c r="AI9" s="309">
        <v>0.13300000000000001</v>
      </c>
      <c r="AJ9" s="187" t="s">
        <v>283</v>
      </c>
      <c r="AK9" s="187" t="s">
        <v>218</v>
      </c>
      <c r="AL9" s="187">
        <v>330</v>
      </c>
      <c r="AM9" s="187">
        <v>1057445</v>
      </c>
      <c r="AN9" s="187">
        <v>361520</v>
      </c>
      <c r="AO9" s="194" t="s">
        <v>221</v>
      </c>
      <c r="AP9" s="237" t="s">
        <v>284</v>
      </c>
      <c r="AQ9" s="199" t="s">
        <v>222</v>
      </c>
      <c r="AR9" s="202">
        <v>53785298347</v>
      </c>
      <c r="AS9" s="125" t="s">
        <v>286</v>
      </c>
      <c r="AT9" s="181" t="s">
        <v>233</v>
      </c>
      <c r="AU9" s="126" t="s">
        <v>297</v>
      </c>
      <c r="AV9" s="127">
        <v>20358207045</v>
      </c>
      <c r="AW9" s="127">
        <v>711382045</v>
      </c>
      <c r="AX9" s="127">
        <v>302134300</v>
      </c>
      <c r="AY9" s="128">
        <f>+AW9/AV9</f>
        <v>3.4943256222296659E-2</v>
      </c>
      <c r="AZ9" s="128">
        <f>(AX9/AV9)</f>
        <v>1.4840909090479288E-2</v>
      </c>
      <c r="BA9" s="199" t="s">
        <v>224</v>
      </c>
      <c r="BB9" s="199"/>
      <c r="BC9" s="199"/>
      <c r="BD9" s="199"/>
      <c r="BE9" s="199"/>
      <c r="BF9" s="199"/>
      <c r="BG9" s="205" t="s">
        <v>230</v>
      </c>
      <c r="BH9" s="205" t="s">
        <v>231</v>
      </c>
    </row>
    <row r="10" spans="1:60" s="137" customFormat="1" ht="116.1" customHeight="1" x14ac:dyDescent="0.25">
      <c r="A10" s="194"/>
      <c r="B10" s="208"/>
      <c r="C10" s="208"/>
      <c r="D10" s="256"/>
      <c r="E10" s="287"/>
      <c r="F10" s="256"/>
      <c r="G10" s="256"/>
      <c r="H10" s="256"/>
      <c r="I10" s="256"/>
      <c r="J10" s="256"/>
      <c r="K10" s="206"/>
      <c r="L10" s="194"/>
      <c r="M10" s="244"/>
      <c r="N10" s="206"/>
      <c r="O10" s="206"/>
      <c r="P10" s="206"/>
      <c r="Q10" s="206"/>
      <c r="R10" s="206"/>
      <c r="S10" s="206"/>
      <c r="T10" s="206"/>
      <c r="U10" s="206"/>
      <c r="V10" s="289"/>
      <c r="W10" s="292"/>
      <c r="X10" s="215"/>
      <c r="Y10" s="215"/>
      <c r="Z10" s="215"/>
      <c r="AA10" s="215"/>
      <c r="AB10" s="191"/>
      <c r="AC10" s="188"/>
      <c r="AD10" s="189"/>
      <c r="AE10" s="187"/>
      <c r="AF10" s="187"/>
      <c r="AG10" s="187"/>
      <c r="AH10" s="187"/>
      <c r="AI10" s="310"/>
      <c r="AJ10" s="187"/>
      <c r="AK10" s="187"/>
      <c r="AL10" s="187"/>
      <c r="AM10" s="187"/>
      <c r="AN10" s="187"/>
      <c r="AO10" s="194"/>
      <c r="AP10" s="238"/>
      <c r="AQ10" s="200"/>
      <c r="AR10" s="203"/>
      <c r="AS10" s="131" t="s">
        <v>298</v>
      </c>
      <c r="AT10" s="182"/>
      <c r="AU10" s="132" t="s">
        <v>297</v>
      </c>
      <c r="AV10" s="133">
        <v>32127091302</v>
      </c>
      <c r="AW10" s="134">
        <v>832000000</v>
      </c>
      <c r="AX10" s="134">
        <v>104850000</v>
      </c>
      <c r="AY10" s="135">
        <f t="shared" ref="AY10" si="0">+AW10/AV10</f>
        <v>2.5897146809185482E-2</v>
      </c>
      <c r="AZ10" s="136">
        <f>+AX10/AV10</f>
        <v>3.2636007727681465E-3</v>
      </c>
      <c r="BA10" s="200"/>
      <c r="BB10" s="200"/>
      <c r="BC10" s="200"/>
      <c r="BD10" s="200"/>
      <c r="BE10" s="200"/>
      <c r="BF10" s="200"/>
      <c r="BG10" s="206"/>
      <c r="BH10" s="206"/>
    </row>
    <row r="11" spans="1:60" s="11" customFormat="1" ht="40.5" customHeight="1" x14ac:dyDescent="0.25">
      <c r="A11" s="194"/>
      <c r="B11" s="208"/>
      <c r="C11" s="208"/>
      <c r="D11" s="256"/>
      <c r="E11" s="287"/>
      <c r="F11" s="256"/>
      <c r="G11" s="256"/>
      <c r="H11" s="256"/>
      <c r="I11" s="256"/>
      <c r="J11" s="256"/>
      <c r="K11" s="207"/>
      <c r="L11" s="194"/>
      <c r="M11" s="245"/>
      <c r="N11" s="207"/>
      <c r="O11" s="207"/>
      <c r="P11" s="207"/>
      <c r="Q11" s="207"/>
      <c r="R11" s="207"/>
      <c r="S11" s="207"/>
      <c r="T11" s="207"/>
      <c r="U11" s="207"/>
      <c r="V11" s="290"/>
      <c r="W11" s="293"/>
      <c r="X11" s="215"/>
      <c r="Y11" s="215"/>
      <c r="Z11" s="215"/>
      <c r="AA11" s="215"/>
      <c r="AB11" s="191"/>
      <c r="AC11" s="188"/>
      <c r="AD11" s="189"/>
      <c r="AE11" s="49" t="s">
        <v>200</v>
      </c>
      <c r="AF11" s="49" t="s">
        <v>219</v>
      </c>
      <c r="AG11" s="49">
        <v>2</v>
      </c>
      <c r="AH11" s="65">
        <v>0</v>
      </c>
      <c r="AI11" s="65">
        <v>0</v>
      </c>
      <c r="AJ11" s="49" t="s">
        <v>283</v>
      </c>
      <c r="AK11" s="49" t="s">
        <v>218</v>
      </c>
      <c r="AL11" s="49">
        <v>330</v>
      </c>
      <c r="AM11" s="49">
        <v>1057445</v>
      </c>
      <c r="AN11" s="49">
        <v>361520</v>
      </c>
      <c r="AO11" s="194"/>
      <c r="AP11" s="58" t="s">
        <v>284</v>
      </c>
      <c r="AQ11" s="49" t="s">
        <v>222</v>
      </c>
      <c r="AR11" s="203"/>
      <c r="AS11" s="184" t="s">
        <v>287</v>
      </c>
      <c r="AT11" s="182"/>
      <c r="AU11" s="174" t="s">
        <v>297</v>
      </c>
      <c r="AV11" s="174">
        <v>1000000000</v>
      </c>
      <c r="AW11" s="174">
        <v>0</v>
      </c>
      <c r="AX11" s="174">
        <v>0</v>
      </c>
      <c r="AY11" s="174">
        <v>0</v>
      </c>
      <c r="AZ11" s="174">
        <v>0</v>
      </c>
      <c r="BA11" s="49" t="s">
        <v>224</v>
      </c>
      <c r="BB11" s="49"/>
      <c r="BC11" s="49"/>
      <c r="BD11" s="49"/>
      <c r="BE11" s="49"/>
      <c r="BF11" s="49"/>
      <c r="BG11" s="206"/>
      <c r="BH11" s="206"/>
    </row>
    <row r="12" spans="1:60" s="11" customFormat="1" ht="15" customHeight="1" x14ac:dyDescent="0.25">
      <c r="A12" s="194"/>
      <c r="B12" s="208"/>
      <c r="C12" s="208"/>
      <c r="D12" s="256"/>
      <c r="E12" s="287"/>
      <c r="F12" s="256"/>
      <c r="G12" s="256"/>
      <c r="H12" s="256"/>
      <c r="I12" s="256"/>
      <c r="J12" s="256"/>
      <c r="K12" s="205" t="s">
        <v>164</v>
      </c>
      <c r="L12" s="184" t="s">
        <v>165</v>
      </c>
      <c r="M12" s="295">
        <v>196</v>
      </c>
      <c r="N12" s="205" t="s">
        <v>166</v>
      </c>
      <c r="O12" s="205" t="s">
        <v>239</v>
      </c>
      <c r="P12" s="205"/>
      <c r="Q12" s="205" t="s">
        <v>268</v>
      </c>
      <c r="R12" s="205">
        <v>8</v>
      </c>
      <c r="S12" s="205">
        <v>2</v>
      </c>
      <c r="T12" s="205">
        <v>10</v>
      </c>
      <c r="U12" s="205">
        <v>0</v>
      </c>
      <c r="V12" s="291">
        <v>0</v>
      </c>
      <c r="W12" s="291">
        <v>1</v>
      </c>
      <c r="X12" s="215"/>
      <c r="Y12" s="215"/>
      <c r="Z12" s="215"/>
      <c r="AA12" s="215"/>
      <c r="AB12" s="191"/>
      <c r="AC12" s="188"/>
      <c r="AD12" s="189"/>
      <c r="AE12" s="187" t="s">
        <v>212</v>
      </c>
      <c r="AF12" s="187" t="s">
        <v>220</v>
      </c>
      <c r="AG12" s="187">
        <v>76</v>
      </c>
      <c r="AH12" s="234">
        <v>0</v>
      </c>
      <c r="AI12" s="234">
        <v>0.25</v>
      </c>
      <c r="AJ12" s="187" t="s">
        <v>283</v>
      </c>
      <c r="AK12" s="187" t="s">
        <v>218</v>
      </c>
      <c r="AL12" s="187">
        <v>330</v>
      </c>
      <c r="AM12" s="187" t="s">
        <v>220</v>
      </c>
      <c r="AN12" s="187" t="s">
        <v>220</v>
      </c>
      <c r="AO12" s="194"/>
      <c r="AP12" s="237" t="s">
        <v>284</v>
      </c>
      <c r="AQ12" s="199" t="s">
        <v>222</v>
      </c>
      <c r="AR12" s="203"/>
      <c r="AS12" s="185"/>
      <c r="AT12" s="182"/>
      <c r="AU12" s="175"/>
      <c r="AV12" s="175"/>
      <c r="AW12" s="175"/>
      <c r="AX12" s="175"/>
      <c r="AY12" s="175"/>
      <c r="AZ12" s="175"/>
      <c r="BA12" s="199" t="s">
        <v>224</v>
      </c>
      <c r="BB12" s="199"/>
      <c r="BC12" s="199"/>
      <c r="BD12" s="199"/>
      <c r="BE12" s="199"/>
      <c r="BF12" s="199"/>
      <c r="BG12" s="206"/>
      <c r="BH12" s="206"/>
    </row>
    <row r="13" spans="1:60" s="11" customFormat="1" ht="15" customHeight="1" x14ac:dyDescent="0.25">
      <c r="A13" s="194"/>
      <c r="B13" s="208"/>
      <c r="C13" s="208"/>
      <c r="D13" s="256"/>
      <c r="E13" s="287"/>
      <c r="F13" s="256"/>
      <c r="G13" s="256"/>
      <c r="H13" s="256"/>
      <c r="I13" s="256"/>
      <c r="J13" s="256"/>
      <c r="K13" s="206"/>
      <c r="L13" s="185"/>
      <c r="M13" s="296"/>
      <c r="N13" s="206"/>
      <c r="O13" s="206"/>
      <c r="P13" s="206"/>
      <c r="Q13" s="206"/>
      <c r="R13" s="206"/>
      <c r="S13" s="206"/>
      <c r="T13" s="206"/>
      <c r="U13" s="206"/>
      <c r="V13" s="292"/>
      <c r="W13" s="292"/>
      <c r="X13" s="215"/>
      <c r="Y13" s="215"/>
      <c r="Z13" s="215"/>
      <c r="AA13" s="215"/>
      <c r="AB13" s="191"/>
      <c r="AC13" s="188"/>
      <c r="AD13" s="189"/>
      <c r="AE13" s="187"/>
      <c r="AF13" s="187"/>
      <c r="AG13" s="187"/>
      <c r="AH13" s="187"/>
      <c r="AI13" s="187"/>
      <c r="AJ13" s="187"/>
      <c r="AK13" s="187"/>
      <c r="AL13" s="187"/>
      <c r="AM13" s="187"/>
      <c r="AN13" s="187"/>
      <c r="AO13" s="194"/>
      <c r="AP13" s="239"/>
      <c r="AQ13" s="201"/>
      <c r="AR13" s="203"/>
      <c r="AS13" s="185"/>
      <c r="AT13" s="182"/>
      <c r="AU13" s="175"/>
      <c r="AV13" s="175"/>
      <c r="AW13" s="175"/>
      <c r="AX13" s="175"/>
      <c r="AY13" s="175"/>
      <c r="AZ13" s="175"/>
      <c r="BA13" s="201"/>
      <c r="BB13" s="201"/>
      <c r="BC13" s="201"/>
      <c r="BD13" s="201"/>
      <c r="BE13" s="201"/>
      <c r="BF13" s="201"/>
      <c r="BG13" s="206"/>
      <c r="BH13" s="206"/>
    </row>
    <row r="14" spans="1:60" s="11" customFormat="1" ht="15" customHeight="1" x14ac:dyDescent="0.25">
      <c r="A14" s="194"/>
      <c r="B14" s="208"/>
      <c r="C14" s="208"/>
      <c r="D14" s="256"/>
      <c r="E14" s="287"/>
      <c r="F14" s="256"/>
      <c r="G14" s="256"/>
      <c r="H14" s="256"/>
      <c r="I14" s="256"/>
      <c r="J14" s="256"/>
      <c r="K14" s="206"/>
      <c r="L14" s="185"/>
      <c r="M14" s="296"/>
      <c r="N14" s="206"/>
      <c r="O14" s="206"/>
      <c r="P14" s="206"/>
      <c r="Q14" s="206"/>
      <c r="R14" s="206"/>
      <c r="S14" s="206"/>
      <c r="T14" s="206"/>
      <c r="U14" s="206"/>
      <c r="V14" s="292"/>
      <c r="W14" s="292"/>
      <c r="X14" s="215"/>
      <c r="Y14" s="215"/>
      <c r="Z14" s="215"/>
      <c r="AA14" s="215"/>
      <c r="AB14" s="191"/>
      <c r="AC14" s="188"/>
      <c r="AD14" s="189"/>
      <c r="AE14" s="187"/>
      <c r="AF14" s="187"/>
      <c r="AG14" s="187"/>
      <c r="AH14" s="187"/>
      <c r="AI14" s="187"/>
      <c r="AJ14" s="187"/>
      <c r="AK14" s="187"/>
      <c r="AL14" s="187"/>
      <c r="AM14" s="187"/>
      <c r="AN14" s="187"/>
      <c r="AO14" s="194"/>
      <c r="AP14" s="238"/>
      <c r="AQ14" s="200"/>
      <c r="AR14" s="203"/>
      <c r="AS14" s="186"/>
      <c r="AT14" s="182"/>
      <c r="AU14" s="176"/>
      <c r="AV14" s="176"/>
      <c r="AW14" s="176"/>
      <c r="AX14" s="176"/>
      <c r="AY14" s="176"/>
      <c r="AZ14" s="176"/>
      <c r="BA14" s="200"/>
      <c r="BB14" s="200"/>
      <c r="BC14" s="200"/>
      <c r="BD14" s="200"/>
      <c r="BE14" s="200"/>
      <c r="BF14" s="200"/>
      <c r="BG14" s="206"/>
      <c r="BH14" s="206"/>
    </row>
    <row r="15" spans="1:60" s="11" customFormat="1" ht="15" x14ac:dyDescent="0.25">
      <c r="A15" s="194"/>
      <c r="B15" s="208"/>
      <c r="C15" s="208"/>
      <c r="D15" s="256"/>
      <c r="E15" s="287"/>
      <c r="F15" s="256"/>
      <c r="G15" s="256"/>
      <c r="H15" s="256"/>
      <c r="I15" s="256"/>
      <c r="J15" s="256"/>
      <c r="K15" s="206"/>
      <c r="L15" s="185"/>
      <c r="M15" s="296"/>
      <c r="N15" s="206"/>
      <c r="O15" s="206"/>
      <c r="P15" s="206"/>
      <c r="Q15" s="206"/>
      <c r="R15" s="206"/>
      <c r="S15" s="206"/>
      <c r="T15" s="206"/>
      <c r="U15" s="206"/>
      <c r="V15" s="292"/>
      <c r="W15" s="292"/>
      <c r="X15" s="215"/>
      <c r="Y15" s="215"/>
      <c r="Z15" s="215"/>
      <c r="AA15" s="215"/>
      <c r="AB15" s="191"/>
      <c r="AC15" s="188"/>
      <c r="AD15" s="189"/>
      <c r="AE15" s="187" t="s">
        <v>277</v>
      </c>
      <c r="AF15" s="187" t="s">
        <v>220</v>
      </c>
      <c r="AG15" s="187">
        <v>1</v>
      </c>
      <c r="AH15" s="234">
        <v>0</v>
      </c>
      <c r="AI15" s="234">
        <v>0.25</v>
      </c>
      <c r="AJ15" s="187" t="s">
        <v>283</v>
      </c>
      <c r="AK15" s="187" t="s">
        <v>218</v>
      </c>
      <c r="AL15" s="187">
        <v>330</v>
      </c>
      <c r="AM15" s="187" t="s">
        <v>220</v>
      </c>
      <c r="AN15" s="187" t="s">
        <v>220</v>
      </c>
      <c r="AO15" s="194"/>
      <c r="AP15" s="237" t="s">
        <v>284</v>
      </c>
      <c r="AQ15" s="199" t="s">
        <v>222</v>
      </c>
      <c r="AR15" s="203"/>
      <c r="AS15" s="184" t="s">
        <v>299</v>
      </c>
      <c r="AT15" s="182"/>
      <c r="AU15" s="138" t="s">
        <v>297</v>
      </c>
      <c r="AV15" s="138">
        <v>300000000</v>
      </c>
      <c r="AW15" s="178">
        <v>0</v>
      </c>
      <c r="AX15" s="178">
        <v>0</v>
      </c>
      <c r="AY15" s="229">
        <v>0</v>
      </c>
      <c r="AZ15" s="329">
        <f t="shared" ref="AZ15" si="1">+AX15/AV15</f>
        <v>0</v>
      </c>
      <c r="BA15" s="199" t="s">
        <v>224</v>
      </c>
      <c r="BB15" s="199"/>
      <c r="BC15" s="199"/>
      <c r="BD15" s="199"/>
      <c r="BE15" s="199"/>
      <c r="BF15" s="199"/>
      <c r="BG15" s="206"/>
      <c r="BH15" s="206"/>
    </row>
    <row r="16" spans="1:60" s="11" customFormat="1" ht="15" x14ac:dyDescent="0.25">
      <c r="A16" s="194"/>
      <c r="B16" s="208"/>
      <c r="C16" s="208"/>
      <c r="D16" s="256"/>
      <c r="E16" s="287"/>
      <c r="F16" s="256"/>
      <c r="G16" s="256"/>
      <c r="H16" s="256"/>
      <c r="I16" s="256"/>
      <c r="J16" s="256"/>
      <c r="K16" s="206"/>
      <c r="L16" s="185"/>
      <c r="M16" s="296"/>
      <c r="N16" s="206"/>
      <c r="O16" s="206"/>
      <c r="P16" s="206"/>
      <c r="Q16" s="206"/>
      <c r="R16" s="206"/>
      <c r="S16" s="206"/>
      <c r="T16" s="206"/>
      <c r="U16" s="206"/>
      <c r="V16" s="292"/>
      <c r="W16" s="292"/>
      <c r="X16" s="215"/>
      <c r="Y16" s="215"/>
      <c r="Z16" s="215"/>
      <c r="AA16" s="215"/>
      <c r="AB16" s="191"/>
      <c r="AC16" s="188"/>
      <c r="AD16" s="189"/>
      <c r="AE16" s="187"/>
      <c r="AF16" s="187"/>
      <c r="AG16" s="187"/>
      <c r="AH16" s="187"/>
      <c r="AI16" s="187"/>
      <c r="AJ16" s="187"/>
      <c r="AK16" s="187"/>
      <c r="AL16" s="187"/>
      <c r="AM16" s="187"/>
      <c r="AN16" s="187"/>
      <c r="AO16" s="194"/>
      <c r="AP16" s="239"/>
      <c r="AQ16" s="201"/>
      <c r="AR16" s="203"/>
      <c r="AS16" s="185"/>
      <c r="AT16" s="182"/>
      <c r="AU16" s="139" t="s">
        <v>304</v>
      </c>
      <c r="AV16" s="139">
        <v>114614896212.87</v>
      </c>
      <c r="AW16" s="179"/>
      <c r="AX16" s="179"/>
      <c r="AY16" s="230"/>
      <c r="AZ16" s="330"/>
      <c r="BA16" s="201"/>
      <c r="BB16" s="201"/>
      <c r="BC16" s="201"/>
      <c r="BD16" s="201"/>
      <c r="BE16" s="201"/>
      <c r="BF16" s="201"/>
      <c r="BG16" s="206"/>
      <c r="BH16" s="206"/>
    </row>
    <row r="17" spans="1:60" s="11" customFormat="1" ht="15" x14ac:dyDescent="0.25">
      <c r="A17" s="194"/>
      <c r="B17" s="208"/>
      <c r="C17" s="208"/>
      <c r="D17" s="256"/>
      <c r="E17" s="287"/>
      <c r="F17" s="256"/>
      <c r="G17" s="256"/>
      <c r="H17" s="256"/>
      <c r="I17" s="256"/>
      <c r="J17" s="256"/>
      <c r="K17" s="206"/>
      <c r="L17" s="185"/>
      <c r="M17" s="296"/>
      <c r="N17" s="206"/>
      <c r="O17" s="206"/>
      <c r="P17" s="206"/>
      <c r="Q17" s="206"/>
      <c r="R17" s="206"/>
      <c r="S17" s="206"/>
      <c r="T17" s="206"/>
      <c r="U17" s="206"/>
      <c r="V17" s="292"/>
      <c r="W17" s="292"/>
      <c r="X17" s="215"/>
      <c r="Y17" s="215"/>
      <c r="Z17" s="215"/>
      <c r="AA17" s="215"/>
      <c r="AB17" s="191"/>
      <c r="AC17" s="188"/>
      <c r="AD17" s="189"/>
      <c r="AE17" s="187"/>
      <c r="AF17" s="187"/>
      <c r="AG17" s="187"/>
      <c r="AH17" s="187"/>
      <c r="AI17" s="187"/>
      <c r="AJ17" s="187"/>
      <c r="AK17" s="187"/>
      <c r="AL17" s="187"/>
      <c r="AM17" s="187"/>
      <c r="AN17" s="187"/>
      <c r="AO17" s="194"/>
      <c r="AP17" s="239"/>
      <c r="AQ17" s="201"/>
      <c r="AR17" s="203"/>
      <c r="AS17" s="185"/>
      <c r="AT17" s="182"/>
      <c r="AU17" s="139"/>
      <c r="AV17" s="139"/>
      <c r="AW17" s="179"/>
      <c r="AX17" s="179"/>
      <c r="AY17" s="230"/>
      <c r="AZ17" s="330"/>
      <c r="BA17" s="201"/>
      <c r="BB17" s="201"/>
      <c r="BC17" s="201"/>
      <c r="BD17" s="201"/>
      <c r="BE17" s="201"/>
      <c r="BF17" s="201"/>
      <c r="BG17" s="206"/>
      <c r="BH17" s="206"/>
    </row>
    <row r="18" spans="1:60" s="11" customFormat="1" ht="15" x14ac:dyDescent="0.25">
      <c r="A18" s="194"/>
      <c r="B18" s="208"/>
      <c r="C18" s="208"/>
      <c r="D18" s="256"/>
      <c r="E18" s="287"/>
      <c r="F18" s="256"/>
      <c r="G18" s="256"/>
      <c r="H18" s="256"/>
      <c r="I18" s="256"/>
      <c r="J18" s="256"/>
      <c r="K18" s="206"/>
      <c r="L18" s="185"/>
      <c r="M18" s="296"/>
      <c r="N18" s="206"/>
      <c r="O18" s="206"/>
      <c r="P18" s="206"/>
      <c r="Q18" s="206"/>
      <c r="R18" s="206"/>
      <c r="S18" s="206"/>
      <c r="T18" s="206"/>
      <c r="U18" s="206"/>
      <c r="V18" s="292"/>
      <c r="W18" s="292"/>
      <c r="X18" s="215"/>
      <c r="Y18" s="215"/>
      <c r="Z18" s="215"/>
      <c r="AA18" s="215"/>
      <c r="AB18" s="191"/>
      <c r="AC18" s="188"/>
      <c r="AD18" s="189"/>
      <c r="AE18" s="187"/>
      <c r="AF18" s="187"/>
      <c r="AG18" s="187"/>
      <c r="AH18" s="187"/>
      <c r="AI18" s="187"/>
      <c r="AJ18" s="187"/>
      <c r="AK18" s="187"/>
      <c r="AL18" s="187"/>
      <c r="AM18" s="187"/>
      <c r="AN18" s="187"/>
      <c r="AO18" s="194"/>
      <c r="AP18" s="239"/>
      <c r="AQ18" s="201"/>
      <c r="AR18" s="203"/>
      <c r="AS18" s="185"/>
      <c r="AT18" s="182"/>
      <c r="AU18" s="139"/>
      <c r="AV18" s="139"/>
      <c r="AW18" s="179"/>
      <c r="AX18" s="179"/>
      <c r="AY18" s="230"/>
      <c r="AZ18" s="330"/>
      <c r="BA18" s="201"/>
      <c r="BB18" s="201"/>
      <c r="BC18" s="201"/>
      <c r="BD18" s="201"/>
      <c r="BE18" s="201"/>
      <c r="BF18" s="201"/>
      <c r="BG18" s="206"/>
      <c r="BH18" s="206"/>
    </row>
    <row r="19" spans="1:60" s="11" customFormat="1" ht="15" x14ac:dyDescent="0.25">
      <c r="A19" s="194"/>
      <c r="B19" s="208"/>
      <c r="C19" s="208"/>
      <c r="D19" s="256"/>
      <c r="E19" s="287"/>
      <c r="F19" s="256"/>
      <c r="G19" s="256"/>
      <c r="H19" s="256"/>
      <c r="I19" s="256"/>
      <c r="J19" s="256"/>
      <c r="K19" s="207"/>
      <c r="L19" s="186"/>
      <c r="M19" s="297"/>
      <c r="N19" s="207"/>
      <c r="O19" s="207"/>
      <c r="P19" s="207"/>
      <c r="Q19" s="207"/>
      <c r="R19" s="207"/>
      <c r="S19" s="207"/>
      <c r="T19" s="207"/>
      <c r="U19" s="207"/>
      <c r="V19" s="293"/>
      <c r="W19" s="293"/>
      <c r="X19" s="215"/>
      <c r="Y19" s="215"/>
      <c r="Z19" s="215"/>
      <c r="AA19" s="215"/>
      <c r="AB19" s="191"/>
      <c r="AC19" s="188"/>
      <c r="AD19" s="189"/>
      <c r="AE19" s="187"/>
      <c r="AF19" s="187"/>
      <c r="AG19" s="187"/>
      <c r="AH19" s="187"/>
      <c r="AI19" s="187"/>
      <c r="AJ19" s="187"/>
      <c r="AK19" s="187"/>
      <c r="AL19" s="187"/>
      <c r="AM19" s="187"/>
      <c r="AN19" s="187"/>
      <c r="AO19" s="194"/>
      <c r="AP19" s="238"/>
      <c r="AQ19" s="200"/>
      <c r="AR19" s="204"/>
      <c r="AS19" s="186"/>
      <c r="AT19" s="183"/>
      <c r="AU19" s="140"/>
      <c r="AV19" s="140"/>
      <c r="AW19" s="180"/>
      <c r="AX19" s="180"/>
      <c r="AY19" s="231"/>
      <c r="AZ19" s="331"/>
      <c r="BA19" s="200"/>
      <c r="BB19" s="200"/>
      <c r="BC19" s="200"/>
      <c r="BD19" s="200"/>
      <c r="BE19" s="200"/>
      <c r="BF19" s="200"/>
      <c r="BG19" s="206"/>
      <c r="BH19" s="206"/>
    </row>
    <row r="20" spans="1:60" s="11" customFormat="1" ht="91.5" customHeight="1" x14ac:dyDescent="0.25">
      <c r="A20" s="194"/>
      <c r="B20" s="208"/>
      <c r="C20" s="208"/>
      <c r="D20" s="256"/>
      <c r="E20" s="287"/>
      <c r="F20" s="256"/>
      <c r="G20" s="256"/>
      <c r="H20" s="256"/>
      <c r="I20" s="256"/>
      <c r="J20" s="256"/>
      <c r="K20" s="205" t="s">
        <v>167</v>
      </c>
      <c r="L20" s="184" t="s">
        <v>168</v>
      </c>
      <c r="M20" s="295" t="s">
        <v>169</v>
      </c>
      <c r="N20" s="205" t="s">
        <v>170</v>
      </c>
      <c r="O20" s="205" t="s">
        <v>239</v>
      </c>
      <c r="P20" s="205"/>
      <c r="Q20" s="205" t="s">
        <v>281</v>
      </c>
      <c r="R20" s="205">
        <v>8</v>
      </c>
      <c r="S20" s="205">
        <v>2</v>
      </c>
      <c r="T20" s="205">
        <v>10</v>
      </c>
      <c r="U20" s="205">
        <v>0</v>
      </c>
      <c r="V20" s="291">
        <v>0</v>
      </c>
      <c r="W20" s="291">
        <v>1</v>
      </c>
      <c r="X20" s="215"/>
      <c r="Y20" s="215"/>
      <c r="Z20" s="215"/>
      <c r="AA20" s="215"/>
      <c r="AB20" s="192"/>
      <c r="AC20" s="316" t="s">
        <v>247</v>
      </c>
      <c r="AD20" s="317"/>
      <c r="AE20" s="317"/>
      <c r="AF20" s="317"/>
      <c r="AG20" s="317"/>
      <c r="AH20" s="317"/>
      <c r="AI20" s="122">
        <f>(AI9+AI11+AI12+AI15)/4</f>
        <v>0.15825</v>
      </c>
      <c r="AJ20" s="49"/>
      <c r="AK20" s="49"/>
      <c r="AL20" s="49"/>
      <c r="AM20" s="49"/>
      <c r="AN20" s="49"/>
      <c r="AO20" s="194"/>
      <c r="AP20" s="77"/>
      <c r="AQ20" s="75"/>
      <c r="AR20" s="80">
        <f>+AR9</f>
        <v>53785298347</v>
      </c>
      <c r="AS20" s="226" t="s">
        <v>256</v>
      </c>
      <c r="AT20" s="227"/>
      <c r="AU20" s="228"/>
      <c r="AV20" s="93">
        <f>SUM(AV9:AV19)</f>
        <v>168400194559.87</v>
      </c>
      <c r="AW20" s="93">
        <f>SUM(AW9:AW19)</f>
        <v>1543382045</v>
      </c>
      <c r="AX20" s="93">
        <f>SUM(AX9:AX19)</f>
        <v>406984300</v>
      </c>
      <c r="AY20" s="141">
        <f>+AW20/AV20</f>
        <v>9.1649659255666326E-3</v>
      </c>
      <c r="AZ20" s="141">
        <f>+AX20/AV20</f>
        <v>2.4167685854739798E-3</v>
      </c>
      <c r="BA20" s="75"/>
      <c r="BB20" s="75"/>
      <c r="BC20" s="75"/>
      <c r="BD20" s="75"/>
      <c r="BE20" s="75"/>
      <c r="BF20" s="75"/>
      <c r="BG20" s="206"/>
      <c r="BH20" s="206"/>
    </row>
    <row r="21" spans="1:60" s="11" customFormat="1" ht="15" customHeight="1" x14ac:dyDescent="0.25">
      <c r="A21" s="194"/>
      <c r="B21" s="208"/>
      <c r="C21" s="208"/>
      <c r="D21" s="256"/>
      <c r="E21" s="287"/>
      <c r="F21" s="256"/>
      <c r="G21" s="256"/>
      <c r="H21" s="256"/>
      <c r="I21" s="256"/>
      <c r="J21" s="256"/>
      <c r="K21" s="206"/>
      <c r="L21" s="185"/>
      <c r="M21" s="296"/>
      <c r="N21" s="206"/>
      <c r="O21" s="206"/>
      <c r="P21" s="206"/>
      <c r="Q21" s="206"/>
      <c r="R21" s="206"/>
      <c r="S21" s="206"/>
      <c r="T21" s="206"/>
      <c r="U21" s="206"/>
      <c r="V21" s="292"/>
      <c r="W21" s="292"/>
      <c r="X21" s="215"/>
      <c r="Y21" s="215"/>
      <c r="Z21" s="215"/>
      <c r="AA21" s="215"/>
      <c r="AB21" s="190" t="s">
        <v>201</v>
      </c>
      <c r="AC21" s="188">
        <v>2021130010215</v>
      </c>
      <c r="AD21" s="189" t="s">
        <v>202</v>
      </c>
      <c r="AE21" s="216" t="s">
        <v>203</v>
      </c>
      <c r="AF21" s="216" t="s">
        <v>228</v>
      </c>
      <c r="AG21" s="216">
        <v>2</v>
      </c>
      <c r="AH21" s="249">
        <v>0</v>
      </c>
      <c r="AI21" s="313">
        <v>0</v>
      </c>
      <c r="AJ21" s="216" t="s">
        <v>283</v>
      </c>
      <c r="AK21" s="216" t="s">
        <v>218</v>
      </c>
      <c r="AL21" s="216">
        <v>330</v>
      </c>
      <c r="AM21" s="216">
        <v>1057445</v>
      </c>
      <c r="AN21" s="216">
        <v>361520</v>
      </c>
      <c r="AO21" s="194"/>
      <c r="AP21" s="240" t="s">
        <v>284</v>
      </c>
      <c r="AQ21" s="216" t="s">
        <v>222</v>
      </c>
      <c r="AR21" s="196">
        <v>5000000000</v>
      </c>
      <c r="AS21" s="184" t="s">
        <v>286</v>
      </c>
      <c r="AT21" s="196" t="s">
        <v>236</v>
      </c>
      <c r="AU21" s="184" t="s">
        <v>296</v>
      </c>
      <c r="AV21" s="174">
        <v>5000000000</v>
      </c>
      <c r="AW21" s="174">
        <v>0</v>
      </c>
      <c r="AX21" s="174">
        <v>0</v>
      </c>
      <c r="AY21" s="229">
        <f>+AW21/AV21</f>
        <v>0</v>
      </c>
      <c r="AZ21" s="326">
        <f>+AX21/AV21</f>
        <v>0</v>
      </c>
      <c r="BA21" s="216" t="s">
        <v>224</v>
      </c>
      <c r="BB21" s="216"/>
      <c r="BC21" s="216"/>
      <c r="BD21" s="216"/>
      <c r="BE21" s="216"/>
      <c r="BF21" s="216"/>
      <c r="BG21" s="206"/>
      <c r="BH21" s="206"/>
    </row>
    <row r="22" spans="1:60" s="11" customFormat="1" ht="31.5" customHeight="1" x14ac:dyDescent="0.25">
      <c r="A22" s="194"/>
      <c r="B22" s="208"/>
      <c r="C22" s="208"/>
      <c r="D22" s="256"/>
      <c r="E22" s="287"/>
      <c r="F22" s="256"/>
      <c r="G22" s="256"/>
      <c r="H22" s="256"/>
      <c r="I22" s="256"/>
      <c r="J22" s="256"/>
      <c r="K22" s="206"/>
      <c r="L22" s="185"/>
      <c r="M22" s="296"/>
      <c r="N22" s="206"/>
      <c r="O22" s="206"/>
      <c r="P22" s="206"/>
      <c r="Q22" s="206"/>
      <c r="R22" s="206"/>
      <c r="S22" s="206"/>
      <c r="T22" s="206"/>
      <c r="U22" s="206"/>
      <c r="V22" s="292"/>
      <c r="W22" s="292"/>
      <c r="X22" s="215"/>
      <c r="Y22" s="215"/>
      <c r="Z22" s="215"/>
      <c r="AA22" s="215"/>
      <c r="AB22" s="191"/>
      <c r="AC22" s="188"/>
      <c r="AD22" s="189"/>
      <c r="AE22" s="216"/>
      <c r="AF22" s="216"/>
      <c r="AG22" s="216"/>
      <c r="AH22" s="216"/>
      <c r="AI22" s="314"/>
      <c r="AJ22" s="216"/>
      <c r="AK22" s="216"/>
      <c r="AL22" s="216"/>
      <c r="AM22" s="216"/>
      <c r="AN22" s="216"/>
      <c r="AO22" s="194"/>
      <c r="AP22" s="240"/>
      <c r="AQ22" s="216"/>
      <c r="AR22" s="197"/>
      <c r="AS22" s="185"/>
      <c r="AT22" s="197"/>
      <c r="AU22" s="185"/>
      <c r="AV22" s="175"/>
      <c r="AW22" s="175"/>
      <c r="AX22" s="175"/>
      <c r="AY22" s="230"/>
      <c r="AZ22" s="327"/>
      <c r="BA22" s="216"/>
      <c r="BB22" s="216"/>
      <c r="BC22" s="216"/>
      <c r="BD22" s="216"/>
      <c r="BE22" s="216"/>
      <c r="BF22" s="216"/>
      <c r="BG22" s="206"/>
      <c r="BH22" s="206"/>
    </row>
    <row r="23" spans="1:60" s="11" customFormat="1" ht="72" customHeight="1" x14ac:dyDescent="0.25">
      <c r="A23" s="194"/>
      <c r="B23" s="208"/>
      <c r="C23" s="208"/>
      <c r="D23" s="257"/>
      <c r="E23" s="287"/>
      <c r="F23" s="257"/>
      <c r="G23" s="257"/>
      <c r="H23" s="257"/>
      <c r="I23" s="257"/>
      <c r="J23" s="256"/>
      <c r="K23" s="207"/>
      <c r="L23" s="186"/>
      <c r="M23" s="297"/>
      <c r="N23" s="207"/>
      <c r="O23" s="207"/>
      <c r="P23" s="207"/>
      <c r="Q23" s="207"/>
      <c r="R23" s="207"/>
      <c r="S23" s="207"/>
      <c r="T23" s="207"/>
      <c r="U23" s="207"/>
      <c r="V23" s="293"/>
      <c r="W23" s="293"/>
      <c r="X23" s="215"/>
      <c r="Y23" s="215"/>
      <c r="Z23" s="215"/>
      <c r="AA23" s="215"/>
      <c r="AB23" s="191"/>
      <c r="AC23" s="188"/>
      <c r="AD23" s="189"/>
      <c r="AE23" s="50" t="s">
        <v>280</v>
      </c>
      <c r="AF23" s="50" t="s">
        <v>220</v>
      </c>
      <c r="AG23" s="50">
        <v>0</v>
      </c>
      <c r="AH23" s="63">
        <v>0</v>
      </c>
      <c r="AI23" s="63">
        <v>0.25</v>
      </c>
      <c r="AJ23" s="50" t="s">
        <v>283</v>
      </c>
      <c r="AK23" s="50" t="s">
        <v>218</v>
      </c>
      <c r="AL23" s="50">
        <v>330</v>
      </c>
      <c r="AM23" s="50" t="s">
        <v>220</v>
      </c>
      <c r="AN23" s="50" t="s">
        <v>220</v>
      </c>
      <c r="AO23" s="194"/>
      <c r="AP23" s="59" t="s">
        <v>284</v>
      </c>
      <c r="AQ23" s="50" t="s">
        <v>222</v>
      </c>
      <c r="AR23" s="198"/>
      <c r="AS23" s="186"/>
      <c r="AT23" s="198"/>
      <c r="AU23" s="186"/>
      <c r="AV23" s="176"/>
      <c r="AW23" s="176"/>
      <c r="AX23" s="176"/>
      <c r="AY23" s="231"/>
      <c r="AZ23" s="328"/>
      <c r="BA23" s="50" t="s">
        <v>224</v>
      </c>
      <c r="BB23" s="50"/>
      <c r="BC23" s="50"/>
      <c r="BD23" s="50"/>
      <c r="BE23" s="50"/>
      <c r="BF23" s="50"/>
      <c r="BG23" s="206"/>
      <c r="BH23" s="206"/>
    </row>
    <row r="24" spans="1:60" s="11" customFormat="1" ht="72" customHeight="1" x14ac:dyDescent="0.25">
      <c r="A24" s="194"/>
      <c r="B24" s="208"/>
      <c r="C24" s="208"/>
      <c r="D24" s="69"/>
      <c r="E24" s="74"/>
      <c r="F24" s="69"/>
      <c r="G24" s="69"/>
      <c r="H24" s="69"/>
      <c r="I24" s="69"/>
      <c r="J24" s="257"/>
      <c r="K24" s="260" t="s">
        <v>245</v>
      </c>
      <c r="L24" s="261"/>
      <c r="M24" s="261"/>
      <c r="N24" s="261"/>
      <c r="O24" s="261"/>
      <c r="P24" s="261"/>
      <c r="Q24" s="261"/>
      <c r="R24" s="261"/>
      <c r="S24" s="261"/>
      <c r="T24" s="261"/>
      <c r="U24" s="117"/>
      <c r="V24" s="82">
        <f>AVERAGE(V9:V23)</f>
        <v>4.4277777777777777E-2</v>
      </c>
      <c r="W24" s="82">
        <f>AVERAGE(W9:W23)</f>
        <v>1</v>
      </c>
      <c r="X24" s="215"/>
      <c r="Y24" s="215"/>
      <c r="Z24" s="215"/>
      <c r="AA24" s="215"/>
      <c r="AB24" s="192"/>
      <c r="AC24" s="316" t="s">
        <v>246</v>
      </c>
      <c r="AD24" s="317"/>
      <c r="AE24" s="317"/>
      <c r="AF24" s="317"/>
      <c r="AG24" s="317"/>
      <c r="AH24" s="317"/>
      <c r="AI24" s="123">
        <f>(AI21+AI23)/2</f>
        <v>0.125</v>
      </c>
      <c r="AJ24" s="50"/>
      <c r="AK24" s="50"/>
      <c r="AL24" s="50"/>
      <c r="AM24" s="50"/>
      <c r="AN24" s="50"/>
      <c r="AO24" s="194"/>
      <c r="AP24" s="59"/>
      <c r="AQ24" s="50"/>
      <c r="AR24" s="79">
        <f>+AR21</f>
        <v>5000000000</v>
      </c>
      <c r="AS24" s="226" t="s">
        <v>256</v>
      </c>
      <c r="AT24" s="227"/>
      <c r="AU24" s="228"/>
      <c r="AV24" s="94">
        <f>+AV21</f>
        <v>5000000000</v>
      </c>
      <c r="AW24" s="94">
        <f>+AW21</f>
        <v>0</v>
      </c>
      <c r="AX24" s="94">
        <f>+AX21</f>
        <v>0</v>
      </c>
      <c r="AY24" s="103">
        <f>+AW24/AV24</f>
        <v>0</v>
      </c>
      <c r="AZ24" s="101">
        <f>+AX24/AV24</f>
        <v>0</v>
      </c>
      <c r="BA24" s="50"/>
      <c r="BB24" s="50"/>
      <c r="BC24" s="50"/>
      <c r="BD24" s="50"/>
      <c r="BE24" s="50"/>
      <c r="BF24" s="50"/>
      <c r="BG24" s="206"/>
      <c r="BH24" s="206"/>
    </row>
    <row r="25" spans="1:60" s="11" customFormat="1" ht="78" customHeight="1" x14ac:dyDescent="0.25">
      <c r="A25" s="194"/>
      <c r="B25" s="208"/>
      <c r="C25" s="208"/>
      <c r="D25" s="255" t="s">
        <v>147</v>
      </c>
      <c r="E25" s="287">
        <v>0.05</v>
      </c>
      <c r="F25" s="255" t="s">
        <v>152</v>
      </c>
      <c r="G25" s="255" t="s">
        <v>152</v>
      </c>
      <c r="H25" s="255" t="s">
        <v>180</v>
      </c>
      <c r="I25" s="298">
        <v>4.8000000000000001E-2</v>
      </c>
      <c r="J25" s="255" t="s">
        <v>157</v>
      </c>
      <c r="K25" s="44" t="s">
        <v>171</v>
      </c>
      <c r="L25" s="43" t="s">
        <v>172</v>
      </c>
      <c r="M25" s="46" t="s">
        <v>173</v>
      </c>
      <c r="N25" s="44" t="s">
        <v>174</v>
      </c>
      <c r="O25" s="44" t="s">
        <v>239</v>
      </c>
      <c r="P25" s="44"/>
      <c r="Q25" s="44" t="s">
        <v>270</v>
      </c>
      <c r="R25" s="62">
        <v>520212</v>
      </c>
      <c r="S25" s="62">
        <v>35000</v>
      </c>
      <c r="T25" s="106">
        <v>159943.25</v>
      </c>
      <c r="U25" s="106">
        <v>2918</v>
      </c>
      <c r="V25" s="84">
        <f>U25/S25</f>
        <v>8.3371428571428569E-2</v>
      </c>
      <c r="W25" s="83">
        <f>(T25+U25)/R25</f>
        <v>0.31306707649958093</v>
      </c>
      <c r="X25" s="215"/>
      <c r="Y25" s="215"/>
      <c r="Z25" s="215"/>
      <c r="AA25" s="215"/>
      <c r="AB25" s="318" t="s">
        <v>204</v>
      </c>
      <c r="AC25" s="188">
        <v>2021130010141</v>
      </c>
      <c r="AD25" s="189" t="s">
        <v>205</v>
      </c>
      <c r="AE25" s="50" t="s">
        <v>206</v>
      </c>
      <c r="AF25" s="50" t="s">
        <v>227</v>
      </c>
      <c r="AG25" s="107">
        <v>360269</v>
      </c>
      <c r="AH25" s="63">
        <v>0</v>
      </c>
      <c r="AI25" s="63">
        <v>0.08</v>
      </c>
      <c r="AJ25" s="50" t="s">
        <v>283</v>
      </c>
      <c r="AK25" s="50" t="s">
        <v>218</v>
      </c>
      <c r="AL25" s="50">
        <v>330</v>
      </c>
      <c r="AM25" s="50">
        <v>1057445</v>
      </c>
      <c r="AN25" s="50">
        <v>361520</v>
      </c>
      <c r="AO25" s="194"/>
      <c r="AP25" s="59" t="s">
        <v>284</v>
      </c>
      <c r="AQ25" s="50" t="s">
        <v>222</v>
      </c>
      <c r="AR25" s="196">
        <v>3500000000</v>
      </c>
      <c r="AS25" s="195" t="s">
        <v>286</v>
      </c>
      <c r="AT25" s="196" t="s">
        <v>234</v>
      </c>
      <c r="AU25" s="195" t="s">
        <v>295</v>
      </c>
      <c r="AV25" s="174">
        <v>3000000000</v>
      </c>
      <c r="AW25" s="174">
        <v>2509655062</v>
      </c>
      <c r="AX25" s="174">
        <v>21710000</v>
      </c>
      <c r="AY25" s="229">
        <f>+AW25/AV25</f>
        <v>0.83655168733333329</v>
      </c>
      <c r="AZ25" s="229">
        <f>+AX25/AV25</f>
        <v>7.2366666666666664E-3</v>
      </c>
      <c r="BA25" s="174" t="s">
        <v>300</v>
      </c>
      <c r="BB25" s="174"/>
      <c r="BC25" s="174"/>
      <c r="BD25" s="174"/>
      <c r="BE25" s="174"/>
      <c r="BF25" s="174"/>
      <c r="BG25" s="206"/>
      <c r="BH25" s="206"/>
    </row>
    <row r="26" spans="1:60" ht="73.5" customHeight="1" x14ac:dyDescent="0.25">
      <c r="A26" s="194"/>
      <c r="B26" s="208"/>
      <c r="C26" s="208"/>
      <c r="D26" s="256"/>
      <c r="E26" s="287"/>
      <c r="F26" s="256"/>
      <c r="G26" s="256"/>
      <c r="H26" s="256"/>
      <c r="I26" s="256"/>
      <c r="J26" s="256"/>
      <c r="K26" s="205" t="s">
        <v>175</v>
      </c>
      <c r="L26" s="194" t="s">
        <v>176</v>
      </c>
      <c r="M26" s="243" t="s">
        <v>177</v>
      </c>
      <c r="N26" s="205" t="s">
        <v>178</v>
      </c>
      <c r="O26" s="205" t="s">
        <v>239</v>
      </c>
      <c r="P26" s="205"/>
      <c r="Q26" s="205" t="s">
        <v>271</v>
      </c>
      <c r="R26" s="205">
        <v>6.3</v>
      </c>
      <c r="S26" s="205">
        <v>1.5</v>
      </c>
      <c r="T26" s="205">
        <v>6.3</v>
      </c>
      <c r="U26" s="205">
        <v>0</v>
      </c>
      <c r="V26" s="300">
        <v>0</v>
      </c>
      <c r="W26" s="300">
        <v>1</v>
      </c>
      <c r="X26" s="215"/>
      <c r="Y26" s="215"/>
      <c r="Z26" s="215"/>
      <c r="AA26" s="215"/>
      <c r="AB26" s="319"/>
      <c r="AC26" s="188"/>
      <c r="AD26" s="189"/>
      <c r="AE26" s="50" t="s">
        <v>207</v>
      </c>
      <c r="AF26" s="50" t="s">
        <v>229</v>
      </c>
      <c r="AG26" s="50">
        <v>1.5</v>
      </c>
      <c r="AH26" s="63">
        <v>0</v>
      </c>
      <c r="AI26" s="63">
        <v>0</v>
      </c>
      <c r="AJ26" s="50" t="s">
        <v>283</v>
      </c>
      <c r="AK26" s="50" t="s">
        <v>218</v>
      </c>
      <c r="AL26" s="50">
        <v>330</v>
      </c>
      <c r="AM26" s="50">
        <v>1057445</v>
      </c>
      <c r="AN26" s="50">
        <v>361520</v>
      </c>
      <c r="AO26" s="194"/>
      <c r="AP26" s="59" t="s">
        <v>284</v>
      </c>
      <c r="AQ26" s="50" t="s">
        <v>222</v>
      </c>
      <c r="AR26" s="197"/>
      <c r="AS26" s="195"/>
      <c r="AT26" s="197"/>
      <c r="AU26" s="195"/>
      <c r="AV26" s="176"/>
      <c r="AW26" s="176"/>
      <c r="AX26" s="176"/>
      <c r="AY26" s="231"/>
      <c r="AZ26" s="231"/>
      <c r="BA26" s="176"/>
      <c r="BB26" s="176"/>
      <c r="BC26" s="176"/>
      <c r="BD26" s="176"/>
      <c r="BE26" s="176"/>
      <c r="BF26" s="176"/>
      <c r="BG26" s="206"/>
      <c r="BH26" s="206"/>
    </row>
    <row r="27" spans="1:60" ht="54.75" customHeight="1" x14ac:dyDescent="0.25">
      <c r="A27" s="194"/>
      <c r="B27" s="208"/>
      <c r="C27" s="208"/>
      <c r="D27" s="257"/>
      <c r="E27" s="287"/>
      <c r="F27" s="257"/>
      <c r="G27" s="257"/>
      <c r="H27" s="257"/>
      <c r="I27" s="257"/>
      <c r="J27" s="256"/>
      <c r="K27" s="207"/>
      <c r="L27" s="194"/>
      <c r="M27" s="245"/>
      <c r="N27" s="207"/>
      <c r="O27" s="207"/>
      <c r="P27" s="207"/>
      <c r="Q27" s="207"/>
      <c r="R27" s="207"/>
      <c r="S27" s="207"/>
      <c r="T27" s="207"/>
      <c r="U27" s="207"/>
      <c r="V27" s="301"/>
      <c r="W27" s="301"/>
      <c r="X27" s="215"/>
      <c r="Y27" s="215"/>
      <c r="Z27" s="215"/>
      <c r="AA27" s="215"/>
      <c r="AB27" s="319"/>
      <c r="AC27" s="188"/>
      <c r="AD27" s="189"/>
      <c r="AE27" s="50" t="s">
        <v>278</v>
      </c>
      <c r="AF27" s="50" t="s">
        <v>220</v>
      </c>
      <c r="AG27" s="55" t="s">
        <v>282</v>
      </c>
      <c r="AH27" s="63">
        <v>0</v>
      </c>
      <c r="AI27" s="63">
        <v>0.25</v>
      </c>
      <c r="AJ27" s="50" t="s">
        <v>283</v>
      </c>
      <c r="AK27" s="50" t="s">
        <v>218</v>
      </c>
      <c r="AL27" s="50">
        <v>330</v>
      </c>
      <c r="AM27" s="50" t="s">
        <v>220</v>
      </c>
      <c r="AN27" s="50" t="s">
        <v>220</v>
      </c>
      <c r="AO27" s="194"/>
      <c r="AP27" s="59" t="s">
        <v>284</v>
      </c>
      <c r="AQ27" s="50" t="s">
        <v>222</v>
      </c>
      <c r="AR27" s="198"/>
      <c r="AS27" s="54" t="s">
        <v>287</v>
      </c>
      <c r="AT27" s="198"/>
      <c r="AU27" t="s">
        <v>295</v>
      </c>
      <c r="AV27" s="112">
        <v>500000000</v>
      </c>
      <c r="AW27" s="112">
        <v>500000000</v>
      </c>
      <c r="AX27" s="112">
        <v>0</v>
      </c>
      <c r="AY27" s="100">
        <f t="shared" ref="AY27:AY28" si="2">+AW27/AV27</f>
        <v>1</v>
      </c>
      <c r="AZ27" s="104">
        <f t="shared" ref="AZ27:AZ28" si="3">+AX27/AV27</f>
        <v>0</v>
      </c>
      <c r="BA27" s="50" t="s">
        <v>224</v>
      </c>
      <c r="BB27" s="50"/>
      <c r="BC27" s="50"/>
      <c r="BD27" s="50"/>
      <c r="BE27" s="50"/>
      <c r="BF27" s="50"/>
      <c r="BG27" s="206"/>
      <c r="BH27" s="206"/>
    </row>
    <row r="28" spans="1:60" ht="115.5" customHeight="1" x14ac:dyDescent="0.25">
      <c r="A28" s="194"/>
      <c r="B28" s="208"/>
      <c r="C28" s="208"/>
      <c r="D28" s="69"/>
      <c r="E28" s="74"/>
      <c r="F28" s="69"/>
      <c r="G28" s="69"/>
      <c r="H28" s="69"/>
      <c r="I28" s="69"/>
      <c r="J28" s="257"/>
      <c r="K28" s="262" t="s">
        <v>248</v>
      </c>
      <c r="L28" s="263"/>
      <c r="M28" s="263"/>
      <c r="N28" s="263"/>
      <c r="O28" s="263"/>
      <c r="P28" s="263"/>
      <c r="Q28" s="263"/>
      <c r="R28" s="263"/>
      <c r="S28" s="263"/>
      <c r="T28" s="263"/>
      <c r="U28" s="118"/>
      <c r="V28" s="86">
        <f>AVERAGE(V25:V27)</f>
        <v>4.1685714285714284E-2</v>
      </c>
      <c r="W28" s="86">
        <f>AVERAGE(W25:W27)</f>
        <v>0.65653353824979044</v>
      </c>
      <c r="X28" s="215"/>
      <c r="Y28" s="215"/>
      <c r="Z28" s="215"/>
      <c r="AA28" s="215"/>
      <c r="AB28" s="320"/>
      <c r="AC28" s="321" t="s">
        <v>252</v>
      </c>
      <c r="AD28" s="322"/>
      <c r="AE28" s="322"/>
      <c r="AF28" s="322"/>
      <c r="AG28" s="322"/>
      <c r="AH28" s="322"/>
      <c r="AI28" s="123">
        <f>(AI25+AI26+AI27)/3</f>
        <v>0.11</v>
      </c>
      <c r="AJ28" s="50"/>
      <c r="AK28" s="50"/>
      <c r="AL28" s="50"/>
      <c r="AM28" s="50"/>
      <c r="AN28" s="50"/>
      <c r="AO28" s="194"/>
      <c r="AP28" s="59"/>
      <c r="AQ28" s="50"/>
      <c r="AR28" s="79">
        <f>+AR25</f>
        <v>3500000000</v>
      </c>
      <c r="AS28" s="226" t="s">
        <v>256</v>
      </c>
      <c r="AT28" s="227"/>
      <c r="AU28" s="228"/>
      <c r="AV28" s="95">
        <f>SUM(AV25:AV27)</f>
        <v>3500000000</v>
      </c>
      <c r="AW28" s="95">
        <f>SUM(AW25:AW27)</f>
        <v>3009655062</v>
      </c>
      <c r="AX28" s="95">
        <f t="shared" ref="AX28" si="4">SUM(AX25:AX27)</f>
        <v>21710000</v>
      </c>
      <c r="AY28" s="105">
        <f t="shared" si="2"/>
        <v>0.8599014462857143</v>
      </c>
      <c r="AZ28" s="91">
        <f t="shared" si="3"/>
        <v>6.2028571428571428E-3</v>
      </c>
      <c r="BA28" s="50"/>
      <c r="BB28" s="50"/>
      <c r="BC28" s="50"/>
      <c r="BD28" s="50"/>
      <c r="BE28" s="50"/>
      <c r="BF28" s="50"/>
      <c r="BG28" s="206"/>
      <c r="BH28" s="206"/>
    </row>
    <row r="29" spans="1:60" ht="39.75" customHeight="1" x14ac:dyDescent="0.25">
      <c r="A29" s="194"/>
      <c r="B29" s="208"/>
      <c r="C29" s="208"/>
      <c r="D29" s="255" t="s">
        <v>146</v>
      </c>
      <c r="E29" s="287">
        <v>0.39</v>
      </c>
      <c r="F29" s="258" t="s">
        <v>153</v>
      </c>
      <c r="G29" s="258" t="s">
        <v>153</v>
      </c>
      <c r="H29" s="258" t="s">
        <v>180</v>
      </c>
      <c r="I29" s="252">
        <v>0.04</v>
      </c>
      <c r="J29" s="255" t="s">
        <v>158</v>
      </c>
      <c r="K29" s="205" t="s">
        <v>179</v>
      </c>
      <c r="L29" s="194" t="s">
        <v>180</v>
      </c>
      <c r="M29" s="243" t="s">
        <v>181</v>
      </c>
      <c r="N29" s="205" t="s">
        <v>182</v>
      </c>
      <c r="O29" s="205" t="s">
        <v>239</v>
      </c>
      <c r="P29" s="205"/>
      <c r="Q29" s="205" t="s">
        <v>272</v>
      </c>
      <c r="R29" s="246">
        <v>0.2</v>
      </c>
      <c r="S29" s="246">
        <v>0.01</v>
      </c>
      <c r="T29" s="246">
        <v>0.11</v>
      </c>
      <c r="U29" s="303">
        <v>0</v>
      </c>
      <c r="V29" s="246">
        <v>0</v>
      </c>
      <c r="W29" s="246">
        <f>+T29/R29</f>
        <v>0.54999999999999993</v>
      </c>
      <c r="X29" s="215"/>
      <c r="Y29" s="215"/>
      <c r="Z29" s="215"/>
      <c r="AA29" s="215"/>
      <c r="AB29" s="190" t="s">
        <v>209</v>
      </c>
      <c r="AC29" s="188">
        <v>2021130010184</v>
      </c>
      <c r="AD29" s="189" t="s">
        <v>210</v>
      </c>
      <c r="AE29" s="219" t="s">
        <v>211</v>
      </c>
      <c r="AF29" s="219" t="s">
        <v>242</v>
      </c>
      <c r="AG29" s="313">
        <v>0.01</v>
      </c>
      <c r="AH29" s="313">
        <v>0</v>
      </c>
      <c r="AI29" s="313">
        <v>0</v>
      </c>
      <c r="AJ29" s="219" t="s">
        <v>283</v>
      </c>
      <c r="AK29" s="219" t="s">
        <v>218</v>
      </c>
      <c r="AL29" s="219">
        <v>330</v>
      </c>
      <c r="AM29" s="219">
        <v>1057445</v>
      </c>
      <c r="AN29" s="219">
        <v>361520</v>
      </c>
      <c r="AO29" s="194"/>
      <c r="AP29" s="219" t="s">
        <v>284</v>
      </c>
      <c r="AQ29" s="219" t="s">
        <v>222</v>
      </c>
      <c r="AR29" s="196">
        <v>16500000000.559999</v>
      </c>
      <c r="AS29" s="50" t="s">
        <v>286</v>
      </c>
      <c r="AT29" s="196" t="s">
        <v>235</v>
      </c>
      <c r="AU29" s="34" t="s">
        <v>291</v>
      </c>
      <c r="AV29" s="109">
        <v>10192647573</v>
      </c>
      <c r="AW29" s="124">
        <v>148000000</v>
      </c>
      <c r="AX29" s="124">
        <v>13350000</v>
      </c>
      <c r="AY29" s="96">
        <v>0</v>
      </c>
      <c r="AZ29" s="42"/>
      <c r="BA29" s="50" t="s">
        <v>224</v>
      </c>
      <c r="BB29" s="50"/>
      <c r="BC29" s="50"/>
      <c r="BD29" s="50"/>
      <c r="BE29" s="50"/>
      <c r="BF29" s="50"/>
      <c r="BG29" s="206"/>
      <c r="BH29" s="206"/>
    </row>
    <row r="30" spans="1:60" ht="51.75" customHeight="1" x14ac:dyDescent="0.25">
      <c r="A30" s="194"/>
      <c r="B30" s="208"/>
      <c r="C30" s="208"/>
      <c r="D30" s="256"/>
      <c r="E30" s="287"/>
      <c r="F30" s="259"/>
      <c r="G30" s="259"/>
      <c r="H30" s="259"/>
      <c r="I30" s="253"/>
      <c r="J30" s="256"/>
      <c r="K30" s="206"/>
      <c r="L30" s="194"/>
      <c r="M30" s="244"/>
      <c r="N30" s="206"/>
      <c r="O30" s="206"/>
      <c r="P30" s="206"/>
      <c r="Q30" s="206"/>
      <c r="R30" s="247"/>
      <c r="S30" s="247"/>
      <c r="T30" s="247"/>
      <c r="U30" s="304"/>
      <c r="V30" s="247"/>
      <c r="W30" s="247"/>
      <c r="X30" s="215"/>
      <c r="Y30" s="215"/>
      <c r="Z30" s="215"/>
      <c r="AA30" s="215"/>
      <c r="AB30" s="191"/>
      <c r="AC30" s="188"/>
      <c r="AD30" s="189"/>
      <c r="AE30" s="220"/>
      <c r="AF30" s="220"/>
      <c r="AG30" s="314"/>
      <c r="AH30" s="314"/>
      <c r="AI30" s="314"/>
      <c r="AJ30" s="220"/>
      <c r="AK30" s="220"/>
      <c r="AL30" s="220"/>
      <c r="AM30" s="220"/>
      <c r="AN30" s="220"/>
      <c r="AO30" s="194"/>
      <c r="AP30" s="220"/>
      <c r="AQ30" s="220"/>
      <c r="AR30" s="197"/>
      <c r="AS30" s="50" t="s">
        <v>292</v>
      </c>
      <c r="AT30" s="197"/>
      <c r="AU30" s="34" t="s">
        <v>291</v>
      </c>
      <c r="AV30" s="109">
        <v>2807352427.5599999</v>
      </c>
      <c r="AW30" s="96">
        <v>0</v>
      </c>
      <c r="AX30" s="96">
        <v>0</v>
      </c>
      <c r="AY30" s="96">
        <v>0</v>
      </c>
      <c r="AZ30" s="42"/>
      <c r="BA30" s="50" t="s">
        <v>224</v>
      </c>
      <c r="BB30" s="50"/>
      <c r="BC30" s="50"/>
      <c r="BD30" s="50"/>
      <c r="BE30" s="50"/>
      <c r="BF30" s="50"/>
      <c r="BG30" s="206"/>
      <c r="BH30" s="206"/>
    </row>
    <row r="31" spans="1:60" ht="39.75" customHeight="1" x14ac:dyDescent="0.25">
      <c r="A31" s="194"/>
      <c r="B31" s="208"/>
      <c r="C31" s="208"/>
      <c r="D31" s="256"/>
      <c r="E31" s="287"/>
      <c r="F31" s="259"/>
      <c r="G31" s="259"/>
      <c r="H31" s="259"/>
      <c r="I31" s="253"/>
      <c r="J31" s="256"/>
      <c r="K31" s="206"/>
      <c r="L31" s="194"/>
      <c r="M31" s="244"/>
      <c r="N31" s="206"/>
      <c r="O31" s="206"/>
      <c r="P31" s="206"/>
      <c r="Q31" s="206"/>
      <c r="R31" s="247"/>
      <c r="S31" s="247"/>
      <c r="T31" s="247"/>
      <c r="U31" s="304"/>
      <c r="V31" s="247"/>
      <c r="W31" s="247"/>
      <c r="X31" s="215"/>
      <c r="Y31" s="215"/>
      <c r="Z31" s="215"/>
      <c r="AA31" s="215"/>
      <c r="AB31" s="191"/>
      <c r="AC31" s="188"/>
      <c r="AD31" s="189"/>
      <c r="AE31" s="224" t="s">
        <v>279</v>
      </c>
      <c r="AF31" s="224" t="s">
        <v>220</v>
      </c>
      <c r="AG31" s="224">
        <v>20</v>
      </c>
      <c r="AH31" s="324">
        <v>0</v>
      </c>
      <c r="AI31" s="313">
        <v>0.25</v>
      </c>
      <c r="AJ31" s="224" t="s">
        <v>283</v>
      </c>
      <c r="AK31" s="224" t="s">
        <v>218</v>
      </c>
      <c r="AL31" s="224">
        <v>330</v>
      </c>
      <c r="AM31" s="224" t="s">
        <v>220</v>
      </c>
      <c r="AN31" s="224" t="s">
        <v>220</v>
      </c>
      <c r="AO31" s="194"/>
      <c r="AP31" s="224" t="s">
        <v>284</v>
      </c>
      <c r="AQ31" s="224" t="s">
        <v>222</v>
      </c>
      <c r="AR31" s="197"/>
      <c r="AS31" s="50" t="s">
        <v>293</v>
      </c>
      <c r="AT31" s="197"/>
      <c r="AU31" s="34" t="s">
        <v>291</v>
      </c>
      <c r="AV31" s="109">
        <v>500000000</v>
      </c>
      <c r="AW31" s="96">
        <v>0</v>
      </c>
      <c r="AX31" s="96">
        <v>0</v>
      </c>
      <c r="AY31" s="96">
        <v>0</v>
      </c>
      <c r="AZ31" s="42"/>
      <c r="BA31" s="50" t="s">
        <v>224</v>
      </c>
      <c r="BB31" s="50"/>
      <c r="BC31" s="50"/>
      <c r="BD31" s="50"/>
      <c r="BE31" s="50"/>
      <c r="BF31" s="50"/>
      <c r="BG31" s="206"/>
      <c r="BH31" s="206"/>
    </row>
    <row r="32" spans="1:60" s="56" customFormat="1" ht="63.75" customHeight="1" x14ac:dyDescent="0.25">
      <c r="A32" s="194"/>
      <c r="B32" s="208"/>
      <c r="C32" s="208"/>
      <c r="D32" s="257"/>
      <c r="E32" s="287"/>
      <c r="F32" s="254"/>
      <c r="G32" s="254"/>
      <c r="H32" s="254"/>
      <c r="I32" s="254"/>
      <c r="J32" s="256"/>
      <c r="K32" s="207"/>
      <c r="L32" s="194"/>
      <c r="M32" s="245"/>
      <c r="N32" s="207"/>
      <c r="O32" s="207"/>
      <c r="P32" s="207"/>
      <c r="Q32" s="207"/>
      <c r="R32" s="207"/>
      <c r="S32" s="207"/>
      <c r="T32" s="207"/>
      <c r="U32" s="305"/>
      <c r="V32" s="207"/>
      <c r="W32" s="302"/>
      <c r="X32" s="215"/>
      <c r="Y32" s="215"/>
      <c r="Z32" s="215"/>
      <c r="AA32" s="215"/>
      <c r="AB32" s="191"/>
      <c r="AC32" s="188"/>
      <c r="AD32" s="189"/>
      <c r="AE32" s="225"/>
      <c r="AF32" s="225"/>
      <c r="AG32" s="225"/>
      <c r="AH32" s="325"/>
      <c r="AI32" s="314"/>
      <c r="AJ32" s="225"/>
      <c r="AK32" s="225"/>
      <c r="AL32" s="225"/>
      <c r="AM32" s="225"/>
      <c r="AN32" s="225"/>
      <c r="AO32" s="194"/>
      <c r="AP32" s="225"/>
      <c r="AQ32" s="225"/>
      <c r="AR32" s="198"/>
      <c r="AS32" s="55" t="s">
        <v>294</v>
      </c>
      <c r="AT32" s="198"/>
      <c r="AU32" s="34" t="s">
        <v>291</v>
      </c>
      <c r="AV32" s="113">
        <f>3000000000+22089334584</f>
        <v>25089334584</v>
      </c>
      <c r="AW32" s="92">
        <v>0</v>
      </c>
      <c r="AX32" s="61">
        <v>0</v>
      </c>
      <c r="AY32" s="61">
        <v>0</v>
      </c>
      <c r="AZ32" s="61"/>
      <c r="BA32" s="55" t="s">
        <v>224</v>
      </c>
      <c r="BB32" s="55"/>
      <c r="BC32" s="55"/>
      <c r="BD32" s="55"/>
      <c r="BE32" s="55"/>
      <c r="BF32" s="55"/>
      <c r="BG32" s="206"/>
      <c r="BH32" s="206"/>
    </row>
    <row r="33" spans="1:60" s="56" customFormat="1" ht="63.75" customHeight="1" x14ac:dyDescent="0.25">
      <c r="A33" s="194"/>
      <c r="B33" s="208"/>
      <c r="C33" s="38"/>
      <c r="D33" s="70"/>
      <c r="E33" s="74"/>
      <c r="F33" s="73"/>
      <c r="G33" s="73"/>
      <c r="H33" s="73"/>
      <c r="I33" s="73"/>
      <c r="J33" s="257"/>
      <c r="K33" s="262" t="s">
        <v>249</v>
      </c>
      <c r="L33" s="263"/>
      <c r="M33" s="263"/>
      <c r="N33" s="263"/>
      <c r="O33" s="263"/>
      <c r="P33" s="263"/>
      <c r="Q33" s="263"/>
      <c r="R33" s="263"/>
      <c r="S33" s="263"/>
      <c r="T33" s="263"/>
      <c r="U33" s="119"/>
      <c r="V33" s="87">
        <f>+V29</f>
        <v>0</v>
      </c>
      <c r="W33" s="87">
        <f>+W29</f>
        <v>0.54999999999999993</v>
      </c>
      <c r="X33" s="215"/>
      <c r="Y33" s="215"/>
      <c r="Z33" s="215"/>
      <c r="AA33" s="215"/>
      <c r="AB33" s="192"/>
      <c r="AC33" s="316" t="s">
        <v>253</v>
      </c>
      <c r="AD33" s="317"/>
      <c r="AE33" s="317"/>
      <c r="AF33" s="317"/>
      <c r="AG33" s="317"/>
      <c r="AH33" s="317"/>
      <c r="AI33" s="120">
        <f>SUM(AI29:AI32)/2</f>
        <v>0.125</v>
      </c>
      <c r="AJ33" s="55"/>
      <c r="AK33" s="55"/>
      <c r="AL33" s="55"/>
      <c r="AM33" s="55"/>
      <c r="AN33" s="55"/>
      <c r="AO33" s="194"/>
      <c r="AP33" s="60"/>
      <c r="AQ33" s="55"/>
      <c r="AR33" s="79">
        <f>+AR29</f>
        <v>16500000000.559999</v>
      </c>
      <c r="AS33" s="226" t="s">
        <v>256</v>
      </c>
      <c r="AT33" s="227"/>
      <c r="AU33" s="228"/>
      <c r="AV33" s="97">
        <f>SUM(AV29:AV32)</f>
        <v>38589334584.559998</v>
      </c>
      <c r="AW33" s="97">
        <f t="shared" ref="AW33:AX33" si="5">SUM(AW29:AW32)</f>
        <v>148000000</v>
      </c>
      <c r="AX33" s="97">
        <f t="shared" si="5"/>
        <v>13350000</v>
      </c>
      <c r="AY33" s="142">
        <f>+AW33/AV33</f>
        <v>3.8352565959822579E-3</v>
      </c>
      <c r="AZ33" s="98">
        <f>+AX33/AV33</f>
        <v>3.4595051051596721E-4</v>
      </c>
      <c r="BA33" s="55"/>
      <c r="BB33" s="55"/>
      <c r="BC33" s="55"/>
      <c r="BD33" s="55"/>
      <c r="BE33" s="55"/>
      <c r="BF33" s="55"/>
      <c r="BG33" s="206"/>
      <c r="BH33" s="206"/>
    </row>
    <row r="34" spans="1:60" ht="119.25" customHeight="1" x14ac:dyDescent="0.25">
      <c r="A34" s="194"/>
      <c r="B34" s="208"/>
      <c r="C34" s="208" t="s">
        <v>145</v>
      </c>
      <c r="D34" s="294" t="s">
        <v>144</v>
      </c>
      <c r="E34" s="209">
        <v>0.6</v>
      </c>
      <c r="F34" s="208" t="s">
        <v>154</v>
      </c>
      <c r="G34" s="208" t="s">
        <v>154</v>
      </c>
      <c r="H34" s="208" t="s">
        <v>180</v>
      </c>
      <c r="I34" s="287">
        <v>0.4</v>
      </c>
      <c r="J34" s="255" t="s">
        <v>159</v>
      </c>
      <c r="K34" s="44" t="s">
        <v>183</v>
      </c>
      <c r="L34" s="43" t="s">
        <v>168</v>
      </c>
      <c r="M34" s="46" t="s">
        <v>184</v>
      </c>
      <c r="N34" s="44" t="s">
        <v>185</v>
      </c>
      <c r="O34" s="44" t="s">
        <v>239</v>
      </c>
      <c r="P34" s="44"/>
      <c r="Q34" s="44" t="s">
        <v>275</v>
      </c>
      <c r="R34" s="44">
        <v>14.2</v>
      </c>
      <c r="S34" s="44">
        <v>7.1</v>
      </c>
      <c r="T34" s="44">
        <v>7.1</v>
      </c>
      <c r="U34" s="51">
        <v>0</v>
      </c>
      <c r="V34" s="88">
        <v>0</v>
      </c>
      <c r="W34" s="88">
        <f>+T34/R34</f>
        <v>0.5</v>
      </c>
      <c r="X34" s="215"/>
      <c r="Y34" s="215"/>
      <c r="Z34" s="215"/>
      <c r="AA34" s="215"/>
      <c r="AB34" s="235" t="s">
        <v>213</v>
      </c>
      <c r="AC34" s="251">
        <v>2021130010035</v>
      </c>
      <c r="AD34" s="193" t="s">
        <v>214</v>
      </c>
      <c r="AE34" s="52" t="s">
        <v>260</v>
      </c>
      <c r="AF34" s="51" t="s">
        <v>219</v>
      </c>
      <c r="AG34" s="51">
        <v>1</v>
      </c>
      <c r="AH34" s="66">
        <v>0</v>
      </c>
      <c r="AI34" s="66">
        <v>0</v>
      </c>
      <c r="AJ34" s="51" t="s">
        <v>283</v>
      </c>
      <c r="AK34" s="51" t="s">
        <v>218</v>
      </c>
      <c r="AL34" s="51">
        <v>330</v>
      </c>
      <c r="AM34" s="51">
        <v>1057445</v>
      </c>
      <c r="AN34" s="51">
        <v>361520</v>
      </c>
      <c r="AO34" s="194"/>
      <c r="AP34" s="57" t="s">
        <v>284</v>
      </c>
      <c r="AQ34" s="51" t="s">
        <v>222</v>
      </c>
      <c r="AR34" s="221">
        <v>67570000000</v>
      </c>
      <c r="AS34" s="25" t="s">
        <v>286</v>
      </c>
      <c r="AT34" s="306" t="s">
        <v>237</v>
      </c>
      <c r="AU34" s="111" t="s">
        <v>288</v>
      </c>
      <c r="AV34" s="112">
        <v>500000000</v>
      </c>
      <c r="AW34" s="130">
        <v>20000000</v>
      </c>
      <c r="AX34" s="130">
        <v>5000000</v>
      </c>
      <c r="AY34" s="100">
        <f>+AW34/AV34</f>
        <v>0.04</v>
      </c>
      <c r="AZ34" s="104">
        <f>+AX34/AV34</f>
        <v>0.01</v>
      </c>
      <c r="BA34" s="51" t="s">
        <v>224</v>
      </c>
      <c r="BB34" s="51"/>
      <c r="BC34" s="51"/>
      <c r="BD34" s="51"/>
      <c r="BE34" s="51"/>
      <c r="BF34" s="51"/>
      <c r="BG34" s="206"/>
      <c r="BH34" s="206"/>
    </row>
    <row r="35" spans="1:60" ht="55.5" customHeight="1" x14ac:dyDescent="0.25">
      <c r="A35" s="194"/>
      <c r="B35" s="208"/>
      <c r="C35" s="208"/>
      <c r="D35" s="294"/>
      <c r="E35" s="209"/>
      <c r="F35" s="208"/>
      <c r="G35" s="208"/>
      <c r="H35" s="208"/>
      <c r="I35" s="208"/>
      <c r="J35" s="256"/>
      <c r="K35" s="47" t="s">
        <v>186</v>
      </c>
      <c r="L35" s="43" t="s">
        <v>187</v>
      </c>
      <c r="M35" s="48">
        <v>0</v>
      </c>
      <c r="N35" s="47" t="s">
        <v>188</v>
      </c>
      <c r="O35" s="47" t="s">
        <v>239</v>
      </c>
      <c r="P35" s="47"/>
      <c r="Q35" s="47" t="s">
        <v>273</v>
      </c>
      <c r="R35" s="47" t="s">
        <v>241</v>
      </c>
      <c r="S35" s="47">
        <v>0.875</v>
      </c>
      <c r="T35" s="102">
        <v>6.62</v>
      </c>
      <c r="U35" s="102">
        <v>0</v>
      </c>
      <c r="V35" s="88">
        <v>0</v>
      </c>
      <c r="W35" s="85">
        <v>1</v>
      </c>
      <c r="X35" s="215"/>
      <c r="Y35" s="215"/>
      <c r="Z35" s="215"/>
      <c r="AA35" s="215"/>
      <c r="AB35" s="323"/>
      <c r="AC35" s="251"/>
      <c r="AD35" s="193"/>
      <c r="AE35" s="193" t="s">
        <v>208</v>
      </c>
      <c r="AF35" s="193" t="s">
        <v>225</v>
      </c>
      <c r="AG35" s="193">
        <v>3</v>
      </c>
      <c r="AH35" s="248">
        <v>0</v>
      </c>
      <c r="AI35" s="217">
        <v>0.25</v>
      </c>
      <c r="AJ35" s="193" t="s">
        <v>283</v>
      </c>
      <c r="AK35" s="193" t="s">
        <v>218</v>
      </c>
      <c r="AL35" s="193">
        <v>330</v>
      </c>
      <c r="AM35" s="193">
        <v>1057445</v>
      </c>
      <c r="AN35" s="193">
        <v>361520</v>
      </c>
      <c r="AO35" s="194"/>
      <c r="AP35" s="241" t="s">
        <v>284</v>
      </c>
      <c r="AQ35" s="235" t="s">
        <v>222</v>
      </c>
      <c r="AR35" s="222"/>
      <c r="AS35" s="108" t="s">
        <v>287</v>
      </c>
      <c r="AT35" s="306"/>
      <c r="AU35" s="111" t="s">
        <v>288</v>
      </c>
      <c r="AV35" s="112">
        <v>500000000</v>
      </c>
      <c r="AW35" s="43">
        <v>0</v>
      </c>
      <c r="AX35" s="43">
        <v>0</v>
      </c>
      <c r="AY35" s="43">
        <v>0</v>
      </c>
      <c r="AZ35" s="43"/>
      <c r="BA35" s="51" t="s">
        <v>224</v>
      </c>
      <c r="BB35" s="52"/>
      <c r="BC35" s="52"/>
      <c r="BD35" s="52"/>
      <c r="BE35" s="52"/>
      <c r="BF35" s="52"/>
      <c r="BG35" s="206"/>
      <c r="BH35" s="206"/>
    </row>
    <row r="36" spans="1:60" ht="126" customHeight="1" x14ac:dyDescent="0.25">
      <c r="A36" s="194"/>
      <c r="B36" s="208"/>
      <c r="C36" s="208"/>
      <c r="D36" s="294"/>
      <c r="E36" s="209"/>
      <c r="F36" s="208"/>
      <c r="G36" s="208"/>
      <c r="H36" s="208"/>
      <c r="I36" s="208"/>
      <c r="J36" s="256"/>
      <c r="K36" s="44" t="s">
        <v>189</v>
      </c>
      <c r="L36" s="43" t="s">
        <v>187</v>
      </c>
      <c r="M36" s="45">
        <v>0</v>
      </c>
      <c r="N36" s="44" t="s">
        <v>190</v>
      </c>
      <c r="O36" s="44" t="s">
        <v>239</v>
      </c>
      <c r="P36" s="44"/>
      <c r="Q36" s="44" t="s">
        <v>274</v>
      </c>
      <c r="R36" s="44">
        <v>7</v>
      </c>
      <c r="S36" s="44">
        <v>1</v>
      </c>
      <c r="T36" s="44">
        <v>0</v>
      </c>
      <c r="U36" s="44">
        <v>0</v>
      </c>
      <c r="V36" s="88">
        <v>0</v>
      </c>
      <c r="W36" s="88">
        <v>0</v>
      </c>
      <c r="X36" s="215"/>
      <c r="Y36" s="215"/>
      <c r="Z36" s="215"/>
      <c r="AA36" s="215"/>
      <c r="AB36" s="323"/>
      <c r="AC36" s="251"/>
      <c r="AD36" s="193"/>
      <c r="AE36" s="193"/>
      <c r="AF36" s="193"/>
      <c r="AG36" s="193"/>
      <c r="AH36" s="193"/>
      <c r="AI36" s="218"/>
      <c r="AJ36" s="193"/>
      <c r="AK36" s="193"/>
      <c r="AL36" s="193"/>
      <c r="AM36" s="193"/>
      <c r="AN36" s="193"/>
      <c r="AO36" s="194"/>
      <c r="AP36" s="242"/>
      <c r="AQ36" s="236"/>
      <c r="AR36" s="223"/>
      <c r="AS36" s="25" t="s">
        <v>286</v>
      </c>
      <c r="AT36" s="110" t="s">
        <v>290</v>
      </c>
      <c r="AU36" s="34" t="s">
        <v>289</v>
      </c>
      <c r="AV36" s="143">
        <f>66570000000-14000000000</f>
        <v>52570000000</v>
      </c>
      <c r="AW36" s="43">
        <v>0</v>
      </c>
      <c r="AX36" s="43">
        <v>0</v>
      </c>
      <c r="AY36" s="43">
        <v>0</v>
      </c>
      <c r="AZ36" s="43"/>
      <c r="BA36" s="51" t="s">
        <v>224</v>
      </c>
      <c r="BB36" s="52"/>
      <c r="BC36" s="52"/>
      <c r="BD36" s="52"/>
      <c r="BE36" s="52"/>
      <c r="BF36" s="52"/>
      <c r="BG36" s="206"/>
      <c r="BH36" s="206"/>
    </row>
    <row r="37" spans="1:60" ht="107.25" customHeight="1" x14ac:dyDescent="0.25">
      <c r="A37" s="194"/>
      <c r="B37" s="208"/>
      <c r="C37" s="38"/>
      <c r="D37" s="67"/>
      <c r="E37" s="68"/>
      <c r="F37" s="38"/>
      <c r="G37" s="38"/>
      <c r="H37" s="38"/>
      <c r="I37" s="38"/>
      <c r="J37" s="257"/>
      <c r="K37" s="262" t="s">
        <v>250</v>
      </c>
      <c r="L37" s="263"/>
      <c r="M37" s="263"/>
      <c r="N37" s="263"/>
      <c r="O37" s="263"/>
      <c r="P37" s="263"/>
      <c r="Q37" s="263"/>
      <c r="R37" s="263"/>
      <c r="S37" s="263"/>
      <c r="T37" s="263"/>
      <c r="U37" s="116"/>
      <c r="V37" s="89">
        <f>AVERAGE(V34:V36)</f>
        <v>0</v>
      </c>
      <c r="W37" s="89">
        <f>AVERAGE(W34:W36)</f>
        <v>0.5</v>
      </c>
      <c r="X37" s="215"/>
      <c r="Y37" s="215"/>
      <c r="Z37" s="215"/>
      <c r="AA37" s="215"/>
      <c r="AB37" s="236"/>
      <c r="AC37" s="232" t="s">
        <v>254</v>
      </c>
      <c r="AD37" s="233"/>
      <c r="AE37" s="233"/>
      <c r="AF37" s="233"/>
      <c r="AG37" s="233"/>
      <c r="AH37" s="233"/>
      <c r="AI37" s="121">
        <f>(AI34+AI35)/2</f>
        <v>0.125</v>
      </c>
      <c r="AJ37" s="51"/>
      <c r="AK37" s="51"/>
      <c r="AL37" s="51"/>
      <c r="AM37" s="51"/>
      <c r="AN37" s="51"/>
      <c r="AO37" s="194"/>
      <c r="AP37" s="78"/>
      <c r="AQ37" s="76"/>
      <c r="AR37" s="81">
        <f>+AR34</f>
        <v>67570000000</v>
      </c>
      <c r="AS37" s="226" t="s">
        <v>256</v>
      </c>
      <c r="AT37" s="227"/>
      <c r="AU37" s="307"/>
      <c r="AV37" s="94">
        <f>SUM(AV34:AV36)</f>
        <v>53570000000</v>
      </c>
      <c r="AW37" s="94">
        <f t="shared" ref="AW37:AX37" si="6">SUM(AW34:AW36)</f>
        <v>20000000</v>
      </c>
      <c r="AX37" s="94">
        <f t="shared" si="6"/>
        <v>5000000</v>
      </c>
      <c r="AY37" s="144">
        <f>+AW37/AV37</f>
        <v>3.7334328915437746E-4</v>
      </c>
      <c r="AZ37" s="145">
        <f>+AX37/AV37</f>
        <v>9.3335822288594366E-5</v>
      </c>
      <c r="BA37" s="76"/>
      <c r="BB37" s="78"/>
      <c r="BC37" s="76"/>
      <c r="BD37" s="76"/>
      <c r="BE37" s="76"/>
      <c r="BF37" s="76"/>
      <c r="BG37" s="206"/>
      <c r="BH37" s="206"/>
    </row>
    <row r="38" spans="1:60" ht="129" customHeight="1" x14ac:dyDescent="0.25">
      <c r="A38" s="194"/>
      <c r="B38" s="208"/>
      <c r="C38" s="208" t="s">
        <v>143</v>
      </c>
      <c r="D38" s="208" t="s">
        <v>142</v>
      </c>
      <c r="E38" s="209" t="s">
        <v>141</v>
      </c>
      <c r="F38" s="208" t="s">
        <v>155</v>
      </c>
      <c r="G38" s="208" t="s">
        <v>155</v>
      </c>
      <c r="H38" s="208" t="s">
        <v>220</v>
      </c>
      <c r="I38" s="210">
        <v>1</v>
      </c>
      <c r="J38" s="208" t="s">
        <v>160</v>
      </c>
      <c r="K38" s="212" t="s">
        <v>191</v>
      </c>
      <c r="L38" s="194" t="s">
        <v>168</v>
      </c>
      <c r="M38" s="213">
        <v>0</v>
      </c>
      <c r="N38" s="205" t="s">
        <v>192</v>
      </c>
      <c r="O38" s="215" t="s">
        <v>239</v>
      </c>
      <c r="P38" s="215"/>
      <c r="Q38" s="215" t="s">
        <v>276</v>
      </c>
      <c r="R38" s="215">
        <v>26</v>
      </c>
      <c r="S38" s="215">
        <v>0</v>
      </c>
      <c r="T38" s="215">
        <v>16</v>
      </c>
      <c r="U38" s="215">
        <v>0</v>
      </c>
      <c r="V38" s="315">
        <v>0</v>
      </c>
      <c r="W38" s="315">
        <f>T38/R38</f>
        <v>0.61538461538461542</v>
      </c>
      <c r="X38" s="215"/>
      <c r="Y38" s="215"/>
      <c r="Z38" s="215"/>
      <c r="AA38" s="250"/>
      <c r="AB38" s="193" t="s">
        <v>238</v>
      </c>
      <c r="AC38" s="214">
        <v>2021130010121</v>
      </c>
      <c r="AD38" s="193" t="s">
        <v>215</v>
      </c>
      <c r="AE38" s="52" t="s">
        <v>216</v>
      </c>
      <c r="AF38" s="193" t="s">
        <v>226</v>
      </c>
      <c r="AG38" s="51">
        <v>0</v>
      </c>
      <c r="AH38" s="66">
        <v>0</v>
      </c>
      <c r="AI38" s="66">
        <v>0</v>
      </c>
      <c r="AJ38" s="193" t="s">
        <v>283</v>
      </c>
      <c r="AK38" s="193" t="s">
        <v>218</v>
      </c>
      <c r="AL38" s="193">
        <v>330</v>
      </c>
      <c r="AM38" s="193">
        <v>1057445</v>
      </c>
      <c r="AN38" s="193">
        <v>361520</v>
      </c>
      <c r="AO38" s="194"/>
      <c r="AP38" s="193" t="s">
        <v>284</v>
      </c>
      <c r="AQ38" s="193" t="s">
        <v>222</v>
      </c>
      <c r="AR38" s="306">
        <v>1</v>
      </c>
      <c r="AS38" s="311" t="s">
        <v>286</v>
      </c>
      <c r="AT38" s="306" t="s">
        <v>232</v>
      </c>
      <c r="AU38" s="311" t="s">
        <v>285</v>
      </c>
      <c r="AV38" s="174">
        <v>1</v>
      </c>
      <c r="AW38" s="174">
        <v>0</v>
      </c>
      <c r="AX38" s="174">
        <v>0</v>
      </c>
      <c r="AY38" s="174">
        <v>0</v>
      </c>
      <c r="AZ38" s="174">
        <v>0</v>
      </c>
      <c r="BA38" s="193" t="s">
        <v>224</v>
      </c>
      <c r="BB38" s="57"/>
      <c r="BC38" s="51"/>
      <c r="BD38" s="51"/>
      <c r="BE38" s="51"/>
      <c r="BF38" s="51"/>
      <c r="BG38" s="207"/>
      <c r="BH38" s="207"/>
    </row>
    <row r="39" spans="1:60" ht="36.75" customHeight="1" x14ac:dyDescent="0.25">
      <c r="A39" s="194"/>
      <c r="B39" s="208"/>
      <c r="C39" s="208"/>
      <c r="D39" s="208"/>
      <c r="E39" s="209"/>
      <c r="F39" s="208"/>
      <c r="G39" s="208"/>
      <c r="H39" s="208"/>
      <c r="I39" s="211"/>
      <c r="J39" s="208"/>
      <c r="K39" s="212"/>
      <c r="L39" s="194"/>
      <c r="M39" s="213"/>
      <c r="N39" s="207"/>
      <c r="O39" s="215"/>
      <c r="P39" s="215"/>
      <c r="Q39" s="215"/>
      <c r="R39" s="215"/>
      <c r="S39" s="215"/>
      <c r="T39" s="215"/>
      <c r="U39" s="215"/>
      <c r="V39" s="215"/>
      <c r="W39" s="215"/>
      <c r="X39" s="215"/>
      <c r="Y39" s="215"/>
      <c r="Z39" s="215"/>
      <c r="AA39" s="250"/>
      <c r="AB39" s="193"/>
      <c r="AC39" s="214"/>
      <c r="AD39" s="193"/>
      <c r="AE39" s="52" t="s">
        <v>208</v>
      </c>
      <c r="AF39" s="193"/>
      <c r="AG39" s="51">
        <v>0</v>
      </c>
      <c r="AH39" s="66">
        <v>0</v>
      </c>
      <c r="AI39" s="66">
        <v>0</v>
      </c>
      <c r="AJ39" s="193"/>
      <c r="AK39" s="193"/>
      <c r="AL39" s="193"/>
      <c r="AM39" s="193"/>
      <c r="AN39" s="193"/>
      <c r="AO39" s="194"/>
      <c r="AP39" s="193"/>
      <c r="AQ39" s="193"/>
      <c r="AR39" s="306"/>
      <c r="AS39" s="312"/>
      <c r="AT39" s="306"/>
      <c r="AU39" s="312"/>
      <c r="AV39" s="176"/>
      <c r="AW39" s="176"/>
      <c r="AX39" s="176"/>
      <c r="AY39" s="176"/>
      <c r="AZ39" s="176"/>
      <c r="BA39" s="193"/>
    </row>
    <row r="40" spans="1:60" ht="96" customHeight="1" x14ac:dyDescent="0.25">
      <c r="J40" s="208"/>
      <c r="K40" s="299" t="s">
        <v>251</v>
      </c>
      <c r="L40" s="299"/>
      <c r="M40" s="299"/>
      <c r="N40" s="299"/>
      <c r="O40" s="299"/>
      <c r="P40" s="299"/>
      <c r="Q40" s="299"/>
      <c r="R40" s="299"/>
      <c r="S40" s="299"/>
      <c r="T40" s="299"/>
      <c r="U40" s="115"/>
      <c r="V40" s="90">
        <f>+V38</f>
        <v>0</v>
      </c>
      <c r="W40" s="90">
        <f>+W38</f>
        <v>0.61538461538461542</v>
      </c>
      <c r="AB40" s="193"/>
      <c r="AC40" s="299" t="s">
        <v>255</v>
      </c>
      <c r="AD40" s="299"/>
      <c r="AE40" s="299"/>
      <c r="AF40" s="299"/>
      <c r="AG40" s="299"/>
      <c r="AH40" s="299"/>
      <c r="AI40" s="105">
        <f>(AI38+AI39)/2</f>
        <v>0</v>
      </c>
      <c r="AS40" s="226" t="s">
        <v>256</v>
      </c>
      <c r="AT40" s="227"/>
      <c r="AU40" s="228"/>
      <c r="AV40" s="99">
        <f t="shared" ref="AV40:AX40" si="7">SUM(AV38:AV39)</f>
        <v>1</v>
      </c>
      <c r="AW40" s="99">
        <f t="shared" si="7"/>
        <v>0</v>
      </c>
      <c r="AX40" s="99">
        <f t="shared" si="7"/>
        <v>0</v>
      </c>
      <c r="AY40" s="90">
        <f>+AW40/AV40</f>
        <v>0</v>
      </c>
      <c r="AZ40" s="90">
        <f>+AX40/AV40</f>
        <v>0</v>
      </c>
    </row>
    <row r="41" spans="1:60" ht="66" customHeight="1" x14ac:dyDescent="0.25">
      <c r="V41" s="91">
        <f>AVERAGE(V24,V28,V33,V37,V40)</f>
        <v>1.7192698412698413E-2</v>
      </c>
      <c r="W41" s="91">
        <f>AVERAGE(W24,W28,W33,W37,W40)</f>
        <v>0.66438363072688111</v>
      </c>
      <c r="AF41" s="177" t="s">
        <v>303</v>
      </c>
      <c r="AG41" s="177"/>
      <c r="AH41" s="177"/>
      <c r="AI41" s="89">
        <f>AVERAGE(AI20,AI24,AI28,AI33,AI37,AI40)</f>
        <v>0.10720833333333334</v>
      </c>
      <c r="AS41" s="348" t="s">
        <v>305</v>
      </c>
      <c r="AT41" s="348"/>
      <c r="AU41" s="348"/>
      <c r="AV41" s="109">
        <f>SUM(AV20+AV24+AV28+AV33+AV37+AV40)</f>
        <v>269059529145.42999</v>
      </c>
      <c r="AW41" s="109">
        <f t="shared" ref="AW41:AX41" si="8">SUM(AW20+AW24+AW28+AW33+AW37+AW40)</f>
        <v>4721037107</v>
      </c>
      <c r="AX41" s="109">
        <f t="shared" si="8"/>
        <v>447044300</v>
      </c>
      <c r="AY41" s="91">
        <f>+AW41/AV41</f>
        <v>1.7546440826662641E-2</v>
      </c>
    </row>
    <row r="43" spans="1:60" x14ac:dyDescent="0.25">
      <c r="AV43" s="349"/>
    </row>
    <row r="44" spans="1:60" x14ac:dyDescent="0.25">
      <c r="AV44" s="347"/>
    </row>
  </sheetData>
  <mergeCells count="397">
    <mergeCell ref="AG9:AG10"/>
    <mergeCell ref="AS41:AU41"/>
    <mergeCell ref="AZ21:AZ23"/>
    <mergeCell ref="AZ11:AZ14"/>
    <mergeCell ref="AU11:AU14"/>
    <mergeCell ref="U9:U11"/>
    <mergeCell ref="U12:U19"/>
    <mergeCell ref="K20:K23"/>
    <mergeCell ref="L20:L23"/>
    <mergeCell ref="M20:M23"/>
    <mergeCell ref="N20:N23"/>
    <mergeCell ref="O20:O23"/>
    <mergeCell ref="P20:P23"/>
    <mergeCell ref="Q20:Q23"/>
    <mergeCell ref="R20:R23"/>
    <mergeCell ref="S20:S23"/>
    <mergeCell ref="T20:T23"/>
    <mergeCell ref="U20:U23"/>
    <mergeCell ref="V20:V23"/>
    <mergeCell ref="W20:W23"/>
    <mergeCell ref="AZ15:AZ19"/>
    <mergeCell ref="W12:W19"/>
    <mergeCell ref="AF9:AF10"/>
    <mergeCell ref="AF12:AF14"/>
    <mergeCell ref="AF15:AF19"/>
    <mergeCell ref="AE9:AE10"/>
    <mergeCell ref="AK31:AK32"/>
    <mergeCell ref="AJ29:AJ30"/>
    <mergeCell ref="AJ31:AJ32"/>
    <mergeCell ref="AI29:AI30"/>
    <mergeCell ref="AI31:AI32"/>
    <mergeCell ref="AH29:AH30"/>
    <mergeCell ref="AH31:AH32"/>
    <mergeCell ref="AS11:AS14"/>
    <mergeCell ref="AS15:AS19"/>
    <mergeCell ref="AS21:AS23"/>
    <mergeCell ref="J38:J40"/>
    <mergeCell ref="K40:T40"/>
    <mergeCell ref="V38:V39"/>
    <mergeCell ref="W38:W39"/>
    <mergeCell ref="J29:J33"/>
    <mergeCell ref="J34:J37"/>
    <mergeCell ref="AC20:AH20"/>
    <mergeCell ref="AB21:AB24"/>
    <mergeCell ref="AC24:AH24"/>
    <mergeCell ref="AE31:AE32"/>
    <mergeCell ref="AE29:AE30"/>
    <mergeCell ref="AF29:AF30"/>
    <mergeCell ref="AG29:AG30"/>
    <mergeCell ref="AG31:AG32"/>
    <mergeCell ref="AF31:AF32"/>
    <mergeCell ref="Z9:Z39"/>
    <mergeCell ref="Y9:Y39"/>
    <mergeCell ref="S29:S32"/>
    <mergeCell ref="T9:T11"/>
    <mergeCell ref="AB25:AB28"/>
    <mergeCell ref="AC28:AH28"/>
    <mergeCell ref="AB29:AB33"/>
    <mergeCell ref="AC33:AH33"/>
    <mergeCell ref="AB34:AB37"/>
    <mergeCell ref="AS40:AU40"/>
    <mergeCell ref="AS20:AU20"/>
    <mergeCell ref="AV7:AV8"/>
    <mergeCell ref="AS24:AU24"/>
    <mergeCell ref="AV21:AV23"/>
    <mergeCell ref="AI7:AI8"/>
    <mergeCell ref="AI9:AI10"/>
    <mergeCell ref="AS38:AS39"/>
    <mergeCell ref="AU38:AU39"/>
    <mergeCell ref="AV38:AV39"/>
    <mergeCell ref="AI15:AI19"/>
    <mergeCell ref="AI21:AI22"/>
    <mergeCell ref="AL9:AL10"/>
    <mergeCell ref="AL12:AL14"/>
    <mergeCell ref="AK9:AK10"/>
    <mergeCell ref="AK12:AK14"/>
    <mergeCell ref="AK15:AK19"/>
    <mergeCell ref="AK35:AK36"/>
    <mergeCell ref="AK21:AK22"/>
    <mergeCell ref="AJ9:AJ10"/>
    <mergeCell ref="AJ12:AJ14"/>
    <mergeCell ref="AJ15:AJ19"/>
    <mergeCell ref="AJ35:AJ36"/>
    <mergeCell ref="AJ21:AJ22"/>
    <mergeCell ref="AW38:AW39"/>
    <mergeCell ref="AX38:AX39"/>
    <mergeCell ref="AY38:AY39"/>
    <mergeCell ref="AZ38:AZ39"/>
    <mergeCell ref="AT34:AT35"/>
    <mergeCell ref="AN29:AN30"/>
    <mergeCell ref="AN31:AN32"/>
    <mergeCell ref="AM29:AM30"/>
    <mergeCell ref="AM31:AM32"/>
    <mergeCell ref="AR38:AR39"/>
    <mergeCell ref="AT38:AT39"/>
    <mergeCell ref="AP29:AP30"/>
    <mergeCell ref="AP31:AP32"/>
    <mergeCell ref="AQ29:AQ30"/>
    <mergeCell ref="AQ31:AQ32"/>
    <mergeCell ref="AS37:AU37"/>
    <mergeCell ref="K26:K27"/>
    <mergeCell ref="T26:T27"/>
    <mergeCell ref="T29:T32"/>
    <mergeCell ref="U26:U27"/>
    <mergeCell ref="U29:U32"/>
    <mergeCell ref="U38:U39"/>
    <mergeCell ref="Q26:Q27"/>
    <mergeCell ref="Q29:Q32"/>
    <mergeCell ref="P29:P32"/>
    <mergeCell ref="L26:L27"/>
    <mergeCell ref="M26:M27"/>
    <mergeCell ref="K33:T33"/>
    <mergeCell ref="V29:V32"/>
    <mergeCell ref="W29:W32"/>
    <mergeCell ref="K37:T37"/>
    <mergeCell ref="K29:K32"/>
    <mergeCell ref="O38:O39"/>
    <mergeCell ref="P38:P39"/>
    <mergeCell ref="Q38:Q39"/>
    <mergeCell ref="R38:R39"/>
    <mergeCell ref="S38:S39"/>
    <mergeCell ref="B7:B8"/>
    <mergeCell ref="C7:C8"/>
    <mergeCell ref="D7:D8"/>
    <mergeCell ref="E7:E8"/>
    <mergeCell ref="F7:F8"/>
    <mergeCell ref="G7:G8"/>
    <mergeCell ref="I7:I8"/>
    <mergeCell ref="H7:H8"/>
    <mergeCell ref="J25:J28"/>
    <mergeCell ref="I25:I27"/>
    <mergeCell ref="C34:C36"/>
    <mergeCell ref="D34:D36"/>
    <mergeCell ref="E34:E36"/>
    <mergeCell ref="D9:D23"/>
    <mergeCell ref="D25:D27"/>
    <mergeCell ref="D29:D32"/>
    <mergeCell ref="C9:C32"/>
    <mergeCell ref="F34:F36"/>
    <mergeCell ref="G9:G23"/>
    <mergeCell ref="G34:G36"/>
    <mergeCell ref="E9:E23"/>
    <mergeCell ref="E25:E27"/>
    <mergeCell ref="E29:E32"/>
    <mergeCell ref="F9:F23"/>
    <mergeCell ref="F25:F27"/>
    <mergeCell ref="F29:F32"/>
    <mergeCell ref="H34:H36"/>
    <mergeCell ref="I9:I23"/>
    <mergeCell ref="I34:I36"/>
    <mergeCell ref="AC7:AC8"/>
    <mergeCell ref="J7:J8"/>
    <mergeCell ref="K7:K8"/>
    <mergeCell ref="L7:L8"/>
    <mergeCell ref="M7:M8"/>
    <mergeCell ref="N7:N8"/>
    <mergeCell ref="O7:P7"/>
    <mergeCell ref="V7:V8"/>
    <mergeCell ref="T12:T19"/>
    <mergeCell ref="K9:K11"/>
    <mergeCell ref="L9:L11"/>
    <mergeCell ref="M9:M11"/>
    <mergeCell ref="N9:N11"/>
    <mergeCell ref="R9:R11"/>
    <mergeCell ref="R12:R19"/>
    <mergeCell ref="O12:O19"/>
    <mergeCell ref="O9:O11"/>
    <mergeCell ref="V9:V11"/>
    <mergeCell ref="W7:W8"/>
    <mergeCell ref="W9:W11"/>
    <mergeCell ref="V12:V19"/>
    <mergeCell ref="B5:C5"/>
    <mergeCell ref="D5:BB5"/>
    <mergeCell ref="D1:BA1"/>
    <mergeCell ref="D2:BA2"/>
    <mergeCell ref="D3:BA3"/>
    <mergeCell ref="D4:BA4"/>
    <mergeCell ref="B1:C4"/>
    <mergeCell ref="AJ7:AJ8"/>
    <mergeCell ref="Q7:Q8"/>
    <mergeCell ref="R7:R8"/>
    <mergeCell ref="S7:S8"/>
    <mergeCell ref="T7:T8"/>
    <mergeCell ref="AB7:AB8"/>
    <mergeCell ref="Z7:Z8"/>
    <mergeCell ref="AA7:AA8"/>
    <mergeCell ref="AD7:AD8"/>
    <mergeCell ref="AE7:AE8"/>
    <mergeCell ref="AF7:AF8"/>
    <mergeCell ref="AG7:AG8"/>
    <mergeCell ref="AH7:AH8"/>
    <mergeCell ref="AU7:AU8"/>
    <mergeCell ref="BA7:BA8"/>
    <mergeCell ref="AK7:AK8"/>
    <mergeCell ref="AL7:AL8"/>
    <mergeCell ref="BG7:BG8"/>
    <mergeCell ref="BH7:BH8"/>
    <mergeCell ref="BG6:BH6"/>
    <mergeCell ref="A7:A8"/>
    <mergeCell ref="X7:X8"/>
    <mergeCell ref="Y7:Y8"/>
    <mergeCell ref="A6:T6"/>
    <mergeCell ref="X6:AA6"/>
    <mergeCell ref="AM6:AQ6"/>
    <mergeCell ref="AB6:AL6"/>
    <mergeCell ref="AR6:BF6"/>
    <mergeCell ref="BB7:BB8"/>
    <mergeCell ref="BC7:BC8"/>
    <mergeCell ref="BD7:BD8"/>
    <mergeCell ref="BE7:BE8"/>
    <mergeCell ref="BF7:BF8"/>
    <mergeCell ref="AM7:AM8"/>
    <mergeCell ref="AN7:AN8"/>
    <mergeCell ref="AO7:AO8"/>
    <mergeCell ref="AP7:AP8"/>
    <mergeCell ref="AQ7:AQ8"/>
    <mergeCell ref="AR7:AR8"/>
    <mergeCell ref="AS7:AS8"/>
    <mergeCell ref="AT7:AT8"/>
    <mergeCell ref="I29:I32"/>
    <mergeCell ref="G25:G27"/>
    <mergeCell ref="G29:G32"/>
    <mergeCell ref="H9:H23"/>
    <mergeCell ref="H25:H27"/>
    <mergeCell ref="H29:H32"/>
    <mergeCell ref="O26:O27"/>
    <mergeCell ref="O29:O32"/>
    <mergeCell ref="P9:P11"/>
    <mergeCell ref="P12:P19"/>
    <mergeCell ref="P26:P27"/>
    <mergeCell ref="J9:J24"/>
    <mergeCell ref="K12:K19"/>
    <mergeCell ref="K24:T24"/>
    <mergeCell ref="K28:T28"/>
    <mergeCell ref="S9:S11"/>
    <mergeCell ref="S12:S19"/>
    <mergeCell ref="N26:N27"/>
    <mergeCell ref="S26:S27"/>
    <mergeCell ref="L12:L19"/>
    <mergeCell ref="M12:M19"/>
    <mergeCell ref="N12:N19"/>
    <mergeCell ref="Q9:Q11"/>
    <mergeCell ref="Q12:Q19"/>
    <mergeCell ref="X9:X39"/>
    <mergeCell ref="L29:L32"/>
    <mergeCell ref="M29:M32"/>
    <mergeCell ref="N29:N32"/>
    <mergeCell ref="R26:R27"/>
    <mergeCell ref="R29:R32"/>
    <mergeCell ref="AH9:AH10"/>
    <mergeCell ref="AH12:AH14"/>
    <mergeCell ref="AH15:AH19"/>
    <mergeCell ref="AH35:AH36"/>
    <mergeCell ref="AH21:AH22"/>
    <mergeCell ref="AA9:AA39"/>
    <mergeCell ref="AC34:AC36"/>
    <mergeCell ref="AD34:AD36"/>
    <mergeCell ref="AC21:AC23"/>
    <mergeCell ref="AD21:AD23"/>
    <mergeCell ref="AE35:AE36"/>
    <mergeCell ref="AE21:AE22"/>
    <mergeCell ref="AC25:AC27"/>
    <mergeCell ref="AD25:AD27"/>
    <mergeCell ref="AC29:AC32"/>
    <mergeCell ref="AD29:AD32"/>
    <mergeCell ref="V26:V27"/>
    <mergeCell ref="W26:W27"/>
    <mergeCell ref="AC37:AH37"/>
    <mergeCell ref="AB38:AB40"/>
    <mergeCell ref="AI12:AI14"/>
    <mergeCell ref="AM35:AM36"/>
    <mergeCell ref="AQ9:AQ10"/>
    <mergeCell ref="AQ12:AQ14"/>
    <mergeCell ref="AQ15:AQ19"/>
    <mergeCell ref="AQ21:AQ22"/>
    <mergeCell ref="AQ35:AQ36"/>
    <mergeCell ref="AP9:AP10"/>
    <mergeCell ref="AP12:AP14"/>
    <mergeCell ref="AP15:AP19"/>
    <mergeCell ref="AP21:AP22"/>
    <mergeCell ref="AP35:AP36"/>
    <mergeCell ref="AN9:AN10"/>
    <mergeCell ref="AN12:AN14"/>
    <mergeCell ref="AN15:AN19"/>
    <mergeCell ref="AN35:AN36"/>
    <mergeCell ref="AM21:AM22"/>
    <mergeCell ref="AN21:AN22"/>
    <mergeCell ref="AF35:AF36"/>
    <mergeCell ref="AF21:AF22"/>
    <mergeCell ref="AC40:AH40"/>
    <mergeCell ref="AK29:AK30"/>
    <mergeCell ref="BC9:BC10"/>
    <mergeCell ref="BC12:BC14"/>
    <mergeCell ref="BC15:BC19"/>
    <mergeCell ref="BC21:BC22"/>
    <mergeCell ref="BB9:BB10"/>
    <mergeCell ref="BB12:BB14"/>
    <mergeCell ref="BB15:BB19"/>
    <mergeCell ref="BB21:BB22"/>
    <mergeCell ref="AR34:AR36"/>
    <mergeCell ref="AR29:AR32"/>
    <mergeCell ref="AR25:AR27"/>
    <mergeCell ref="AR21:AR23"/>
    <mergeCell ref="AS28:AU28"/>
    <mergeCell ref="AS33:AU33"/>
    <mergeCell ref="AY15:AY19"/>
    <mergeCell ref="AY21:AY23"/>
    <mergeCell ref="AY25:AY26"/>
    <mergeCell ref="AZ25:AZ26"/>
    <mergeCell ref="BA25:BA26"/>
    <mergeCell ref="BB25:BB26"/>
    <mergeCell ref="BC25:BC26"/>
    <mergeCell ref="BA21:BA22"/>
    <mergeCell ref="AX15:AX19"/>
    <mergeCell ref="AX21:AX23"/>
    <mergeCell ref="BE9:BE10"/>
    <mergeCell ref="BE12:BE14"/>
    <mergeCell ref="BE15:BE19"/>
    <mergeCell ref="BE21:BE22"/>
    <mergeCell ref="BD9:BD10"/>
    <mergeCell ref="BD12:BD14"/>
    <mergeCell ref="BD15:BD19"/>
    <mergeCell ref="BD21:BD22"/>
    <mergeCell ref="BE25:BE26"/>
    <mergeCell ref="BD25:BD26"/>
    <mergeCell ref="BF25:BF26"/>
    <mergeCell ref="BG9:BG38"/>
    <mergeCell ref="BH9:BH38"/>
    <mergeCell ref="A9:A39"/>
    <mergeCell ref="B9:B39"/>
    <mergeCell ref="C38:C39"/>
    <mergeCell ref="D38:D39"/>
    <mergeCell ref="E38:E39"/>
    <mergeCell ref="F38:F39"/>
    <mergeCell ref="G38:G39"/>
    <mergeCell ref="H38:H39"/>
    <mergeCell ref="I38:I39"/>
    <mergeCell ref="K38:K39"/>
    <mergeCell ref="L38:L39"/>
    <mergeCell ref="M38:M39"/>
    <mergeCell ref="N38:N39"/>
    <mergeCell ref="BF9:BF10"/>
    <mergeCell ref="BF12:BF14"/>
    <mergeCell ref="BF15:BF19"/>
    <mergeCell ref="AC38:AC39"/>
    <mergeCell ref="AD38:AD39"/>
    <mergeCell ref="AF38:AF39"/>
    <mergeCell ref="T38:T39"/>
    <mergeCell ref="BF21:BF22"/>
    <mergeCell ref="AE12:AE14"/>
    <mergeCell ref="AC9:AC19"/>
    <mergeCell ref="AD9:AD19"/>
    <mergeCell ref="AE15:AE19"/>
    <mergeCell ref="AB9:AB20"/>
    <mergeCell ref="BA38:BA39"/>
    <mergeCell ref="AM38:AM39"/>
    <mergeCell ref="AN38:AN39"/>
    <mergeCell ref="AO9:AO39"/>
    <mergeCell ref="AP38:AP39"/>
    <mergeCell ref="AQ38:AQ39"/>
    <mergeCell ref="AJ38:AJ39"/>
    <mergeCell ref="AK38:AK39"/>
    <mergeCell ref="AL38:AL39"/>
    <mergeCell ref="AU25:AU26"/>
    <mergeCell ref="AT21:AT23"/>
    <mergeCell ref="AT25:AT27"/>
    <mergeCell ref="AT29:AT32"/>
    <mergeCell ref="AS25:AS26"/>
    <mergeCell ref="BA9:BA10"/>
    <mergeCell ref="BA12:BA14"/>
    <mergeCell ref="BA15:BA19"/>
    <mergeCell ref="AL15:AL19"/>
    <mergeCell ref="AR9:AR19"/>
    <mergeCell ref="AY11:AY14"/>
    <mergeCell ref="AF41:AH41"/>
    <mergeCell ref="AW21:AW23"/>
    <mergeCell ref="AW15:AW19"/>
    <mergeCell ref="AV25:AV26"/>
    <mergeCell ref="AW25:AW26"/>
    <mergeCell ref="AX25:AX26"/>
    <mergeCell ref="AT9:AT19"/>
    <mergeCell ref="AU21:AU23"/>
    <mergeCell ref="AV11:AV14"/>
    <mergeCell ref="AW11:AW14"/>
    <mergeCell ref="AX11:AX14"/>
    <mergeCell ref="AI35:AI36"/>
    <mergeCell ref="AL29:AL30"/>
    <mergeCell ref="AL35:AL36"/>
    <mergeCell ref="AL21:AL22"/>
    <mergeCell ref="AM9:AM10"/>
    <mergeCell ref="AM12:AM14"/>
    <mergeCell ref="AM15:AM19"/>
    <mergeCell ref="AL31:AL32"/>
    <mergeCell ref="AG12:AG14"/>
    <mergeCell ref="AG15:AG19"/>
    <mergeCell ref="AG35:AG36"/>
    <mergeCell ref="AG21:AG22"/>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A769-B2B3-4BB1-8F34-E412F4FE26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337" t="s">
        <v>124</v>
      </c>
      <c r="B1" s="338"/>
      <c r="C1" s="338"/>
      <c r="D1" s="338"/>
      <c r="E1" s="338"/>
      <c r="F1" s="338"/>
      <c r="G1" s="339"/>
    </row>
    <row r="2" spans="1:7" s="25" customFormat="1" ht="43.5" customHeight="1" x14ac:dyDescent="0.25">
      <c r="A2" s="40" t="s">
        <v>125</v>
      </c>
      <c r="B2" s="340" t="s">
        <v>126</v>
      </c>
      <c r="C2" s="340"/>
      <c r="D2" s="340"/>
      <c r="E2" s="340"/>
      <c r="F2" s="340"/>
      <c r="G2" s="27" t="s">
        <v>127</v>
      </c>
    </row>
    <row r="3" spans="1:7" ht="45" customHeight="1" x14ac:dyDescent="0.25">
      <c r="A3" s="20" t="s">
        <v>128</v>
      </c>
      <c r="B3" s="341" t="s">
        <v>129</v>
      </c>
      <c r="C3" s="342"/>
      <c r="D3" s="342"/>
      <c r="E3" s="342"/>
      <c r="F3" s="343"/>
      <c r="G3" s="15" t="s">
        <v>130</v>
      </c>
    </row>
    <row r="4" spans="1:7" ht="45" customHeight="1" x14ac:dyDescent="0.25">
      <c r="A4" s="16"/>
      <c r="B4" s="344"/>
      <c r="C4" s="345"/>
      <c r="D4" s="345"/>
      <c r="E4" s="345"/>
      <c r="F4" s="346"/>
      <c r="G4" s="17"/>
    </row>
    <row r="5" spans="1:7" ht="45" customHeight="1" x14ac:dyDescent="0.25">
      <c r="A5" s="16"/>
      <c r="B5" s="344"/>
      <c r="C5" s="345"/>
      <c r="D5" s="345"/>
      <c r="E5" s="345"/>
      <c r="F5" s="346"/>
      <c r="G5" s="17"/>
    </row>
    <row r="6" spans="1:7" ht="45" customHeight="1" thickBot="1" x14ac:dyDescent="0.3">
      <c r="A6" s="18"/>
      <c r="B6" s="333"/>
      <c r="C6" s="333"/>
      <c r="D6" s="333"/>
      <c r="E6" s="333"/>
      <c r="F6" s="333"/>
      <c r="G6" s="19"/>
    </row>
    <row r="7" spans="1:7" ht="45" customHeight="1" thickBot="1" x14ac:dyDescent="0.3">
      <c r="A7" s="334"/>
      <c r="B7" s="334"/>
      <c r="C7" s="334"/>
      <c r="D7" s="334"/>
      <c r="E7" s="334"/>
      <c r="F7" s="334"/>
      <c r="G7" s="334"/>
    </row>
    <row r="8" spans="1:7" s="25" customFormat="1" ht="45" customHeight="1" x14ac:dyDescent="0.25">
      <c r="A8" s="23"/>
      <c r="B8" s="335" t="s">
        <v>131</v>
      </c>
      <c r="C8" s="335"/>
      <c r="D8" s="335" t="s">
        <v>132</v>
      </c>
      <c r="E8" s="335"/>
      <c r="F8" s="36" t="s">
        <v>125</v>
      </c>
      <c r="G8" s="24" t="s">
        <v>133</v>
      </c>
    </row>
    <row r="9" spans="1:7" ht="45" customHeight="1" x14ac:dyDescent="0.25">
      <c r="A9" s="26" t="s">
        <v>134</v>
      </c>
      <c r="B9" s="336" t="s">
        <v>135</v>
      </c>
      <c r="C9" s="336"/>
      <c r="D9" s="332" t="s">
        <v>136</v>
      </c>
      <c r="E9" s="332"/>
      <c r="F9" s="20" t="s">
        <v>128</v>
      </c>
      <c r="G9" s="21"/>
    </row>
    <row r="10" spans="1:7" ht="45" customHeight="1" x14ac:dyDescent="0.25">
      <c r="A10" s="26" t="s">
        <v>137</v>
      </c>
      <c r="B10" s="332" t="s">
        <v>138</v>
      </c>
      <c r="C10" s="332"/>
      <c r="D10" s="332" t="s">
        <v>139</v>
      </c>
      <c r="E10" s="332"/>
      <c r="F10" s="20" t="s">
        <v>128</v>
      </c>
      <c r="G10" s="21"/>
    </row>
    <row r="11" spans="1:7" ht="45" customHeight="1" thickBot="1" x14ac:dyDescent="0.3">
      <c r="A11" s="39" t="s">
        <v>140</v>
      </c>
      <c r="B11" s="332" t="s">
        <v>138</v>
      </c>
      <c r="C11" s="332"/>
      <c r="D11" s="332" t="s">
        <v>139</v>
      </c>
      <c r="E11" s="332"/>
      <c r="F11" s="20" t="s">
        <v>128</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Hoja1</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Ester Maria Garcia Turizo</cp:lastModifiedBy>
  <cp:revision/>
  <dcterms:created xsi:type="dcterms:W3CDTF">2022-12-26T20:23:47Z</dcterms:created>
  <dcterms:modified xsi:type="dcterms:W3CDTF">2024-05-14T01:40:42Z</dcterms:modified>
  <cp:category/>
  <cp:contentStatus/>
</cp:coreProperties>
</file>